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junliu/Downloads/"/>
    </mc:Choice>
  </mc:AlternateContent>
  <xr:revisionPtr revIDLastSave="0" documentId="13_ncr:1_{2B948A89-EBA0-2B41-A3B7-4497280D3D3D}" xr6:coauthVersionLast="47" xr6:coauthVersionMax="47" xr10:uidLastSave="{00000000-0000-0000-0000-000000000000}"/>
  <bookViews>
    <workbookView xWindow="0" yWindow="1740" windowWidth="19420" windowHeight="14340" activeTab="1" xr2:uid="{00000000-000D-0000-FFFF-FFFF00000000}"/>
  </bookViews>
  <sheets>
    <sheet name="Figure" sheetId="4" r:id="rId1"/>
    <sheet name="data" sheetId="1" r:id="rId2"/>
    <sheet name="data short" sheetId="5" r:id="rId3"/>
  </sheets>
  <calcPr calcId="191029" refMode="R1C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8" i="1"/>
  <c r="Q9" i="1"/>
  <c r="Q13" i="1"/>
  <c r="Q14" i="1"/>
  <c r="Q15" i="1"/>
  <c r="Q16" i="1"/>
  <c r="Q17" i="1"/>
  <c r="Q18" i="1"/>
  <c r="Q19" i="1"/>
  <c r="Q24" i="1"/>
  <c r="Q26" i="1"/>
  <c r="Q27" i="1"/>
  <c r="Q28" i="1"/>
  <c r="Q30" i="1"/>
  <c r="Q36" i="1"/>
  <c r="Q37" i="1"/>
  <c r="Q39" i="1"/>
  <c r="Q40" i="1"/>
  <c r="Q44" i="1"/>
  <c r="Q45" i="1"/>
  <c r="Q46" i="1"/>
  <c r="Q47" i="1"/>
  <c r="Q48" i="1"/>
  <c r="Q51" i="1"/>
  <c r="Q61" i="1"/>
  <c r="Q62" i="1"/>
  <c r="Q64" i="1"/>
  <c r="Q65" i="1"/>
  <c r="Q66" i="1"/>
  <c r="Q74" i="1"/>
  <c r="Q86" i="1"/>
  <c r="Q87" i="1"/>
  <c r="Q96" i="1"/>
  <c r="Q97" i="1"/>
  <c r="Q101" i="1"/>
  <c r="Q113" i="1"/>
  <c r="Q114" i="1"/>
  <c r="Q119" i="1"/>
  <c r="Q122" i="1"/>
  <c r="Q123" i="1"/>
  <c r="Q124" i="1"/>
  <c r="Q134" i="1"/>
  <c r="Q135" i="1"/>
  <c r="Q136" i="1"/>
  <c r="Q137" i="1"/>
  <c r="Q138" i="1"/>
  <c r="Q141" i="1"/>
  <c r="Q155" i="1"/>
  <c r="Q159" i="1"/>
  <c r="Q160" i="1"/>
  <c r="Q164" i="1"/>
  <c r="Q167" i="1"/>
  <c r="Q168" i="1"/>
  <c r="Q170" i="1"/>
  <c r="Q171" i="1"/>
  <c r="Q180" i="1"/>
  <c r="Q181" i="1"/>
  <c r="Q182" i="1"/>
  <c r="Q183" i="1"/>
  <c r="Q298" i="1"/>
  <c r="Q300" i="1"/>
  <c r="Q301" i="1"/>
  <c r="Q323" i="1"/>
  <c r="Q330" i="1"/>
  <c r="Q335" i="1"/>
  <c r="Q336" i="1"/>
  <c r="Q367" i="1"/>
  <c r="Q451" i="1"/>
  <c r="Q499" i="1"/>
  <c r="Q500" i="1"/>
  <c r="Q502" i="1"/>
  <c r="Q503" i="1"/>
  <c r="Q504" i="1"/>
  <c r="Q505" i="1"/>
  <c r="Q506" i="1"/>
  <c r="Q510" i="1"/>
  <c r="Q511" i="1"/>
  <c r="Q512" i="1"/>
  <c r="Q519" i="1"/>
  <c r="Q520" i="1"/>
  <c r="Q521" i="1"/>
  <c r="Q528" i="1"/>
  <c r="Q530" i="1"/>
  <c r="Q533" i="1"/>
  <c r="Q534" i="1"/>
  <c r="Q535" i="1"/>
  <c r="Q536" i="1"/>
  <c r="Q543" i="1"/>
  <c r="Q546" i="1"/>
  <c r="Q554" i="1"/>
  <c r="Q556" i="1"/>
  <c r="Q557" i="1"/>
  <c r="Q560" i="1"/>
  <c r="Q565" i="1"/>
  <c r="Q566" i="1"/>
  <c r="Q570" i="1"/>
  <c r="Q577" i="1"/>
  <c r="Q578" i="1"/>
  <c r="Q579" i="1"/>
  <c r="Q580" i="1"/>
  <c r="Q581" i="1"/>
  <c r="Q582" i="1"/>
  <c r="Q590" i="1"/>
  <c r="Q594" i="1"/>
  <c r="Q1006" i="1"/>
  <c r="Q1092" i="1"/>
  <c r="Q1094" i="1"/>
  <c r="Q1098" i="1"/>
  <c r="Q1099" i="1"/>
  <c r="Q1101" i="1"/>
  <c r="Q1102" i="1"/>
  <c r="Q1107" i="1"/>
  <c r="Q1113" i="1"/>
  <c r="Q1114" i="1"/>
  <c r="Q1144" i="1"/>
  <c r="Q1145" i="1"/>
  <c r="Q1219" i="1"/>
  <c r="Q1221" i="1"/>
  <c r="Q1222" i="1"/>
  <c r="Q1223" i="1"/>
  <c r="Q1224" i="1"/>
  <c r="Q1225" i="1"/>
  <c r="Q1266" i="1"/>
  <c r="Q1267" i="1"/>
  <c r="Q1270" i="1"/>
  <c r="Q1271" i="1"/>
  <c r="Q1273" i="1"/>
  <c r="Q3" i="1"/>
  <c r="C1283" i="1"/>
  <c r="H1" i="5"/>
  <c r="I1" i="5"/>
  <c r="G1" i="5"/>
  <c r="G156" i="5"/>
  <c r="H156" i="5"/>
  <c r="I156" i="5"/>
  <c r="G157" i="5"/>
  <c r="H157" i="5"/>
  <c r="I157" i="5"/>
  <c r="G158" i="5"/>
  <c r="H158" i="5"/>
  <c r="I158" i="5"/>
  <c r="G159" i="5"/>
  <c r="H159" i="5"/>
  <c r="I159" i="5"/>
  <c r="G160" i="5"/>
  <c r="H160" i="5"/>
  <c r="I160" i="5"/>
  <c r="G161" i="5"/>
  <c r="H161" i="5"/>
  <c r="I161" i="5"/>
  <c r="G162" i="5"/>
  <c r="H162" i="5"/>
  <c r="I162" i="5"/>
  <c r="G163" i="5"/>
  <c r="H163" i="5"/>
  <c r="I163" i="5"/>
  <c r="G164" i="5"/>
  <c r="H164" i="5"/>
  <c r="I164" i="5"/>
  <c r="G165" i="5"/>
  <c r="H165" i="5"/>
  <c r="I165" i="5"/>
  <c r="G166" i="5"/>
  <c r="H166" i="5"/>
  <c r="I166" i="5"/>
  <c r="G167" i="5"/>
  <c r="H167" i="5"/>
  <c r="I167" i="5"/>
  <c r="G168" i="5"/>
  <c r="H168" i="5"/>
  <c r="I168" i="5"/>
  <c r="G169" i="5"/>
  <c r="H169" i="5"/>
  <c r="I169" i="5"/>
  <c r="G170" i="5"/>
  <c r="H170" i="5"/>
  <c r="I170" i="5"/>
  <c r="G171" i="5"/>
  <c r="H171" i="5"/>
  <c r="I171" i="5"/>
  <c r="G172" i="5"/>
  <c r="H172" i="5"/>
  <c r="I172" i="5"/>
  <c r="G173" i="5"/>
  <c r="H173" i="5"/>
  <c r="I173" i="5"/>
  <c r="G174" i="5"/>
  <c r="H174" i="5"/>
  <c r="I174" i="5"/>
  <c r="G175" i="5"/>
  <c r="H175" i="5"/>
  <c r="I175" i="5"/>
  <c r="G176" i="5"/>
  <c r="H176" i="5"/>
  <c r="I176" i="5"/>
  <c r="G177" i="5"/>
  <c r="H177" i="5"/>
  <c r="I177" i="5"/>
  <c r="G178" i="5"/>
  <c r="H178" i="5"/>
  <c r="I178" i="5"/>
  <c r="G179" i="5"/>
  <c r="H179" i="5"/>
  <c r="I179" i="5"/>
  <c r="G180" i="5"/>
  <c r="H180" i="5"/>
  <c r="I180" i="5"/>
  <c r="G181" i="5"/>
  <c r="H181" i="5"/>
  <c r="I181" i="5"/>
  <c r="G182" i="5"/>
  <c r="H182" i="5"/>
  <c r="I182" i="5"/>
  <c r="G183" i="5"/>
  <c r="H183" i="5"/>
  <c r="I183" i="5"/>
  <c r="G184" i="5"/>
  <c r="H184" i="5"/>
  <c r="I184" i="5"/>
  <c r="G185" i="5"/>
  <c r="H185" i="5"/>
  <c r="I185" i="5"/>
  <c r="G186" i="5"/>
  <c r="H186" i="5"/>
  <c r="I186" i="5"/>
  <c r="G187" i="5"/>
  <c r="H187" i="5"/>
  <c r="I187" i="5"/>
  <c r="G188" i="5"/>
  <c r="H188" i="5"/>
  <c r="I188" i="5"/>
  <c r="G189" i="5"/>
  <c r="H189" i="5"/>
  <c r="I189" i="5"/>
  <c r="G190" i="5"/>
  <c r="H190" i="5"/>
  <c r="I190" i="5"/>
  <c r="G191" i="5"/>
  <c r="H191" i="5"/>
  <c r="I191" i="5"/>
  <c r="G192" i="5"/>
  <c r="H192" i="5"/>
  <c r="I192" i="5"/>
  <c r="G193" i="5"/>
  <c r="H193" i="5"/>
  <c r="I193" i="5"/>
  <c r="G194" i="5"/>
  <c r="H194" i="5"/>
  <c r="I194" i="5"/>
  <c r="G195" i="5"/>
  <c r="H195" i="5"/>
  <c r="I195" i="5"/>
  <c r="G196" i="5"/>
  <c r="H196" i="5"/>
  <c r="I196" i="5"/>
  <c r="G197" i="5"/>
  <c r="H197" i="5"/>
  <c r="I197" i="5"/>
  <c r="G198" i="5"/>
  <c r="H198" i="5"/>
  <c r="I198" i="5"/>
  <c r="G199" i="5"/>
  <c r="H199" i="5"/>
  <c r="I199" i="5"/>
  <c r="G200" i="5"/>
  <c r="H200" i="5"/>
  <c r="I200" i="5"/>
  <c r="G201" i="5"/>
  <c r="H201" i="5"/>
  <c r="I201" i="5"/>
  <c r="G202" i="5"/>
  <c r="H202" i="5"/>
  <c r="I202" i="5"/>
  <c r="G203" i="5"/>
  <c r="H203" i="5"/>
  <c r="I203" i="5"/>
  <c r="G204" i="5"/>
  <c r="H204" i="5"/>
  <c r="I204" i="5"/>
  <c r="G205" i="5"/>
  <c r="H205" i="5"/>
  <c r="I205" i="5"/>
  <c r="G206" i="5"/>
  <c r="H206" i="5"/>
  <c r="I206" i="5"/>
  <c r="G207" i="5"/>
  <c r="H207" i="5"/>
  <c r="I207" i="5"/>
  <c r="G208" i="5"/>
  <c r="H208" i="5"/>
  <c r="I208" i="5"/>
  <c r="G209" i="5"/>
  <c r="H209" i="5"/>
  <c r="I209" i="5"/>
  <c r="G210" i="5"/>
  <c r="H210" i="5"/>
  <c r="I210" i="5"/>
  <c r="G211" i="5"/>
  <c r="H211" i="5"/>
  <c r="I211" i="5"/>
  <c r="G212" i="5"/>
  <c r="H212" i="5"/>
  <c r="I212" i="5"/>
  <c r="G213" i="5"/>
  <c r="H213" i="5"/>
  <c r="I213" i="5"/>
  <c r="G214" i="5"/>
  <c r="H214" i="5"/>
  <c r="I214" i="5"/>
  <c r="G215" i="5"/>
  <c r="H215" i="5"/>
  <c r="I215" i="5"/>
  <c r="G216" i="5"/>
  <c r="H216" i="5"/>
  <c r="I216" i="5"/>
  <c r="G217" i="5"/>
  <c r="H217" i="5"/>
  <c r="I217" i="5"/>
  <c r="G218" i="5"/>
  <c r="H218" i="5"/>
  <c r="I218" i="5"/>
  <c r="G219" i="5"/>
  <c r="H219" i="5"/>
  <c r="I219" i="5"/>
  <c r="G220" i="5"/>
  <c r="H220" i="5"/>
  <c r="I220" i="5"/>
  <c r="G221" i="5"/>
  <c r="H221" i="5"/>
  <c r="I221" i="5"/>
  <c r="G222" i="5"/>
  <c r="H222" i="5"/>
  <c r="I222" i="5"/>
  <c r="G223" i="5"/>
  <c r="H223" i="5"/>
  <c r="I223" i="5"/>
  <c r="G224" i="5"/>
  <c r="H224" i="5"/>
  <c r="I224" i="5"/>
  <c r="G225" i="5"/>
  <c r="H225" i="5"/>
  <c r="I225" i="5"/>
  <c r="G226" i="5"/>
  <c r="H226" i="5"/>
  <c r="I226" i="5"/>
  <c r="G227" i="5"/>
  <c r="H227" i="5"/>
  <c r="I227" i="5"/>
  <c r="G228" i="5"/>
  <c r="H228" i="5"/>
  <c r="I228" i="5"/>
  <c r="G229" i="5"/>
  <c r="H229" i="5"/>
  <c r="I229" i="5"/>
  <c r="G230" i="5"/>
  <c r="H230" i="5"/>
  <c r="I230" i="5"/>
  <c r="G231" i="5"/>
  <c r="H231" i="5"/>
  <c r="I231" i="5"/>
  <c r="G232" i="5"/>
  <c r="H232" i="5"/>
  <c r="I232" i="5"/>
  <c r="G233" i="5"/>
  <c r="H233" i="5"/>
  <c r="I233" i="5"/>
  <c r="G234" i="5"/>
  <c r="H234" i="5"/>
  <c r="I234" i="5"/>
  <c r="G235" i="5"/>
  <c r="H235" i="5"/>
  <c r="I235" i="5"/>
  <c r="G236" i="5"/>
  <c r="H236" i="5"/>
  <c r="I236" i="5"/>
  <c r="G237" i="5"/>
  <c r="H237" i="5"/>
  <c r="I237" i="5"/>
  <c r="G238" i="5"/>
  <c r="H238" i="5"/>
  <c r="I238" i="5"/>
  <c r="G239" i="5"/>
  <c r="H239" i="5"/>
  <c r="I239" i="5"/>
  <c r="G240" i="5"/>
  <c r="H240" i="5"/>
  <c r="I240" i="5"/>
  <c r="G241" i="5"/>
  <c r="H241" i="5"/>
  <c r="I241" i="5"/>
  <c r="G242" i="5"/>
  <c r="H242" i="5"/>
  <c r="I242" i="5"/>
  <c r="G243" i="5"/>
  <c r="H243" i="5"/>
  <c r="I243" i="5"/>
  <c r="G244" i="5"/>
  <c r="H244" i="5"/>
  <c r="I244" i="5"/>
  <c r="G245" i="5"/>
  <c r="H245" i="5"/>
  <c r="I245" i="5"/>
  <c r="G246" i="5"/>
  <c r="H246" i="5"/>
  <c r="I246" i="5"/>
  <c r="G247" i="5"/>
  <c r="H247" i="5"/>
  <c r="I247" i="5"/>
  <c r="G248" i="5"/>
  <c r="H248" i="5"/>
  <c r="I248" i="5"/>
  <c r="G249" i="5"/>
  <c r="H249" i="5"/>
  <c r="I249" i="5"/>
  <c r="G250" i="5"/>
  <c r="H250" i="5"/>
  <c r="I250" i="5"/>
  <c r="G251" i="5"/>
  <c r="H251" i="5"/>
  <c r="I251" i="5"/>
  <c r="G252" i="5"/>
  <c r="H252" i="5"/>
  <c r="I252" i="5"/>
  <c r="G253" i="5"/>
  <c r="H253" i="5"/>
  <c r="I253" i="5"/>
  <c r="G254" i="5"/>
  <c r="H254" i="5"/>
  <c r="I254" i="5"/>
  <c r="G255" i="5"/>
  <c r="H255" i="5"/>
  <c r="I255" i="5"/>
  <c r="G256" i="5"/>
  <c r="H256" i="5"/>
  <c r="I256" i="5"/>
  <c r="G257" i="5"/>
  <c r="H257" i="5"/>
  <c r="I257" i="5"/>
  <c r="G258" i="5"/>
  <c r="H258" i="5"/>
  <c r="I258" i="5"/>
  <c r="G259" i="5"/>
  <c r="H259" i="5"/>
  <c r="I259" i="5"/>
  <c r="G260" i="5"/>
  <c r="H260" i="5"/>
  <c r="I260" i="5"/>
  <c r="G261" i="5"/>
  <c r="H261" i="5"/>
  <c r="I261" i="5"/>
  <c r="G262" i="5"/>
  <c r="H262" i="5"/>
  <c r="I262" i="5"/>
  <c r="G263" i="5"/>
  <c r="H263" i="5"/>
  <c r="I263" i="5"/>
  <c r="G264" i="5"/>
  <c r="H264" i="5"/>
  <c r="I264" i="5"/>
  <c r="G265" i="5"/>
  <c r="H265" i="5"/>
  <c r="I265" i="5"/>
  <c r="G266" i="5"/>
  <c r="H266" i="5"/>
  <c r="I266" i="5"/>
  <c r="G267" i="5"/>
  <c r="H267" i="5"/>
  <c r="I267" i="5"/>
  <c r="G268" i="5"/>
  <c r="H268" i="5"/>
  <c r="I268" i="5"/>
  <c r="G269" i="5"/>
  <c r="H269" i="5"/>
  <c r="I269" i="5"/>
  <c r="G270" i="5"/>
  <c r="H270" i="5"/>
  <c r="I270" i="5"/>
  <c r="H271" i="5"/>
  <c r="I271" i="5"/>
  <c r="G272" i="5"/>
  <c r="H272" i="5"/>
  <c r="I272" i="5"/>
  <c r="H273" i="5"/>
  <c r="I273" i="5"/>
  <c r="H274" i="5"/>
  <c r="I274" i="5"/>
  <c r="G275" i="5"/>
  <c r="H275" i="5"/>
  <c r="I275" i="5"/>
  <c r="H276" i="5"/>
  <c r="I276" i="5"/>
  <c r="G277" i="5"/>
  <c r="H277" i="5"/>
  <c r="I277" i="5"/>
  <c r="H278" i="5"/>
  <c r="I278" i="5"/>
  <c r="G279" i="5"/>
  <c r="H279" i="5"/>
  <c r="I279" i="5"/>
  <c r="G280" i="5"/>
  <c r="H280" i="5"/>
  <c r="I280" i="5"/>
  <c r="G281" i="5"/>
  <c r="H281" i="5"/>
  <c r="I281" i="5"/>
  <c r="G282" i="5"/>
  <c r="H282" i="5"/>
  <c r="I282" i="5"/>
  <c r="H283" i="5"/>
  <c r="I283" i="5"/>
  <c r="H284" i="5"/>
  <c r="I284" i="5"/>
  <c r="G285" i="5"/>
  <c r="H285" i="5"/>
  <c r="I285" i="5"/>
  <c r="G286" i="5"/>
  <c r="H286" i="5"/>
  <c r="I286" i="5"/>
  <c r="G287" i="5"/>
  <c r="H287" i="5"/>
  <c r="I287" i="5"/>
  <c r="G288" i="5"/>
  <c r="H288" i="5"/>
  <c r="I288" i="5"/>
  <c r="G289" i="5"/>
  <c r="H289" i="5"/>
  <c r="I289" i="5"/>
  <c r="G290" i="5"/>
  <c r="H290" i="5"/>
  <c r="I290" i="5"/>
  <c r="G291" i="5"/>
  <c r="H291" i="5"/>
  <c r="I291" i="5"/>
  <c r="G292" i="5"/>
  <c r="H292" i="5"/>
  <c r="I292" i="5"/>
  <c r="G293" i="5"/>
  <c r="H293" i="5"/>
  <c r="I293" i="5"/>
  <c r="G294" i="5"/>
  <c r="H294" i="5"/>
  <c r="I294" i="5"/>
  <c r="G295" i="5"/>
  <c r="H295" i="5"/>
  <c r="I295" i="5"/>
  <c r="G296" i="5"/>
  <c r="H296" i="5"/>
  <c r="I296" i="5"/>
  <c r="G297" i="5"/>
  <c r="H297" i="5"/>
  <c r="I297" i="5"/>
  <c r="G298" i="5"/>
  <c r="H298" i="5"/>
  <c r="I298" i="5"/>
  <c r="G299" i="5"/>
  <c r="H299" i="5"/>
  <c r="I299" i="5"/>
  <c r="G300" i="5"/>
  <c r="H300" i="5"/>
  <c r="I300" i="5"/>
  <c r="G301" i="5"/>
  <c r="H301" i="5"/>
  <c r="I301" i="5"/>
  <c r="G302" i="5"/>
  <c r="H302" i="5"/>
  <c r="I302" i="5"/>
  <c r="G303" i="5"/>
  <c r="H303" i="5"/>
  <c r="I303" i="5"/>
  <c r="G304" i="5"/>
  <c r="H304" i="5"/>
  <c r="I304" i="5"/>
  <c r="G305" i="5"/>
  <c r="H305" i="5"/>
  <c r="I305" i="5"/>
  <c r="G306" i="5"/>
  <c r="H306" i="5"/>
  <c r="I306" i="5"/>
  <c r="G307" i="5"/>
  <c r="H307" i="5"/>
  <c r="I307" i="5"/>
  <c r="G308" i="5"/>
  <c r="H308" i="5"/>
  <c r="I308" i="5"/>
  <c r="G309" i="5"/>
  <c r="H309" i="5"/>
  <c r="I309" i="5"/>
  <c r="G310" i="5"/>
  <c r="H310" i="5"/>
  <c r="I310" i="5"/>
  <c r="G311" i="5"/>
  <c r="H311" i="5"/>
  <c r="I311" i="5"/>
  <c r="G312" i="5"/>
  <c r="H312" i="5"/>
  <c r="I312" i="5"/>
  <c r="G313" i="5"/>
  <c r="H313" i="5"/>
  <c r="I313" i="5"/>
  <c r="G314" i="5"/>
  <c r="H314" i="5"/>
  <c r="I314" i="5"/>
  <c r="G315" i="5"/>
  <c r="H315" i="5"/>
  <c r="I315" i="5"/>
  <c r="G316" i="5"/>
  <c r="H316" i="5"/>
  <c r="I316" i="5"/>
  <c r="G317" i="5"/>
  <c r="H317" i="5"/>
  <c r="I317" i="5"/>
  <c r="G318" i="5"/>
  <c r="H318" i="5"/>
  <c r="I318" i="5"/>
  <c r="G319" i="5"/>
  <c r="H319" i="5"/>
  <c r="I319" i="5"/>
  <c r="G320" i="5"/>
  <c r="H320" i="5"/>
  <c r="I320" i="5"/>
  <c r="G321" i="5"/>
  <c r="H321" i="5"/>
  <c r="I321" i="5"/>
  <c r="G322" i="5"/>
  <c r="H322" i="5"/>
  <c r="I322" i="5"/>
  <c r="G323" i="5"/>
  <c r="H323" i="5"/>
  <c r="I323" i="5"/>
  <c r="G324" i="5"/>
  <c r="H324" i="5"/>
  <c r="I324" i="5"/>
  <c r="G325" i="5"/>
  <c r="H325" i="5"/>
  <c r="I325" i="5"/>
  <c r="G326" i="5"/>
  <c r="H326" i="5"/>
  <c r="I326" i="5"/>
  <c r="G327" i="5"/>
  <c r="H327" i="5"/>
  <c r="I327" i="5"/>
  <c r="G328" i="5"/>
  <c r="H328" i="5"/>
  <c r="I328" i="5"/>
  <c r="G329" i="5"/>
  <c r="H329" i="5"/>
  <c r="I329" i="5"/>
  <c r="G330" i="5"/>
  <c r="H330" i="5"/>
  <c r="I330" i="5"/>
  <c r="G331" i="5"/>
  <c r="H331" i="5"/>
  <c r="I331" i="5"/>
  <c r="G332" i="5"/>
  <c r="H332" i="5"/>
  <c r="I332" i="5"/>
  <c r="G333" i="5"/>
  <c r="H333" i="5"/>
  <c r="I333" i="5"/>
  <c r="G334" i="5"/>
  <c r="H334" i="5"/>
  <c r="I334" i="5"/>
  <c r="G335" i="5"/>
  <c r="H335" i="5"/>
  <c r="I335" i="5"/>
  <c r="G336" i="5"/>
  <c r="H336" i="5"/>
  <c r="I336" i="5"/>
  <c r="G337" i="5"/>
  <c r="H337" i="5"/>
  <c r="I337" i="5"/>
  <c r="G338" i="5"/>
  <c r="H338" i="5"/>
  <c r="I338" i="5"/>
  <c r="G339" i="5"/>
  <c r="H339" i="5"/>
  <c r="I339" i="5"/>
  <c r="G340" i="5"/>
  <c r="H340" i="5"/>
  <c r="I340" i="5"/>
  <c r="G341" i="5"/>
  <c r="H341" i="5"/>
  <c r="I341" i="5"/>
  <c r="G342" i="5"/>
  <c r="H342" i="5"/>
  <c r="I342" i="5"/>
  <c r="G343" i="5"/>
  <c r="H343" i="5"/>
  <c r="I343" i="5"/>
  <c r="G344" i="5"/>
  <c r="H344" i="5"/>
  <c r="I344" i="5"/>
  <c r="G345" i="5"/>
  <c r="H345" i="5"/>
  <c r="I345" i="5"/>
  <c r="G346" i="5"/>
  <c r="H346" i="5"/>
  <c r="I346" i="5"/>
  <c r="G347" i="5"/>
  <c r="H347" i="5"/>
  <c r="I347" i="5"/>
  <c r="G348" i="5"/>
  <c r="H348" i="5"/>
  <c r="I348" i="5"/>
  <c r="G349" i="5"/>
  <c r="H349" i="5"/>
  <c r="I349" i="5"/>
  <c r="G350" i="5"/>
  <c r="H350" i="5"/>
  <c r="I350" i="5"/>
  <c r="G351" i="5"/>
  <c r="H351" i="5"/>
  <c r="I351" i="5"/>
  <c r="G352" i="5"/>
  <c r="H352" i="5"/>
  <c r="I352" i="5"/>
  <c r="G353" i="5"/>
  <c r="H353" i="5"/>
  <c r="I353" i="5"/>
  <c r="G354" i="5"/>
  <c r="H354" i="5"/>
  <c r="I354" i="5"/>
  <c r="G355" i="5"/>
  <c r="H355" i="5"/>
  <c r="I355" i="5"/>
  <c r="G356" i="5"/>
  <c r="H356" i="5"/>
  <c r="I356" i="5"/>
  <c r="G357" i="5"/>
  <c r="H357" i="5"/>
  <c r="I357" i="5"/>
  <c r="G358" i="5"/>
  <c r="H358" i="5"/>
  <c r="I358" i="5"/>
  <c r="G359" i="5"/>
  <c r="H359" i="5"/>
  <c r="I359" i="5"/>
  <c r="G360" i="5"/>
  <c r="H360" i="5"/>
  <c r="I360" i="5"/>
  <c r="G361" i="5"/>
  <c r="H361" i="5"/>
  <c r="I361" i="5"/>
  <c r="G362" i="5"/>
  <c r="H362" i="5"/>
  <c r="I362" i="5"/>
  <c r="G363" i="5"/>
  <c r="H363" i="5"/>
  <c r="I363" i="5"/>
  <c r="G364" i="5"/>
  <c r="H364" i="5"/>
  <c r="I364" i="5"/>
  <c r="G365" i="5"/>
  <c r="H365" i="5"/>
  <c r="I365" i="5"/>
  <c r="G366" i="5"/>
  <c r="H366" i="5"/>
  <c r="I366" i="5"/>
  <c r="G367" i="5"/>
  <c r="H367" i="5"/>
  <c r="I367" i="5"/>
  <c r="G368" i="5"/>
  <c r="H368" i="5"/>
  <c r="I368" i="5"/>
  <c r="G369" i="5"/>
  <c r="H369" i="5"/>
  <c r="I369" i="5"/>
  <c r="G370" i="5"/>
  <c r="H370" i="5"/>
  <c r="I370" i="5"/>
  <c r="G371" i="5"/>
  <c r="H371" i="5"/>
  <c r="I371" i="5"/>
  <c r="G372" i="5"/>
  <c r="H372" i="5"/>
  <c r="I372" i="5"/>
  <c r="G373" i="5"/>
  <c r="H373" i="5"/>
  <c r="I373" i="5"/>
  <c r="G374" i="5"/>
  <c r="H374" i="5"/>
  <c r="I374" i="5"/>
  <c r="G375" i="5"/>
  <c r="H375" i="5"/>
  <c r="I375" i="5"/>
  <c r="G376" i="5"/>
  <c r="H376" i="5"/>
  <c r="I376" i="5"/>
  <c r="G377" i="5"/>
  <c r="H377" i="5"/>
  <c r="I377" i="5"/>
  <c r="G378" i="5"/>
  <c r="H378" i="5"/>
  <c r="I378" i="5"/>
  <c r="G379" i="5"/>
  <c r="H379" i="5"/>
  <c r="I379" i="5"/>
  <c r="G380" i="5"/>
  <c r="H380" i="5"/>
  <c r="I380" i="5"/>
  <c r="G381" i="5"/>
  <c r="H381" i="5"/>
  <c r="I381" i="5"/>
  <c r="G382" i="5"/>
  <c r="H382" i="5"/>
  <c r="I382" i="5"/>
  <c r="G383" i="5"/>
  <c r="H383" i="5"/>
  <c r="I383" i="5"/>
  <c r="G384" i="5"/>
  <c r="H384" i="5"/>
  <c r="I384" i="5"/>
  <c r="G385" i="5"/>
  <c r="H385" i="5"/>
  <c r="I385" i="5"/>
  <c r="G386" i="5"/>
  <c r="H386" i="5"/>
  <c r="I386" i="5"/>
  <c r="G387" i="5"/>
  <c r="H387" i="5"/>
  <c r="I387" i="5"/>
  <c r="G388" i="5"/>
  <c r="H388" i="5"/>
  <c r="I388" i="5"/>
  <c r="G389" i="5"/>
  <c r="H389" i="5"/>
  <c r="I389" i="5"/>
  <c r="G390" i="5"/>
  <c r="H390" i="5"/>
  <c r="I390" i="5"/>
  <c r="G391" i="5"/>
  <c r="H391" i="5"/>
  <c r="I391" i="5"/>
  <c r="H392" i="5"/>
  <c r="I392" i="5"/>
  <c r="H393" i="5"/>
  <c r="I393" i="5"/>
  <c r="G394" i="5"/>
  <c r="H394" i="5"/>
  <c r="I394" i="5"/>
  <c r="H395" i="5"/>
  <c r="I395" i="5"/>
  <c r="H396" i="5"/>
  <c r="I396" i="5"/>
  <c r="H397" i="5"/>
  <c r="I397" i="5"/>
  <c r="G398" i="5"/>
  <c r="H398" i="5"/>
  <c r="I398" i="5"/>
  <c r="H399" i="5"/>
  <c r="I399" i="5"/>
  <c r="G400" i="5"/>
  <c r="H400" i="5"/>
  <c r="I400" i="5"/>
  <c r="G401" i="5"/>
  <c r="H401" i="5"/>
  <c r="I401" i="5"/>
  <c r="G402" i="5"/>
  <c r="H402" i="5"/>
  <c r="I402" i="5"/>
  <c r="H403" i="5"/>
  <c r="I403" i="5"/>
  <c r="H404" i="5"/>
  <c r="I404" i="5"/>
  <c r="G405" i="5"/>
  <c r="H405" i="5"/>
  <c r="I405" i="5"/>
  <c r="H406" i="5"/>
  <c r="I406" i="5"/>
  <c r="H407" i="5"/>
  <c r="I407" i="5"/>
  <c r="G408" i="5"/>
  <c r="H408" i="5"/>
  <c r="I408" i="5"/>
  <c r="G409" i="5"/>
  <c r="H409" i="5"/>
  <c r="I409" i="5"/>
  <c r="G410" i="5"/>
  <c r="H410" i="5"/>
  <c r="I410" i="5"/>
  <c r="H411" i="5"/>
  <c r="I411" i="5"/>
  <c r="H412" i="5"/>
  <c r="I412" i="5"/>
  <c r="G413" i="5"/>
  <c r="H413" i="5"/>
  <c r="I413" i="5"/>
  <c r="H414" i="5"/>
  <c r="I414" i="5"/>
  <c r="H415" i="5"/>
  <c r="I415" i="5"/>
  <c r="G416" i="5"/>
  <c r="H416" i="5"/>
  <c r="I416" i="5"/>
  <c r="G417" i="5"/>
  <c r="H417" i="5"/>
  <c r="I417" i="5"/>
  <c r="G418" i="5"/>
  <c r="H418" i="5"/>
  <c r="I418" i="5"/>
  <c r="G419" i="5"/>
  <c r="H419" i="5"/>
  <c r="I419" i="5"/>
  <c r="G420" i="5"/>
  <c r="H420" i="5"/>
  <c r="I420" i="5"/>
  <c r="G421" i="5"/>
  <c r="H421" i="5"/>
  <c r="I421" i="5"/>
  <c r="G422" i="5"/>
  <c r="H422" i="5"/>
  <c r="I422" i="5"/>
  <c r="G423" i="5"/>
  <c r="H423" i="5"/>
  <c r="I423" i="5"/>
  <c r="G424" i="5"/>
  <c r="H424" i="5"/>
  <c r="I424" i="5"/>
  <c r="G425" i="5"/>
  <c r="H425" i="5"/>
  <c r="I425" i="5"/>
  <c r="G426" i="5"/>
  <c r="H426" i="5"/>
  <c r="I426" i="5"/>
  <c r="G427" i="5"/>
  <c r="H427" i="5"/>
  <c r="I427" i="5"/>
  <c r="G428" i="5"/>
  <c r="H428" i="5"/>
  <c r="I428" i="5"/>
  <c r="G429" i="5"/>
  <c r="H429" i="5"/>
  <c r="I429" i="5"/>
  <c r="G430" i="5"/>
  <c r="H430" i="5"/>
  <c r="I430" i="5"/>
  <c r="G431" i="5"/>
  <c r="H431" i="5"/>
  <c r="I431" i="5"/>
  <c r="G432" i="5"/>
  <c r="H432" i="5"/>
  <c r="I432" i="5"/>
  <c r="G433" i="5"/>
  <c r="H433" i="5"/>
  <c r="I433" i="5"/>
  <c r="G434" i="5"/>
  <c r="H434" i="5"/>
  <c r="I434" i="5"/>
  <c r="G435" i="5"/>
  <c r="H435" i="5"/>
  <c r="I435" i="5"/>
  <c r="G436" i="5"/>
  <c r="H436" i="5"/>
  <c r="I436" i="5"/>
  <c r="G437" i="5"/>
  <c r="H437" i="5"/>
  <c r="I437" i="5"/>
  <c r="G438" i="5"/>
  <c r="H438" i="5"/>
  <c r="I438" i="5"/>
  <c r="G439" i="5"/>
  <c r="H439" i="5"/>
  <c r="I439" i="5"/>
  <c r="G440" i="5"/>
  <c r="H440" i="5"/>
  <c r="I440" i="5"/>
  <c r="G441" i="5"/>
  <c r="H441" i="5"/>
  <c r="I441" i="5"/>
  <c r="G442" i="5"/>
  <c r="H442" i="5"/>
  <c r="I442" i="5"/>
  <c r="G443" i="5"/>
  <c r="H443" i="5"/>
  <c r="I443" i="5"/>
  <c r="G444" i="5"/>
  <c r="H444" i="5"/>
  <c r="I444" i="5"/>
  <c r="G445" i="5"/>
  <c r="H445" i="5"/>
  <c r="I445" i="5"/>
  <c r="G446" i="5"/>
  <c r="H446" i="5"/>
  <c r="I446" i="5"/>
  <c r="G447" i="5"/>
  <c r="H447" i="5"/>
  <c r="I447" i="5"/>
  <c r="G448" i="5"/>
  <c r="H448" i="5"/>
  <c r="I448" i="5"/>
  <c r="G449" i="5"/>
  <c r="H449" i="5"/>
  <c r="I449" i="5"/>
  <c r="G450" i="5"/>
  <c r="H450" i="5"/>
  <c r="I450" i="5"/>
  <c r="G451" i="5"/>
  <c r="H451" i="5"/>
  <c r="I451" i="5"/>
  <c r="G452" i="5"/>
  <c r="H452" i="5"/>
  <c r="I452" i="5"/>
  <c r="G453" i="5"/>
  <c r="H453" i="5"/>
  <c r="I453" i="5"/>
  <c r="G454" i="5"/>
  <c r="H454" i="5"/>
  <c r="I454" i="5"/>
  <c r="G455" i="5"/>
  <c r="H455" i="5"/>
  <c r="I455" i="5"/>
  <c r="G456" i="5"/>
  <c r="H456" i="5"/>
  <c r="I456" i="5"/>
  <c r="G457" i="5"/>
  <c r="H457" i="5"/>
  <c r="I457" i="5"/>
  <c r="G458" i="5"/>
  <c r="H458" i="5"/>
  <c r="I458" i="5"/>
  <c r="G459" i="5"/>
  <c r="H459" i="5"/>
  <c r="I459" i="5"/>
  <c r="G460" i="5"/>
  <c r="H460" i="5"/>
  <c r="I460" i="5"/>
  <c r="G461" i="5"/>
  <c r="H461" i="5"/>
  <c r="I461" i="5"/>
  <c r="G462" i="5"/>
  <c r="H462" i="5"/>
  <c r="I462" i="5"/>
  <c r="G463" i="5"/>
  <c r="H463" i="5"/>
  <c r="I463" i="5"/>
  <c r="G464" i="5"/>
  <c r="H464" i="5"/>
  <c r="I464" i="5"/>
  <c r="G465" i="5"/>
  <c r="H465" i="5"/>
  <c r="I465" i="5"/>
  <c r="G466" i="5"/>
  <c r="H466" i="5"/>
  <c r="I466" i="5"/>
  <c r="G467" i="5"/>
  <c r="H467" i="5"/>
  <c r="I467" i="5"/>
  <c r="G468" i="5"/>
  <c r="H468" i="5"/>
  <c r="I468" i="5"/>
  <c r="G469" i="5"/>
  <c r="H469" i="5"/>
  <c r="I469" i="5"/>
  <c r="G470" i="5"/>
  <c r="H470" i="5"/>
  <c r="I470" i="5"/>
  <c r="G471" i="5"/>
  <c r="H471" i="5"/>
  <c r="I471" i="5"/>
  <c r="G472" i="5"/>
  <c r="H472" i="5"/>
  <c r="I472" i="5"/>
  <c r="G473" i="5"/>
  <c r="H473" i="5"/>
  <c r="I473" i="5"/>
  <c r="G474" i="5"/>
  <c r="H474" i="5"/>
  <c r="I474" i="5"/>
  <c r="G475" i="5"/>
  <c r="H475" i="5"/>
  <c r="I475" i="5"/>
  <c r="G476" i="5"/>
  <c r="H476" i="5"/>
  <c r="I476" i="5"/>
  <c r="G477" i="5"/>
  <c r="H477" i="5"/>
  <c r="I477" i="5"/>
  <c r="G478" i="5"/>
  <c r="H478" i="5"/>
  <c r="I478" i="5"/>
  <c r="G479" i="5"/>
  <c r="H479" i="5"/>
  <c r="I479" i="5"/>
  <c r="G480" i="5"/>
  <c r="H480" i="5"/>
  <c r="I480" i="5"/>
  <c r="G481" i="5"/>
  <c r="H481" i="5"/>
  <c r="I481" i="5"/>
  <c r="G482" i="5"/>
  <c r="H482" i="5"/>
  <c r="I482" i="5"/>
  <c r="G483" i="5"/>
  <c r="H483" i="5"/>
  <c r="I483" i="5"/>
  <c r="G484" i="5"/>
  <c r="H484" i="5"/>
  <c r="I484" i="5"/>
  <c r="G485" i="5"/>
  <c r="H485" i="5"/>
  <c r="I485" i="5"/>
  <c r="G486" i="5"/>
  <c r="H486" i="5"/>
  <c r="I486" i="5"/>
  <c r="G487" i="5"/>
  <c r="H487" i="5"/>
  <c r="I487" i="5"/>
  <c r="G488" i="5"/>
  <c r="H488" i="5"/>
  <c r="I488" i="5"/>
  <c r="G489" i="5"/>
  <c r="H489" i="5"/>
  <c r="I489" i="5"/>
  <c r="G490" i="5"/>
  <c r="H490" i="5"/>
  <c r="I490" i="5"/>
  <c r="G491" i="5"/>
  <c r="H491" i="5"/>
  <c r="I491" i="5"/>
  <c r="G492" i="5"/>
  <c r="H492" i="5"/>
  <c r="I492" i="5"/>
  <c r="G493" i="5"/>
  <c r="H493" i="5"/>
  <c r="I493" i="5"/>
  <c r="G494" i="5"/>
  <c r="H494" i="5"/>
  <c r="I494" i="5"/>
  <c r="G495" i="5"/>
  <c r="H495" i="5"/>
  <c r="I495" i="5"/>
  <c r="G496" i="5"/>
  <c r="H496" i="5"/>
  <c r="I496" i="5"/>
  <c r="G497" i="5"/>
  <c r="H497" i="5"/>
  <c r="I497" i="5"/>
  <c r="G498" i="5"/>
  <c r="H498" i="5"/>
  <c r="I498" i="5"/>
  <c r="G499" i="5"/>
  <c r="H499" i="5"/>
  <c r="I499" i="5"/>
  <c r="G500" i="5"/>
  <c r="H500" i="5"/>
  <c r="I500" i="5"/>
  <c r="G501" i="5"/>
  <c r="H501" i="5"/>
  <c r="I501" i="5"/>
  <c r="G502" i="5"/>
  <c r="H502" i="5"/>
  <c r="I502" i="5"/>
  <c r="G503" i="5"/>
  <c r="H503" i="5"/>
  <c r="I503" i="5"/>
  <c r="G504" i="5"/>
  <c r="H504" i="5"/>
  <c r="I504" i="5"/>
  <c r="G505" i="5"/>
  <c r="H505" i="5"/>
  <c r="I505" i="5"/>
  <c r="G506" i="5"/>
  <c r="H506" i="5"/>
  <c r="I506" i="5"/>
  <c r="G507" i="5"/>
  <c r="H507" i="5"/>
  <c r="I507" i="5"/>
  <c r="G508" i="5"/>
  <c r="H508" i="5"/>
  <c r="I508" i="5"/>
  <c r="G509" i="5"/>
  <c r="H509" i="5"/>
  <c r="I509" i="5"/>
  <c r="G510" i="5"/>
  <c r="H510" i="5"/>
  <c r="I510" i="5"/>
  <c r="G511" i="5"/>
  <c r="H511" i="5"/>
  <c r="I511" i="5"/>
  <c r="G512" i="5"/>
  <c r="H512" i="5"/>
  <c r="I512" i="5"/>
  <c r="G513" i="5"/>
  <c r="H513" i="5"/>
  <c r="I513" i="5"/>
  <c r="G514" i="5"/>
  <c r="H514" i="5"/>
  <c r="I514" i="5"/>
  <c r="G515" i="5"/>
  <c r="H515" i="5"/>
  <c r="I515" i="5"/>
  <c r="G516" i="5"/>
  <c r="H516" i="5"/>
  <c r="I516" i="5"/>
  <c r="G517" i="5"/>
  <c r="H517" i="5"/>
  <c r="I517" i="5"/>
  <c r="G518" i="5"/>
  <c r="H518" i="5"/>
  <c r="I518" i="5"/>
  <c r="G519" i="5"/>
  <c r="H519" i="5"/>
  <c r="I519" i="5"/>
  <c r="G520" i="5"/>
  <c r="H520" i="5"/>
  <c r="I520" i="5"/>
  <c r="G521" i="5"/>
  <c r="H521" i="5"/>
  <c r="I521" i="5"/>
  <c r="G522" i="5"/>
  <c r="H522" i="5"/>
  <c r="I522" i="5"/>
  <c r="G523" i="5"/>
  <c r="H523" i="5"/>
  <c r="I523" i="5"/>
  <c r="G524" i="5"/>
  <c r="H524" i="5"/>
  <c r="I524" i="5"/>
  <c r="G525" i="5"/>
  <c r="H525" i="5"/>
  <c r="I525" i="5"/>
  <c r="G526" i="5"/>
  <c r="H526" i="5"/>
  <c r="I526" i="5"/>
  <c r="G527" i="5"/>
  <c r="H527" i="5"/>
  <c r="I527" i="5"/>
  <c r="G528" i="5"/>
  <c r="H528" i="5"/>
  <c r="I528" i="5"/>
  <c r="G529" i="5"/>
  <c r="H529" i="5"/>
  <c r="I529" i="5"/>
  <c r="G530" i="5"/>
  <c r="H530" i="5"/>
  <c r="I530" i="5"/>
  <c r="G531" i="5"/>
  <c r="H531" i="5"/>
  <c r="I531" i="5"/>
  <c r="G532" i="5"/>
  <c r="H532" i="5"/>
  <c r="I532" i="5"/>
  <c r="G533" i="5"/>
  <c r="H533" i="5"/>
  <c r="I533" i="5"/>
  <c r="G534" i="5"/>
  <c r="H534" i="5"/>
  <c r="I534" i="5"/>
  <c r="G535" i="5"/>
  <c r="H535" i="5"/>
  <c r="I535" i="5"/>
  <c r="G536" i="5"/>
  <c r="H536" i="5"/>
  <c r="I536" i="5"/>
  <c r="G537" i="5"/>
  <c r="H537" i="5"/>
  <c r="I537" i="5"/>
  <c r="G538" i="5"/>
  <c r="H538" i="5"/>
  <c r="I538" i="5"/>
  <c r="G539" i="5"/>
  <c r="H539" i="5"/>
  <c r="I539" i="5"/>
  <c r="G540" i="5"/>
  <c r="H540" i="5"/>
  <c r="I540" i="5"/>
  <c r="G541" i="5"/>
  <c r="H541" i="5"/>
  <c r="I541" i="5"/>
  <c r="G542" i="5"/>
  <c r="H542" i="5"/>
  <c r="I542" i="5"/>
  <c r="G543" i="5"/>
  <c r="H543" i="5"/>
  <c r="I543" i="5"/>
  <c r="G544" i="5"/>
  <c r="H544" i="5"/>
  <c r="I544" i="5"/>
  <c r="G545" i="5"/>
  <c r="H545" i="5"/>
  <c r="I545" i="5"/>
  <c r="G546" i="5"/>
  <c r="H546" i="5"/>
  <c r="I546" i="5"/>
  <c r="G547" i="5"/>
  <c r="H547" i="5"/>
  <c r="I547" i="5"/>
  <c r="G548" i="5"/>
  <c r="H548" i="5"/>
  <c r="I548" i="5"/>
  <c r="G549" i="5"/>
  <c r="H549" i="5"/>
  <c r="I549" i="5"/>
  <c r="G550" i="5"/>
  <c r="H550" i="5"/>
  <c r="I550" i="5"/>
  <c r="G551" i="5"/>
  <c r="H551" i="5"/>
  <c r="I551" i="5"/>
  <c r="G552" i="5"/>
  <c r="H552" i="5"/>
  <c r="I552" i="5"/>
  <c r="G553" i="5"/>
  <c r="H553" i="5"/>
  <c r="I553" i="5"/>
  <c r="G554" i="5"/>
  <c r="H554" i="5"/>
  <c r="I554" i="5"/>
  <c r="G555" i="5"/>
  <c r="H555" i="5"/>
  <c r="I555" i="5"/>
  <c r="G556" i="5"/>
  <c r="H556" i="5"/>
  <c r="I556" i="5"/>
  <c r="G557" i="5"/>
  <c r="H557" i="5"/>
  <c r="I557" i="5"/>
  <c r="G558" i="5"/>
  <c r="H558" i="5"/>
  <c r="I558" i="5"/>
  <c r="G559" i="5"/>
  <c r="H559" i="5"/>
  <c r="I559" i="5"/>
  <c r="G560" i="5"/>
  <c r="H560" i="5"/>
  <c r="I560" i="5"/>
  <c r="G561" i="5"/>
  <c r="H561" i="5"/>
  <c r="I561" i="5"/>
  <c r="G562" i="5"/>
  <c r="H562" i="5"/>
  <c r="I562" i="5"/>
  <c r="G563" i="5"/>
  <c r="H563" i="5"/>
  <c r="I563" i="5"/>
  <c r="G564" i="5"/>
  <c r="H564" i="5"/>
  <c r="I564" i="5"/>
  <c r="G565" i="5"/>
  <c r="H565" i="5"/>
  <c r="I565" i="5"/>
  <c r="G566" i="5"/>
  <c r="H566" i="5"/>
  <c r="I566" i="5"/>
  <c r="G567" i="5"/>
  <c r="H567" i="5"/>
  <c r="I567" i="5"/>
  <c r="G568" i="5"/>
  <c r="H568" i="5"/>
  <c r="I568" i="5"/>
  <c r="G569" i="5"/>
  <c r="H569" i="5"/>
  <c r="I569" i="5"/>
  <c r="G570" i="5"/>
  <c r="H570" i="5"/>
  <c r="I570" i="5"/>
  <c r="G571" i="5"/>
  <c r="H571" i="5"/>
  <c r="I571" i="5"/>
  <c r="G572" i="5"/>
  <c r="H572" i="5"/>
  <c r="I572" i="5"/>
  <c r="G573" i="5"/>
  <c r="H573" i="5"/>
  <c r="I573" i="5"/>
  <c r="G574" i="5"/>
  <c r="H574" i="5"/>
  <c r="I574" i="5"/>
  <c r="G575" i="5"/>
  <c r="H575" i="5"/>
  <c r="I575" i="5"/>
  <c r="G576" i="5"/>
  <c r="H576" i="5"/>
  <c r="I576" i="5"/>
  <c r="G577" i="5"/>
  <c r="H577" i="5"/>
  <c r="I577" i="5"/>
  <c r="G578" i="5"/>
  <c r="H578" i="5"/>
  <c r="I578" i="5"/>
  <c r="G579" i="5"/>
  <c r="H579" i="5"/>
  <c r="I579" i="5"/>
  <c r="G580" i="5"/>
  <c r="H580" i="5"/>
  <c r="I580" i="5"/>
  <c r="G581" i="5"/>
  <c r="H581" i="5"/>
  <c r="I581" i="5"/>
  <c r="G582" i="5"/>
  <c r="H582" i="5"/>
  <c r="I582" i="5"/>
  <c r="G583" i="5"/>
  <c r="H583" i="5"/>
  <c r="I583" i="5"/>
  <c r="G584" i="5"/>
  <c r="H584" i="5"/>
  <c r="I584" i="5"/>
  <c r="G585" i="5"/>
  <c r="H585" i="5"/>
  <c r="I585" i="5"/>
  <c r="G586" i="5"/>
  <c r="H586" i="5"/>
  <c r="I586" i="5"/>
  <c r="G587" i="5"/>
  <c r="H587" i="5"/>
  <c r="I587" i="5"/>
  <c r="G588" i="5"/>
  <c r="H588" i="5"/>
  <c r="I588" i="5"/>
  <c r="G589" i="5"/>
  <c r="H589" i="5"/>
  <c r="I589" i="5"/>
  <c r="G590" i="5"/>
  <c r="H590" i="5"/>
  <c r="I590" i="5"/>
  <c r="G591" i="5"/>
  <c r="H591" i="5"/>
  <c r="I591" i="5"/>
  <c r="G592" i="5"/>
  <c r="H592" i="5"/>
  <c r="I592" i="5"/>
  <c r="G593" i="5"/>
  <c r="H593" i="5"/>
  <c r="I593" i="5"/>
  <c r="G594" i="5"/>
  <c r="H594" i="5"/>
  <c r="I594" i="5"/>
  <c r="G595" i="5"/>
  <c r="H595" i="5"/>
  <c r="I595" i="5"/>
  <c r="G596" i="5"/>
  <c r="H596" i="5"/>
  <c r="I596" i="5"/>
  <c r="G597" i="5"/>
  <c r="H597" i="5"/>
  <c r="I597" i="5"/>
  <c r="G598" i="5"/>
  <c r="H598" i="5"/>
  <c r="I598" i="5"/>
  <c r="G599" i="5"/>
  <c r="H599" i="5"/>
  <c r="I599" i="5"/>
  <c r="G600" i="5"/>
  <c r="H600" i="5"/>
  <c r="I600" i="5"/>
  <c r="G601" i="5"/>
  <c r="H601" i="5"/>
  <c r="I601" i="5"/>
  <c r="G602" i="5"/>
  <c r="H602" i="5"/>
  <c r="I602" i="5"/>
  <c r="G603" i="5"/>
  <c r="H603" i="5"/>
  <c r="I603" i="5"/>
  <c r="G604" i="5"/>
  <c r="H604" i="5"/>
  <c r="I604" i="5"/>
  <c r="G605" i="5"/>
  <c r="H605" i="5"/>
  <c r="I605" i="5"/>
  <c r="G606" i="5"/>
  <c r="H606" i="5"/>
  <c r="I606" i="5"/>
  <c r="G607" i="5"/>
  <c r="H607" i="5"/>
  <c r="I607" i="5"/>
  <c r="G608" i="5"/>
  <c r="H608" i="5"/>
  <c r="I608" i="5"/>
  <c r="G609" i="5"/>
  <c r="H609" i="5"/>
  <c r="I609" i="5"/>
  <c r="G610" i="5"/>
  <c r="H610" i="5"/>
  <c r="I610" i="5"/>
  <c r="G611" i="5"/>
  <c r="H611" i="5"/>
  <c r="I611" i="5"/>
  <c r="G612" i="5"/>
  <c r="H612" i="5"/>
  <c r="I612" i="5"/>
  <c r="G613" i="5"/>
  <c r="H613" i="5"/>
  <c r="I613" i="5"/>
  <c r="G614" i="5"/>
  <c r="H614" i="5"/>
  <c r="I614" i="5"/>
  <c r="G615" i="5"/>
  <c r="H615" i="5"/>
  <c r="I615" i="5"/>
  <c r="G616" i="5"/>
  <c r="H616" i="5"/>
  <c r="I616" i="5"/>
  <c r="G617" i="5"/>
  <c r="H617" i="5"/>
  <c r="I617" i="5"/>
  <c r="G618" i="5"/>
  <c r="H618" i="5"/>
  <c r="I618" i="5"/>
  <c r="G619" i="5"/>
  <c r="H619" i="5"/>
  <c r="I619" i="5"/>
  <c r="G620" i="5"/>
  <c r="H620" i="5"/>
  <c r="I620" i="5"/>
  <c r="G621" i="5"/>
  <c r="H621" i="5"/>
  <c r="I621" i="5"/>
  <c r="G622" i="5"/>
  <c r="H622" i="5"/>
  <c r="I622" i="5"/>
  <c r="G623" i="5"/>
  <c r="H623" i="5"/>
  <c r="I623" i="5"/>
  <c r="G624" i="5"/>
  <c r="H624" i="5"/>
  <c r="I624" i="5"/>
  <c r="G625" i="5"/>
  <c r="H625" i="5"/>
  <c r="I625" i="5"/>
  <c r="G626" i="5"/>
  <c r="H626" i="5"/>
  <c r="I626" i="5"/>
  <c r="G627" i="5"/>
  <c r="H627" i="5"/>
  <c r="I627" i="5"/>
  <c r="G628" i="5"/>
  <c r="H628" i="5"/>
  <c r="I628" i="5"/>
  <c r="G629" i="5"/>
  <c r="H629" i="5"/>
  <c r="I629" i="5"/>
  <c r="G630" i="5"/>
  <c r="H630" i="5"/>
  <c r="I630" i="5"/>
  <c r="G631" i="5"/>
  <c r="H631" i="5"/>
  <c r="I631" i="5"/>
  <c r="G632" i="5"/>
  <c r="H632" i="5"/>
  <c r="I632" i="5"/>
  <c r="G633" i="5"/>
  <c r="H633" i="5"/>
  <c r="I633" i="5"/>
  <c r="G634" i="5"/>
  <c r="H634" i="5"/>
  <c r="I634" i="5"/>
  <c r="G635" i="5"/>
  <c r="H635" i="5"/>
  <c r="I635" i="5"/>
  <c r="G636" i="5"/>
  <c r="H636" i="5"/>
  <c r="I636" i="5"/>
  <c r="G637" i="5"/>
  <c r="H637" i="5"/>
  <c r="I637" i="5"/>
  <c r="G638" i="5"/>
  <c r="H638" i="5"/>
  <c r="I638" i="5"/>
  <c r="G639" i="5"/>
  <c r="H639" i="5"/>
  <c r="I639" i="5"/>
  <c r="G640" i="5"/>
  <c r="H640" i="5"/>
  <c r="I640" i="5"/>
  <c r="G641" i="5"/>
  <c r="H641" i="5"/>
  <c r="I641" i="5"/>
  <c r="G642" i="5"/>
  <c r="H642" i="5"/>
  <c r="I642" i="5"/>
  <c r="G643" i="5"/>
  <c r="H643" i="5"/>
  <c r="I643" i="5"/>
  <c r="G644" i="5"/>
  <c r="H644" i="5"/>
  <c r="I644" i="5"/>
  <c r="G645" i="5"/>
  <c r="H645" i="5"/>
  <c r="I645" i="5"/>
  <c r="G646" i="5"/>
  <c r="H646" i="5"/>
  <c r="I646" i="5"/>
  <c r="G647" i="5"/>
  <c r="H647" i="5"/>
  <c r="I647" i="5"/>
  <c r="G648" i="5"/>
  <c r="H648" i="5"/>
  <c r="I648" i="5"/>
  <c r="G649" i="5"/>
  <c r="H649" i="5"/>
  <c r="I649" i="5"/>
  <c r="G650" i="5"/>
  <c r="H650" i="5"/>
  <c r="I650" i="5"/>
  <c r="G651" i="5"/>
  <c r="H651" i="5"/>
  <c r="I651" i="5"/>
  <c r="G652" i="5"/>
  <c r="H652" i="5"/>
  <c r="I652" i="5"/>
  <c r="G653" i="5"/>
  <c r="H653" i="5"/>
  <c r="I653" i="5"/>
  <c r="G654" i="5"/>
  <c r="H654" i="5"/>
  <c r="I654" i="5"/>
  <c r="G655" i="5"/>
  <c r="H655" i="5"/>
  <c r="I655" i="5"/>
  <c r="G656" i="5"/>
  <c r="H656" i="5"/>
  <c r="I656" i="5"/>
  <c r="G657" i="5"/>
  <c r="H657" i="5"/>
  <c r="I657" i="5"/>
  <c r="G658" i="5"/>
  <c r="H658" i="5"/>
  <c r="I658" i="5"/>
  <c r="G659" i="5"/>
  <c r="H659" i="5"/>
  <c r="I659" i="5"/>
  <c r="G660" i="5"/>
  <c r="H660" i="5"/>
  <c r="I660" i="5"/>
  <c r="G661" i="5"/>
  <c r="H661" i="5"/>
  <c r="I661" i="5"/>
  <c r="G662" i="5"/>
  <c r="H662" i="5"/>
  <c r="I662" i="5"/>
  <c r="G663" i="5"/>
  <c r="H663" i="5"/>
  <c r="I663" i="5"/>
  <c r="G664" i="5"/>
  <c r="H664" i="5"/>
  <c r="I664" i="5"/>
  <c r="G665" i="5"/>
  <c r="H665" i="5"/>
  <c r="I665" i="5"/>
  <c r="G666" i="5"/>
  <c r="H666" i="5"/>
  <c r="I666" i="5"/>
  <c r="G667" i="5"/>
  <c r="H667" i="5"/>
  <c r="I667" i="5"/>
  <c r="G668" i="5"/>
  <c r="H668" i="5"/>
  <c r="I668" i="5"/>
  <c r="G669" i="5"/>
  <c r="H669" i="5"/>
  <c r="I669" i="5"/>
  <c r="G670" i="5"/>
  <c r="H670" i="5"/>
  <c r="I670" i="5"/>
  <c r="G671" i="5"/>
  <c r="H671" i="5"/>
  <c r="I671" i="5"/>
  <c r="G672" i="5"/>
  <c r="H672" i="5"/>
  <c r="I672" i="5"/>
  <c r="G673" i="5"/>
  <c r="H673" i="5"/>
  <c r="I673" i="5"/>
  <c r="G674" i="5"/>
  <c r="H674" i="5"/>
  <c r="I674" i="5"/>
  <c r="G675" i="5"/>
  <c r="H675" i="5"/>
  <c r="I675" i="5"/>
  <c r="G676" i="5"/>
  <c r="H676" i="5"/>
  <c r="I676" i="5"/>
  <c r="G677" i="5"/>
  <c r="H677" i="5"/>
  <c r="I677" i="5"/>
  <c r="G678" i="5"/>
  <c r="H678" i="5"/>
  <c r="I678" i="5"/>
  <c r="G679" i="5"/>
  <c r="H679" i="5"/>
  <c r="I679" i="5"/>
  <c r="G680" i="5"/>
  <c r="H680" i="5"/>
  <c r="I680" i="5"/>
  <c r="G681" i="5"/>
  <c r="H681" i="5"/>
  <c r="I681" i="5"/>
  <c r="G682" i="5"/>
  <c r="H682" i="5"/>
  <c r="I682" i="5"/>
  <c r="G683" i="5"/>
  <c r="H683" i="5"/>
  <c r="I683" i="5"/>
  <c r="G684" i="5"/>
  <c r="H684" i="5"/>
  <c r="I684" i="5"/>
  <c r="G685" i="5"/>
  <c r="H685" i="5"/>
  <c r="I685" i="5"/>
  <c r="G686" i="5"/>
  <c r="H686" i="5"/>
  <c r="I686" i="5"/>
  <c r="G687" i="5"/>
  <c r="H687" i="5"/>
  <c r="I687" i="5"/>
  <c r="G688" i="5"/>
  <c r="H688" i="5"/>
  <c r="I688" i="5"/>
  <c r="G689" i="5"/>
  <c r="H689" i="5"/>
  <c r="I689" i="5"/>
  <c r="G690" i="5"/>
  <c r="H690" i="5"/>
  <c r="I690" i="5"/>
  <c r="G691" i="5"/>
  <c r="H691" i="5"/>
  <c r="I691" i="5"/>
  <c r="H692" i="5"/>
  <c r="I692" i="5"/>
  <c r="G693" i="5"/>
  <c r="H693" i="5"/>
  <c r="I693" i="5"/>
  <c r="H694" i="5"/>
  <c r="I694" i="5"/>
  <c r="H695" i="5"/>
  <c r="I695" i="5"/>
  <c r="H696" i="5"/>
  <c r="I696" i="5"/>
  <c r="G697" i="5"/>
  <c r="H697" i="5"/>
  <c r="I697" i="5"/>
  <c r="H698" i="5"/>
  <c r="I698" i="5"/>
  <c r="H699" i="5"/>
  <c r="I699" i="5"/>
  <c r="H700" i="5"/>
  <c r="I700" i="5"/>
  <c r="G701" i="5"/>
  <c r="H701" i="5"/>
  <c r="I701" i="5"/>
  <c r="G702" i="5"/>
  <c r="H702" i="5"/>
  <c r="I702" i="5"/>
  <c r="G703" i="5"/>
  <c r="H703" i="5"/>
  <c r="I703" i="5"/>
  <c r="G704" i="5"/>
  <c r="H704" i="5"/>
  <c r="I704" i="5"/>
  <c r="H705" i="5"/>
  <c r="I705" i="5"/>
  <c r="H706" i="5"/>
  <c r="I706" i="5"/>
  <c r="H707" i="5"/>
  <c r="I707" i="5"/>
  <c r="H708" i="5"/>
  <c r="I708" i="5"/>
  <c r="G709" i="5"/>
  <c r="H709" i="5"/>
  <c r="I709" i="5"/>
  <c r="H710" i="5"/>
  <c r="I710" i="5"/>
  <c r="H711" i="5"/>
  <c r="I711" i="5"/>
  <c r="H712" i="5"/>
  <c r="I712" i="5"/>
  <c r="G713" i="5"/>
  <c r="H713" i="5"/>
  <c r="I713" i="5"/>
  <c r="G714" i="5"/>
  <c r="H714" i="5"/>
  <c r="I714" i="5"/>
  <c r="G715" i="5"/>
  <c r="H715" i="5"/>
  <c r="I715" i="5"/>
  <c r="G716" i="5"/>
  <c r="H716" i="5"/>
  <c r="I716" i="5"/>
  <c r="G717" i="5"/>
  <c r="H717" i="5"/>
  <c r="I717" i="5"/>
  <c r="G718" i="5"/>
  <c r="H718" i="5"/>
  <c r="I718" i="5"/>
  <c r="H719" i="5"/>
  <c r="I719" i="5"/>
  <c r="G720" i="5"/>
  <c r="H720" i="5"/>
  <c r="G721" i="5"/>
  <c r="H721" i="5"/>
  <c r="I721" i="5"/>
  <c r="H722" i="5"/>
  <c r="I722" i="5"/>
  <c r="G723" i="5"/>
  <c r="H723" i="5"/>
  <c r="I723" i="5"/>
  <c r="G724" i="5"/>
  <c r="H724" i="5"/>
  <c r="I724" i="5"/>
  <c r="G725" i="5"/>
  <c r="H725" i="5"/>
  <c r="I725" i="5"/>
  <c r="G726" i="5"/>
  <c r="H726" i="5"/>
  <c r="I726" i="5"/>
  <c r="H727" i="5"/>
  <c r="I727" i="5"/>
  <c r="G728" i="5"/>
  <c r="H728" i="5"/>
  <c r="I728" i="5"/>
  <c r="G729" i="5"/>
  <c r="H729" i="5"/>
  <c r="I729" i="5"/>
  <c r="G730" i="5"/>
  <c r="H730" i="5"/>
  <c r="I730" i="5"/>
  <c r="G731" i="5"/>
  <c r="H731" i="5"/>
  <c r="I731" i="5"/>
  <c r="G732" i="5"/>
  <c r="H732" i="5"/>
  <c r="I732" i="5"/>
  <c r="G733" i="5"/>
  <c r="H733" i="5"/>
  <c r="I733" i="5"/>
  <c r="G734" i="5"/>
  <c r="H734" i="5"/>
  <c r="G735" i="5"/>
  <c r="H735" i="5"/>
  <c r="I735" i="5"/>
  <c r="G736" i="5"/>
  <c r="H736" i="5"/>
  <c r="I736" i="5"/>
  <c r="G737" i="5"/>
  <c r="H737" i="5"/>
  <c r="I737" i="5"/>
  <c r="G738" i="5"/>
  <c r="H738" i="5"/>
  <c r="I738" i="5"/>
  <c r="G739" i="5"/>
  <c r="H739" i="5"/>
  <c r="I739" i="5"/>
  <c r="G740" i="5"/>
  <c r="H740" i="5"/>
  <c r="I740" i="5"/>
  <c r="G741" i="5"/>
  <c r="H741" i="5"/>
  <c r="I741" i="5"/>
  <c r="G742" i="5"/>
  <c r="H742" i="5"/>
  <c r="I742" i="5"/>
  <c r="G743" i="5"/>
  <c r="H743" i="5"/>
  <c r="I743" i="5"/>
  <c r="G744" i="5"/>
  <c r="H744" i="5"/>
  <c r="I744" i="5"/>
  <c r="G745" i="5"/>
  <c r="H745" i="5"/>
  <c r="I745" i="5"/>
  <c r="G746" i="5"/>
  <c r="H746" i="5"/>
  <c r="I746" i="5"/>
  <c r="G747" i="5"/>
  <c r="H747" i="5"/>
  <c r="I747" i="5"/>
  <c r="G748" i="5"/>
  <c r="H748" i="5"/>
  <c r="I748" i="5"/>
  <c r="G749" i="5"/>
  <c r="H749" i="5"/>
  <c r="I749" i="5"/>
  <c r="G750" i="5"/>
  <c r="H750" i="5"/>
  <c r="I750" i="5"/>
  <c r="G751" i="5"/>
  <c r="H751" i="5"/>
  <c r="I751" i="5"/>
  <c r="G752" i="5"/>
  <c r="H752" i="5"/>
  <c r="I752" i="5"/>
  <c r="G753" i="5"/>
  <c r="H753" i="5"/>
  <c r="I753" i="5"/>
  <c r="G754" i="5"/>
  <c r="H754" i="5"/>
  <c r="I754" i="5"/>
  <c r="G755" i="5"/>
  <c r="H755" i="5"/>
  <c r="I755" i="5"/>
  <c r="G756" i="5"/>
  <c r="H756" i="5"/>
  <c r="I756" i="5"/>
  <c r="G757" i="5"/>
  <c r="H757" i="5"/>
  <c r="I757" i="5"/>
  <c r="G758" i="5"/>
  <c r="H758" i="5"/>
  <c r="I758" i="5"/>
  <c r="G759" i="5"/>
  <c r="H759" i="5"/>
  <c r="I759" i="5"/>
  <c r="H760" i="5"/>
  <c r="I760" i="5"/>
  <c r="H761" i="5"/>
  <c r="I761" i="5"/>
  <c r="G762" i="5"/>
  <c r="H762" i="5"/>
  <c r="I762" i="5"/>
  <c r="G763" i="5"/>
  <c r="H763" i="5"/>
  <c r="I763" i="5"/>
  <c r="G764" i="5"/>
  <c r="H764" i="5"/>
  <c r="I764" i="5"/>
  <c r="G765" i="5"/>
  <c r="H765" i="5"/>
  <c r="I765" i="5"/>
  <c r="G766" i="5"/>
  <c r="H766" i="5"/>
  <c r="I766" i="5"/>
  <c r="G767" i="5"/>
  <c r="H767" i="5"/>
  <c r="I767" i="5"/>
  <c r="G768" i="5"/>
  <c r="H768" i="5"/>
  <c r="I768" i="5"/>
  <c r="G769" i="5"/>
  <c r="H769" i="5"/>
  <c r="I769" i="5"/>
  <c r="G770" i="5"/>
  <c r="H770" i="5"/>
  <c r="I770" i="5"/>
  <c r="G771" i="5"/>
  <c r="H771" i="5"/>
  <c r="I771" i="5"/>
  <c r="G772" i="5"/>
  <c r="H772" i="5"/>
  <c r="I772" i="5"/>
  <c r="G773" i="5"/>
  <c r="H773" i="5"/>
  <c r="G774" i="5"/>
  <c r="H774" i="5"/>
  <c r="G775" i="5"/>
  <c r="H775" i="5"/>
  <c r="I775" i="5"/>
  <c r="G776" i="5"/>
  <c r="H776" i="5"/>
  <c r="I776" i="5"/>
  <c r="G777" i="5"/>
  <c r="H777" i="5"/>
  <c r="I777" i="5"/>
  <c r="G778" i="5"/>
  <c r="H778" i="5"/>
  <c r="I778" i="5"/>
  <c r="H779" i="5"/>
  <c r="I779" i="5"/>
  <c r="H780" i="5"/>
  <c r="I780" i="5"/>
  <c r="H781" i="5"/>
  <c r="I781" i="5"/>
  <c r="G782" i="5"/>
  <c r="H782" i="5"/>
  <c r="I782" i="5"/>
  <c r="G783" i="5"/>
  <c r="H783" i="5"/>
  <c r="I783" i="5"/>
  <c r="G784" i="5"/>
  <c r="H784" i="5"/>
  <c r="I784" i="5"/>
  <c r="G785" i="5"/>
  <c r="H785" i="5"/>
  <c r="I785" i="5"/>
  <c r="G786" i="5"/>
  <c r="H786" i="5"/>
  <c r="I786" i="5"/>
  <c r="G787" i="5"/>
  <c r="H787" i="5"/>
  <c r="I787" i="5"/>
  <c r="G788" i="5"/>
  <c r="H788" i="5"/>
  <c r="I788" i="5"/>
  <c r="G789" i="5"/>
  <c r="H789" i="5"/>
  <c r="I789" i="5"/>
  <c r="G790" i="5"/>
  <c r="H790" i="5"/>
  <c r="I790" i="5"/>
  <c r="G791" i="5"/>
  <c r="H791" i="5"/>
  <c r="I791" i="5"/>
  <c r="G792" i="5"/>
  <c r="H792" i="5"/>
  <c r="I792" i="5"/>
  <c r="G793" i="5"/>
  <c r="H793" i="5"/>
  <c r="I793" i="5"/>
  <c r="G794" i="5"/>
  <c r="H794" i="5"/>
  <c r="I794" i="5"/>
  <c r="G795" i="5"/>
  <c r="H795" i="5"/>
  <c r="I795" i="5"/>
  <c r="G796" i="5"/>
  <c r="H796" i="5"/>
  <c r="I796" i="5"/>
  <c r="G797" i="5"/>
  <c r="H797" i="5"/>
  <c r="I797" i="5"/>
  <c r="G798" i="5"/>
  <c r="H798" i="5"/>
  <c r="I798" i="5"/>
  <c r="G799" i="5"/>
  <c r="H799" i="5"/>
  <c r="I799" i="5"/>
  <c r="G800" i="5"/>
  <c r="H800" i="5"/>
  <c r="I800" i="5"/>
  <c r="G801" i="5"/>
  <c r="H801" i="5"/>
  <c r="I801" i="5"/>
  <c r="G802" i="5"/>
  <c r="H802" i="5"/>
  <c r="I802" i="5"/>
  <c r="G803" i="5"/>
  <c r="H803" i="5"/>
  <c r="I803" i="5"/>
  <c r="G804" i="5"/>
  <c r="H804" i="5"/>
  <c r="I804" i="5"/>
  <c r="G805" i="5"/>
  <c r="H805" i="5"/>
  <c r="I805" i="5"/>
  <c r="G806" i="5"/>
  <c r="H806" i="5"/>
  <c r="I806" i="5"/>
  <c r="G807" i="5"/>
  <c r="H807" i="5"/>
  <c r="I807" i="5"/>
  <c r="G808" i="5"/>
  <c r="H808" i="5"/>
  <c r="I808" i="5"/>
  <c r="G809" i="5"/>
  <c r="H809" i="5"/>
  <c r="I809" i="5"/>
  <c r="G810" i="5"/>
  <c r="H810" i="5"/>
  <c r="I810" i="5"/>
  <c r="G811" i="5"/>
  <c r="H811" i="5"/>
  <c r="I811" i="5"/>
  <c r="G812" i="5"/>
  <c r="H812" i="5"/>
  <c r="I812" i="5"/>
  <c r="G813" i="5"/>
  <c r="H813" i="5"/>
  <c r="I813" i="5"/>
  <c r="G814" i="5"/>
  <c r="H814" i="5"/>
  <c r="I814" i="5"/>
  <c r="G815" i="5"/>
  <c r="H815" i="5"/>
  <c r="I815" i="5"/>
  <c r="G816" i="5"/>
  <c r="H816" i="5"/>
  <c r="I816" i="5"/>
  <c r="G817" i="5"/>
  <c r="H817" i="5"/>
  <c r="I817" i="5"/>
  <c r="G818" i="5"/>
  <c r="H818" i="5"/>
  <c r="I818" i="5"/>
  <c r="G819" i="5"/>
  <c r="H819" i="5"/>
  <c r="I819" i="5"/>
  <c r="G820" i="5"/>
  <c r="H820" i="5"/>
  <c r="I820" i="5"/>
  <c r="G821" i="5"/>
  <c r="H821" i="5"/>
  <c r="I821" i="5"/>
  <c r="G822" i="5"/>
  <c r="H822" i="5"/>
  <c r="I822" i="5"/>
  <c r="G823" i="5"/>
  <c r="H823" i="5"/>
  <c r="I823" i="5"/>
  <c r="G824" i="5"/>
  <c r="H824" i="5"/>
  <c r="I824" i="5"/>
  <c r="G825" i="5"/>
  <c r="H825" i="5"/>
  <c r="I825" i="5"/>
  <c r="G826" i="5"/>
  <c r="H826" i="5"/>
  <c r="I826" i="5"/>
  <c r="G827" i="5"/>
  <c r="H827" i="5"/>
  <c r="I827" i="5"/>
  <c r="G828" i="5"/>
  <c r="H828" i="5"/>
  <c r="I828" i="5"/>
  <c r="H829" i="5"/>
  <c r="I829" i="5"/>
  <c r="G830" i="5"/>
  <c r="H830" i="5"/>
  <c r="G831" i="5"/>
  <c r="H831" i="5"/>
  <c r="I831" i="5"/>
  <c r="G832" i="5"/>
  <c r="H832" i="5"/>
  <c r="I832" i="5"/>
  <c r="G833" i="5"/>
  <c r="H833" i="5"/>
  <c r="G834" i="5"/>
  <c r="H834" i="5"/>
  <c r="I834" i="5"/>
  <c r="G835" i="5"/>
  <c r="H835" i="5"/>
  <c r="I835" i="5"/>
  <c r="H836" i="5"/>
  <c r="I836" i="5"/>
  <c r="G837" i="5"/>
  <c r="H837" i="5"/>
  <c r="I837" i="5"/>
  <c r="H838" i="5"/>
  <c r="I838" i="5"/>
  <c r="H839" i="5"/>
  <c r="I839" i="5"/>
  <c r="H840" i="5"/>
  <c r="I840" i="5"/>
  <c r="G841" i="5"/>
  <c r="H841" i="5"/>
  <c r="I841" i="5"/>
  <c r="G842" i="5"/>
  <c r="H842" i="5"/>
  <c r="I842" i="5"/>
  <c r="G843" i="5"/>
  <c r="H843" i="5"/>
  <c r="I843" i="5"/>
  <c r="H844" i="5"/>
  <c r="I844" i="5"/>
  <c r="G845" i="5"/>
  <c r="H845" i="5"/>
  <c r="I845" i="5"/>
  <c r="G846" i="5"/>
  <c r="H846" i="5"/>
  <c r="I846" i="5"/>
  <c r="G847" i="5"/>
  <c r="H847" i="5"/>
  <c r="I847" i="5"/>
  <c r="G848" i="5"/>
  <c r="H848" i="5"/>
  <c r="I848" i="5"/>
  <c r="G849" i="5"/>
  <c r="H849" i="5"/>
  <c r="I849" i="5"/>
  <c r="G850" i="5"/>
  <c r="H850" i="5"/>
  <c r="I850" i="5"/>
  <c r="G851" i="5"/>
  <c r="H851" i="5"/>
  <c r="I851" i="5"/>
  <c r="G852" i="5"/>
  <c r="H852" i="5"/>
  <c r="I852" i="5"/>
  <c r="H853" i="5"/>
  <c r="I853" i="5"/>
  <c r="G854" i="5"/>
  <c r="H854" i="5"/>
  <c r="I854" i="5"/>
  <c r="G855" i="5"/>
  <c r="H855" i="5"/>
  <c r="I855" i="5"/>
  <c r="G856" i="5"/>
  <c r="H856" i="5"/>
  <c r="I856" i="5"/>
  <c r="H857" i="5"/>
  <c r="I857" i="5"/>
  <c r="H858" i="5"/>
  <c r="I858" i="5"/>
  <c r="G859" i="5"/>
  <c r="H859" i="5"/>
  <c r="I859" i="5"/>
  <c r="H860" i="5"/>
  <c r="I860" i="5"/>
  <c r="G861" i="5"/>
  <c r="H861" i="5"/>
  <c r="I861" i="5"/>
  <c r="G862" i="5"/>
  <c r="H862" i="5"/>
  <c r="G863" i="5"/>
  <c r="H863" i="5"/>
  <c r="I863" i="5"/>
  <c r="G864" i="5"/>
  <c r="H864" i="5"/>
  <c r="I864" i="5"/>
  <c r="G865" i="5"/>
  <c r="H865" i="5"/>
  <c r="I865" i="5"/>
  <c r="G866" i="5"/>
  <c r="H866" i="5"/>
  <c r="I866" i="5"/>
  <c r="G867" i="5"/>
  <c r="H867" i="5"/>
  <c r="I867" i="5"/>
  <c r="G868" i="5"/>
  <c r="H868" i="5"/>
  <c r="I868" i="5"/>
  <c r="G869" i="5"/>
  <c r="H869" i="5"/>
  <c r="I869" i="5"/>
  <c r="G870" i="5"/>
  <c r="H870" i="5"/>
  <c r="I870" i="5"/>
  <c r="G871" i="5"/>
  <c r="H871" i="5"/>
  <c r="I871" i="5"/>
  <c r="G872" i="5"/>
  <c r="H872" i="5"/>
  <c r="I872" i="5"/>
  <c r="G873" i="5"/>
  <c r="H873" i="5"/>
  <c r="I873" i="5"/>
  <c r="G874" i="5"/>
  <c r="H874" i="5"/>
  <c r="I874" i="5"/>
  <c r="G875" i="5"/>
  <c r="H875" i="5"/>
  <c r="I875" i="5"/>
  <c r="G876" i="5"/>
  <c r="H876" i="5"/>
  <c r="I876" i="5"/>
  <c r="G877" i="5"/>
  <c r="H877" i="5"/>
  <c r="I877" i="5"/>
  <c r="G878" i="5"/>
  <c r="H878" i="5"/>
  <c r="I878" i="5"/>
  <c r="G879" i="5"/>
  <c r="H879" i="5"/>
  <c r="I879" i="5"/>
  <c r="G880" i="5"/>
  <c r="H880" i="5"/>
  <c r="I880" i="5"/>
  <c r="G881" i="5"/>
  <c r="H881" i="5"/>
  <c r="I881" i="5"/>
  <c r="G882" i="5"/>
  <c r="H882" i="5"/>
  <c r="G883" i="5"/>
  <c r="H883" i="5"/>
  <c r="I883" i="5"/>
  <c r="G884" i="5"/>
  <c r="H884" i="5"/>
  <c r="I884" i="5"/>
  <c r="G885" i="5"/>
  <c r="H885" i="5"/>
  <c r="I885" i="5"/>
  <c r="G886" i="5"/>
  <c r="H886" i="5"/>
  <c r="I886" i="5"/>
  <c r="G887" i="5"/>
  <c r="H887" i="5"/>
  <c r="I887" i="5"/>
  <c r="G888" i="5"/>
  <c r="H888" i="5"/>
  <c r="I888" i="5"/>
  <c r="G889" i="5"/>
  <c r="H889" i="5"/>
  <c r="I889" i="5"/>
  <c r="G890" i="5"/>
  <c r="H890" i="5"/>
  <c r="I890" i="5"/>
  <c r="G891" i="5"/>
  <c r="H891" i="5"/>
  <c r="I891" i="5"/>
  <c r="G892" i="5"/>
  <c r="H892" i="5"/>
  <c r="I892" i="5"/>
  <c r="G893" i="5"/>
  <c r="H893" i="5"/>
  <c r="I893" i="5"/>
  <c r="G894" i="5"/>
  <c r="H894" i="5"/>
  <c r="G895" i="5"/>
  <c r="H895" i="5"/>
  <c r="I895" i="5"/>
  <c r="G896" i="5"/>
  <c r="H896" i="5"/>
  <c r="I896" i="5"/>
  <c r="H897" i="5"/>
  <c r="I897" i="5"/>
  <c r="G898" i="5"/>
  <c r="H898" i="5"/>
  <c r="I898" i="5"/>
  <c r="G899" i="5"/>
  <c r="H899" i="5"/>
  <c r="I899" i="5"/>
  <c r="G900" i="5"/>
  <c r="H900" i="5"/>
  <c r="I900" i="5"/>
  <c r="G901" i="5"/>
  <c r="H901" i="5"/>
  <c r="I901" i="5"/>
  <c r="G902" i="5"/>
  <c r="H902" i="5"/>
  <c r="I902" i="5"/>
  <c r="G903" i="5"/>
  <c r="H903" i="5"/>
  <c r="I903" i="5"/>
  <c r="G904" i="5"/>
  <c r="H904" i="5"/>
  <c r="I904" i="5"/>
  <c r="G905" i="5"/>
  <c r="H905" i="5"/>
  <c r="I905" i="5"/>
  <c r="G906" i="5"/>
  <c r="H906" i="5"/>
  <c r="I906" i="5"/>
  <c r="G907" i="5"/>
  <c r="H907" i="5"/>
  <c r="I907" i="5"/>
  <c r="G908" i="5"/>
  <c r="H908" i="5"/>
  <c r="I908" i="5"/>
  <c r="G909" i="5"/>
  <c r="H909" i="5"/>
  <c r="I909" i="5"/>
  <c r="G910" i="5"/>
  <c r="H910" i="5"/>
  <c r="I910" i="5"/>
  <c r="G911" i="5"/>
  <c r="H911" i="5"/>
  <c r="I911" i="5"/>
  <c r="G912" i="5"/>
  <c r="H912" i="5"/>
  <c r="I912" i="5"/>
  <c r="G913" i="5"/>
  <c r="H913" i="5"/>
  <c r="G914" i="5"/>
  <c r="H914" i="5"/>
  <c r="I914" i="5"/>
  <c r="G915" i="5"/>
  <c r="H915" i="5"/>
  <c r="I915" i="5"/>
  <c r="G916" i="5"/>
  <c r="H916" i="5"/>
  <c r="I916" i="5"/>
  <c r="G917" i="5"/>
  <c r="H917" i="5"/>
  <c r="I917" i="5"/>
  <c r="G918" i="5"/>
  <c r="H918" i="5"/>
  <c r="I918" i="5"/>
  <c r="G919" i="5"/>
  <c r="H919" i="5"/>
  <c r="I919" i="5"/>
  <c r="G920" i="5"/>
  <c r="H920" i="5"/>
  <c r="I920" i="5"/>
  <c r="G921" i="5"/>
  <c r="H921" i="5"/>
  <c r="I921" i="5"/>
  <c r="G922" i="5"/>
  <c r="H922" i="5"/>
  <c r="I922" i="5"/>
  <c r="G923" i="5"/>
  <c r="H923" i="5"/>
  <c r="I923" i="5"/>
  <c r="G924" i="5"/>
  <c r="H924" i="5"/>
  <c r="I924" i="5"/>
  <c r="G925" i="5"/>
  <c r="H925" i="5"/>
  <c r="I925" i="5"/>
  <c r="G926" i="5"/>
  <c r="H926" i="5"/>
  <c r="I926" i="5"/>
  <c r="G927" i="5"/>
  <c r="H927" i="5"/>
  <c r="I927" i="5"/>
  <c r="G928" i="5"/>
  <c r="H928" i="5"/>
  <c r="I928" i="5"/>
  <c r="G929" i="5"/>
  <c r="H929" i="5"/>
  <c r="I929" i="5"/>
  <c r="G930" i="5"/>
  <c r="H930" i="5"/>
  <c r="I930" i="5"/>
  <c r="G931" i="5"/>
  <c r="H931" i="5"/>
  <c r="I931" i="5"/>
  <c r="G932" i="5"/>
  <c r="H932" i="5"/>
  <c r="I932" i="5"/>
  <c r="G933" i="5"/>
  <c r="H933" i="5"/>
  <c r="I933" i="5"/>
  <c r="G934" i="5"/>
  <c r="H934" i="5"/>
  <c r="I934" i="5"/>
  <c r="G935" i="5"/>
  <c r="H935" i="5"/>
  <c r="I935" i="5"/>
  <c r="G936" i="5"/>
  <c r="H936" i="5"/>
  <c r="I936" i="5"/>
  <c r="G937" i="5"/>
  <c r="H937" i="5"/>
  <c r="I937" i="5"/>
  <c r="G938" i="5"/>
  <c r="H938" i="5"/>
  <c r="I938" i="5"/>
  <c r="G939" i="5"/>
  <c r="H939" i="5"/>
  <c r="I939" i="5"/>
  <c r="G940" i="5"/>
  <c r="H940" i="5"/>
  <c r="I940" i="5"/>
  <c r="G941" i="5"/>
  <c r="H941" i="5"/>
  <c r="I941" i="5"/>
  <c r="G942" i="5"/>
  <c r="H942" i="5"/>
  <c r="I942" i="5"/>
  <c r="G943" i="5"/>
  <c r="H943" i="5"/>
  <c r="I943" i="5"/>
  <c r="G944" i="5"/>
  <c r="H944" i="5"/>
  <c r="I944" i="5"/>
  <c r="G945" i="5"/>
  <c r="H945" i="5"/>
  <c r="G946" i="5"/>
  <c r="H946" i="5"/>
  <c r="I946" i="5"/>
  <c r="G947" i="5"/>
  <c r="H947" i="5"/>
  <c r="I947" i="5"/>
  <c r="G948" i="5"/>
  <c r="H948" i="5"/>
  <c r="I948" i="5"/>
  <c r="G949" i="5"/>
  <c r="H949" i="5"/>
  <c r="I949" i="5"/>
  <c r="H950" i="5"/>
  <c r="I950" i="5"/>
  <c r="G951" i="5"/>
  <c r="H951" i="5"/>
  <c r="I951" i="5"/>
  <c r="G952" i="5"/>
  <c r="H952" i="5"/>
  <c r="I952" i="5"/>
  <c r="G953" i="5"/>
  <c r="H953" i="5"/>
  <c r="I953" i="5"/>
  <c r="G954" i="5"/>
  <c r="H954" i="5"/>
  <c r="G955" i="5"/>
  <c r="H955" i="5"/>
  <c r="I955" i="5"/>
  <c r="G956" i="5"/>
  <c r="H956" i="5"/>
  <c r="I956" i="5"/>
  <c r="G957" i="5"/>
  <c r="H957" i="5"/>
  <c r="I957" i="5"/>
  <c r="G958" i="5"/>
  <c r="H958" i="5"/>
  <c r="I958" i="5"/>
  <c r="G959" i="5"/>
  <c r="H959" i="5"/>
  <c r="I959" i="5"/>
  <c r="G960" i="5"/>
  <c r="H960" i="5"/>
  <c r="I960" i="5"/>
  <c r="G961" i="5"/>
  <c r="H961" i="5"/>
  <c r="I961" i="5"/>
  <c r="G962" i="5"/>
  <c r="H962" i="5"/>
  <c r="I962" i="5"/>
  <c r="G963" i="5"/>
  <c r="H963" i="5"/>
  <c r="G964" i="5"/>
  <c r="H964" i="5"/>
  <c r="I964" i="5"/>
  <c r="G965" i="5"/>
  <c r="H965" i="5"/>
  <c r="I965" i="5"/>
  <c r="G966" i="5"/>
  <c r="H966" i="5"/>
  <c r="I966" i="5"/>
  <c r="G967" i="5"/>
  <c r="H967" i="5"/>
  <c r="I967" i="5"/>
  <c r="G968" i="5"/>
  <c r="H968" i="5"/>
  <c r="I968" i="5"/>
  <c r="G969" i="5"/>
  <c r="H969" i="5"/>
  <c r="I969" i="5"/>
  <c r="G970" i="5"/>
  <c r="H970" i="5"/>
  <c r="I970" i="5"/>
  <c r="G971" i="5"/>
  <c r="H971" i="5"/>
  <c r="I971" i="5"/>
  <c r="G972" i="5"/>
  <c r="H972" i="5"/>
  <c r="I972" i="5"/>
  <c r="G973" i="5"/>
  <c r="H973" i="5"/>
  <c r="I973" i="5"/>
  <c r="G974" i="5"/>
  <c r="H974" i="5"/>
  <c r="I974" i="5"/>
  <c r="G975" i="5"/>
  <c r="H975" i="5"/>
  <c r="I975" i="5"/>
  <c r="G976" i="5"/>
  <c r="H976" i="5"/>
  <c r="I976" i="5"/>
  <c r="G977" i="5"/>
  <c r="H977" i="5"/>
  <c r="I977" i="5"/>
  <c r="G978" i="5"/>
  <c r="H978" i="5"/>
  <c r="I978" i="5"/>
  <c r="G979" i="5"/>
  <c r="H979" i="5"/>
  <c r="I979" i="5"/>
  <c r="G980" i="5"/>
  <c r="H980" i="5"/>
  <c r="I980" i="5"/>
  <c r="G981" i="5"/>
  <c r="H981" i="5"/>
  <c r="I981" i="5"/>
  <c r="G982" i="5"/>
  <c r="H982" i="5"/>
  <c r="I982" i="5"/>
  <c r="G983" i="5"/>
  <c r="H983" i="5"/>
  <c r="I983" i="5"/>
  <c r="G984" i="5"/>
  <c r="H984" i="5"/>
  <c r="I984" i="5"/>
  <c r="G985" i="5"/>
  <c r="H985" i="5"/>
  <c r="I985" i="5"/>
  <c r="G986" i="5"/>
  <c r="H986" i="5"/>
  <c r="I986" i="5"/>
  <c r="G987" i="5"/>
  <c r="H987" i="5"/>
  <c r="I987" i="5"/>
  <c r="G988" i="5"/>
  <c r="H988" i="5"/>
  <c r="I988" i="5"/>
  <c r="G989" i="5"/>
  <c r="H989" i="5"/>
  <c r="I989" i="5"/>
  <c r="G990" i="5"/>
  <c r="H990" i="5"/>
  <c r="I990" i="5"/>
  <c r="G991" i="5"/>
  <c r="H991" i="5"/>
  <c r="I991" i="5"/>
  <c r="G992" i="5"/>
  <c r="H992" i="5"/>
  <c r="I992" i="5"/>
  <c r="G993" i="5"/>
  <c r="H993" i="5"/>
  <c r="I993" i="5"/>
  <c r="G994" i="5"/>
  <c r="H994" i="5"/>
  <c r="I994" i="5"/>
  <c r="G995" i="5"/>
  <c r="H995" i="5"/>
  <c r="I995" i="5"/>
  <c r="G996" i="5"/>
  <c r="H996" i="5"/>
  <c r="I996" i="5"/>
  <c r="G997" i="5"/>
  <c r="H997" i="5"/>
  <c r="I997" i="5"/>
  <c r="G998" i="5"/>
  <c r="H998" i="5"/>
  <c r="I998" i="5"/>
  <c r="G999" i="5"/>
  <c r="H999" i="5"/>
  <c r="I999" i="5"/>
  <c r="G1000" i="5"/>
  <c r="H1000" i="5"/>
  <c r="I1000" i="5"/>
  <c r="G1001" i="5"/>
  <c r="H1001" i="5"/>
  <c r="I1001" i="5"/>
  <c r="G1002" i="5"/>
  <c r="H1002" i="5"/>
  <c r="I1002" i="5"/>
  <c r="G1003" i="5"/>
  <c r="H1003" i="5"/>
  <c r="I1003" i="5"/>
  <c r="G1004" i="5"/>
  <c r="H1004" i="5"/>
  <c r="I1004" i="5"/>
  <c r="G1005" i="5"/>
  <c r="H1005" i="5"/>
  <c r="G1006" i="5"/>
  <c r="H1006" i="5"/>
  <c r="I1006" i="5"/>
  <c r="G1007" i="5"/>
  <c r="H1007" i="5"/>
  <c r="I1007" i="5"/>
  <c r="G1008" i="5"/>
  <c r="H1008" i="5"/>
  <c r="I1008" i="5"/>
  <c r="G1009" i="5"/>
  <c r="H1009" i="5"/>
  <c r="I1009" i="5"/>
  <c r="G1010" i="5"/>
  <c r="H1010" i="5"/>
  <c r="I1010" i="5"/>
  <c r="G1011" i="5"/>
  <c r="H1011" i="5"/>
  <c r="I1011" i="5"/>
  <c r="G1012" i="5"/>
  <c r="H1012" i="5"/>
  <c r="I1012" i="5"/>
  <c r="G1013" i="5"/>
  <c r="H1013" i="5"/>
  <c r="I1013" i="5"/>
  <c r="G1014" i="5"/>
  <c r="H1014" i="5"/>
  <c r="I1014" i="5"/>
  <c r="G1015" i="5"/>
  <c r="H1015" i="5"/>
  <c r="I1015" i="5"/>
  <c r="G1016" i="5"/>
  <c r="H1016" i="5"/>
  <c r="I1016" i="5"/>
  <c r="G1017" i="5"/>
  <c r="H1017" i="5"/>
  <c r="I1017" i="5"/>
  <c r="G1018" i="5"/>
  <c r="H1018" i="5"/>
  <c r="I1018" i="5"/>
  <c r="G1019" i="5"/>
  <c r="H1019" i="5"/>
  <c r="I1019" i="5"/>
  <c r="G1020" i="5"/>
  <c r="H1020" i="5"/>
  <c r="I1020" i="5"/>
  <c r="G1021" i="5"/>
  <c r="H1021" i="5"/>
  <c r="I1021" i="5"/>
  <c r="G1022" i="5"/>
  <c r="H1022" i="5"/>
  <c r="I1022" i="5"/>
  <c r="G1023" i="5"/>
  <c r="H1023" i="5"/>
  <c r="I1023" i="5"/>
  <c r="G1024" i="5"/>
  <c r="H1024" i="5"/>
  <c r="I1024" i="5"/>
  <c r="G1025" i="5"/>
  <c r="H1025" i="5"/>
  <c r="I1025" i="5"/>
  <c r="G1026" i="5"/>
  <c r="H1026" i="5"/>
  <c r="I1026" i="5"/>
  <c r="G1027" i="5"/>
  <c r="H1027" i="5"/>
  <c r="G1028" i="5"/>
  <c r="H1028" i="5"/>
  <c r="I1028" i="5"/>
  <c r="G1029" i="5"/>
  <c r="H1029" i="5"/>
  <c r="I1029" i="5"/>
  <c r="G1030" i="5"/>
  <c r="H1030" i="5"/>
  <c r="I1030" i="5"/>
  <c r="G1031" i="5"/>
  <c r="H1031" i="5"/>
  <c r="I1031" i="5"/>
  <c r="G1032" i="5"/>
  <c r="H1032" i="5"/>
  <c r="I1032" i="5"/>
  <c r="G1033" i="5"/>
  <c r="H1033" i="5"/>
  <c r="I1033" i="5"/>
  <c r="G1034" i="5"/>
  <c r="H1034" i="5"/>
  <c r="I1034" i="5"/>
  <c r="G1035" i="5"/>
  <c r="H1035" i="5"/>
  <c r="I1035" i="5"/>
  <c r="H1036" i="5"/>
  <c r="I1036" i="5"/>
  <c r="H1037" i="5"/>
  <c r="I1037" i="5"/>
  <c r="G1038" i="5"/>
  <c r="H1038" i="5"/>
  <c r="I1038" i="5"/>
  <c r="H1039" i="5"/>
  <c r="I1039" i="5"/>
  <c r="G1040" i="5"/>
  <c r="H1040" i="5"/>
  <c r="H1041" i="5"/>
  <c r="I1041" i="5"/>
  <c r="G1042" i="5"/>
  <c r="H1042" i="5"/>
  <c r="I1042" i="5"/>
  <c r="G1043" i="5"/>
  <c r="H1043" i="5"/>
  <c r="I1043" i="5"/>
  <c r="G1044" i="5"/>
  <c r="H1044" i="5"/>
  <c r="I1044" i="5"/>
  <c r="G1045" i="5"/>
  <c r="H1045" i="5"/>
  <c r="G1046" i="5"/>
  <c r="H1046" i="5"/>
  <c r="H1047" i="5"/>
  <c r="I1047" i="5"/>
  <c r="G1048" i="5"/>
  <c r="H1048" i="5"/>
  <c r="I1048" i="5"/>
  <c r="G1049" i="5"/>
  <c r="H1049" i="5"/>
  <c r="I1049" i="5"/>
  <c r="G1050" i="5"/>
  <c r="H1050" i="5"/>
  <c r="I1050" i="5"/>
  <c r="H1051" i="5"/>
  <c r="I1051" i="5"/>
  <c r="H1052" i="5"/>
  <c r="I1052" i="5"/>
  <c r="G1053" i="5"/>
  <c r="H1053" i="5"/>
  <c r="I1053" i="5"/>
  <c r="G1054" i="5"/>
  <c r="H1054" i="5"/>
  <c r="I1054" i="5"/>
  <c r="H1055" i="5"/>
  <c r="I1055" i="5"/>
  <c r="G1056" i="5"/>
  <c r="H1056" i="5"/>
  <c r="I1056" i="5"/>
  <c r="H1057" i="5"/>
  <c r="I1057" i="5"/>
  <c r="H1058" i="5"/>
  <c r="I1058" i="5"/>
  <c r="H1059" i="5"/>
  <c r="I1059" i="5"/>
  <c r="H1060" i="5"/>
  <c r="I1060" i="5"/>
  <c r="G1061" i="5"/>
  <c r="H1061" i="5"/>
  <c r="I1061" i="5"/>
  <c r="H1062" i="5"/>
  <c r="I1062" i="5"/>
  <c r="H1063" i="5"/>
  <c r="I1063" i="5"/>
  <c r="H1064" i="5"/>
  <c r="I1064" i="5"/>
  <c r="G1065" i="5"/>
  <c r="H1065" i="5"/>
  <c r="I1065" i="5"/>
  <c r="G1066" i="5"/>
  <c r="H1066" i="5"/>
  <c r="I1066" i="5"/>
  <c r="H1067" i="5"/>
  <c r="I1067" i="5"/>
  <c r="H1068" i="5"/>
  <c r="I1068" i="5"/>
  <c r="G1069" i="5"/>
  <c r="H1069" i="5"/>
  <c r="I1069" i="5"/>
  <c r="G1070" i="5"/>
  <c r="H1070" i="5"/>
  <c r="I1070" i="5"/>
  <c r="G1071" i="5"/>
  <c r="H1071" i="5"/>
  <c r="I1071" i="5"/>
  <c r="G1072" i="5"/>
  <c r="H1072" i="5"/>
  <c r="I1072" i="5"/>
  <c r="G1073" i="5"/>
  <c r="H1073" i="5"/>
  <c r="I1073" i="5"/>
  <c r="G1074" i="5"/>
  <c r="H1074" i="5"/>
  <c r="G1075" i="5"/>
  <c r="H1075" i="5"/>
  <c r="I1075" i="5"/>
  <c r="G1076" i="5"/>
  <c r="H1076" i="5"/>
  <c r="I1076" i="5"/>
  <c r="G1077" i="5"/>
  <c r="H1077" i="5"/>
  <c r="I1077" i="5"/>
  <c r="G1078" i="5"/>
  <c r="H1078" i="5"/>
  <c r="I1078" i="5"/>
  <c r="G1079" i="5"/>
  <c r="H1079" i="5"/>
  <c r="I1079" i="5"/>
  <c r="G1080" i="5"/>
  <c r="H1080" i="5"/>
  <c r="I1080" i="5"/>
  <c r="G1081" i="5"/>
  <c r="H1081" i="5"/>
  <c r="I1081" i="5"/>
  <c r="G1082" i="5"/>
  <c r="H1082" i="5"/>
  <c r="I1082" i="5"/>
  <c r="G1083" i="5"/>
  <c r="H1083" i="5"/>
  <c r="I1083" i="5"/>
  <c r="G1084" i="5"/>
  <c r="H1084" i="5"/>
  <c r="I1084" i="5"/>
  <c r="G1085" i="5"/>
  <c r="H1085" i="5"/>
  <c r="I1085" i="5"/>
  <c r="G1086" i="5"/>
  <c r="H1086" i="5"/>
  <c r="I1086" i="5"/>
  <c r="G1087" i="5"/>
  <c r="H1087" i="5"/>
  <c r="I1087" i="5"/>
  <c r="G1088" i="5"/>
  <c r="H1088" i="5"/>
  <c r="I1088" i="5"/>
  <c r="G1089" i="5"/>
  <c r="H1089" i="5"/>
  <c r="I1089" i="5"/>
  <c r="G1090" i="5"/>
  <c r="H1090" i="5"/>
  <c r="I1090" i="5"/>
  <c r="G1091" i="5"/>
  <c r="H1091" i="5"/>
  <c r="I1091" i="5"/>
  <c r="G1092" i="5"/>
  <c r="H1092" i="5"/>
  <c r="I1092" i="5"/>
  <c r="G1093" i="5"/>
  <c r="H1093" i="5"/>
  <c r="I1093" i="5"/>
  <c r="G1094" i="5"/>
  <c r="H1094" i="5"/>
  <c r="I1094" i="5"/>
  <c r="G1095" i="5"/>
  <c r="H1095" i="5"/>
  <c r="I1095" i="5"/>
  <c r="G1096" i="5"/>
  <c r="H1096" i="5"/>
  <c r="I1096" i="5"/>
  <c r="G1097" i="5"/>
  <c r="H1097" i="5"/>
  <c r="I1097" i="5"/>
  <c r="G1098" i="5"/>
  <c r="H1098" i="5"/>
  <c r="I1098" i="5"/>
  <c r="G1099" i="5"/>
  <c r="H1099" i="5"/>
  <c r="I1099" i="5"/>
  <c r="G1100" i="5"/>
  <c r="H1100" i="5"/>
  <c r="I1100" i="5"/>
  <c r="G1101" i="5"/>
  <c r="H1101" i="5"/>
  <c r="I1101" i="5"/>
  <c r="G1102" i="5"/>
  <c r="H1102" i="5"/>
  <c r="I1102" i="5"/>
  <c r="G1103" i="5"/>
  <c r="H1103" i="5"/>
  <c r="I1103" i="5"/>
  <c r="G1104" i="5"/>
  <c r="H1104" i="5"/>
  <c r="I1104" i="5"/>
  <c r="G1105" i="5"/>
  <c r="H1105" i="5"/>
  <c r="I1105" i="5"/>
  <c r="G1106" i="5"/>
  <c r="H1106" i="5"/>
  <c r="I1106" i="5"/>
  <c r="G1107" i="5"/>
  <c r="H1107" i="5"/>
  <c r="I1107" i="5"/>
  <c r="G1108" i="5"/>
  <c r="H1108" i="5"/>
  <c r="I1108" i="5"/>
  <c r="G1109" i="5"/>
  <c r="H1109" i="5"/>
  <c r="I1109" i="5"/>
  <c r="G1110" i="5"/>
  <c r="H1110" i="5"/>
  <c r="I1110" i="5"/>
  <c r="G1111" i="5"/>
  <c r="H1111" i="5"/>
  <c r="I1111" i="5"/>
  <c r="G1112" i="5"/>
  <c r="H1112" i="5"/>
  <c r="I1112" i="5"/>
  <c r="G1113" i="5"/>
  <c r="H1113" i="5"/>
  <c r="I1113" i="5"/>
  <c r="G1114" i="5"/>
  <c r="H1114" i="5"/>
  <c r="I1114" i="5"/>
  <c r="G1115" i="5"/>
  <c r="H1115" i="5"/>
  <c r="I1115" i="5"/>
  <c r="G1116" i="5"/>
  <c r="H1116" i="5"/>
  <c r="I1116" i="5"/>
  <c r="G1117" i="5"/>
  <c r="H1117" i="5"/>
  <c r="I1117" i="5"/>
  <c r="G1118" i="5"/>
  <c r="H1118" i="5"/>
  <c r="I1118" i="5"/>
  <c r="G1119" i="5"/>
  <c r="H1119" i="5"/>
  <c r="I1119" i="5"/>
  <c r="G1120" i="5"/>
  <c r="H1120" i="5"/>
  <c r="I1120" i="5"/>
  <c r="G1121" i="5"/>
  <c r="H1121" i="5"/>
  <c r="I1121" i="5"/>
  <c r="G1122" i="5"/>
  <c r="H1122" i="5"/>
  <c r="I1122" i="5"/>
  <c r="G1123" i="5"/>
  <c r="H1123" i="5"/>
  <c r="I1123" i="5"/>
  <c r="G1124" i="5"/>
  <c r="H1124" i="5"/>
  <c r="I1124" i="5"/>
  <c r="G1125" i="5"/>
  <c r="H1125" i="5"/>
  <c r="I1125" i="5"/>
  <c r="G1126" i="5"/>
  <c r="H1126" i="5"/>
  <c r="I1126" i="5"/>
  <c r="G1127" i="5"/>
  <c r="H1127" i="5"/>
  <c r="I1127" i="5"/>
  <c r="G1128" i="5"/>
  <c r="H1128" i="5"/>
  <c r="I1128" i="5"/>
  <c r="G1129" i="5"/>
  <c r="H1129" i="5"/>
  <c r="I1129" i="5"/>
  <c r="G1130" i="5"/>
  <c r="H1130" i="5"/>
  <c r="I1130" i="5"/>
  <c r="G1131" i="5"/>
  <c r="H1131" i="5"/>
  <c r="I1131" i="5"/>
  <c r="G1132" i="5"/>
  <c r="H1132" i="5"/>
  <c r="I1132" i="5"/>
  <c r="G1133" i="5"/>
  <c r="H1133" i="5"/>
  <c r="I1133" i="5"/>
  <c r="G1134" i="5"/>
  <c r="H1134" i="5"/>
  <c r="I1134" i="5"/>
  <c r="G1135" i="5"/>
  <c r="H1135" i="5"/>
  <c r="I1135" i="5"/>
  <c r="G1136" i="5"/>
  <c r="H1136" i="5"/>
  <c r="I1136" i="5"/>
  <c r="G1137" i="5"/>
  <c r="H1137" i="5"/>
  <c r="I1137" i="5"/>
  <c r="G1138" i="5"/>
  <c r="H1138" i="5"/>
  <c r="I1138" i="5"/>
  <c r="G1139" i="5"/>
  <c r="H1139" i="5"/>
  <c r="I1139" i="5"/>
  <c r="G1140" i="5"/>
  <c r="H1140" i="5"/>
  <c r="I1140" i="5"/>
  <c r="G1141" i="5"/>
  <c r="H1141" i="5"/>
  <c r="I1141" i="5"/>
  <c r="G1142" i="5"/>
  <c r="H1142" i="5"/>
  <c r="I1142" i="5"/>
  <c r="G1143" i="5"/>
  <c r="H1143" i="5"/>
  <c r="I1143" i="5"/>
  <c r="G1144" i="5"/>
  <c r="H1144" i="5"/>
  <c r="I1144" i="5"/>
  <c r="G1145" i="5"/>
  <c r="H1145" i="5"/>
  <c r="I1145" i="5"/>
  <c r="G1146" i="5"/>
  <c r="H1146" i="5"/>
  <c r="I1146" i="5"/>
  <c r="G1147" i="5"/>
  <c r="H1147" i="5"/>
  <c r="I1147" i="5"/>
  <c r="G1148" i="5"/>
  <c r="H1148" i="5"/>
  <c r="I1148" i="5"/>
  <c r="G1149" i="5"/>
  <c r="H1149" i="5"/>
  <c r="I1149" i="5"/>
  <c r="G1150" i="5"/>
  <c r="H1150" i="5"/>
  <c r="I1150" i="5"/>
  <c r="G1151" i="5"/>
  <c r="H1151" i="5"/>
  <c r="I1151" i="5"/>
  <c r="G1152" i="5"/>
  <c r="H1152" i="5"/>
  <c r="I1152" i="5"/>
  <c r="G1153" i="5"/>
  <c r="H1153" i="5"/>
  <c r="I1153" i="5"/>
  <c r="G1154" i="5"/>
  <c r="H1154" i="5"/>
  <c r="I1154" i="5"/>
  <c r="G1155" i="5"/>
  <c r="H1155" i="5"/>
  <c r="I1155" i="5"/>
  <c r="G1156" i="5"/>
  <c r="H1156" i="5"/>
  <c r="I1156" i="5"/>
  <c r="G1157" i="5"/>
  <c r="H1157" i="5"/>
  <c r="I1157" i="5"/>
  <c r="G1158" i="5"/>
  <c r="H1158" i="5"/>
  <c r="I1158" i="5"/>
  <c r="G1159" i="5"/>
  <c r="H1159" i="5"/>
  <c r="I1159" i="5"/>
  <c r="G1160" i="5"/>
  <c r="H1160" i="5"/>
  <c r="I1160" i="5"/>
  <c r="G1161" i="5"/>
  <c r="H1161" i="5"/>
  <c r="I1161" i="5"/>
  <c r="G1162" i="5"/>
  <c r="H1162" i="5"/>
  <c r="I1162" i="5"/>
  <c r="G1163" i="5"/>
  <c r="H1163" i="5"/>
  <c r="I1163" i="5"/>
  <c r="G1164" i="5"/>
  <c r="H1164" i="5"/>
  <c r="I1164" i="5"/>
  <c r="G1165" i="5"/>
  <c r="H1165" i="5"/>
  <c r="I1165" i="5"/>
  <c r="G1166" i="5"/>
  <c r="H1166" i="5"/>
  <c r="I1166" i="5"/>
  <c r="G1167" i="5"/>
  <c r="H1167" i="5"/>
  <c r="I1167" i="5"/>
  <c r="G1168" i="5"/>
  <c r="H1168" i="5"/>
  <c r="I1168" i="5"/>
  <c r="G1169" i="5"/>
  <c r="H1169" i="5"/>
  <c r="I1169" i="5"/>
  <c r="G1170" i="5"/>
  <c r="H1170" i="5"/>
  <c r="I1170" i="5"/>
  <c r="G1171" i="5"/>
  <c r="H1171" i="5"/>
  <c r="I1171" i="5"/>
  <c r="G1172" i="5"/>
  <c r="H1172" i="5"/>
  <c r="I1172" i="5"/>
  <c r="G1173" i="5"/>
  <c r="H1173" i="5"/>
  <c r="I1173" i="5"/>
  <c r="G1174" i="5"/>
  <c r="H1174" i="5"/>
  <c r="I1174" i="5"/>
  <c r="G1175" i="5"/>
  <c r="H1175" i="5"/>
  <c r="I1175" i="5"/>
  <c r="G1176" i="5"/>
  <c r="H1176" i="5"/>
  <c r="I1176" i="5"/>
  <c r="G1177" i="5"/>
  <c r="H1177" i="5"/>
  <c r="I1177" i="5"/>
  <c r="G1178" i="5"/>
  <c r="H1178" i="5"/>
  <c r="I1178" i="5"/>
  <c r="G1179" i="5"/>
  <c r="H1179" i="5"/>
  <c r="I1179" i="5"/>
  <c r="G1180" i="5"/>
  <c r="H1180" i="5"/>
  <c r="I1180" i="5"/>
  <c r="G1181" i="5"/>
  <c r="H1181" i="5"/>
  <c r="I1181" i="5"/>
  <c r="G1182" i="5"/>
  <c r="H1182" i="5"/>
  <c r="I1182" i="5"/>
  <c r="G1183" i="5"/>
  <c r="H1183" i="5"/>
  <c r="I1183" i="5"/>
  <c r="G1184" i="5"/>
  <c r="H1184" i="5"/>
  <c r="I1184" i="5"/>
  <c r="G1185" i="5"/>
  <c r="H1185" i="5"/>
  <c r="I1185" i="5"/>
  <c r="G1186" i="5"/>
  <c r="H1186" i="5"/>
  <c r="I1186" i="5"/>
  <c r="G1187" i="5"/>
  <c r="H1187" i="5"/>
  <c r="I1187" i="5"/>
  <c r="G1188" i="5"/>
  <c r="H1188" i="5"/>
  <c r="I1188" i="5"/>
  <c r="G1189" i="5"/>
  <c r="H1189" i="5"/>
  <c r="I1189" i="5"/>
  <c r="G1190" i="5"/>
  <c r="H1190" i="5"/>
  <c r="I1190" i="5"/>
  <c r="G1191" i="5"/>
  <c r="H1191" i="5"/>
  <c r="I1191" i="5"/>
  <c r="G1192" i="5"/>
  <c r="H1192" i="5"/>
  <c r="I1192" i="5"/>
  <c r="G1193" i="5"/>
  <c r="H1193" i="5"/>
  <c r="I1193" i="5"/>
  <c r="G1194" i="5"/>
  <c r="H1194" i="5"/>
  <c r="I1194" i="5"/>
  <c r="G1195" i="5"/>
  <c r="H1195" i="5"/>
  <c r="I1195" i="5"/>
  <c r="G1196" i="5"/>
  <c r="H1196" i="5"/>
  <c r="I1196" i="5"/>
  <c r="G1197" i="5"/>
  <c r="H1197" i="5"/>
  <c r="I1197" i="5"/>
  <c r="G1198" i="5"/>
  <c r="H1198" i="5"/>
  <c r="I1198" i="5"/>
  <c r="G1199" i="5"/>
  <c r="H1199" i="5"/>
  <c r="I1199" i="5"/>
  <c r="G1200" i="5"/>
  <c r="H1200" i="5"/>
  <c r="I1200" i="5"/>
  <c r="G1201" i="5"/>
  <c r="H1201" i="5"/>
  <c r="I1201" i="5"/>
  <c r="G1202" i="5"/>
  <c r="H1202" i="5"/>
  <c r="I1202" i="5"/>
  <c r="G1203" i="5"/>
  <c r="H1203" i="5"/>
  <c r="I1203" i="5"/>
  <c r="G1204" i="5"/>
  <c r="H1204" i="5"/>
  <c r="I1204" i="5"/>
  <c r="G1205" i="5"/>
  <c r="H1205" i="5"/>
  <c r="I1205" i="5"/>
  <c r="G1206" i="5"/>
  <c r="H1206" i="5"/>
  <c r="I1206" i="5"/>
  <c r="G1207" i="5"/>
  <c r="H1207" i="5"/>
  <c r="I1207" i="5"/>
  <c r="G1208" i="5"/>
  <c r="H1208" i="5"/>
  <c r="I1208" i="5"/>
  <c r="G1209" i="5"/>
  <c r="H1209" i="5"/>
  <c r="I1209" i="5"/>
  <c r="G1210" i="5"/>
  <c r="H1210" i="5"/>
  <c r="I1210" i="5"/>
  <c r="G1211" i="5"/>
  <c r="H1211" i="5"/>
  <c r="I1211" i="5"/>
  <c r="G1212" i="5"/>
  <c r="H1212" i="5"/>
  <c r="I1212" i="5"/>
  <c r="G1213" i="5"/>
  <c r="H1213" i="5"/>
  <c r="I1213" i="5"/>
  <c r="G1214" i="5"/>
  <c r="H1214" i="5"/>
  <c r="I1214" i="5"/>
  <c r="G1215" i="5"/>
  <c r="H1215" i="5"/>
  <c r="I1215" i="5"/>
  <c r="G1216" i="5"/>
  <c r="H1216" i="5"/>
  <c r="I1216" i="5"/>
  <c r="G1217" i="5"/>
  <c r="H1217" i="5"/>
  <c r="I1217" i="5"/>
  <c r="G1218" i="5"/>
  <c r="H1218" i="5"/>
  <c r="I1218" i="5"/>
  <c r="G1219" i="5"/>
  <c r="H1219" i="5"/>
  <c r="I1219" i="5"/>
  <c r="G1220" i="5"/>
  <c r="H1220" i="5"/>
  <c r="I1220" i="5"/>
  <c r="G1221" i="5"/>
  <c r="H1221" i="5"/>
  <c r="I1221" i="5"/>
  <c r="G1222" i="5"/>
  <c r="H1222" i="5"/>
  <c r="I1222" i="5"/>
  <c r="G1223" i="5"/>
  <c r="H1223" i="5"/>
  <c r="I1223" i="5"/>
  <c r="G1224" i="5"/>
  <c r="H1224" i="5"/>
  <c r="I1224" i="5"/>
  <c r="G1225" i="5"/>
  <c r="H1225" i="5"/>
  <c r="I1225" i="5"/>
  <c r="G1226" i="5"/>
  <c r="H1226" i="5"/>
  <c r="I1226" i="5"/>
  <c r="G1227" i="5"/>
  <c r="H1227" i="5"/>
  <c r="I1227" i="5"/>
  <c r="G1228" i="5"/>
  <c r="H1228" i="5"/>
  <c r="I1228" i="5"/>
  <c r="G1229" i="5"/>
  <c r="H1229" i="5"/>
  <c r="I1229" i="5"/>
  <c r="G1230" i="5"/>
  <c r="H1230" i="5"/>
  <c r="I1230" i="5"/>
  <c r="G1231" i="5"/>
  <c r="H1231" i="5"/>
  <c r="I1231" i="5"/>
  <c r="G1232" i="5"/>
  <c r="H1232" i="5"/>
  <c r="I1232" i="5"/>
  <c r="G1233" i="5"/>
  <c r="H1233" i="5"/>
  <c r="I1233" i="5"/>
  <c r="G1234" i="5"/>
  <c r="H1234" i="5"/>
  <c r="I1234" i="5"/>
  <c r="G1235" i="5"/>
  <c r="H1235" i="5"/>
  <c r="I1235" i="5"/>
  <c r="G1236" i="5"/>
  <c r="H1236" i="5"/>
  <c r="I1236" i="5"/>
  <c r="G1237" i="5"/>
  <c r="H1237" i="5"/>
  <c r="I1237" i="5"/>
  <c r="G1238" i="5"/>
  <c r="H1238" i="5"/>
  <c r="I1238" i="5"/>
  <c r="G1239" i="5"/>
  <c r="H1239" i="5"/>
  <c r="I1239" i="5"/>
  <c r="G1240" i="5"/>
  <c r="H1240" i="5"/>
  <c r="I1240" i="5"/>
  <c r="G1241" i="5"/>
  <c r="H1241" i="5"/>
  <c r="I1241" i="5"/>
  <c r="G1242" i="5"/>
  <c r="H1242" i="5"/>
  <c r="I1242" i="5"/>
  <c r="G1243" i="5"/>
  <c r="H1243" i="5"/>
  <c r="I1243" i="5"/>
  <c r="G1244" i="5"/>
  <c r="H1244" i="5"/>
  <c r="I1244" i="5"/>
  <c r="G1245" i="5"/>
  <c r="H1245" i="5"/>
  <c r="I1245" i="5"/>
  <c r="G1246" i="5"/>
  <c r="H1246" i="5"/>
  <c r="I1246" i="5"/>
  <c r="G1247" i="5"/>
  <c r="H1247" i="5"/>
  <c r="I1247" i="5"/>
  <c r="G1248" i="5"/>
  <c r="H1248" i="5"/>
  <c r="I1248" i="5"/>
  <c r="G1249" i="5"/>
  <c r="H1249" i="5"/>
  <c r="I1249" i="5"/>
  <c r="G1250" i="5"/>
  <c r="H1250" i="5"/>
  <c r="I1250" i="5"/>
  <c r="G1251" i="5"/>
  <c r="H1251" i="5"/>
  <c r="I1251" i="5"/>
  <c r="G1252" i="5"/>
  <c r="H1252" i="5"/>
  <c r="I1252" i="5"/>
  <c r="G1253" i="5"/>
  <c r="H1253" i="5"/>
  <c r="I1253" i="5"/>
  <c r="G1254" i="5"/>
  <c r="H1254" i="5"/>
  <c r="I1254" i="5"/>
  <c r="G1255" i="5"/>
  <c r="H1255" i="5"/>
  <c r="I1255" i="5"/>
  <c r="G1256" i="5"/>
  <c r="H1256" i="5"/>
  <c r="I1256" i="5"/>
  <c r="G1257" i="5"/>
  <c r="H1257" i="5"/>
  <c r="I1257" i="5"/>
  <c r="G1258" i="5"/>
  <c r="H1258" i="5"/>
  <c r="I1258" i="5"/>
  <c r="G1259" i="5"/>
  <c r="H1259" i="5"/>
  <c r="I1259" i="5"/>
  <c r="G1260" i="5"/>
  <c r="H1260" i="5"/>
  <c r="I1260" i="5"/>
  <c r="G1261" i="5"/>
  <c r="H1261" i="5"/>
  <c r="I1261" i="5"/>
  <c r="G1262" i="5"/>
  <c r="H1262" i="5"/>
  <c r="I1262" i="5"/>
  <c r="G1263" i="5"/>
  <c r="H1263" i="5"/>
  <c r="I1263" i="5"/>
  <c r="G1264" i="5"/>
  <c r="H1264" i="5"/>
  <c r="I1264" i="5"/>
  <c r="G1265" i="5"/>
  <c r="H1265" i="5"/>
  <c r="I1265" i="5"/>
  <c r="G1266" i="5"/>
  <c r="H1266" i="5"/>
  <c r="I1266" i="5"/>
  <c r="G1267" i="5"/>
  <c r="H1267" i="5"/>
  <c r="I1267" i="5"/>
  <c r="G1268" i="5"/>
  <c r="H1268" i="5"/>
  <c r="I1268" i="5"/>
  <c r="G1269" i="5"/>
  <c r="H1269" i="5"/>
  <c r="I1269" i="5"/>
  <c r="G1270" i="5"/>
  <c r="H1270" i="5"/>
  <c r="I1270" i="5"/>
  <c r="G1271" i="5"/>
  <c r="H1271" i="5"/>
  <c r="I1271" i="5"/>
  <c r="G1272" i="5"/>
  <c r="H1272" i="5"/>
  <c r="I1272" i="5"/>
  <c r="G1273" i="5"/>
  <c r="H1273" i="5"/>
  <c r="I1273" i="5"/>
  <c r="G1274" i="5"/>
  <c r="H1274" i="5"/>
  <c r="I1274" i="5"/>
  <c r="G1275" i="5"/>
  <c r="H1275" i="5"/>
  <c r="I1275" i="5"/>
  <c r="G1276" i="5"/>
  <c r="H1276" i="5"/>
  <c r="I1276" i="5"/>
  <c r="G1277" i="5"/>
  <c r="H1277" i="5"/>
  <c r="I1277" i="5"/>
  <c r="G1278" i="5"/>
  <c r="H1278" i="5"/>
  <c r="I1278" i="5"/>
  <c r="G1279" i="5"/>
  <c r="H1279" i="5"/>
  <c r="I1279" i="5"/>
  <c r="G1280" i="5"/>
  <c r="H1280" i="5"/>
  <c r="I1280" i="5"/>
  <c r="G1281" i="5"/>
  <c r="H1281" i="5"/>
  <c r="I1281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G102" i="5"/>
  <c r="H102" i="5"/>
  <c r="I102" i="5"/>
  <c r="G103" i="5"/>
  <c r="H103" i="5"/>
  <c r="I103" i="5"/>
  <c r="G104" i="5"/>
  <c r="H104" i="5"/>
  <c r="I104" i="5"/>
  <c r="G105" i="5"/>
  <c r="H105" i="5"/>
  <c r="I105" i="5"/>
  <c r="G106" i="5"/>
  <c r="H106" i="5"/>
  <c r="I106" i="5"/>
  <c r="G107" i="5"/>
  <c r="H107" i="5"/>
  <c r="I107" i="5"/>
  <c r="G108" i="5"/>
  <c r="H108" i="5"/>
  <c r="I108" i="5"/>
  <c r="G109" i="5"/>
  <c r="H109" i="5"/>
  <c r="I109" i="5"/>
  <c r="G110" i="5"/>
  <c r="H110" i="5"/>
  <c r="I110" i="5"/>
  <c r="G111" i="5"/>
  <c r="H111" i="5"/>
  <c r="I111" i="5"/>
  <c r="G112" i="5"/>
  <c r="H112" i="5"/>
  <c r="I112" i="5"/>
  <c r="G113" i="5"/>
  <c r="H113" i="5"/>
  <c r="I113" i="5"/>
  <c r="G114" i="5"/>
  <c r="H114" i="5"/>
  <c r="I114" i="5"/>
  <c r="G115" i="5"/>
  <c r="H115" i="5"/>
  <c r="I115" i="5"/>
  <c r="G116" i="5"/>
  <c r="H116" i="5"/>
  <c r="I116" i="5"/>
  <c r="G117" i="5"/>
  <c r="H117" i="5"/>
  <c r="I117" i="5"/>
  <c r="G118" i="5"/>
  <c r="H118" i="5"/>
  <c r="I118" i="5"/>
  <c r="G119" i="5"/>
  <c r="H119" i="5"/>
  <c r="I119" i="5"/>
  <c r="G120" i="5"/>
  <c r="H120" i="5"/>
  <c r="I120" i="5"/>
  <c r="G121" i="5"/>
  <c r="H121" i="5"/>
  <c r="I121" i="5"/>
  <c r="G122" i="5"/>
  <c r="H122" i="5"/>
  <c r="I122" i="5"/>
  <c r="G123" i="5"/>
  <c r="H123" i="5"/>
  <c r="I123" i="5"/>
  <c r="G124" i="5"/>
  <c r="H124" i="5"/>
  <c r="I124" i="5"/>
  <c r="G125" i="5"/>
  <c r="H125" i="5"/>
  <c r="I125" i="5"/>
  <c r="G126" i="5"/>
  <c r="H126" i="5"/>
  <c r="I126" i="5"/>
  <c r="G127" i="5"/>
  <c r="H127" i="5"/>
  <c r="I127" i="5"/>
  <c r="G128" i="5"/>
  <c r="H128" i="5"/>
  <c r="I128" i="5"/>
  <c r="G129" i="5"/>
  <c r="H129" i="5"/>
  <c r="I129" i="5"/>
  <c r="G130" i="5"/>
  <c r="H130" i="5"/>
  <c r="I130" i="5"/>
  <c r="G131" i="5"/>
  <c r="H131" i="5"/>
  <c r="I131" i="5"/>
  <c r="G132" i="5"/>
  <c r="H132" i="5"/>
  <c r="I132" i="5"/>
  <c r="G133" i="5"/>
  <c r="H133" i="5"/>
  <c r="I133" i="5"/>
  <c r="G134" i="5"/>
  <c r="H134" i="5"/>
  <c r="I134" i="5"/>
  <c r="G135" i="5"/>
  <c r="H135" i="5"/>
  <c r="I135" i="5"/>
  <c r="G136" i="5"/>
  <c r="H136" i="5"/>
  <c r="I136" i="5"/>
  <c r="G137" i="5"/>
  <c r="H137" i="5"/>
  <c r="I137" i="5"/>
  <c r="G138" i="5"/>
  <c r="H138" i="5"/>
  <c r="I138" i="5"/>
  <c r="G139" i="5"/>
  <c r="H139" i="5"/>
  <c r="I139" i="5"/>
  <c r="G140" i="5"/>
  <c r="H140" i="5"/>
  <c r="I140" i="5"/>
  <c r="G141" i="5"/>
  <c r="H141" i="5"/>
  <c r="I141" i="5"/>
  <c r="G142" i="5"/>
  <c r="H142" i="5"/>
  <c r="I142" i="5"/>
  <c r="G143" i="5"/>
  <c r="H143" i="5"/>
  <c r="I143" i="5"/>
  <c r="G144" i="5"/>
  <c r="H144" i="5"/>
  <c r="I144" i="5"/>
  <c r="G145" i="5"/>
  <c r="H145" i="5"/>
  <c r="I145" i="5"/>
  <c r="G146" i="5"/>
  <c r="H146" i="5"/>
  <c r="I146" i="5"/>
  <c r="G147" i="5"/>
  <c r="H147" i="5"/>
  <c r="I147" i="5"/>
  <c r="G148" i="5"/>
  <c r="H148" i="5"/>
  <c r="I148" i="5"/>
  <c r="G149" i="5"/>
  <c r="H149" i="5"/>
  <c r="I149" i="5"/>
  <c r="G150" i="5"/>
  <c r="H150" i="5"/>
  <c r="I150" i="5"/>
  <c r="G151" i="5"/>
  <c r="H151" i="5"/>
  <c r="I151" i="5"/>
  <c r="G152" i="5"/>
  <c r="H152" i="5"/>
  <c r="I152" i="5"/>
  <c r="G153" i="5"/>
  <c r="H153" i="5"/>
  <c r="I153" i="5"/>
  <c r="G154" i="5"/>
  <c r="H154" i="5"/>
  <c r="I154" i="5"/>
  <c r="G155" i="5"/>
  <c r="H155" i="5"/>
  <c r="I155" i="5"/>
  <c r="H3" i="5"/>
  <c r="I3" i="5"/>
  <c r="G3" i="5"/>
  <c r="H2" i="5"/>
  <c r="I2" i="5"/>
  <c r="G2" i="5"/>
  <c r="E720" i="1"/>
  <c r="I720" i="5" s="1"/>
  <c r="E1074" i="1"/>
  <c r="I1074" i="5" s="1"/>
  <c r="E1048" i="1"/>
  <c r="E1046" i="1"/>
  <c r="I1046" i="5" s="1"/>
  <c r="E1045" i="1"/>
  <c r="I1045" i="5" s="1"/>
  <c r="E1044" i="1"/>
  <c r="E1040" i="1"/>
  <c r="I1040" i="5" s="1"/>
  <c r="E1027" i="1"/>
  <c r="I1027" i="5" s="1"/>
  <c r="E1021" i="1"/>
  <c r="E1005" i="1"/>
  <c r="I1005" i="5" s="1"/>
  <c r="E1002" i="1"/>
  <c r="E963" i="1"/>
  <c r="I963" i="5" s="1"/>
  <c r="E954" i="1"/>
  <c r="I954" i="5" s="1"/>
  <c r="E948" i="1"/>
  <c r="E947" i="1"/>
  <c r="E945" i="1"/>
  <c r="I945" i="5" s="1"/>
  <c r="E915" i="1"/>
  <c r="E913" i="1"/>
  <c r="I913" i="5" s="1"/>
  <c r="E906" i="1"/>
  <c r="E904" i="1"/>
  <c r="E895" i="1"/>
  <c r="E894" i="1"/>
  <c r="I894" i="5" s="1"/>
  <c r="E883" i="1"/>
  <c r="E882" i="1"/>
  <c r="I882" i="5" s="1"/>
  <c r="E871" i="1"/>
  <c r="E863" i="1"/>
  <c r="E862" i="1"/>
  <c r="I862" i="5" s="1"/>
  <c r="E833" i="1"/>
  <c r="I833" i="5" s="1"/>
  <c r="E734" i="1"/>
  <c r="I734" i="5" s="1"/>
  <c r="E744" i="1"/>
  <c r="E771" i="1"/>
  <c r="E772" i="1"/>
  <c r="E773" i="1"/>
  <c r="I773" i="5" s="1"/>
  <c r="E774" i="1"/>
  <c r="I774" i="5" s="1"/>
  <c r="E799" i="1"/>
  <c r="E831" i="1"/>
  <c r="E830" i="1"/>
  <c r="I830" i="5" s="1"/>
  <c r="E826" i="1"/>
  <c r="C950" i="1"/>
  <c r="G950" i="5" s="1"/>
  <c r="C897" i="1"/>
  <c r="G897" i="5" s="1"/>
  <c r="C896" i="1"/>
  <c r="C860" i="1"/>
  <c r="G860" i="5" s="1"/>
  <c r="C858" i="1"/>
  <c r="G858" i="5" s="1"/>
  <c r="C857" i="1"/>
  <c r="G857" i="5" s="1"/>
  <c r="C853" i="1"/>
  <c r="G853" i="5" s="1"/>
  <c r="C845" i="1"/>
  <c r="C844" i="1"/>
  <c r="G844" i="5" s="1"/>
  <c r="C840" i="1"/>
  <c r="G840" i="5" s="1"/>
  <c r="C839" i="1"/>
  <c r="G839" i="5" s="1"/>
  <c r="C838" i="1"/>
  <c r="G838" i="5" s="1"/>
  <c r="C837" i="1"/>
  <c r="C836" i="1"/>
  <c r="G836" i="5" s="1"/>
  <c r="C835" i="1"/>
  <c r="C782" i="1"/>
  <c r="C781" i="1"/>
  <c r="G781" i="5" s="1"/>
  <c r="C780" i="1"/>
  <c r="G780" i="5" s="1"/>
  <c r="C779" i="1"/>
  <c r="G779" i="5" s="1"/>
  <c r="C778" i="1"/>
  <c r="C800" i="1"/>
  <c r="C829" i="1"/>
  <c r="G829" i="5" s="1"/>
  <c r="C761" i="1"/>
  <c r="G761" i="5" s="1"/>
  <c r="C760" i="1"/>
  <c r="G760" i="5" s="1"/>
  <c r="C739" i="1"/>
  <c r="C735" i="1"/>
  <c r="C727" i="1"/>
  <c r="G727" i="5" s="1"/>
  <c r="C723" i="1"/>
  <c r="C722" i="1"/>
  <c r="G722" i="5" s="1"/>
  <c r="C719" i="1"/>
  <c r="G719" i="5" s="1"/>
  <c r="C693" i="1"/>
  <c r="C692" i="1"/>
  <c r="G692" i="5" s="1"/>
  <c r="C694" i="1"/>
  <c r="G694" i="5" s="1"/>
  <c r="C695" i="1"/>
  <c r="G695" i="5" s="1"/>
  <c r="C696" i="1"/>
  <c r="G696" i="5" s="1"/>
  <c r="C697" i="1"/>
  <c r="C698" i="1"/>
  <c r="G698" i="5" s="1"/>
  <c r="C699" i="1"/>
  <c r="G699" i="5" s="1"/>
  <c r="C700" i="1"/>
  <c r="G700" i="5" s="1"/>
  <c r="C701" i="1"/>
  <c r="C702" i="1"/>
  <c r="C703" i="1"/>
  <c r="C704" i="1"/>
  <c r="C705" i="1"/>
  <c r="G705" i="5" s="1"/>
  <c r="C706" i="1"/>
  <c r="G706" i="5" s="1"/>
  <c r="C707" i="1"/>
  <c r="G707" i="5" s="1"/>
  <c r="C708" i="1"/>
  <c r="G708" i="5" s="1"/>
  <c r="C709" i="1"/>
  <c r="C710" i="1"/>
  <c r="G710" i="5" s="1"/>
  <c r="C711" i="1"/>
  <c r="G711" i="5" s="1"/>
  <c r="C712" i="1"/>
  <c r="G712" i="5" s="1"/>
  <c r="C713" i="1"/>
  <c r="C416" i="1"/>
  <c r="C414" i="1"/>
  <c r="G414" i="5" s="1"/>
  <c r="C415" i="1"/>
  <c r="G415" i="5" s="1"/>
  <c r="C413" i="1"/>
  <c r="C412" i="1"/>
  <c r="G412" i="5" s="1"/>
  <c r="C411" i="1"/>
  <c r="G411" i="5" s="1"/>
  <c r="C410" i="1"/>
  <c r="C409" i="1"/>
  <c r="C407" i="1"/>
  <c r="G407" i="5" s="1"/>
  <c r="C406" i="1"/>
  <c r="G406" i="5" s="1"/>
  <c r="C405" i="1"/>
  <c r="C404" i="1"/>
  <c r="G404" i="5" s="1"/>
  <c r="C403" i="1"/>
  <c r="G403" i="5" s="1"/>
  <c r="C399" i="1"/>
  <c r="G399" i="5" s="1"/>
  <c r="C398" i="1"/>
  <c r="C397" i="1"/>
  <c r="G397" i="5" s="1"/>
  <c r="C396" i="1"/>
  <c r="G396" i="5" s="1"/>
  <c r="C395" i="1"/>
  <c r="G395" i="5" s="1"/>
  <c r="C393" i="1"/>
  <c r="G393" i="5" s="1"/>
  <c r="C392" i="1"/>
  <c r="G392" i="5" s="1"/>
  <c r="C285" i="1"/>
  <c r="C286" i="1"/>
  <c r="C287" i="1"/>
  <c r="C288" i="1"/>
  <c r="C284" i="1"/>
  <c r="G284" i="5" s="1"/>
  <c r="C281" i="1"/>
  <c r="C283" i="1"/>
  <c r="G283" i="5" s="1"/>
  <c r="C278" i="1"/>
  <c r="G278" i="5" s="1"/>
  <c r="C277" i="1"/>
  <c r="C276" i="1"/>
  <c r="G276" i="5" s="1"/>
  <c r="C275" i="1"/>
  <c r="C274" i="1"/>
  <c r="G274" i="5" s="1"/>
  <c r="C273" i="1"/>
  <c r="G273" i="5" s="1"/>
  <c r="C272" i="1"/>
  <c r="C271" i="1"/>
  <c r="G271" i="5" s="1"/>
  <c r="C270" i="1"/>
  <c r="C1070" i="1"/>
  <c r="C1069" i="1"/>
  <c r="C1068" i="1"/>
  <c r="G1068" i="5" s="1"/>
  <c r="C1066" i="1"/>
  <c r="C1064" i="1"/>
  <c r="G1064" i="5" s="1"/>
  <c r="C1063" i="1"/>
  <c r="G1063" i="5" s="1"/>
  <c r="C1062" i="1"/>
  <c r="G1062" i="5" s="1"/>
  <c r="C1061" i="1"/>
  <c r="C1060" i="1"/>
  <c r="G1060" i="5" s="1"/>
  <c r="C1059" i="1"/>
  <c r="G1059" i="5" s="1"/>
  <c r="C1057" i="1"/>
  <c r="G1057" i="5" s="1"/>
  <c r="C1058" i="1"/>
  <c r="G1058" i="5" s="1"/>
  <c r="C1067" i="1"/>
  <c r="G1067" i="5" s="1"/>
  <c r="C1056" i="1"/>
  <c r="C1055" i="1"/>
  <c r="G1055" i="5" s="1"/>
  <c r="C1054" i="1"/>
  <c r="C1053" i="1"/>
  <c r="C1052" i="1"/>
  <c r="G1052" i="5" s="1"/>
  <c r="C1051" i="1"/>
  <c r="G1051" i="5" s="1"/>
  <c r="C1050" i="1"/>
  <c r="C1049" i="1"/>
  <c r="C1047" i="1"/>
  <c r="G1047" i="5" s="1"/>
  <c r="C1042" i="1"/>
  <c r="C1041" i="1"/>
  <c r="G1041" i="5" s="1"/>
  <c r="C1039" i="1"/>
  <c r="G1039" i="5" s="1"/>
  <c r="C1037" i="1"/>
  <c r="G1037" i="5" s="1"/>
  <c r="C1036" i="1"/>
  <c r="G1036" i="5" s="1"/>
  <c r="V4" i="1" l="1"/>
  <c r="X4" i="1" s="1"/>
  <c r="W4" i="1"/>
  <c r="Y4" i="1" s="1"/>
  <c r="V5" i="1"/>
  <c r="X5" i="1" s="1"/>
  <c r="W5" i="1"/>
  <c r="Y5" i="1" s="1"/>
  <c r="V6" i="1"/>
  <c r="X6" i="1" s="1"/>
  <c r="W6" i="1"/>
  <c r="Y6" i="1" s="1"/>
  <c r="V7" i="1"/>
  <c r="X7" i="1" s="1"/>
  <c r="W7" i="1"/>
  <c r="Y7" i="1" s="1"/>
  <c r="V8" i="1"/>
  <c r="X8" i="1" s="1"/>
  <c r="W8" i="1"/>
  <c r="Y8" i="1" s="1"/>
  <c r="V9" i="1"/>
  <c r="X9" i="1" s="1"/>
  <c r="W9" i="1"/>
  <c r="Y9" i="1" s="1"/>
  <c r="V10" i="1"/>
  <c r="X10" i="1" s="1"/>
  <c r="W10" i="1"/>
  <c r="Y10" i="1" s="1"/>
  <c r="V11" i="1"/>
  <c r="X11" i="1" s="1"/>
  <c r="W11" i="1"/>
  <c r="Y11" i="1" s="1"/>
  <c r="V12" i="1"/>
  <c r="X12" i="1" s="1"/>
  <c r="W12" i="1"/>
  <c r="Y12" i="1" s="1"/>
  <c r="V13" i="1"/>
  <c r="X13" i="1" s="1"/>
  <c r="W13" i="1"/>
  <c r="Y13" i="1" s="1"/>
  <c r="V14" i="1"/>
  <c r="X14" i="1" s="1"/>
  <c r="W14" i="1"/>
  <c r="Y14" i="1" s="1"/>
  <c r="V15" i="1"/>
  <c r="X15" i="1" s="1"/>
  <c r="W15" i="1"/>
  <c r="Y15" i="1" s="1"/>
  <c r="V16" i="1"/>
  <c r="X16" i="1" s="1"/>
  <c r="W16" i="1"/>
  <c r="Y16" i="1" s="1"/>
  <c r="V17" i="1"/>
  <c r="X17" i="1" s="1"/>
  <c r="W17" i="1"/>
  <c r="Y17" i="1" s="1"/>
  <c r="V18" i="1"/>
  <c r="X18" i="1" s="1"/>
  <c r="W18" i="1"/>
  <c r="Y18" i="1" s="1"/>
  <c r="V19" i="1"/>
  <c r="X19" i="1" s="1"/>
  <c r="W19" i="1"/>
  <c r="Y19" i="1" s="1"/>
  <c r="V20" i="1"/>
  <c r="X20" i="1" s="1"/>
  <c r="W20" i="1"/>
  <c r="Y20" i="1" s="1"/>
  <c r="V21" i="1"/>
  <c r="X21" i="1" s="1"/>
  <c r="W21" i="1"/>
  <c r="Y21" i="1" s="1"/>
  <c r="V22" i="1"/>
  <c r="X22" i="1" s="1"/>
  <c r="W22" i="1"/>
  <c r="Y22" i="1" s="1"/>
  <c r="V23" i="1"/>
  <c r="X23" i="1" s="1"/>
  <c r="W23" i="1"/>
  <c r="Y23" i="1" s="1"/>
  <c r="V24" i="1"/>
  <c r="X24" i="1" s="1"/>
  <c r="W24" i="1"/>
  <c r="Y24" i="1" s="1"/>
  <c r="V25" i="1"/>
  <c r="X25" i="1" s="1"/>
  <c r="W25" i="1"/>
  <c r="Y25" i="1" s="1"/>
  <c r="V26" i="1"/>
  <c r="X26" i="1" s="1"/>
  <c r="W26" i="1"/>
  <c r="Y26" i="1" s="1"/>
  <c r="V27" i="1"/>
  <c r="X27" i="1" s="1"/>
  <c r="W27" i="1"/>
  <c r="Y27" i="1" s="1"/>
  <c r="V28" i="1"/>
  <c r="X28" i="1" s="1"/>
  <c r="W28" i="1"/>
  <c r="Y28" i="1" s="1"/>
  <c r="V29" i="1"/>
  <c r="X29" i="1" s="1"/>
  <c r="W29" i="1"/>
  <c r="Y29" i="1" s="1"/>
  <c r="V30" i="1"/>
  <c r="X30" i="1" s="1"/>
  <c r="W30" i="1"/>
  <c r="Y30" i="1" s="1"/>
  <c r="V31" i="1"/>
  <c r="X31" i="1" s="1"/>
  <c r="W31" i="1"/>
  <c r="Y31" i="1" s="1"/>
  <c r="V32" i="1"/>
  <c r="X32" i="1" s="1"/>
  <c r="W32" i="1"/>
  <c r="Y32" i="1" s="1"/>
  <c r="V33" i="1"/>
  <c r="X33" i="1" s="1"/>
  <c r="W33" i="1"/>
  <c r="Y33" i="1" s="1"/>
  <c r="V34" i="1"/>
  <c r="X34" i="1" s="1"/>
  <c r="W34" i="1"/>
  <c r="Y34" i="1" s="1"/>
  <c r="V35" i="1"/>
  <c r="X35" i="1" s="1"/>
  <c r="W35" i="1"/>
  <c r="Y35" i="1" s="1"/>
  <c r="V36" i="1"/>
  <c r="X36" i="1" s="1"/>
  <c r="W36" i="1"/>
  <c r="Y36" i="1" s="1"/>
  <c r="V37" i="1"/>
  <c r="X37" i="1" s="1"/>
  <c r="W37" i="1"/>
  <c r="Y37" i="1" s="1"/>
  <c r="V38" i="1"/>
  <c r="X38" i="1" s="1"/>
  <c r="W38" i="1"/>
  <c r="Y38" i="1" s="1"/>
  <c r="V39" i="1"/>
  <c r="X39" i="1" s="1"/>
  <c r="W39" i="1"/>
  <c r="Y39" i="1" s="1"/>
  <c r="V40" i="1"/>
  <c r="X40" i="1" s="1"/>
  <c r="W40" i="1"/>
  <c r="Y40" i="1" s="1"/>
  <c r="V41" i="1"/>
  <c r="X41" i="1" s="1"/>
  <c r="W41" i="1"/>
  <c r="Y41" i="1" s="1"/>
  <c r="V42" i="1"/>
  <c r="X42" i="1" s="1"/>
  <c r="W42" i="1"/>
  <c r="Y42" i="1" s="1"/>
  <c r="V43" i="1"/>
  <c r="X43" i="1" s="1"/>
  <c r="W43" i="1"/>
  <c r="Y43" i="1" s="1"/>
  <c r="V44" i="1"/>
  <c r="X44" i="1" s="1"/>
  <c r="W44" i="1"/>
  <c r="Y44" i="1" s="1"/>
  <c r="V45" i="1"/>
  <c r="X45" i="1" s="1"/>
  <c r="W45" i="1"/>
  <c r="Y45" i="1" s="1"/>
  <c r="V46" i="1"/>
  <c r="X46" i="1" s="1"/>
  <c r="W46" i="1"/>
  <c r="Y46" i="1" s="1"/>
  <c r="V47" i="1"/>
  <c r="X47" i="1" s="1"/>
  <c r="W47" i="1"/>
  <c r="Y47" i="1" s="1"/>
  <c r="V48" i="1"/>
  <c r="X48" i="1" s="1"/>
  <c r="W48" i="1"/>
  <c r="Y48" i="1" s="1"/>
  <c r="V49" i="1"/>
  <c r="X49" i="1" s="1"/>
  <c r="W49" i="1"/>
  <c r="Y49" i="1" s="1"/>
  <c r="V50" i="1"/>
  <c r="X50" i="1" s="1"/>
  <c r="W50" i="1"/>
  <c r="Y50" i="1" s="1"/>
  <c r="V51" i="1"/>
  <c r="X51" i="1" s="1"/>
  <c r="W51" i="1"/>
  <c r="Y51" i="1" s="1"/>
  <c r="V52" i="1"/>
  <c r="X52" i="1" s="1"/>
  <c r="W52" i="1"/>
  <c r="Y52" i="1" s="1"/>
  <c r="V53" i="1"/>
  <c r="X53" i="1" s="1"/>
  <c r="W53" i="1"/>
  <c r="Y53" i="1" s="1"/>
  <c r="V54" i="1"/>
  <c r="X54" i="1" s="1"/>
  <c r="W54" i="1"/>
  <c r="Y54" i="1" s="1"/>
  <c r="V55" i="1"/>
  <c r="X55" i="1" s="1"/>
  <c r="W55" i="1"/>
  <c r="Y55" i="1" s="1"/>
  <c r="V56" i="1"/>
  <c r="X56" i="1" s="1"/>
  <c r="W56" i="1"/>
  <c r="Y56" i="1" s="1"/>
  <c r="V57" i="1"/>
  <c r="X57" i="1" s="1"/>
  <c r="W57" i="1"/>
  <c r="Y57" i="1" s="1"/>
  <c r="V58" i="1"/>
  <c r="X58" i="1" s="1"/>
  <c r="W58" i="1"/>
  <c r="Y58" i="1" s="1"/>
  <c r="V59" i="1"/>
  <c r="X59" i="1" s="1"/>
  <c r="W59" i="1"/>
  <c r="Y59" i="1" s="1"/>
  <c r="V60" i="1"/>
  <c r="X60" i="1" s="1"/>
  <c r="W60" i="1"/>
  <c r="Y60" i="1" s="1"/>
  <c r="V61" i="1"/>
  <c r="X61" i="1" s="1"/>
  <c r="W61" i="1"/>
  <c r="Y61" i="1" s="1"/>
  <c r="V62" i="1"/>
  <c r="X62" i="1" s="1"/>
  <c r="W62" i="1"/>
  <c r="Y62" i="1" s="1"/>
  <c r="V63" i="1"/>
  <c r="X63" i="1" s="1"/>
  <c r="W63" i="1"/>
  <c r="Y63" i="1" s="1"/>
  <c r="V64" i="1"/>
  <c r="X64" i="1" s="1"/>
  <c r="W64" i="1"/>
  <c r="Y64" i="1" s="1"/>
  <c r="V65" i="1"/>
  <c r="X65" i="1" s="1"/>
  <c r="W65" i="1"/>
  <c r="Y65" i="1" s="1"/>
  <c r="V66" i="1"/>
  <c r="X66" i="1" s="1"/>
  <c r="W66" i="1"/>
  <c r="Y66" i="1" s="1"/>
  <c r="V67" i="1"/>
  <c r="X67" i="1" s="1"/>
  <c r="W67" i="1"/>
  <c r="Y67" i="1" s="1"/>
  <c r="V68" i="1"/>
  <c r="X68" i="1" s="1"/>
  <c r="W68" i="1"/>
  <c r="Y68" i="1" s="1"/>
  <c r="V69" i="1"/>
  <c r="X69" i="1" s="1"/>
  <c r="W69" i="1"/>
  <c r="Y69" i="1" s="1"/>
  <c r="V70" i="1"/>
  <c r="X70" i="1" s="1"/>
  <c r="W70" i="1"/>
  <c r="Y70" i="1" s="1"/>
  <c r="V71" i="1"/>
  <c r="X71" i="1" s="1"/>
  <c r="W71" i="1"/>
  <c r="Y71" i="1" s="1"/>
  <c r="V72" i="1"/>
  <c r="X72" i="1" s="1"/>
  <c r="W72" i="1"/>
  <c r="Y72" i="1" s="1"/>
  <c r="V73" i="1"/>
  <c r="X73" i="1" s="1"/>
  <c r="W73" i="1"/>
  <c r="Y73" i="1" s="1"/>
  <c r="V74" i="1"/>
  <c r="X74" i="1" s="1"/>
  <c r="W74" i="1"/>
  <c r="Y74" i="1" s="1"/>
  <c r="V75" i="1"/>
  <c r="X75" i="1" s="1"/>
  <c r="W75" i="1"/>
  <c r="Y75" i="1" s="1"/>
  <c r="V76" i="1"/>
  <c r="X76" i="1" s="1"/>
  <c r="W76" i="1"/>
  <c r="Y76" i="1" s="1"/>
  <c r="V77" i="1"/>
  <c r="X77" i="1" s="1"/>
  <c r="W77" i="1"/>
  <c r="Y77" i="1" s="1"/>
  <c r="V78" i="1"/>
  <c r="X78" i="1" s="1"/>
  <c r="W78" i="1"/>
  <c r="Y78" i="1" s="1"/>
  <c r="V79" i="1"/>
  <c r="X79" i="1" s="1"/>
  <c r="W79" i="1"/>
  <c r="Y79" i="1" s="1"/>
  <c r="V80" i="1"/>
  <c r="X80" i="1" s="1"/>
  <c r="W80" i="1"/>
  <c r="Y80" i="1" s="1"/>
  <c r="V81" i="1"/>
  <c r="X81" i="1" s="1"/>
  <c r="W81" i="1"/>
  <c r="Y81" i="1" s="1"/>
  <c r="V82" i="1"/>
  <c r="X82" i="1" s="1"/>
  <c r="W82" i="1"/>
  <c r="Y82" i="1" s="1"/>
  <c r="V83" i="1"/>
  <c r="X83" i="1" s="1"/>
  <c r="W83" i="1"/>
  <c r="Y83" i="1" s="1"/>
  <c r="V84" i="1"/>
  <c r="X84" i="1" s="1"/>
  <c r="W84" i="1"/>
  <c r="Y84" i="1" s="1"/>
  <c r="V85" i="1"/>
  <c r="X85" i="1" s="1"/>
  <c r="W85" i="1"/>
  <c r="Y85" i="1" s="1"/>
  <c r="V86" i="1"/>
  <c r="X86" i="1" s="1"/>
  <c r="W86" i="1"/>
  <c r="Y86" i="1" s="1"/>
  <c r="V87" i="1"/>
  <c r="X87" i="1" s="1"/>
  <c r="W87" i="1"/>
  <c r="Y87" i="1" s="1"/>
  <c r="V88" i="1"/>
  <c r="X88" i="1" s="1"/>
  <c r="W88" i="1"/>
  <c r="Y88" i="1" s="1"/>
  <c r="V89" i="1"/>
  <c r="X89" i="1" s="1"/>
  <c r="W89" i="1"/>
  <c r="Y89" i="1" s="1"/>
  <c r="V90" i="1"/>
  <c r="X90" i="1" s="1"/>
  <c r="W90" i="1"/>
  <c r="Y90" i="1" s="1"/>
  <c r="V91" i="1"/>
  <c r="X91" i="1" s="1"/>
  <c r="W91" i="1"/>
  <c r="Y91" i="1" s="1"/>
  <c r="V92" i="1"/>
  <c r="X92" i="1" s="1"/>
  <c r="W92" i="1"/>
  <c r="Y92" i="1" s="1"/>
  <c r="V93" i="1"/>
  <c r="X93" i="1" s="1"/>
  <c r="W93" i="1"/>
  <c r="Y93" i="1" s="1"/>
  <c r="V94" i="1"/>
  <c r="X94" i="1" s="1"/>
  <c r="W94" i="1"/>
  <c r="Y94" i="1" s="1"/>
  <c r="V95" i="1"/>
  <c r="X95" i="1" s="1"/>
  <c r="W95" i="1"/>
  <c r="Y95" i="1" s="1"/>
  <c r="V96" i="1"/>
  <c r="X96" i="1" s="1"/>
  <c r="W96" i="1"/>
  <c r="Y96" i="1" s="1"/>
  <c r="V97" i="1"/>
  <c r="X97" i="1" s="1"/>
  <c r="W97" i="1"/>
  <c r="Y97" i="1" s="1"/>
  <c r="V98" i="1"/>
  <c r="X98" i="1" s="1"/>
  <c r="W98" i="1"/>
  <c r="Y98" i="1" s="1"/>
  <c r="V99" i="1"/>
  <c r="X99" i="1" s="1"/>
  <c r="W99" i="1"/>
  <c r="Y99" i="1" s="1"/>
  <c r="V100" i="1"/>
  <c r="X100" i="1" s="1"/>
  <c r="W100" i="1"/>
  <c r="Y100" i="1" s="1"/>
  <c r="V101" i="1"/>
  <c r="X101" i="1" s="1"/>
  <c r="W101" i="1"/>
  <c r="Y101" i="1" s="1"/>
  <c r="V102" i="1"/>
  <c r="X102" i="1" s="1"/>
  <c r="W102" i="1"/>
  <c r="Y102" i="1" s="1"/>
  <c r="V103" i="1"/>
  <c r="X103" i="1" s="1"/>
  <c r="W103" i="1"/>
  <c r="Y103" i="1" s="1"/>
  <c r="V104" i="1"/>
  <c r="X104" i="1" s="1"/>
  <c r="W104" i="1"/>
  <c r="Y104" i="1" s="1"/>
  <c r="V105" i="1"/>
  <c r="X105" i="1" s="1"/>
  <c r="W105" i="1"/>
  <c r="Y105" i="1" s="1"/>
  <c r="V106" i="1"/>
  <c r="X106" i="1" s="1"/>
  <c r="W106" i="1"/>
  <c r="Y106" i="1" s="1"/>
  <c r="V107" i="1"/>
  <c r="X107" i="1" s="1"/>
  <c r="W107" i="1"/>
  <c r="Y107" i="1" s="1"/>
  <c r="V108" i="1"/>
  <c r="X108" i="1" s="1"/>
  <c r="W108" i="1"/>
  <c r="Y108" i="1" s="1"/>
  <c r="V109" i="1"/>
  <c r="X109" i="1" s="1"/>
  <c r="W109" i="1"/>
  <c r="Y109" i="1" s="1"/>
  <c r="V110" i="1"/>
  <c r="X110" i="1" s="1"/>
  <c r="W110" i="1"/>
  <c r="Y110" i="1" s="1"/>
  <c r="V111" i="1"/>
  <c r="X111" i="1" s="1"/>
  <c r="W111" i="1"/>
  <c r="Y111" i="1" s="1"/>
  <c r="V112" i="1"/>
  <c r="X112" i="1" s="1"/>
  <c r="W112" i="1"/>
  <c r="Y112" i="1" s="1"/>
  <c r="V113" i="1"/>
  <c r="X113" i="1" s="1"/>
  <c r="W113" i="1"/>
  <c r="Y113" i="1" s="1"/>
  <c r="V114" i="1"/>
  <c r="X114" i="1" s="1"/>
  <c r="W114" i="1"/>
  <c r="Y114" i="1" s="1"/>
  <c r="V115" i="1"/>
  <c r="X115" i="1" s="1"/>
  <c r="W115" i="1"/>
  <c r="Y115" i="1" s="1"/>
  <c r="V116" i="1"/>
  <c r="X116" i="1" s="1"/>
  <c r="W116" i="1"/>
  <c r="Y116" i="1" s="1"/>
  <c r="V117" i="1"/>
  <c r="X117" i="1" s="1"/>
  <c r="W117" i="1"/>
  <c r="Y117" i="1" s="1"/>
  <c r="V118" i="1"/>
  <c r="X118" i="1" s="1"/>
  <c r="W118" i="1"/>
  <c r="Y118" i="1" s="1"/>
  <c r="V119" i="1"/>
  <c r="X119" i="1" s="1"/>
  <c r="W119" i="1"/>
  <c r="Y119" i="1" s="1"/>
  <c r="V120" i="1"/>
  <c r="X120" i="1" s="1"/>
  <c r="W120" i="1"/>
  <c r="Y120" i="1" s="1"/>
  <c r="V121" i="1"/>
  <c r="X121" i="1" s="1"/>
  <c r="W121" i="1"/>
  <c r="Y121" i="1" s="1"/>
  <c r="V122" i="1"/>
  <c r="X122" i="1" s="1"/>
  <c r="W122" i="1"/>
  <c r="Y122" i="1" s="1"/>
  <c r="V123" i="1"/>
  <c r="X123" i="1" s="1"/>
  <c r="W123" i="1"/>
  <c r="Y123" i="1" s="1"/>
  <c r="V124" i="1"/>
  <c r="X124" i="1" s="1"/>
  <c r="W124" i="1"/>
  <c r="Y124" i="1" s="1"/>
  <c r="V125" i="1"/>
  <c r="X125" i="1" s="1"/>
  <c r="W125" i="1"/>
  <c r="Y125" i="1" s="1"/>
  <c r="V126" i="1"/>
  <c r="X126" i="1" s="1"/>
  <c r="W126" i="1"/>
  <c r="Y126" i="1" s="1"/>
  <c r="V127" i="1"/>
  <c r="X127" i="1" s="1"/>
  <c r="W127" i="1"/>
  <c r="Y127" i="1" s="1"/>
  <c r="V128" i="1"/>
  <c r="X128" i="1" s="1"/>
  <c r="W128" i="1"/>
  <c r="Y128" i="1" s="1"/>
  <c r="V129" i="1"/>
  <c r="X129" i="1" s="1"/>
  <c r="W129" i="1"/>
  <c r="Y129" i="1" s="1"/>
  <c r="V130" i="1"/>
  <c r="X130" i="1" s="1"/>
  <c r="W130" i="1"/>
  <c r="Y130" i="1" s="1"/>
  <c r="V131" i="1"/>
  <c r="X131" i="1" s="1"/>
  <c r="W131" i="1"/>
  <c r="Y131" i="1" s="1"/>
  <c r="V132" i="1"/>
  <c r="X132" i="1" s="1"/>
  <c r="W132" i="1"/>
  <c r="Y132" i="1" s="1"/>
  <c r="V133" i="1"/>
  <c r="X133" i="1" s="1"/>
  <c r="W133" i="1"/>
  <c r="Y133" i="1" s="1"/>
  <c r="V134" i="1"/>
  <c r="X134" i="1" s="1"/>
  <c r="W134" i="1"/>
  <c r="Y134" i="1" s="1"/>
  <c r="V135" i="1"/>
  <c r="X135" i="1" s="1"/>
  <c r="W135" i="1"/>
  <c r="Y135" i="1" s="1"/>
  <c r="V136" i="1"/>
  <c r="X136" i="1" s="1"/>
  <c r="W136" i="1"/>
  <c r="Y136" i="1" s="1"/>
  <c r="V137" i="1"/>
  <c r="X137" i="1" s="1"/>
  <c r="W137" i="1"/>
  <c r="Y137" i="1" s="1"/>
  <c r="V138" i="1"/>
  <c r="X138" i="1" s="1"/>
  <c r="W138" i="1"/>
  <c r="Y138" i="1" s="1"/>
  <c r="V139" i="1"/>
  <c r="X139" i="1" s="1"/>
  <c r="W139" i="1"/>
  <c r="Y139" i="1" s="1"/>
  <c r="V140" i="1"/>
  <c r="X140" i="1" s="1"/>
  <c r="W140" i="1"/>
  <c r="Y140" i="1" s="1"/>
  <c r="V141" i="1"/>
  <c r="X141" i="1" s="1"/>
  <c r="W141" i="1"/>
  <c r="Y141" i="1" s="1"/>
  <c r="V142" i="1"/>
  <c r="X142" i="1" s="1"/>
  <c r="W142" i="1"/>
  <c r="Y142" i="1" s="1"/>
  <c r="V143" i="1"/>
  <c r="X143" i="1" s="1"/>
  <c r="W143" i="1"/>
  <c r="Y143" i="1" s="1"/>
  <c r="V144" i="1"/>
  <c r="X144" i="1" s="1"/>
  <c r="W144" i="1"/>
  <c r="Y144" i="1" s="1"/>
  <c r="V145" i="1"/>
  <c r="X145" i="1" s="1"/>
  <c r="W145" i="1"/>
  <c r="Y145" i="1" s="1"/>
  <c r="V146" i="1"/>
  <c r="X146" i="1" s="1"/>
  <c r="W146" i="1"/>
  <c r="Y146" i="1" s="1"/>
  <c r="V147" i="1"/>
  <c r="X147" i="1" s="1"/>
  <c r="W147" i="1"/>
  <c r="Y147" i="1" s="1"/>
  <c r="V148" i="1"/>
  <c r="X148" i="1" s="1"/>
  <c r="W148" i="1"/>
  <c r="Y148" i="1" s="1"/>
  <c r="V149" i="1"/>
  <c r="X149" i="1" s="1"/>
  <c r="W149" i="1"/>
  <c r="Y149" i="1" s="1"/>
  <c r="V150" i="1"/>
  <c r="X150" i="1" s="1"/>
  <c r="W150" i="1"/>
  <c r="Y150" i="1" s="1"/>
  <c r="V151" i="1"/>
  <c r="X151" i="1" s="1"/>
  <c r="W151" i="1"/>
  <c r="Y151" i="1" s="1"/>
  <c r="V152" i="1"/>
  <c r="X152" i="1" s="1"/>
  <c r="W152" i="1"/>
  <c r="Y152" i="1" s="1"/>
  <c r="V153" i="1"/>
  <c r="X153" i="1" s="1"/>
  <c r="W153" i="1"/>
  <c r="Y153" i="1" s="1"/>
  <c r="V154" i="1"/>
  <c r="X154" i="1" s="1"/>
  <c r="W154" i="1"/>
  <c r="Y154" i="1" s="1"/>
  <c r="V155" i="1"/>
  <c r="X155" i="1" s="1"/>
  <c r="W155" i="1"/>
  <c r="Y155" i="1" s="1"/>
  <c r="V156" i="1"/>
  <c r="X156" i="1" s="1"/>
  <c r="W156" i="1"/>
  <c r="Y156" i="1" s="1"/>
  <c r="V157" i="1"/>
  <c r="X157" i="1" s="1"/>
  <c r="W157" i="1"/>
  <c r="Y157" i="1" s="1"/>
  <c r="V158" i="1"/>
  <c r="X158" i="1" s="1"/>
  <c r="W158" i="1"/>
  <c r="Y158" i="1" s="1"/>
  <c r="V159" i="1"/>
  <c r="X159" i="1" s="1"/>
  <c r="W159" i="1"/>
  <c r="Y159" i="1" s="1"/>
  <c r="V160" i="1"/>
  <c r="X160" i="1" s="1"/>
  <c r="W160" i="1"/>
  <c r="Y160" i="1" s="1"/>
  <c r="V161" i="1"/>
  <c r="X161" i="1" s="1"/>
  <c r="W161" i="1"/>
  <c r="Y161" i="1" s="1"/>
  <c r="V162" i="1"/>
  <c r="X162" i="1" s="1"/>
  <c r="W162" i="1"/>
  <c r="Y162" i="1" s="1"/>
  <c r="V163" i="1"/>
  <c r="X163" i="1" s="1"/>
  <c r="W163" i="1"/>
  <c r="Y163" i="1" s="1"/>
  <c r="V164" i="1"/>
  <c r="X164" i="1" s="1"/>
  <c r="W164" i="1"/>
  <c r="Y164" i="1" s="1"/>
  <c r="V165" i="1"/>
  <c r="X165" i="1" s="1"/>
  <c r="W165" i="1"/>
  <c r="Y165" i="1" s="1"/>
  <c r="V166" i="1"/>
  <c r="X166" i="1" s="1"/>
  <c r="W166" i="1"/>
  <c r="Y166" i="1" s="1"/>
  <c r="V167" i="1"/>
  <c r="X167" i="1" s="1"/>
  <c r="W167" i="1"/>
  <c r="Y167" i="1" s="1"/>
  <c r="V168" i="1"/>
  <c r="X168" i="1" s="1"/>
  <c r="W168" i="1"/>
  <c r="Y168" i="1" s="1"/>
  <c r="V169" i="1"/>
  <c r="X169" i="1" s="1"/>
  <c r="W169" i="1"/>
  <c r="Y169" i="1" s="1"/>
  <c r="V170" i="1"/>
  <c r="X170" i="1" s="1"/>
  <c r="W170" i="1"/>
  <c r="Y170" i="1" s="1"/>
  <c r="V171" i="1"/>
  <c r="X171" i="1" s="1"/>
  <c r="W171" i="1"/>
  <c r="Y171" i="1" s="1"/>
  <c r="V172" i="1"/>
  <c r="X172" i="1" s="1"/>
  <c r="W172" i="1"/>
  <c r="Y172" i="1" s="1"/>
  <c r="V173" i="1"/>
  <c r="X173" i="1" s="1"/>
  <c r="W173" i="1"/>
  <c r="Y173" i="1" s="1"/>
  <c r="V174" i="1"/>
  <c r="X174" i="1" s="1"/>
  <c r="W174" i="1"/>
  <c r="Y174" i="1" s="1"/>
  <c r="V175" i="1"/>
  <c r="X175" i="1" s="1"/>
  <c r="W175" i="1"/>
  <c r="Y175" i="1" s="1"/>
  <c r="V176" i="1"/>
  <c r="X176" i="1" s="1"/>
  <c r="W176" i="1"/>
  <c r="Y176" i="1" s="1"/>
  <c r="V177" i="1"/>
  <c r="X177" i="1" s="1"/>
  <c r="W177" i="1"/>
  <c r="Y177" i="1" s="1"/>
  <c r="V178" i="1"/>
  <c r="X178" i="1" s="1"/>
  <c r="W178" i="1"/>
  <c r="Y178" i="1" s="1"/>
  <c r="V179" i="1"/>
  <c r="X179" i="1" s="1"/>
  <c r="W179" i="1"/>
  <c r="Y179" i="1" s="1"/>
  <c r="V180" i="1"/>
  <c r="X180" i="1" s="1"/>
  <c r="W180" i="1"/>
  <c r="Y180" i="1" s="1"/>
  <c r="V181" i="1"/>
  <c r="X181" i="1" s="1"/>
  <c r="W181" i="1"/>
  <c r="Y181" i="1" s="1"/>
  <c r="V182" i="1"/>
  <c r="X182" i="1" s="1"/>
  <c r="W182" i="1"/>
  <c r="Y182" i="1" s="1"/>
  <c r="V183" i="1"/>
  <c r="X183" i="1" s="1"/>
  <c r="W183" i="1"/>
  <c r="Y183" i="1" s="1"/>
  <c r="V184" i="1"/>
  <c r="X184" i="1" s="1"/>
  <c r="W184" i="1"/>
  <c r="Y184" i="1" s="1"/>
  <c r="V185" i="1"/>
  <c r="X185" i="1" s="1"/>
  <c r="W185" i="1"/>
  <c r="Y185" i="1" s="1"/>
  <c r="V186" i="1"/>
  <c r="X186" i="1" s="1"/>
  <c r="W186" i="1"/>
  <c r="Y186" i="1" s="1"/>
  <c r="V187" i="1"/>
  <c r="X187" i="1" s="1"/>
  <c r="W187" i="1"/>
  <c r="Y187" i="1" s="1"/>
  <c r="V188" i="1"/>
  <c r="X188" i="1" s="1"/>
  <c r="W188" i="1"/>
  <c r="Y188" i="1" s="1"/>
  <c r="V189" i="1"/>
  <c r="X189" i="1" s="1"/>
  <c r="W189" i="1"/>
  <c r="Y189" i="1" s="1"/>
  <c r="V190" i="1"/>
  <c r="X190" i="1" s="1"/>
  <c r="W190" i="1"/>
  <c r="Y190" i="1" s="1"/>
  <c r="V191" i="1"/>
  <c r="X191" i="1" s="1"/>
  <c r="W191" i="1"/>
  <c r="Y191" i="1" s="1"/>
  <c r="V192" i="1"/>
  <c r="X192" i="1" s="1"/>
  <c r="W192" i="1"/>
  <c r="Y192" i="1" s="1"/>
  <c r="V193" i="1"/>
  <c r="X193" i="1" s="1"/>
  <c r="W193" i="1"/>
  <c r="Y193" i="1" s="1"/>
  <c r="V194" i="1"/>
  <c r="X194" i="1" s="1"/>
  <c r="W194" i="1"/>
  <c r="Y194" i="1" s="1"/>
  <c r="V195" i="1"/>
  <c r="X195" i="1" s="1"/>
  <c r="W195" i="1"/>
  <c r="Y195" i="1" s="1"/>
  <c r="V196" i="1"/>
  <c r="X196" i="1" s="1"/>
  <c r="W196" i="1"/>
  <c r="Y196" i="1" s="1"/>
  <c r="V197" i="1"/>
  <c r="X197" i="1" s="1"/>
  <c r="W197" i="1"/>
  <c r="Y197" i="1" s="1"/>
  <c r="V198" i="1"/>
  <c r="X198" i="1" s="1"/>
  <c r="W198" i="1"/>
  <c r="Y198" i="1" s="1"/>
  <c r="V199" i="1"/>
  <c r="X199" i="1" s="1"/>
  <c r="W199" i="1"/>
  <c r="Y199" i="1" s="1"/>
  <c r="V200" i="1"/>
  <c r="X200" i="1" s="1"/>
  <c r="W200" i="1"/>
  <c r="Y200" i="1" s="1"/>
  <c r="V201" i="1"/>
  <c r="X201" i="1" s="1"/>
  <c r="W201" i="1"/>
  <c r="Y201" i="1" s="1"/>
  <c r="V202" i="1"/>
  <c r="X202" i="1" s="1"/>
  <c r="W202" i="1"/>
  <c r="Y202" i="1" s="1"/>
  <c r="V203" i="1"/>
  <c r="X203" i="1" s="1"/>
  <c r="W203" i="1"/>
  <c r="Y203" i="1" s="1"/>
  <c r="V204" i="1"/>
  <c r="X204" i="1" s="1"/>
  <c r="W204" i="1"/>
  <c r="Y204" i="1" s="1"/>
  <c r="V205" i="1"/>
  <c r="X205" i="1" s="1"/>
  <c r="W205" i="1"/>
  <c r="Y205" i="1" s="1"/>
  <c r="V206" i="1"/>
  <c r="X206" i="1" s="1"/>
  <c r="W206" i="1"/>
  <c r="Y206" i="1" s="1"/>
  <c r="V207" i="1"/>
  <c r="X207" i="1" s="1"/>
  <c r="W207" i="1"/>
  <c r="Y207" i="1" s="1"/>
  <c r="V208" i="1"/>
  <c r="X208" i="1" s="1"/>
  <c r="W208" i="1"/>
  <c r="Y208" i="1" s="1"/>
  <c r="V209" i="1"/>
  <c r="X209" i="1" s="1"/>
  <c r="W209" i="1"/>
  <c r="Y209" i="1" s="1"/>
  <c r="V210" i="1"/>
  <c r="X210" i="1" s="1"/>
  <c r="W210" i="1"/>
  <c r="Y210" i="1" s="1"/>
  <c r="V211" i="1"/>
  <c r="X211" i="1" s="1"/>
  <c r="W211" i="1"/>
  <c r="Y211" i="1" s="1"/>
  <c r="V212" i="1"/>
  <c r="X212" i="1" s="1"/>
  <c r="W212" i="1"/>
  <c r="Y212" i="1" s="1"/>
  <c r="V213" i="1"/>
  <c r="X213" i="1" s="1"/>
  <c r="W213" i="1"/>
  <c r="Y213" i="1" s="1"/>
  <c r="V214" i="1"/>
  <c r="X214" i="1" s="1"/>
  <c r="W214" i="1"/>
  <c r="Y214" i="1" s="1"/>
  <c r="V215" i="1"/>
  <c r="X215" i="1" s="1"/>
  <c r="W215" i="1"/>
  <c r="Y215" i="1" s="1"/>
  <c r="V216" i="1"/>
  <c r="X216" i="1" s="1"/>
  <c r="W216" i="1"/>
  <c r="Y216" i="1" s="1"/>
  <c r="V217" i="1"/>
  <c r="X217" i="1" s="1"/>
  <c r="W217" i="1"/>
  <c r="Y217" i="1" s="1"/>
  <c r="V218" i="1"/>
  <c r="X218" i="1" s="1"/>
  <c r="W218" i="1"/>
  <c r="Y218" i="1" s="1"/>
  <c r="V219" i="1"/>
  <c r="X219" i="1" s="1"/>
  <c r="W219" i="1"/>
  <c r="Y219" i="1" s="1"/>
  <c r="V220" i="1"/>
  <c r="X220" i="1" s="1"/>
  <c r="W220" i="1"/>
  <c r="Y220" i="1" s="1"/>
  <c r="V221" i="1"/>
  <c r="X221" i="1" s="1"/>
  <c r="W221" i="1"/>
  <c r="Y221" i="1" s="1"/>
  <c r="V222" i="1"/>
  <c r="X222" i="1" s="1"/>
  <c r="W222" i="1"/>
  <c r="Y222" i="1" s="1"/>
  <c r="V223" i="1"/>
  <c r="X223" i="1" s="1"/>
  <c r="W223" i="1"/>
  <c r="Y223" i="1" s="1"/>
  <c r="V224" i="1"/>
  <c r="X224" i="1" s="1"/>
  <c r="W224" i="1"/>
  <c r="Y224" i="1" s="1"/>
  <c r="V225" i="1"/>
  <c r="X225" i="1" s="1"/>
  <c r="W225" i="1"/>
  <c r="Y225" i="1" s="1"/>
  <c r="V226" i="1"/>
  <c r="X226" i="1" s="1"/>
  <c r="W226" i="1"/>
  <c r="Y226" i="1" s="1"/>
  <c r="V227" i="1"/>
  <c r="X227" i="1" s="1"/>
  <c r="W227" i="1"/>
  <c r="Y227" i="1" s="1"/>
  <c r="V228" i="1"/>
  <c r="X228" i="1" s="1"/>
  <c r="W228" i="1"/>
  <c r="Y228" i="1" s="1"/>
  <c r="V229" i="1"/>
  <c r="X229" i="1" s="1"/>
  <c r="W229" i="1"/>
  <c r="Y229" i="1" s="1"/>
  <c r="V230" i="1"/>
  <c r="X230" i="1" s="1"/>
  <c r="W230" i="1"/>
  <c r="Y230" i="1" s="1"/>
  <c r="V231" i="1"/>
  <c r="X231" i="1" s="1"/>
  <c r="W231" i="1"/>
  <c r="Y231" i="1" s="1"/>
  <c r="V232" i="1"/>
  <c r="X232" i="1" s="1"/>
  <c r="W232" i="1"/>
  <c r="Y232" i="1" s="1"/>
  <c r="V233" i="1"/>
  <c r="X233" i="1" s="1"/>
  <c r="W233" i="1"/>
  <c r="Y233" i="1" s="1"/>
  <c r="V234" i="1"/>
  <c r="X234" i="1" s="1"/>
  <c r="W234" i="1"/>
  <c r="Y234" i="1" s="1"/>
  <c r="V235" i="1"/>
  <c r="X235" i="1" s="1"/>
  <c r="W235" i="1"/>
  <c r="Y235" i="1" s="1"/>
  <c r="V236" i="1"/>
  <c r="X236" i="1" s="1"/>
  <c r="W236" i="1"/>
  <c r="Y236" i="1" s="1"/>
  <c r="V237" i="1"/>
  <c r="X237" i="1" s="1"/>
  <c r="W237" i="1"/>
  <c r="Y237" i="1" s="1"/>
  <c r="V238" i="1"/>
  <c r="X238" i="1" s="1"/>
  <c r="W238" i="1"/>
  <c r="Y238" i="1" s="1"/>
  <c r="V239" i="1"/>
  <c r="X239" i="1" s="1"/>
  <c r="W239" i="1"/>
  <c r="Y239" i="1" s="1"/>
  <c r="V240" i="1"/>
  <c r="X240" i="1" s="1"/>
  <c r="W240" i="1"/>
  <c r="Y240" i="1" s="1"/>
  <c r="V241" i="1"/>
  <c r="X241" i="1" s="1"/>
  <c r="W241" i="1"/>
  <c r="Y241" i="1" s="1"/>
  <c r="V242" i="1"/>
  <c r="X242" i="1" s="1"/>
  <c r="W242" i="1"/>
  <c r="Y242" i="1" s="1"/>
  <c r="V243" i="1"/>
  <c r="X243" i="1" s="1"/>
  <c r="W243" i="1"/>
  <c r="Y243" i="1" s="1"/>
  <c r="V244" i="1"/>
  <c r="X244" i="1" s="1"/>
  <c r="W244" i="1"/>
  <c r="Y244" i="1" s="1"/>
  <c r="V245" i="1"/>
  <c r="X245" i="1" s="1"/>
  <c r="W245" i="1"/>
  <c r="Y245" i="1" s="1"/>
  <c r="V246" i="1"/>
  <c r="X246" i="1" s="1"/>
  <c r="W246" i="1"/>
  <c r="Y246" i="1" s="1"/>
  <c r="V247" i="1"/>
  <c r="X247" i="1" s="1"/>
  <c r="W247" i="1"/>
  <c r="Y247" i="1" s="1"/>
  <c r="V248" i="1"/>
  <c r="X248" i="1" s="1"/>
  <c r="W248" i="1"/>
  <c r="Y248" i="1" s="1"/>
  <c r="V249" i="1"/>
  <c r="X249" i="1" s="1"/>
  <c r="W249" i="1"/>
  <c r="Y249" i="1" s="1"/>
  <c r="V250" i="1"/>
  <c r="X250" i="1" s="1"/>
  <c r="W250" i="1"/>
  <c r="Y250" i="1" s="1"/>
  <c r="V251" i="1"/>
  <c r="X251" i="1" s="1"/>
  <c r="W251" i="1"/>
  <c r="Y251" i="1" s="1"/>
  <c r="V252" i="1"/>
  <c r="X252" i="1" s="1"/>
  <c r="W252" i="1"/>
  <c r="Y252" i="1" s="1"/>
  <c r="V253" i="1"/>
  <c r="X253" i="1" s="1"/>
  <c r="W253" i="1"/>
  <c r="Y253" i="1" s="1"/>
  <c r="V254" i="1"/>
  <c r="X254" i="1" s="1"/>
  <c r="W254" i="1"/>
  <c r="Y254" i="1" s="1"/>
  <c r="V255" i="1"/>
  <c r="X255" i="1" s="1"/>
  <c r="W255" i="1"/>
  <c r="Y255" i="1" s="1"/>
  <c r="V256" i="1"/>
  <c r="X256" i="1" s="1"/>
  <c r="W256" i="1"/>
  <c r="Y256" i="1" s="1"/>
  <c r="V257" i="1"/>
  <c r="X257" i="1" s="1"/>
  <c r="W257" i="1"/>
  <c r="Y257" i="1" s="1"/>
  <c r="V258" i="1"/>
  <c r="X258" i="1" s="1"/>
  <c r="W258" i="1"/>
  <c r="Y258" i="1" s="1"/>
  <c r="V259" i="1"/>
  <c r="X259" i="1" s="1"/>
  <c r="W259" i="1"/>
  <c r="Y259" i="1" s="1"/>
  <c r="V260" i="1"/>
  <c r="X260" i="1" s="1"/>
  <c r="W260" i="1"/>
  <c r="Y260" i="1" s="1"/>
  <c r="V261" i="1"/>
  <c r="X261" i="1" s="1"/>
  <c r="W261" i="1"/>
  <c r="Y261" i="1" s="1"/>
  <c r="V262" i="1"/>
  <c r="X262" i="1" s="1"/>
  <c r="W262" i="1"/>
  <c r="Y262" i="1" s="1"/>
  <c r="V263" i="1"/>
  <c r="X263" i="1" s="1"/>
  <c r="W263" i="1"/>
  <c r="Y263" i="1" s="1"/>
  <c r="V264" i="1"/>
  <c r="X264" i="1" s="1"/>
  <c r="W264" i="1"/>
  <c r="Y264" i="1" s="1"/>
  <c r="V265" i="1"/>
  <c r="X265" i="1" s="1"/>
  <c r="W265" i="1"/>
  <c r="Y265" i="1" s="1"/>
  <c r="V266" i="1"/>
  <c r="X266" i="1" s="1"/>
  <c r="W266" i="1"/>
  <c r="Y266" i="1" s="1"/>
  <c r="V267" i="1"/>
  <c r="X267" i="1" s="1"/>
  <c r="W267" i="1"/>
  <c r="Y267" i="1" s="1"/>
  <c r="V268" i="1"/>
  <c r="X268" i="1" s="1"/>
  <c r="W268" i="1"/>
  <c r="Y268" i="1" s="1"/>
  <c r="V269" i="1"/>
  <c r="X269" i="1" s="1"/>
  <c r="W269" i="1"/>
  <c r="Y269" i="1" s="1"/>
  <c r="V270" i="1"/>
  <c r="X270" i="1" s="1"/>
  <c r="W270" i="1"/>
  <c r="Y270" i="1" s="1"/>
  <c r="V271" i="1"/>
  <c r="X271" i="1" s="1"/>
  <c r="W271" i="1"/>
  <c r="Y271" i="1" s="1"/>
  <c r="V272" i="1"/>
  <c r="X272" i="1" s="1"/>
  <c r="W272" i="1"/>
  <c r="Y272" i="1" s="1"/>
  <c r="V273" i="1"/>
  <c r="X273" i="1" s="1"/>
  <c r="W273" i="1"/>
  <c r="Y273" i="1" s="1"/>
  <c r="V274" i="1"/>
  <c r="X274" i="1" s="1"/>
  <c r="W274" i="1"/>
  <c r="Y274" i="1" s="1"/>
  <c r="V275" i="1"/>
  <c r="X275" i="1" s="1"/>
  <c r="W275" i="1"/>
  <c r="Y275" i="1" s="1"/>
  <c r="V276" i="1"/>
  <c r="X276" i="1" s="1"/>
  <c r="W276" i="1"/>
  <c r="Y276" i="1" s="1"/>
  <c r="V277" i="1"/>
  <c r="X277" i="1" s="1"/>
  <c r="W277" i="1"/>
  <c r="Y277" i="1" s="1"/>
  <c r="V278" i="1"/>
  <c r="X278" i="1" s="1"/>
  <c r="W278" i="1"/>
  <c r="Y278" i="1" s="1"/>
  <c r="V279" i="1"/>
  <c r="X279" i="1" s="1"/>
  <c r="W279" i="1"/>
  <c r="Y279" i="1" s="1"/>
  <c r="V280" i="1"/>
  <c r="X280" i="1" s="1"/>
  <c r="W280" i="1"/>
  <c r="Y280" i="1" s="1"/>
  <c r="V281" i="1"/>
  <c r="X281" i="1" s="1"/>
  <c r="W281" i="1"/>
  <c r="Y281" i="1" s="1"/>
  <c r="V282" i="1"/>
  <c r="X282" i="1" s="1"/>
  <c r="W282" i="1"/>
  <c r="Y282" i="1" s="1"/>
  <c r="V283" i="1"/>
  <c r="X283" i="1" s="1"/>
  <c r="W283" i="1"/>
  <c r="Y283" i="1" s="1"/>
  <c r="V284" i="1"/>
  <c r="X284" i="1" s="1"/>
  <c r="W284" i="1"/>
  <c r="Y284" i="1" s="1"/>
  <c r="V285" i="1"/>
  <c r="X285" i="1" s="1"/>
  <c r="W285" i="1"/>
  <c r="Y285" i="1" s="1"/>
  <c r="V286" i="1"/>
  <c r="X286" i="1" s="1"/>
  <c r="W286" i="1"/>
  <c r="Y286" i="1" s="1"/>
  <c r="V287" i="1"/>
  <c r="X287" i="1" s="1"/>
  <c r="W287" i="1"/>
  <c r="Y287" i="1" s="1"/>
  <c r="V288" i="1"/>
  <c r="X288" i="1" s="1"/>
  <c r="W288" i="1"/>
  <c r="Y288" i="1" s="1"/>
  <c r="V289" i="1"/>
  <c r="X289" i="1" s="1"/>
  <c r="W289" i="1"/>
  <c r="Y289" i="1" s="1"/>
  <c r="V290" i="1"/>
  <c r="X290" i="1" s="1"/>
  <c r="W290" i="1"/>
  <c r="Y290" i="1" s="1"/>
  <c r="V291" i="1"/>
  <c r="X291" i="1" s="1"/>
  <c r="W291" i="1"/>
  <c r="Y291" i="1" s="1"/>
  <c r="V292" i="1"/>
  <c r="X292" i="1" s="1"/>
  <c r="W292" i="1"/>
  <c r="Y292" i="1" s="1"/>
  <c r="V293" i="1"/>
  <c r="X293" i="1" s="1"/>
  <c r="W293" i="1"/>
  <c r="Y293" i="1" s="1"/>
  <c r="V294" i="1"/>
  <c r="X294" i="1" s="1"/>
  <c r="W294" i="1"/>
  <c r="Y294" i="1" s="1"/>
  <c r="V295" i="1"/>
  <c r="X295" i="1" s="1"/>
  <c r="W295" i="1"/>
  <c r="Y295" i="1" s="1"/>
  <c r="V296" i="1"/>
  <c r="X296" i="1" s="1"/>
  <c r="W296" i="1"/>
  <c r="Y296" i="1" s="1"/>
  <c r="V297" i="1"/>
  <c r="X297" i="1" s="1"/>
  <c r="W297" i="1"/>
  <c r="Y297" i="1" s="1"/>
  <c r="V298" i="1"/>
  <c r="X298" i="1" s="1"/>
  <c r="W298" i="1"/>
  <c r="Y298" i="1" s="1"/>
  <c r="V299" i="1"/>
  <c r="X299" i="1" s="1"/>
  <c r="W299" i="1"/>
  <c r="Y299" i="1" s="1"/>
  <c r="V300" i="1"/>
  <c r="X300" i="1" s="1"/>
  <c r="W300" i="1"/>
  <c r="Y300" i="1" s="1"/>
  <c r="V301" i="1"/>
  <c r="X301" i="1" s="1"/>
  <c r="W301" i="1"/>
  <c r="Y301" i="1" s="1"/>
  <c r="V302" i="1"/>
  <c r="X302" i="1" s="1"/>
  <c r="W302" i="1"/>
  <c r="Y302" i="1" s="1"/>
  <c r="V303" i="1"/>
  <c r="X303" i="1" s="1"/>
  <c r="W303" i="1"/>
  <c r="Y303" i="1" s="1"/>
  <c r="V304" i="1"/>
  <c r="X304" i="1" s="1"/>
  <c r="W304" i="1"/>
  <c r="Y304" i="1" s="1"/>
  <c r="V305" i="1"/>
  <c r="X305" i="1" s="1"/>
  <c r="W305" i="1"/>
  <c r="Y305" i="1" s="1"/>
  <c r="V306" i="1"/>
  <c r="X306" i="1" s="1"/>
  <c r="W306" i="1"/>
  <c r="Y306" i="1" s="1"/>
  <c r="V307" i="1"/>
  <c r="X307" i="1" s="1"/>
  <c r="W307" i="1"/>
  <c r="Y307" i="1" s="1"/>
  <c r="V308" i="1"/>
  <c r="X308" i="1" s="1"/>
  <c r="W308" i="1"/>
  <c r="Y308" i="1" s="1"/>
  <c r="V309" i="1"/>
  <c r="X309" i="1" s="1"/>
  <c r="W309" i="1"/>
  <c r="Y309" i="1" s="1"/>
  <c r="V310" i="1"/>
  <c r="X310" i="1" s="1"/>
  <c r="W310" i="1"/>
  <c r="Y310" i="1" s="1"/>
  <c r="V311" i="1"/>
  <c r="X311" i="1" s="1"/>
  <c r="W311" i="1"/>
  <c r="Y311" i="1" s="1"/>
  <c r="V312" i="1"/>
  <c r="X312" i="1" s="1"/>
  <c r="W312" i="1"/>
  <c r="Y312" i="1" s="1"/>
  <c r="V313" i="1"/>
  <c r="X313" i="1" s="1"/>
  <c r="W313" i="1"/>
  <c r="Y313" i="1" s="1"/>
  <c r="V314" i="1"/>
  <c r="X314" i="1" s="1"/>
  <c r="W314" i="1"/>
  <c r="Y314" i="1" s="1"/>
  <c r="V315" i="1"/>
  <c r="X315" i="1" s="1"/>
  <c r="W315" i="1"/>
  <c r="Y315" i="1" s="1"/>
  <c r="V316" i="1"/>
  <c r="X316" i="1" s="1"/>
  <c r="W316" i="1"/>
  <c r="Y316" i="1" s="1"/>
  <c r="V317" i="1"/>
  <c r="X317" i="1" s="1"/>
  <c r="W317" i="1"/>
  <c r="Y317" i="1" s="1"/>
  <c r="V318" i="1"/>
  <c r="X318" i="1" s="1"/>
  <c r="W318" i="1"/>
  <c r="Y318" i="1" s="1"/>
  <c r="V319" i="1"/>
  <c r="X319" i="1" s="1"/>
  <c r="W319" i="1"/>
  <c r="Y319" i="1" s="1"/>
  <c r="V320" i="1"/>
  <c r="X320" i="1" s="1"/>
  <c r="W320" i="1"/>
  <c r="Y320" i="1" s="1"/>
  <c r="V321" i="1"/>
  <c r="X321" i="1" s="1"/>
  <c r="W321" i="1"/>
  <c r="Y321" i="1" s="1"/>
  <c r="V322" i="1"/>
  <c r="X322" i="1" s="1"/>
  <c r="W322" i="1"/>
  <c r="Y322" i="1" s="1"/>
  <c r="V323" i="1"/>
  <c r="X323" i="1" s="1"/>
  <c r="W323" i="1"/>
  <c r="Y323" i="1" s="1"/>
  <c r="V324" i="1"/>
  <c r="X324" i="1" s="1"/>
  <c r="W324" i="1"/>
  <c r="Y324" i="1" s="1"/>
  <c r="V325" i="1"/>
  <c r="X325" i="1" s="1"/>
  <c r="W325" i="1"/>
  <c r="Y325" i="1" s="1"/>
  <c r="V326" i="1"/>
  <c r="X326" i="1" s="1"/>
  <c r="W326" i="1"/>
  <c r="Y326" i="1" s="1"/>
  <c r="V327" i="1"/>
  <c r="X327" i="1" s="1"/>
  <c r="W327" i="1"/>
  <c r="Y327" i="1" s="1"/>
  <c r="V328" i="1"/>
  <c r="X328" i="1" s="1"/>
  <c r="W328" i="1"/>
  <c r="Y328" i="1" s="1"/>
  <c r="V329" i="1"/>
  <c r="X329" i="1" s="1"/>
  <c r="W329" i="1"/>
  <c r="Y329" i="1" s="1"/>
  <c r="V330" i="1"/>
  <c r="X330" i="1" s="1"/>
  <c r="W330" i="1"/>
  <c r="Y330" i="1" s="1"/>
  <c r="V331" i="1"/>
  <c r="X331" i="1" s="1"/>
  <c r="W331" i="1"/>
  <c r="Y331" i="1" s="1"/>
  <c r="V332" i="1"/>
  <c r="X332" i="1" s="1"/>
  <c r="W332" i="1"/>
  <c r="Y332" i="1" s="1"/>
  <c r="V333" i="1"/>
  <c r="X333" i="1" s="1"/>
  <c r="W333" i="1"/>
  <c r="Y333" i="1" s="1"/>
  <c r="V334" i="1"/>
  <c r="X334" i="1" s="1"/>
  <c r="W334" i="1"/>
  <c r="Y334" i="1" s="1"/>
  <c r="V335" i="1"/>
  <c r="X335" i="1" s="1"/>
  <c r="W335" i="1"/>
  <c r="Y335" i="1" s="1"/>
  <c r="V336" i="1"/>
  <c r="X336" i="1" s="1"/>
  <c r="W336" i="1"/>
  <c r="Y336" i="1" s="1"/>
  <c r="V337" i="1"/>
  <c r="X337" i="1" s="1"/>
  <c r="W337" i="1"/>
  <c r="Y337" i="1" s="1"/>
  <c r="V338" i="1"/>
  <c r="X338" i="1" s="1"/>
  <c r="W338" i="1"/>
  <c r="Y338" i="1" s="1"/>
  <c r="V339" i="1"/>
  <c r="X339" i="1" s="1"/>
  <c r="W339" i="1"/>
  <c r="Y339" i="1" s="1"/>
  <c r="V340" i="1"/>
  <c r="X340" i="1" s="1"/>
  <c r="W340" i="1"/>
  <c r="Y340" i="1" s="1"/>
  <c r="V341" i="1"/>
  <c r="X341" i="1" s="1"/>
  <c r="W341" i="1"/>
  <c r="Y341" i="1" s="1"/>
  <c r="V342" i="1"/>
  <c r="X342" i="1" s="1"/>
  <c r="W342" i="1"/>
  <c r="Y342" i="1" s="1"/>
  <c r="V343" i="1"/>
  <c r="X343" i="1" s="1"/>
  <c r="W343" i="1"/>
  <c r="Y343" i="1" s="1"/>
  <c r="V344" i="1"/>
  <c r="X344" i="1" s="1"/>
  <c r="W344" i="1"/>
  <c r="Y344" i="1" s="1"/>
  <c r="V345" i="1"/>
  <c r="X345" i="1" s="1"/>
  <c r="W345" i="1"/>
  <c r="Y345" i="1" s="1"/>
  <c r="V346" i="1"/>
  <c r="X346" i="1" s="1"/>
  <c r="W346" i="1"/>
  <c r="Y346" i="1" s="1"/>
  <c r="V347" i="1"/>
  <c r="X347" i="1" s="1"/>
  <c r="W347" i="1"/>
  <c r="Y347" i="1" s="1"/>
  <c r="V348" i="1"/>
  <c r="X348" i="1" s="1"/>
  <c r="W348" i="1"/>
  <c r="Y348" i="1" s="1"/>
  <c r="V349" i="1"/>
  <c r="X349" i="1" s="1"/>
  <c r="W349" i="1"/>
  <c r="Y349" i="1" s="1"/>
  <c r="V350" i="1"/>
  <c r="X350" i="1" s="1"/>
  <c r="W350" i="1"/>
  <c r="Y350" i="1" s="1"/>
  <c r="V351" i="1"/>
  <c r="X351" i="1" s="1"/>
  <c r="W351" i="1"/>
  <c r="Y351" i="1" s="1"/>
  <c r="V352" i="1"/>
  <c r="X352" i="1" s="1"/>
  <c r="W352" i="1"/>
  <c r="Y352" i="1" s="1"/>
  <c r="V353" i="1"/>
  <c r="X353" i="1" s="1"/>
  <c r="W353" i="1"/>
  <c r="Y353" i="1" s="1"/>
  <c r="V354" i="1"/>
  <c r="X354" i="1" s="1"/>
  <c r="W354" i="1"/>
  <c r="Y354" i="1" s="1"/>
  <c r="V355" i="1"/>
  <c r="X355" i="1" s="1"/>
  <c r="W355" i="1"/>
  <c r="Y355" i="1" s="1"/>
  <c r="V356" i="1"/>
  <c r="X356" i="1" s="1"/>
  <c r="W356" i="1"/>
  <c r="Y356" i="1" s="1"/>
  <c r="V357" i="1"/>
  <c r="X357" i="1" s="1"/>
  <c r="W357" i="1"/>
  <c r="Y357" i="1" s="1"/>
  <c r="V358" i="1"/>
  <c r="X358" i="1" s="1"/>
  <c r="W358" i="1"/>
  <c r="Y358" i="1" s="1"/>
  <c r="V359" i="1"/>
  <c r="X359" i="1" s="1"/>
  <c r="W359" i="1"/>
  <c r="Y359" i="1" s="1"/>
  <c r="V360" i="1"/>
  <c r="X360" i="1" s="1"/>
  <c r="W360" i="1"/>
  <c r="Y360" i="1" s="1"/>
  <c r="V361" i="1"/>
  <c r="X361" i="1" s="1"/>
  <c r="W361" i="1"/>
  <c r="Y361" i="1" s="1"/>
  <c r="V362" i="1"/>
  <c r="X362" i="1" s="1"/>
  <c r="W362" i="1"/>
  <c r="Y362" i="1" s="1"/>
  <c r="V363" i="1"/>
  <c r="X363" i="1" s="1"/>
  <c r="W363" i="1"/>
  <c r="Y363" i="1" s="1"/>
  <c r="V364" i="1"/>
  <c r="X364" i="1" s="1"/>
  <c r="W364" i="1"/>
  <c r="Y364" i="1" s="1"/>
  <c r="V365" i="1"/>
  <c r="X365" i="1" s="1"/>
  <c r="W365" i="1"/>
  <c r="Y365" i="1" s="1"/>
  <c r="V366" i="1"/>
  <c r="X366" i="1" s="1"/>
  <c r="W366" i="1"/>
  <c r="Y366" i="1" s="1"/>
  <c r="V367" i="1"/>
  <c r="X367" i="1" s="1"/>
  <c r="W367" i="1"/>
  <c r="Y367" i="1" s="1"/>
  <c r="V368" i="1"/>
  <c r="X368" i="1" s="1"/>
  <c r="W368" i="1"/>
  <c r="Y368" i="1" s="1"/>
  <c r="V369" i="1"/>
  <c r="X369" i="1" s="1"/>
  <c r="W369" i="1"/>
  <c r="Y369" i="1" s="1"/>
  <c r="V370" i="1"/>
  <c r="X370" i="1" s="1"/>
  <c r="W370" i="1"/>
  <c r="Y370" i="1" s="1"/>
  <c r="V371" i="1"/>
  <c r="X371" i="1" s="1"/>
  <c r="W371" i="1"/>
  <c r="Y371" i="1" s="1"/>
  <c r="V372" i="1"/>
  <c r="X372" i="1" s="1"/>
  <c r="W372" i="1"/>
  <c r="Y372" i="1" s="1"/>
  <c r="V373" i="1"/>
  <c r="X373" i="1" s="1"/>
  <c r="W373" i="1"/>
  <c r="Y373" i="1" s="1"/>
  <c r="V374" i="1"/>
  <c r="X374" i="1" s="1"/>
  <c r="W374" i="1"/>
  <c r="Y374" i="1" s="1"/>
  <c r="V375" i="1"/>
  <c r="X375" i="1" s="1"/>
  <c r="W375" i="1"/>
  <c r="Y375" i="1" s="1"/>
  <c r="V376" i="1"/>
  <c r="X376" i="1" s="1"/>
  <c r="W376" i="1"/>
  <c r="Y376" i="1" s="1"/>
  <c r="V377" i="1"/>
  <c r="X377" i="1" s="1"/>
  <c r="W377" i="1"/>
  <c r="Y377" i="1" s="1"/>
  <c r="V378" i="1"/>
  <c r="X378" i="1" s="1"/>
  <c r="W378" i="1"/>
  <c r="Y378" i="1" s="1"/>
  <c r="V379" i="1"/>
  <c r="X379" i="1" s="1"/>
  <c r="W379" i="1"/>
  <c r="Y379" i="1" s="1"/>
  <c r="V380" i="1"/>
  <c r="X380" i="1" s="1"/>
  <c r="W380" i="1"/>
  <c r="Y380" i="1" s="1"/>
  <c r="V381" i="1"/>
  <c r="X381" i="1" s="1"/>
  <c r="W381" i="1"/>
  <c r="Y381" i="1" s="1"/>
  <c r="V382" i="1"/>
  <c r="X382" i="1" s="1"/>
  <c r="W382" i="1"/>
  <c r="Y382" i="1" s="1"/>
  <c r="V383" i="1"/>
  <c r="X383" i="1" s="1"/>
  <c r="W383" i="1"/>
  <c r="Y383" i="1" s="1"/>
  <c r="V384" i="1"/>
  <c r="X384" i="1" s="1"/>
  <c r="W384" i="1"/>
  <c r="Y384" i="1" s="1"/>
  <c r="V385" i="1"/>
  <c r="X385" i="1" s="1"/>
  <c r="W385" i="1"/>
  <c r="Y385" i="1" s="1"/>
  <c r="V386" i="1"/>
  <c r="X386" i="1" s="1"/>
  <c r="W386" i="1"/>
  <c r="Y386" i="1" s="1"/>
  <c r="V387" i="1"/>
  <c r="X387" i="1" s="1"/>
  <c r="W387" i="1"/>
  <c r="Y387" i="1" s="1"/>
  <c r="V388" i="1"/>
  <c r="X388" i="1" s="1"/>
  <c r="W388" i="1"/>
  <c r="Y388" i="1" s="1"/>
  <c r="V389" i="1"/>
  <c r="X389" i="1" s="1"/>
  <c r="W389" i="1"/>
  <c r="Y389" i="1" s="1"/>
  <c r="V390" i="1"/>
  <c r="X390" i="1" s="1"/>
  <c r="W390" i="1"/>
  <c r="Y390" i="1" s="1"/>
  <c r="V391" i="1"/>
  <c r="X391" i="1" s="1"/>
  <c r="W391" i="1"/>
  <c r="Y391" i="1" s="1"/>
  <c r="V392" i="1"/>
  <c r="X392" i="1" s="1"/>
  <c r="W392" i="1"/>
  <c r="Y392" i="1" s="1"/>
  <c r="V393" i="1"/>
  <c r="X393" i="1" s="1"/>
  <c r="W393" i="1"/>
  <c r="Y393" i="1" s="1"/>
  <c r="V394" i="1"/>
  <c r="X394" i="1" s="1"/>
  <c r="W394" i="1"/>
  <c r="Y394" i="1" s="1"/>
  <c r="V395" i="1"/>
  <c r="X395" i="1" s="1"/>
  <c r="W395" i="1"/>
  <c r="Y395" i="1" s="1"/>
  <c r="V396" i="1"/>
  <c r="X396" i="1" s="1"/>
  <c r="W396" i="1"/>
  <c r="Y396" i="1" s="1"/>
  <c r="V397" i="1"/>
  <c r="X397" i="1" s="1"/>
  <c r="W397" i="1"/>
  <c r="Y397" i="1" s="1"/>
  <c r="V398" i="1"/>
  <c r="X398" i="1" s="1"/>
  <c r="W398" i="1"/>
  <c r="Y398" i="1" s="1"/>
  <c r="V399" i="1"/>
  <c r="X399" i="1" s="1"/>
  <c r="W399" i="1"/>
  <c r="Y399" i="1" s="1"/>
  <c r="V400" i="1"/>
  <c r="X400" i="1" s="1"/>
  <c r="W400" i="1"/>
  <c r="Y400" i="1" s="1"/>
  <c r="V401" i="1"/>
  <c r="X401" i="1" s="1"/>
  <c r="W401" i="1"/>
  <c r="Y401" i="1" s="1"/>
  <c r="V402" i="1"/>
  <c r="X402" i="1" s="1"/>
  <c r="W402" i="1"/>
  <c r="Y402" i="1" s="1"/>
  <c r="V403" i="1"/>
  <c r="X403" i="1" s="1"/>
  <c r="W403" i="1"/>
  <c r="Y403" i="1" s="1"/>
  <c r="V404" i="1"/>
  <c r="X404" i="1" s="1"/>
  <c r="W404" i="1"/>
  <c r="Y404" i="1" s="1"/>
  <c r="V405" i="1"/>
  <c r="X405" i="1" s="1"/>
  <c r="W405" i="1"/>
  <c r="Y405" i="1" s="1"/>
  <c r="V406" i="1"/>
  <c r="X406" i="1" s="1"/>
  <c r="W406" i="1"/>
  <c r="Y406" i="1" s="1"/>
  <c r="V407" i="1"/>
  <c r="X407" i="1" s="1"/>
  <c r="W407" i="1"/>
  <c r="Y407" i="1" s="1"/>
  <c r="V408" i="1"/>
  <c r="X408" i="1" s="1"/>
  <c r="W408" i="1"/>
  <c r="Y408" i="1" s="1"/>
  <c r="V409" i="1"/>
  <c r="X409" i="1" s="1"/>
  <c r="W409" i="1"/>
  <c r="Y409" i="1" s="1"/>
  <c r="V410" i="1"/>
  <c r="X410" i="1" s="1"/>
  <c r="W410" i="1"/>
  <c r="Y410" i="1" s="1"/>
  <c r="V411" i="1"/>
  <c r="X411" i="1" s="1"/>
  <c r="W411" i="1"/>
  <c r="Y411" i="1" s="1"/>
  <c r="V412" i="1"/>
  <c r="X412" i="1" s="1"/>
  <c r="W412" i="1"/>
  <c r="Y412" i="1" s="1"/>
  <c r="V413" i="1"/>
  <c r="X413" i="1" s="1"/>
  <c r="W413" i="1"/>
  <c r="Y413" i="1" s="1"/>
  <c r="V414" i="1"/>
  <c r="X414" i="1" s="1"/>
  <c r="W414" i="1"/>
  <c r="Y414" i="1" s="1"/>
  <c r="V415" i="1"/>
  <c r="X415" i="1" s="1"/>
  <c r="W415" i="1"/>
  <c r="Y415" i="1" s="1"/>
  <c r="V416" i="1"/>
  <c r="X416" i="1" s="1"/>
  <c r="W416" i="1"/>
  <c r="Y416" i="1" s="1"/>
  <c r="V417" i="1"/>
  <c r="X417" i="1" s="1"/>
  <c r="W417" i="1"/>
  <c r="Y417" i="1" s="1"/>
  <c r="V418" i="1"/>
  <c r="X418" i="1" s="1"/>
  <c r="W418" i="1"/>
  <c r="Y418" i="1" s="1"/>
  <c r="V419" i="1"/>
  <c r="X419" i="1" s="1"/>
  <c r="W419" i="1"/>
  <c r="Y419" i="1" s="1"/>
  <c r="V420" i="1"/>
  <c r="X420" i="1" s="1"/>
  <c r="W420" i="1"/>
  <c r="Y420" i="1" s="1"/>
  <c r="V421" i="1"/>
  <c r="X421" i="1" s="1"/>
  <c r="W421" i="1"/>
  <c r="Y421" i="1" s="1"/>
  <c r="V422" i="1"/>
  <c r="X422" i="1" s="1"/>
  <c r="W422" i="1"/>
  <c r="Y422" i="1" s="1"/>
  <c r="V423" i="1"/>
  <c r="X423" i="1" s="1"/>
  <c r="W423" i="1"/>
  <c r="Y423" i="1" s="1"/>
  <c r="V424" i="1"/>
  <c r="X424" i="1" s="1"/>
  <c r="W424" i="1"/>
  <c r="Y424" i="1" s="1"/>
  <c r="V425" i="1"/>
  <c r="X425" i="1" s="1"/>
  <c r="W425" i="1"/>
  <c r="Y425" i="1" s="1"/>
  <c r="V426" i="1"/>
  <c r="X426" i="1" s="1"/>
  <c r="W426" i="1"/>
  <c r="Y426" i="1" s="1"/>
  <c r="V427" i="1"/>
  <c r="X427" i="1" s="1"/>
  <c r="W427" i="1"/>
  <c r="Y427" i="1" s="1"/>
  <c r="V428" i="1"/>
  <c r="X428" i="1" s="1"/>
  <c r="W428" i="1"/>
  <c r="Y428" i="1" s="1"/>
  <c r="V429" i="1"/>
  <c r="X429" i="1" s="1"/>
  <c r="W429" i="1"/>
  <c r="Y429" i="1" s="1"/>
  <c r="V430" i="1"/>
  <c r="X430" i="1" s="1"/>
  <c r="W430" i="1"/>
  <c r="Y430" i="1" s="1"/>
  <c r="V431" i="1"/>
  <c r="X431" i="1" s="1"/>
  <c r="W431" i="1"/>
  <c r="Y431" i="1" s="1"/>
  <c r="V432" i="1"/>
  <c r="X432" i="1" s="1"/>
  <c r="W432" i="1"/>
  <c r="Y432" i="1" s="1"/>
  <c r="V433" i="1"/>
  <c r="X433" i="1" s="1"/>
  <c r="W433" i="1"/>
  <c r="Y433" i="1" s="1"/>
  <c r="V434" i="1"/>
  <c r="X434" i="1" s="1"/>
  <c r="W434" i="1"/>
  <c r="Y434" i="1" s="1"/>
  <c r="V435" i="1"/>
  <c r="X435" i="1" s="1"/>
  <c r="W435" i="1"/>
  <c r="Y435" i="1" s="1"/>
  <c r="V436" i="1"/>
  <c r="X436" i="1" s="1"/>
  <c r="W436" i="1"/>
  <c r="Y436" i="1" s="1"/>
  <c r="V437" i="1"/>
  <c r="X437" i="1" s="1"/>
  <c r="W437" i="1"/>
  <c r="Y437" i="1" s="1"/>
  <c r="V438" i="1"/>
  <c r="X438" i="1" s="1"/>
  <c r="W438" i="1"/>
  <c r="Y438" i="1" s="1"/>
  <c r="V439" i="1"/>
  <c r="X439" i="1" s="1"/>
  <c r="W439" i="1"/>
  <c r="Y439" i="1" s="1"/>
  <c r="V440" i="1"/>
  <c r="X440" i="1" s="1"/>
  <c r="W440" i="1"/>
  <c r="Y440" i="1" s="1"/>
  <c r="V441" i="1"/>
  <c r="X441" i="1" s="1"/>
  <c r="W441" i="1"/>
  <c r="Y441" i="1" s="1"/>
  <c r="V442" i="1"/>
  <c r="X442" i="1" s="1"/>
  <c r="W442" i="1"/>
  <c r="Y442" i="1" s="1"/>
  <c r="V443" i="1"/>
  <c r="X443" i="1" s="1"/>
  <c r="W443" i="1"/>
  <c r="Y443" i="1" s="1"/>
  <c r="V444" i="1"/>
  <c r="X444" i="1" s="1"/>
  <c r="W444" i="1"/>
  <c r="Y444" i="1" s="1"/>
  <c r="V445" i="1"/>
  <c r="X445" i="1" s="1"/>
  <c r="W445" i="1"/>
  <c r="Y445" i="1" s="1"/>
  <c r="V446" i="1"/>
  <c r="X446" i="1" s="1"/>
  <c r="W446" i="1"/>
  <c r="Y446" i="1" s="1"/>
  <c r="V447" i="1"/>
  <c r="X447" i="1" s="1"/>
  <c r="W447" i="1"/>
  <c r="Y447" i="1" s="1"/>
  <c r="V448" i="1"/>
  <c r="X448" i="1" s="1"/>
  <c r="W448" i="1"/>
  <c r="Y448" i="1" s="1"/>
  <c r="V449" i="1"/>
  <c r="X449" i="1" s="1"/>
  <c r="W449" i="1"/>
  <c r="Y449" i="1" s="1"/>
  <c r="V450" i="1"/>
  <c r="X450" i="1" s="1"/>
  <c r="W450" i="1"/>
  <c r="Y450" i="1" s="1"/>
  <c r="V451" i="1"/>
  <c r="X451" i="1" s="1"/>
  <c r="W451" i="1"/>
  <c r="Y451" i="1" s="1"/>
  <c r="V452" i="1"/>
  <c r="X452" i="1" s="1"/>
  <c r="W452" i="1"/>
  <c r="Y452" i="1" s="1"/>
  <c r="V453" i="1"/>
  <c r="X453" i="1" s="1"/>
  <c r="W453" i="1"/>
  <c r="Y453" i="1" s="1"/>
  <c r="V454" i="1"/>
  <c r="X454" i="1" s="1"/>
  <c r="W454" i="1"/>
  <c r="Y454" i="1" s="1"/>
  <c r="V455" i="1"/>
  <c r="X455" i="1" s="1"/>
  <c r="W455" i="1"/>
  <c r="Y455" i="1" s="1"/>
  <c r="V456" i="1"/>
  <c r="X456" i="1" s="1"/>
  <c r="W456" i="1"/>
  <c r="Y456" i="1" s="1"/>
  <c r="V457" i="1"/>
  <c r="X457" i="1" s="1"/>
  <c r="W457" i="1"/>
  <c r="Y457" i="1" s="1"/>
  <c r="V458" i="1"/>
  <c r="X458" i="1" s="1"/>
  <c r="W458" i="1"/>
  <c r="Y458" i="1" s="1"/>
  <c r="V459" i="1"/>
  <c r="X459" i="1" s="1"/>
  <c r="W459" i="1"/>
  <c r="Y459" i="1" s="1"/>
  <c r="V460" i="1"/>
  <c r="X460" i="1" s="1"/>
  <c r="W460" i="1"/>
  <c r="Y460" i="1" s="1"/>
  <c r="V461" i="1"/>
  <c r="X461" i="1" s="1"/>
  <c r="W461" i="1"/>
  <c r="Y461" i="1" s="1"/>
  <c r="V462" i="1"/>
  <c r="X462" i="1" s="1"/>
  <c r="W462" i="1"/>
  <c r="Y462" i="1" s="1"/>
  <c r="V463" i="1"/>
  <c r="X463" i="1" s="1"/>
  <c r="W463" i="1"/>
  <c r="Y463" i="1" s="1"/>
  <c r="V464" i="1"/>
  <c r="X464" i="1" s="1"/>
  <c r="W464" i="1"/>
  <c r="Y464" i="1" s="1"/>
  <c r="V465" i="1"/>
  <c r="X465" i="1" s="1"/>
  <c r="W465" i="1"/>
  <c r="Y465" i="1" s="1"/>
  <c r="V466" i="1"/>
  <c r="X466" i="1" s="1"/>
  <c r="W466" i="1"/>
  <c r="Y466" i="1" s="1"/>
  <c r="V467" i="1"/>
  <c r="X467" i="1" s="1"/>
  <c r="W467" i="1"/>
  <c r="Y467" i="1" s="1"/>
  <c r="V468" i="1"/>
  <c r="X468" i="1" s="1"/>
  <c r="W468" i="1"/>
  <c r="Y468" i="1" s="1"/>
  <c r="V469" i="1"/>
  <c r="X469" i="1" s="1"/>
  <c r="W469" i="1"/>
  <c r="Y469" i="1" s="1"/>
  <c r="V470" i="1"/>
  <c r="X470" i="1" s="1"/>
  <c r="W470" i="1"/>
  <c r="Y470" i="1" s="1"/>
  <c r="V471" i="1"/>
  <c r="X471" i="1" s="1"/>
  <c r="W471" i="1"/>
  <c r="Y471" i="1" s="1"/>
  <c r="V472" i="1"/>
  <c r="X472" i="1" s="1"/>
  <c r="W472" i="1"/>
  <c r="Y472" i="1" s="1"/>
  <c r="V473" i="1"/>
  <c r="X473" i="1" s="1"/>
  <c r="W473" i="1"/>
  <c r="Y473" i="1" s="1"/>
  <c r="V474" i="1"/>
  <c r="X474" i="1" s="1"/>
  <c r="W474" i="1"/>
  <c r="Y474" i="1" s="1"/>
  <c r="V475" i="1"/>
  <c r="X475" i="1" s="1"/>
  <c r="W475" i="1"/>
  <c r="Y475" i="1" s="1"/>
  <c r="V476" i="1"/>
  <c r="X476" i="1" s="1"/>
  <c r="W476" i="1"/>
  <c r="Y476" i="1" s="1"/>
  <c r="V477" i="1"/>
  <c r="X477" i="1" s="1"/>
  <c r="W477" i="1"/>
  <c r="Y477" i="1" s="1"/>
  <c r="V478" i="1"/>
  <c r="X478" i="1" s="1"/>
  <c r="W478" i="1"/>
  <c r="Y478" i="1" s="1"/>
  <c r="V479" i="1"/>
  <c r="X479" i="1" s="1"/>
  <c r="W479" i="1"/>
  <c r="Y479" i="1" s="1"/>
  <c r="V480" i="1"/>
  <c r="X480" i="1" s="1"/>
  <c r="W480" i="1"/>
  <c r="Y480" i="1" s="1"/>
  <c r="V481" i="1"/>
  <c r="X481" i="1" s="1"/>
  <c r="W481" i="1"/>
  <c r="Y481" i="1" s="1"/>
  <c r="V482" i="1"/>
  <c r="X482" i="1" s="1"/>
  <c r="W482" i="1"/>
  <c r="Y482" i="1" s="1"/>
  <c r="V483" i="1"/>
  <c r="X483" i="1" s="1"/>
  <c r="W483" i="1"/>
  <c r="Y483" i="1" s="1"/>
  <c r="V484" i="1"/>
  <c r="X484" i="1" s="1"/>
  <c r="W484" i="1"/>
  <c r="Y484" i="1" s="1"/>
  <c r="V485" i="1"/>
  <c r="X485" i="1" s="1"/>
  <c r="W485" i="1"/>
  <c r="Y485" i="1" s="1"/>
  <c r="V486" i="1"/>
  <c r="X486" i="1" s="1"/>
  <c r="W486" i="1"/>
  <c r="Y486" i="1" s="1"/>
  <c r="V487" i="1"/>
  <c r="X487" i="1" s="1"/>
  <c r="W487" i="1"/>
  <c r="Y487" i="1" s="1"/>
  <c r="V488" i="1"/>
  <c r="X488" i="1" s="1"/>
  <c r="W488" i="1"/>
  <c r="Y488" i="1" s="1"/>
  <c r="V489" i="1"/>
  <c r="X489" i="1" s="1"/>
  <c r="W489" i="1"/>
  <c r="Y489" i="1" s="1"/>
  <c r="V490" i="1"/>
  <c r="X490" i="1" s="1"/>
  <c r="W490" i="1"/>
  <c r="Y490" i="1" s="1"/>
  <c r="V491" i="1"/>
  <c r="X491" i="1" s="1"/>
  <c r="W491" i="1"/>
  <c r="Y491" i="1" s="1"/>
  <c r="V492" i="1"/>
  <c r="X492" i="1" s="1"/>
  <c r="W492" i="1"/>
  <c r="Y492" i="1" s="1"/>
  <c r="V493" i="1"/>
  <c r="X493" i="1" s="1"/>
  <c r="W493" i="1"/>
  <c r="Y493" i="1" s="1"/>
  <c r="V494" i="1"/>
  <c r="X494" i="1" s="1"/>
  <c r="W494" i="1"/>
  <c r="Y494" i="1" s="1"/>
  <c r="V495" i="1"/>
  <c r="X495" i="1" s="1"/>
  <c r="W495" i="1"/>
  <c r="Y495" i="1" s="1"/>
  <c r="V496" i="1"/>
  <c r="X496" i="1" s="1"/>
  <c r="W496" i="1"/>
  <c r="Y496" i="1" s="1"/>
  <c r="V497" i="1"/>
  <c r="X497" i="1" s="1"/>
  <c r="W497" i="1"/>
  <c r="Y497" i="1" s="1"/>
  <c r="V498" i="1"/>
  <c r="X498" i="1" s="1"/>
  <c r="W498" i="1"/>
  <c r="Y498" i="1" s="1"/>
  <c r="V499" i="1"/>
  <c r="X499" i="1" s="1"/>
  <c r="W499" i="1"/>
  <c r="Y499" i="1" s="1"/>
  <c r="V500" i="1"/>
  <c r="X500" i="1" s="1"/>
  <c r="W500" i="1"/>
  <c r="Y500" i="1" s="1"/>
  <c r="V501" i="1"/>
  <c r="X501" i="1" s="1"/>
  <c r="W501" i="1"/>
  <c r="Y501" i="1" s="1"/>
  <c r="V502" i="1"/>
  <c r="X502" i="1" s="1"/>
  <c r="W502" i="1"/>
  <c r="Y502" i="1" s="1"/>
  <c r="V503" i="1"/>
  <c r="X503" i="1" s="1"/>
  <c r="W503" i="1"/>
  <c r="Y503" i="1" s="1"/>
  <c r="V504" i="1"/>
  <c r="X504" i="1" s="1"/>
  <c r="W504" i="1"/>
  <c r="Y504" i="1" s="1"/>
  <c r="V505" i="1"/>
  <c r="X505" i="1" s="1"/>
  <c r="W505" i="1"/>
  <c r="Y505" i="1" s="1"/>
  <c r="V506" i="1"/>
  <c r="X506" i="1" s="1"/>
  <c r="W506" i="1"/>
  <c r="Y506" i="1" s="1"/>
  <c r="V507" i="1"/>
  <c r="X507" i="1" s="1"/>
  <c r="W507" i="1"/>
  <c r="Y507" i="1" s="1"/>
  <c r="V508" i="1"/>
  <c r="X508" i="1" s="1"/>
  <c r="W508" i="1"/>
  <c r="Y508" i="1" s="1"/>
  <c r="V509" i="1"/>
  <c r="X509" i="1" s="1"/>
  <c r="W509" i="1"/>
  <c r="Y509" i="1" s="1"/>
  <c r="V510" i="1"/>
  <c r="X510" i="1" s="1"/>
  <c r="W510" i="1"/>
  <c r="Y510" i="1" s="1"/>
  <c r="V511" i="1"/>
  <c r="X511" i="1" s="1"/>
  <c r="W511" i="1"/>
  <c r="Y511" i="1" s="1"/>
  <c r="V512" i="1"/>
  <c r="X512" i="1" s="1"/>
  <c r="W512" i="1"/>
  <c r="Y512" i="1" s="1"/>
  <c r="V513" i="1"/>
  <c r="X513" i="1" s="1"/>
  <c r="W513" i="1"/>
  <c r="Y513" i="1" s="1"/>
  <c r="V514" i="1"/>
  <c r="X514" i="1" s="1"/>
  <c r="W514" i="1"/>
  <c r="Y514" i="1" s="1"/>
  <c r="V515" i="1"/>
  <c r="X515" i="1" s="1"/>
  <c r="W515" i="1"/>
  <c r="Y515" i="1" s="1"/>
  <c r="V516" i="1"/>
  <c r="X516" i="1" s="1"/>
  <c r="W516" i="1"/>
  <c r="Y516" i="1" s="1"/>
  <c r="V517" i="1"/>
  <c r="X517" i="1" s="1"/>
  <c r="W517" i="1"/>
  <c r="Y517" i="1" s="1"/>
  <c r="V518" i="1"/>
  <c r="X518" i="1" s="1"/>
  <c r="W518" i="1"/>
  <c r="Y518" i="1" s="1"/>
  <c r="V519" i="1"/>
  <c r="X519" i="1" s="1"/>
  <c r="W519" i="1"/>
  <c r="Y519" i="1" s="1"/>
  <c r="V520" i="1"/>
  <c r="X520" i="1" s="1"/>
  <c r="W520" i="1"/>
  <c r="Y520" i="1" s="1"/>
  <c r="V521" i="1"/>
  <c r="X521" i="1" s="1"/>
  <c r="W521" i="1"/>
  <c r="Y521" i="1" s="1"/>
  <c r="V522" i="1"/>
  <c r="X522" i="1" s="1"/>
  <c r="W522" i="1"/>
  <c r="Y522" i="1" s="1"/>
  <c r="V523" i="1"/>
  <c r="X523" i="1" s="1"/>
  <c r="W523" i="1"/>
  <c r="Y523" i="1" s="1"/>
  <c r="V524" i="1"/>
  <c r="X524" i="1" s="1"/>
  <c r="W524" i="1"/>
  <c r="Y524" i="1" s="1"/>
  <c r="V525" i="1"/>
  <c r="X525" i="1" s="1"/>
  <c r="W525" i="1"/>
  <c r="Y525" i="1" s="1"/>
  <c r="V526" i="1"/>
  <c r="X526" i="1" s="1"/>
  <c r="W526" i="1"/>
  <c r="Y526" i="1" s="1"/>
  <c r="V527" i="1"/>
  <c r="X527" i="1" s="1"/>
  <c r="W527" i="1"/>
  <c r="Y527" i="1" s="1"/>
  <c r="V528" i="1"/>
  <c r="X528" i="1" s="1"/>
  <c r="W528" i="1"/>
  <c r="Y528" i="1" s="1"/>
  <c r="V529" i="1"/>
  <c r="X529" i="1" s="1"/>
  <c r="W529" i="1"/>
  <c r="Y529" i="1" s="1"/>
  <c r="V530" i="1"/>
  <c r="X530" i="1" s="1"/>
  <c r="W530" i="1"/>
  <c r="Y530" i="1" s="1"/>
  <c r="V531" i="1"/>
  <c r="X531" i="1" s="1"/>
  <c r="W531" i="1"/>
  <c r="Y531" i="1" s="1"/>
  <c r="V532" i="1"/>
  <c r="X532" i="1" s="1"/>
  <c r="W532" i="1"/>
  <c r="Y532" i="1" s="1"/>
  <c r="V533" i="1"/>
  <c r="X533" i="1" s="1"/>
  <c r="W533" i="1"/>
  <c r="Y533" i="1" s="1"/>
  <c r="V534" i="1"/>
  <c r="X534" i="1" s="1"/>
  <c r="W534" i="1"/>
  <c r="Y534" i="1" s="1"/>
  <c r="V535" i="1"/>
  <c r="X535" i="1" s="1"/>
  <c r="W535" i="1"/>
  <c r="Y535" i="1" s="1"/>
  <c r="V536" i="1"/>
  <c r="X536" i="1" s="1"/>
  <c r="W536" i="1"/>
  <c r="Y536" i="1" s="1"/>
  <c r="V537" i="1"/>
  <c r="X537" i="1" s="1"/>
  <c r="W537" i="1"/>
  <c r="Y537" i="1" s="1"/>
  <c r="V538" i="1"/>
  <c r="X538" i="1" s="1"/>
  <c r="W538" i="1"/>
  <c r="Y538" i="1" s="1"/>
  <c r="V539" i="1"/>
  <c r="X539" i="1" s="1"/>
  <c r="W539" i="1"/>
  <c r="Y539" i="1" s="1"/>
  <c r="V540" i="1"/>
  <c r="X540" i="1" s="1"/>
  <c r="W540" i="1"/>
  <c r="Y540" i="1" s="1"/>
  <c r="V541" i="1"/>
  <c r="X541" i="1" s="1"/>
  <c r="W541" i="1"/>
  <c r="Y541" i="1" s="1"/>
  <c r="V542" i="1"/>
  <c r="X542" i="1" s="1"/>
  <c r="W542" i="1"/>
  <c r="Y542" i="1" s="1"/>
  <c r="V543" i="1"/>
  <c r="X543" i="1" s="1"/>
  <c r="W543" i="1"/>
  <c r="Y543" i="1" s="1"/>
  <c r="V544" i="1"/>
  <c r="X544" i="1" s="1"/>
  <c r="W544" i="1"/>
  <c r="Y544" i="1" s="1"/>
  <c r="V545" i="1"/>
  <c r="X545" i="1" s="1"/>
  <c r="W545" i="1"/>
  <c r="Y545" i="1" s="1"/>
  <c r="V546" i="1"/>
  <c r="X546" i="1" s="1"/>
  <c r="W546" i="1"/>
  <c r="Y546" i="1" s="1"/>
  <c r="V547" i="1"/>
  <c r="X547" i="1" s="1"/>
  <c r="W547" i="1"/>
  <c r="Y547" i="1" s="1"/>
  <c r="V548" i="1"/>
  <c r="X548" i="1" s="1"/>
  <c r="W548" i="1"/>
  <c r="Y548" i="1" s="1"/>
  <c r="V549" i="1"/>
  <c r="X549" i="1" s="1"/>
  <c r="W549" i="1"/>
  <c r="Y549" i="1" s="1"/>
  <c r="V550" i="1"/>
  <c r="X550" i="1" s="1"/>
  <c r="W550" i="1"/>
  <c r="Y550" i="1" s="1"/>
  <c r="V551" i="1"/>
  <c r="X551" i="1" s="1"/>
  <c r="W551" i="1"/>
  <c r="Y551" i="1" s="1"/>
  <c r="V552" i="1"/>
  <c r="X552" i="1" s="1"/>
  <c r="W552" i="1"/>
  <c r="Y552" i="1" s="1"/>
  <c r="V553" i="1"/>
  <c r="X553" i="1" s="1"/>
  <c r="W553" i="1"/>
  <c r="Y553" i="1" s="1"/>
  <c r="V554" i="1"/>
  <c r="X554" i="1" s="1"/>
  <c r="W554" i="1"/>
  <c r="Y554" i="1" s="1"/>
  <c r="V555" i="1"/>
  <c r="X555" i="1" s="1"/>
  <c r="W555" i="1"/>
  <c r="Y555" i="1" s="1"/>
  <c r="V556" i="1"/>
  <c r="X556" i="1" s="1"/>
  <c r="W556" i="1"/>
  <c r="Y556" i="1" s="1"/>
  <c r="V557" i="1"/>
  <c r="X557" i="1" s="1"/>
  <c r="W557" i="1"/>
  <c r="Y557" i="1" s="1"/>
  <c r="V558" i="1"/>
  <c r="X558" i="1" s="1"/>
  <c r="W558" i="1"/>
  <c r="Y558" i="1" s="1"/>
  <c r="V559" i="1"/>
  <c r="X559" i="1" s="1"/>
  <c r="W559" i="1"/>
  <c r="Y559" i="1" s="1"/>
  <c r="V560" i="1"/>
  <c r="X560" i="1" s="1"/>
  <c r="W560" i="1"/>
  <c r="Y560" i="1" s="1"/>
  <c r="V561" i="1"/>
  <c r="X561" i="1" s="1"/>
  <c r="W561" i="1"/>
  <c r="Y561" i="1" s="1"/>
  <c r="V562" i="1"/>
  <c r="X562" i="1" s="1"/>
  <c r="W562" i="1"/>
  <c r="Y562" i="1" s="1"/>
  <c r="V563" i="1"/>
  <c r="X563" i="1" s="1"/>
  <c r="W563" i="1"/>
  <c r="Y563" i="1" s="1"/>
  <c r="V564" i="1"/>
  <c r="X564" i="1" s="1"/>
  <c r="W564" i="1"/>
  <c r="Y564" i="1" s="1"/>
  <c r="V565" i="1"/>
  <c r="X565" i="1" s="1"/>
  <c r="W565" i="1"/>
  <c r="Y565" i="1" s="1"/>
  <c r="V566" i="1"/>
  <c r="X566" i="1" s="1"/>
  <c r="W566" i="1"/>
  <c r="Y566" i="1" s="1"/>
  <c r="V567" i="1"/>
  <c r="X567" i="1" s="1"/>
  <c r="W567" i="1"/>
  <c r="Y567" i="1" s="1"/>
  <c r="V568" i="1"/>
  <c r="X568" i="1" s="1"/>
  <c r="W568" i="1"/>
  <c r="Y568" i="1" s="1"/>
  <c r="V569" i="1"/>
  <c r="X569" i="1" s="1"/>
  <c r="W569" i="1"/>
  <c r="Y569" i="1" s="1"/>
  <c r="V570" i="1"/>
  <c r="X570" i="1" s="1"/>
  <c r="W570" i="1"/>
  <c r="Y570" i="1" s="1"/>
  <c r="V571" i="1"/>
  <c r="X571" i="1" s="1"/>
  <c r="W571" i="1"/>
  <c r="Y571" i="1" s="1"/>
  <c r="V572" i="1"/>
  <c r="X572" i="1" s="1"/>
  <c r="W572" i="1"/>
  <c r="Y572" i="1" s="1"/>
  <c r="V573" i="1"/>
  <c r="X573" i="1" s="1"/>
  <c r="W573" i="1"/>
  <c r="Y573" i="1" s="1"/>
  <c r="V574" i="1"/>
  <c r="X574" i="1" s="1"/>
  <c r="W574" i="1"/>
  <c r="Y574" i="1" s="1"/>
  <c r="V575" i="1"/>
  <c r="X575" i="1" s="1"/>
  <c r="W575" i="1"/>
  <c r="Y575" i="1" s="1"/>
  <c r="V576" i="1"/>
  <c r="X576" i="1" s="1"/>
  <c r="W576" i="1"/>
  <c r="Y576" i="1" s="1"/>
  <c r="V577" i="1"/>
  <c r="X577" i="1" s="1"/>
  <c r="W577" i="1"/>
  <c r="Y577" i="1" s="1"/>
  <c r="V578" i="1"/>
  <c r="X578" i="1" s="1"/>
  <c r="W578" i="1"/>
  <c r="Y578" i="1" s="1"/>
  <c r="V579" i="1"/>
  <c r="X579" i="1" s="1"/>
  <c r="W579" i="1"/>
  <c r="Y579" i="1" s="1"/>
  <c r="V580" i="1"/>
  <c r="X580" i="1" s="1"/>
  <c r="W580" i="1"/>
  <c r="Y580" i="1" s="1"/>
  <c r="V581" i="1"/>
  <c r="X581" i="1" s="1"/>
  <c r="W581" i="1"/>
  <c r="Y581" i="1" s="1"/>
  <c r="V582" i="1"/>
  <c r="X582" i="1" s="1"/>
  <c r="W582" i="1"/>
  <c r="Y582" i="1" s="1"/>
  <c r="V583" i="1"/>
  <c r="X583" i="1" s="1"/>
  <c r="W583" i="1"/>
  <c r="Y583" i="1" s="1"/>
  <c r="V584" i="1"/>
  <c r="X584" i="1" s="1"/>
  <c r="W584" i="1"/>
  <c r="Y584" i="1" s="1"/>
  <c r="V585" i="1"/>
  <c r="X585" i="1" s="1"/>
  <c r="W585" i="1"/>
  <c r="Y585" i="1" s="1"/>
  <c r="V586" i="1"/>
  <c r="X586" i="1" s="1"/>
  <c r="W586" i="1"/>
  <c r="Y586" i="1" s="1"/>
  <c r="V587" i="1"/>
  <c r="X587" i="1" s="1"/>
  <c r="W587" i="1"/>
  <c r="Y587" i="1" s="1"/>
  <c r="V588" i="1"/>
  <c r="X588" i="1" s="1"/>
  <c r="W588" i="1"/>
  <c r="Y588" i="1" s="1"/>
  <c r="V589" i="1"/>
  <c r="X589" i="1" s="1"/>
  <c r="W589" i="1"/>
  <c r="Y589" i="1" s="1"/>
  <c r="V590" i="1"/>
  <c r="X590" i="1" s="1"/>
  <c r="W590" i="1"/>
  <c r="Y590" i="1" s="1"/>
  <c r="V591" i="1"/>
  <c r="X591" i="1" s="1"/>
  <c r="W591" i="1"/>
  <c r="Y591" i="1" s="1"/>
  <c r="V592" i="1"/>
  <c r="X592" i="1" s="1"/>
  <c r="W592" i="1"/>
  <c r="Y592" i="1" s="1"/>
  <c r="V593" i="1"/>
  <c r="X593" i="1" s="1"/>
  <c r="W593" i="1"/>
  <c r="Y593" i="1" s="1"/>
  <c r="V594" i="1"/>
  <c r="X594" i="1" s="1"/>
  <c r="W594" i="1"/>
  <c r="Y594" i="1" s="1"/>
  <c r="V595" i="1"/>
  <c r="X595" i="1" s="1"/>
  <c r="W595" i="1"/>
  <c r="Y595" i="1" s="1"/>
  <c r="V596" i="1"/>
  <c r="X596" i="1" s="1"/>
  <c r="W596" i="1"/>
  <c r="Y596" i="1" s="1"/>
  <c r="V597" i="1"/>
  <c r="X597" i="1" s="1"/>
  <c r="W597" i="1"/>
  <c r="Y597" i="1" s="1"/>
  <c r="V598" i="1"/>
  <c r="X598" i="1" s="1"/>
  <c r="W598" i="1"/>
  <c r="Y598" i="1" s="1"/>
  <c r="V599" i="1"/>
  <c r="X599" i="1" s="1"/>
  <c r="W599" i="1"/>
  <c r="Y599" i="1" s="1"/>
  <c r="V600" i="1"/>
  <c r="X600" i="1" s="1"/>
  <c r="W600" i="1"/>
  <c r="Y600" i="1" s="1"/>
  <c r="V601" i="1"/>
  <c r="X601" i="1" s="1"/>
  <c r="W601" i="1"/>
  <c r="Y601" i="1" s="1"/>
  <c r="V602" i="1"/>
  <c r="X602" i="1" s="1"/>
  <c r="W602" i="1"/>
  <c r="Y602" i="1" s="1"/>
  <c r="V603" i="1"/>
  <c r="X603" i="1" s="1"/>
  <c r="W603" i="1"/>
  <c r="Y603" i="1" s="1"/>
  <c r="V604" i="1"/>
  <c r="X604" i="1" s="1"/>
  <c r="W604" i="1"/>
  <c r="Y604" i="1" s="1"/>
  <c r="V605" i="1"/>
  <c r="X605" i="1" s="1"/>
  <c r="W605" i="1"/>
  <c r="Y605" i="1" s="1"/>
  <c r="V606" i="1"/>
  <c r="X606" i="1" s="1"/>
  <c r="W606" i="1"/>
  <c r="Y606" i="1" s="1"/>
  <c r="V607" i="1"/>
  <c r="X607" i="1" s="1"/>
  <c r="W607" i="1"/>
  <c r="Y607" i="1" s="1"/>
  <c r="V608" i="1"/>
  <c r="X608" i="1" s="1"/>
  <c r="W608" i="1"/>
  <c r="Y608" i="1" s="1"/>
  <c r="V609" i="1"/>
  <c r="X609" i="1" s="1"/>
  <c r="W609" i="1"/>
  <c r="Y609" i="1" s="1"/>
  <c r="V610" i="1"/>
  <c r="X610" i="1" s="1"/>
  <c r="W610" i="1"/>
  <c r="Y610" i="1" s="1"/>
  <c r="V611" i="1"/>
  <c r="X611" i="1" s="1"/>
  <c r="W611" i="1"/>
  <c r="Y611" i="1" s="1"/>
  <c r="V612" i="1"/>
  <c r="X612" i="1" s="1"/>
  <c r="W612" i="1"/>
  <c r="Y612" i="1" s="1"/>
  <c r="V613" i="1"/>
  <c r="X613" i="1" s="1"/>
  <c r="W613" i="1"/>
  <c r="Y613" i="1" s="1"/>
  <c r="V614" i="1"/>
  <c r="X614" i="1" s="1"/>
  <c r="W614" i="1"/>
  <c r="Y614" i="1" s="1"/>
  <c r="V615" i="1"/>
  <c r="X615" i="1" s="1"/>
  <c r="W615" i="1"/>
  <c r="Y615" i="1" s="1"/>
  <c r="V616" i="1"/>
  <c r="X616" i="1" s="1"/>
  <c r="W616" i="1"/>
  <c r="Y616" i="1" s="1"/>
  <c r="V617" i="1"/>
  <c r="X617" i="1" s="1"/>
  <c r="W617" i="1"/>
  <c r="Y617" i="1" s="1"/>
  <c r="V618" i="1"/>
  <c r="X618" i="1" s="1"/>
  <c r="W618" i="1"/>
  <c r="Y618" i="1" s="1"/>
  <c r="V619" i="1"/>
  <c r="X619" i="1" s="1"/>
  <c r="W619" i="1"/>
  <c r="Y619" i="1" s="1"/>
  <c r="V620" i="1"/>
  <c r="X620" i="1" s="1"/>
  <c r="W620" i="1"/>
  <c r="Y620" i="1" s="1"/>
  <c r="V621" i="1"/>
  <c r="X621" i="1" s="1"/>
  <c r="W621" i="1"/>
  <c r="Y621" i="1" s="1"/>
  <c r="V622" i="1"/>
  <c r="X622" i="1" s="1"/>
  <c r="W622" i="1"/>
  <c r="Y622" i="1" s="1"/>
  <c r="V623" i="1"/>
  <c r="X623" i="1" s="1"/>
  <c r="W623" i="1"/>
  <c r="Y623" i="1" s="1"/>
  <c r="V624" i="1"/>
  <c r="X624" i="1" s="1"/>
  <c r="W624" i="1"/>
  <c r="Y624" i="1" s="1"/>
  <c r="V625" i="1"/>
  <c r="X625" i="1" s="1"/>
  <c r="W625" i="1"/>
  <c r="Y625" i="1" s="1"/>
  <c r="V626" i="1"/>
  <c r="X626" i="1" s="1"/>
  <c r="W626" i="1"/>
  <c r="Y626" i="1" s="1"/>
  <c r="V627" i="1"/>
  <c r="X627" i="1" s="1"/>
  <c r="W627" i="1"/>
  <c r="Y627" i="1" s="1"/>
  <c r="V628" i="1"/>
  <c r="X628" i="1" s="1"/>
  <c r="W628" i="1"/>
  <c r="Y628" i="1" s="1"/>
  <c r="V629" i="1"/>
  <c r="X629" i="1" s="1"/>
  <c r="W629" i="1"/>
  <c r="Y629" i="1" s="1"/>
  <c r="V630" i="1"/>
  <c r="X630" i="1" s="1"/>
  <c r="W630" i="1"/>
  <c r="Y630" i="1" s="1"/>
  <c r="V631" i="1"/>
  <c r="X631" i="1" s="1"/>
  <c r="W631" i="1"/>
  <c r="Y631" i="1" s="1"/>
  <c r="V632" i="1"/>
  <c r="X632" i="1" s="1"/>
  <c r="W632" i="1"/>
  <c r="Y632" i="1" s="1"/>
  <c r="V633" i="1"/>
  <c r="X633" i="1" s="1"/>
  <c r="W633" i="1"/>
  <c r="Y633" i="1" s="1"/>
  <c r="V634" i="1"/>
  <c r="X634" i="1" s="1"/>
  <c r="W634" i="1"/>
  <c r="Y634" i="1" s="1"/>
  <c r="V635" i="1"/>
  <c r="X635" i="1" s="1"/>
  <c r="W635" i="1"/>
  <c r="Y635" i="1" s="1"/>
  <c r="V636" i="1"/>
  <c r="X636" i="1" s="1"/>
  <c r="W636" i="1"/>
  <c r="Y636" i="1" s="1"/>
  <c r="V637" i="1"/>
  <c r="X637" i="1" s="1"/>
  <c r="W637" i="1"/>
  <c r="Y637" i="1" s="1"/>
  <c r="V638" i="1"/>
  <c r="X638" i="1" s="1"/>
  <c r="W638" i="1"/>
  <c r="Y638" i="1" s="1"/>
  <c r="V639" i="1"/>
  <c r="X639" i="1" s="1"/>
  <c r="W639" i="1"/>
  <c r="Y639" i="1" s="1"/>
  <c r="V640" i="1"/>
  <c r="X640" i="1" s="1"/>
  <c r="W640" i="1"/>
  <c r="Y640" i="1" s="1"/>
  <c r="V641" i="1"/>
  <c r="X641" i="1" s="1"/>
  <c r="W641" i="1"/>
  <c r="Y641" i="1" s="1"/>
  <c r="V642" i="1"/>
  <c r="X642" i="1" s="1"/>
  <c r="W642" i="1"/>
  <c r="Y642" i="1" s="1"/>
  <c r="V643" i="1"/>
  <c r="X643" i="1" s="1"/>
  <c r="W643" i="1"/>
  <c r="Y643" i="1" s="1"/>
  <c r="V644" i="1"/>
  <c r="X644" i="1" s="1"/>
  <c r="W644" i="1"/>
  <c r="Y644" i="1" s="1"/>
  <c r="V645" i="1"/>
  <c r="X645" i="1" s="1"/>
  <c r="W645" i="1"/>
  <c r="Y645" i="1" s="1"/>
  <c r="V646" i="1"/>
  <c r="X646" i="1" s="1"/>
  <c r="W646" i="1"/>
  <c r="Y646" i="1" s="1"/>
  <c r="V647" i="1"/>
  <c r="X647" i="1" s="1"/>
  <c r="W647" i="1"/>
  <c r="Y647" i="1" s="1"/>
  <c r="V648" i="1"/>
  <c r="X648" i="1" s="1"/>
  <c r="W648" i="1"/>
  <c r="Y648" i="1" s="1"/>
  <c r="V649" i="1"/>
  <c r="X649" i="1" s="1"/>
  <c r="W649" i="1"/>
  <c r="Y649" i="1" s="1"/>
  <c r="V650" i="1"/>
  <c r="X650" i="1" s="1"/>
  <c r="W650" i="1"/>
  <c r="Y650" i="1" s="1"/>
  <c r="V651" i="1"/>
  <c r="X651" i="1" s="1"/>
  <c r="W651" i="1"/>
  <c r="Y651" i="1" s="1"/>
  <c r="V652" i="1"/>
  <c r="X652" i="1" s="1"/>
  <c r="W652" i="1"/>
  <c r="Y652" i="1" s="1"/>
  <c r="V653" i="1"/>
  <c r="X653" i="1" s="1"/>
  <c r="W653" i="1"/>
  <c r="Y653" i="1" s="1"/>
  <c r="V654" i="1"/>
  <c r="X654" i="1" s="1"/>
  <c r="W654" i="1"/>
  <c r="Y654" i="1" s="1"/>
  <c r="V655" i="1"/>
  <c r="X655" i="1" s="1"/>
  <c r="W655" i="1"/>
  <c r="Y655" i="1" s="1"/>
  <c r="V656" i="1"/>
  <c r="X656" i="1" s="1"/>
  <c r="W656" i="1"/>
  <c r="Y656" i="1" s="1"/>
  <c r="V657" i="1"/>
  <c r="X657" i="1" s="1"/>
  <c r="W657" i="1"/>
  <c r="Y657" i="1" s="1"/>
  <c r="V658" i="1"/>
  <c r="X658" i="1" s="1"/>
  <c r="W658" i="1"/>
  <c r="Y658" i="1" s="1"/>
  <c r="V659" i="1"/>
  <c r="X659" i="1" s="1"/>
  <c r="W659" i="1"/>
  <c r="Y659" i="1" s="1"/>
  <c r="V660" i="1"/>
  <c r="X660" i="1" s="1"/>
  <c r="W660" i="1"/>
  <c r="Y660" i="1" s="1"/>
  <c r="V661" i="1"/>
  <c r="X661" i="1" s="1"/>
  <c r="W661" i="1"/>
  <c r="Y661" i="1" s="1"/>
  <c r="V662" i="1"/>
  <c r="X662" i="1" s="1"/>
  <c r="W662" i="1"/>
  <c r="Y662" i="1" s="1"/>
  <c r="V663" i="1"/>
  <c r="X663" i="1" s="1"/>
  <c r="W663" i="1"/>
  <c r="Y663" i="1" s="1"/>
  <c r="V664" i="1"/>
  <c r="X664" i="1" s="1"/>
  <c r="W664" i="1"/>
  <c r="Y664" i="1" s="1"/>
  <c r="V665" i="1"/>
  <c r="X665" i="1" s="1"/>
  <c r="W665" i="1"/>
  <c r="Y665" i="1" s="1"/>
  <c r="V666" i="1"/>
  <c r="X666" i="1" s="1"/>
  <c r="W666" i="1"/>
  <c r="Y666" i="1" s="1"/>
  <c r="V667" i="1"/>
  <c r="X667" i="1" s="1"/>
  <c r="W667" i="1"/>
  <c r="Y667" i="1" s="1"/>
  <c r="V668" i="1"/>
  <c r="X668" i="1" s="1"/>
  <c r="W668" i="1"/>
  <c r="Y668" i="1" s="1"/>
  <c r="V669" i="1"/>
  <c r="X669" i="1" s="1"/>
  <c r="W669" i="1"/>
  <c r="Y669" i="1" s="1"/>
  <c r="V670" i="1"/>
  <c r="X670" i="1" s="1"/>
  <c r="W670" i="1"/>
  <c r="Y670" i="1" s="1"/>
  <c r="V671" i="1"/>
  <c r="X671" i="1" s="1"/>
  <c r="W671" i="1"/>
  <c r="Y671" i="1" s="1"/>
  <c r="V672" i="1"/>
  <c r="X672" i="1" s="1"/>
  <c r="W672" i="1"/>
  <c r="Y672" i="1" s="1"/>
  <c r="V673" i="1"/>
  <c r="X673" i="1" s="1"/>
  <c r="W673" i="1"/>
  <c r="Y673" i="1" s="1"/>
  <c r="V674" i="1"/>
  <c r="X674" i="1" s="1"/>
  <c r="W674" i="1"/>
  <c r="Y674" i="1" s="1"/>
  <c r="V675" i="1"/>
  <c r="X675" i="1" s="1"/>
  <c r="W675" i="1"/>
  <c r="Y675" i="1" s="1"/>
  <c r="V676" i="1"/>
  <c r="X676" i="1" s="1"/>
  <c r="W676" i="1"/>
  <c r="Y676" i="1" s="1"/>
  <c r="V677" i="1"/>
  <c r="X677" i="1" s="1"/>
  <c r="W677" i="1"/>
  <c r="Y677" i="1" s="1"/>
  <c r="V678" i="1"/>
  <c r="X678" i="1" s="1"/>
  <c r="W678" i="1"/>
  <c r="Y678" i="1" s="1"/>
  <c r="V679" i="1"/>
  <c r="X679" i="1" s="1"/>
  <c r="W679" i="1"/>
  <c r="Y679" i="1" s="1"/>
  <c r="V680" i="1"/>
  <c r="X680" i="1" s="1"/>
  <c r="W680" i="1"/>
  <c r="Y680" i="1" s="1"/>
  <c r="V681" i="1"/>
  <c r="X681" i="1" s="1"/>
  <c r="W681" i="1"/>
  <c r="Y681" i="1" s="1"/>
  <c r="V682" i="1"/>
  <c r="X682" i="1" s="1"/>
  <c r="W682" i="1"/>
  <c r="Y682" i="1" s="1"/>
  <c r="V683" i="1"/>
  <c r="X683" i="1" s="1"/>
  <c r="W683" i="1"/>
  <c r="Y683" i="1" s="1"/>
  <c r="V684" i="1"/>
  <c r="X684" i="1" s="1"/>
  <c r="W684" i="1"/>
  <c r="Y684" i="1" s="1"/>
  <c r="V685" i="1"/>
  <c r="X685" i="1" s="1"/>
  <c r="W685" i="1"/>
  <c r="Y685" i="1" s="1"/>
  <c r="V686" i="1"/>
  <c r="X686" i="1" s="1"/>
  <c r="W686" i="1"/>
  <c r="Y686" i="1" s="1"/>
  <c r="V687" i="1"/>
  <c r="X687" i="1" s="1"/>
  <c r="W687" i="1"/>
  <c r="Y687" i="1" s="1"/>
  <c r="V688" i="1"/>
  <c r="X688" i="1" s="1"/>
  <c r="W688" i="1"/>
  <c r="Y688" i="1" s="1"/>
  <c r="V689" i="1"/>
  <c r="X689" i="1" s="1"/>
  <c r="W689" i="1"/>
  <c r="Y689" i="1" s="1"/>
  <c r="V690" i="1"/>
  <c r="X690" i="1" s="1"/>
  <c r="W690" i="1"/>
  <c r="Y690" i="1" s="1"/>
  <c r="V691" i="1"/>
  <c r="X691" i="1" s="1"/>
  <c r="W691" i="1"/>
  <c r="Y691" i="1" s="1"/>
  <c r="V692" i="1"/>
  <c r="X692" i="1" s="1"/>
  <c r="W692" i="1"/>
  <c r="Y692" i="1" s="1"/>
  <c r="V693" i="1"/>
  <c r="X693" i="1" s="1"/>
  <c r="W693" i="1"/>
  <c r="Y693" i="1" s="1"/>
  <c r="V694" i="1"/>
  <c r="X694" i="1" s="1"/>
  <c r="W694" i="1"/>
  <c r="Y694" i="1" s="1"/>
  <c r="V695" i="1"/>
  <c r="X695" i="1" s="1"/>
  <c r="W695" i="1"/>
  <c r="Y695" i="1" s="1"/>
  <c r="V696" i="1"/>
  <c r="X696" i="1" s="1"/>
  <c r="W696" i="1"/>
  <c r="Y696" i="1" s="1"/>
  <c r="V697" i="1"/>
  <c r="X697" i="1" s="1"/>
  <c r="W697" i="1"/>
  <c r="Y697" i="1" s="1"/>
  <c r="V698" i="1"/>
  <c r="X698" i="1" s="1"/>
  <c r="W698" i="1"/>
  <c r="Y698" i="1" s="1"/>
  <c r="V699" i="1"/>
  <c r="X699" i="1" s="1"/>
  <c r="W699" i="1"/>
  <c r="Y699" i="1" s="1"/>
  <c r="V700" i="1"/>
  <c r="X700" i="1" s="1"/>
  <c r="W700" i="1"/>
  <c r="Y700" i="1" s="1"/>
  <c r="V701" i="1"/>
  <c r="X701" i="1" s="1"/>
  <c r="W701" i="1"/>
  <c r="Y701" i="1" s="1"/>
  <c r="V702" i="1"/>
  <c r="X702" i="1" s="1"/>
  <c r="W702" i="1"/>
  <c r="Y702" i="1" s="1"/>
  <c r="V703" i="1"/>
  <c r="X703" i="1" s="1"/>
  <c r="W703" i="1"/>
  <c r="Y703" i="1" s="1"/>
  <c r="V704" i="1"/>
  <c r="X704" i="1" s="1"/>
  <c r="W704" i="1"/>
  <c r="Y704" i="1" s="1"/>
  <c r="V705" i="1"/>
  <c r="X705" i="1" s="1"/>
  <c r="W705" i="1"/>
  <c r="Y705" i="1" s="1"/>
  <c r="V706" i="1"/>
  <c r="X706" i="1" s="1"/>
  <c r="W706" i="1"/>
  <c r="Y706" i="1" s="1"/>
  <c r="V707" i="1"/>
  <c r="X707" i="1" s="1"/>
  <c r="W707" i="1"/>
  <c r="Y707" i="1" s="1"/>
  <c r="V708" i="1"/>
  <c r="X708" i="1" s="1"/>
  <c r="W708" i="1"/>
  <c r="Y708" i="1" s="1"/>
  <c r="V709" i="1"/>
  <c r="X709" i="1" s="1"/>
  <c r="W709" i="1"/>
  <c r="Y709" i="1" s="1"/>
  <c r="V710" i="1"/>
  <c r="X710" i="1" s="1"/>
  <c r="W710" i="1"/>
  <c r="Y710" i="1" s="1"/>
  <c r="V711" i="1"/>
  <c r="X711" i="1" s="1"/>
  <c r="W711" i="1"/>
  <c r="Y711" i="1" s="1"/>
  <c r="V712" i="1"/>
  <c r="X712" i="1" s="1"/>
  <c r="W712" i="1"/>
  <c r="Y712" i="1" s="1"/>
  <c r="V713" i="1"/>
  <c r="X713" i="1" s="1"/>
  <c r="W713" i="1"/>
  <c r="Y713" i="1" s="1"/>
  <c r="V714" i="1"/>
  <c r="X714" i="1" s="1"/>
  <c r="W714" i="1"/>
  <c r="Y714" i="1" s="1"/>
  <c r="V715" i="1"/>
  <c r="X715" i="1" s="1"/>
  <c r="W715" i="1"/>
  <c r="Y715" i="1" s="1"/>
  <c r="V716" i="1"/>
  <c r="X716" i="1" s="1"/>
  <c r="W716" i="1"/>
  <c r="Y716" i="1" s="1"/>
  <c r="V717" i="1"/>
  <c r="X717" i="1" s="1"/>
  <c r="W717" i="1"/>
  <c r="Y717" i="1" s="1"/>
  <c r="V718" i="1"/>
  <c r="X718" i="1" s="1"/>
  <c r="W718" i="1"/>
  <c r="Y718" i="1" s="1"/>
  <c r="V719" i="1"/>
  <c r="X719" i="1" s="1"/>
  <c r="W719" i="1"/>
  <c r="Y719" i="1" s="1"/>
  <c r="V720" i="1"/>
  <c r="X720" i="1" s="1"/>
  <c r="W720" i="1"/>
  <c r="Y720" i="1" s="1"/>
  <c r="V721" i="1"/>
  <c r="X721" i="1" s="1"/>
  <c r="W721" i="1"/>
  <c r="Y721" i="1" s="1"/>
  <c r="V722" i="1"/>
  <c r="X722" i="1" s="1"/>
  <c r="W722" i="1"/>
  <c r="Y722" i="1" s="1"/>
  <c r="V723" i="1"/>
  <c r="X723" i="1" s="1"/>
  <c r="W723" i="1"/>
  <c r="Y723" i="1" s="1"/>
  <c r="V724" i="1"/>
  <c r="X724" i="1" s="1"/>
  <c r="W724" i="1"/>
  <c r="Y724" i="1" s="1"/>
  <c r="V725" i="1"/>
  <c r="X725" i="1" s="1"/>
  <c r="W725" i="1"/>
  <c r="Y725" i="1" s="1"/>
  <c r="V726" i="1"/>
  <c r="X726" i="1" s="1"/>
  <c r="W726" i="1"/>
  <c r="Y726" i="1" s="1"/>
  <c r="V727" i="1"/>
  <c r="X727" i="1" s="1"/>
  <c r="W727" i="1"/>
  <c r="Y727" i="1" s="1"/>
  <c r="V728" i="1"/>
  <c r="X728" i="1" s="1"/>
  <c r="W728" i="1"/>
  <c r="Y728" i="1" s="1"/>
  <c r="V729" i="1"/>
  <c r="X729" i="1" s="1"/>
  <c r="W729" i="1"/>
  <c r="Y729" i="1" s="1"/>
  <c r="V730" i="1"/>
  <c r="X730" i="1" s="1"/>
  <c r="W730" i="1"/>
  <c r="Y730" i="1" s="1"/>
  <c r="V731" i="1"/>
  <c r="X731" i="1" s="1"/>
  <c r="W731" i="1"/>
  <c r="Y731" i="1" s="1"/>
  <c r="V732" i="1"/>
  <c r="X732" i="1" s="1"/>
  <c r="W732" i="1"/>
  <c r="Y732" i="1" s="1"/>
  <c r="V733" i="1"/>
  <c r="X733" i="1" s="1"/>
  <c r="W733" i="1"/>
  <c r="Y733" i="1" s="1"/>
  <c r="V734" i="1"/>
  <c r="X734" i="1" s="1"/>
  <c r="W734" i="1"/>
  <c r="Y734" i="1" s="1"/>
  <c r="V735" i="1"/>
  <c r="X735" i="1" s="1"/>
  <c r="W735" i="1"/>
  <c r="Y735" i="1" s="1"/>
  <c r="V736" i="1"/>
  <c r="X736" i="1" s="1"/>
  <c r="W736" i="1"/>
  <c r="Y736" i="1" s="1"/>
  <c r="V737" i="1"/>
  <c r="X737" i="1" s="1"/>
  <c r="W737" i="1"/>
  <c r="Y737" i="1" s="1"/>
  <c r="V738" i="1"/>
  <c r="X738" i="1" s="1"/>
  <c r="W738" i="1"/>
  <c r="Y738" i="1" s="1"/>
  <c r="V739" i="1"/>
  <c r="X739" i="1" s="1"/>
  <c r="W739" i="1"/>
  <c r="Y739" i="1" s="1"/>
  <c r="V740" i="1"/>
  <c r="X740" i="1" s="1"/>
  <c r="W740" i="1"/>
  <c r="Y740" i="1" s="1"/>
  <c r="V741" i="1"/>
  <c r="X741" i="1" s="1"/>
  <c r="W741" i="1"/>
  <c r="Y741" i="1" s="1"/>
  <c r="V742" i="1"/>
  <c r="X742" i="1" s="1"/>
  <c r="W742" i="1"/>
  <c r="Y742" i="1" s="1"/>
  <c r="V743" i="1"/>
  <c r="X743" i="1" s="1"/>
  <c r="W743" i="1"/>
  <c r="Y743" i="1" s="1"/>
  <c r="V744" i="1"/>
  <c r="X744" i="1" s="1"/>
  <c r="W744" i="1"/>
  <c r="Y744" i="1" s="1"/>
  <c r="V745" i="1"/>
  <c r="X745" i="1" s="1"/>
  <c r="W745" i="1"/>
  <c r="Y745" i="1" s="1"/>
  <c r="V746" i="1"/>
  <c r="X746" i="1" s="1"/>
  <c r="W746" i="1"/>
  <c r="Y746" i="1" s="1"/>
  <c r="V747" i="1"/>
  <c r="X747" i="1" s="1"/>
  <c r="W747" i="1"/>
  <c r="Y747" i="1" s="1"/>
  <c r="V748" i="1"/>
  <c r="X748" i="1" s="1"/>
  <c r="W748" i="1"/>
  <c r="Y748" i="1" s="1"/>
  <c r="V749" i="1"/>
  <c r="X749" i="1" s="1"/>
  <c r="W749" i="1"/>
  <c r="Y749" i="1" s="1"/>
  <c r="V750" i="1"/>
  <c r="X750" i="1" s="1"/>
  <c r="W750" i="1"/>
  <c r="Y750" i="1" s="1"/>
  <c r="V751" i="1"/>
  <c r="X751" i="1" s="1"/>
  <c r="W751" i="1"/>
  <c r="Y751" i="1" s="1"/>
  <c r="V752" i="1"/>
  <c r="X752" i="1" s="1"/>
  <c r="W752" i="1"/>
  <c r="Y752" i="1" s="1"/>
  <c r="V753" i="1"/>
  <c r="X753" i="1" s="1"/>
  <c r="W753" i="1"/>
  <c r="Y753" i="1" s="1"/>
  <c r="V754" i="1"/>
  <c r="X754" i="1" s="1"/>
  <c r="W754" i="1"/>
  <c r="Y754" i="1" s="1"/>
  <c r="V755" i="1"/>
  <c r="X755" i="1" s="1"/>
  <c r="W755" i="1"/>
  <c r="Y755" i="1" s="1"/>
  <c r="V756" i="1"/>
  <c r="X756" i="1" s="1"/>
  <c r="W756" i="1"/>
  <c r="Y756" i="1" s="1"/>
  <c r="V757" i="1"/>
  <c r="X757" i="1" s="1"/>
  <c r="W757" i="1"/>
  <c r="Y757" i="1" s="1"/>
  <c r="V758" i="1"/>
  <c r="X758" i="1" s="1"/>
  <c r="W758" i="1"/>
  <c r="Y758" i="1" s="1"/>
  <c r="V759" i="1"/>
  <c r="X759" i="1" s="1"/>
  <c r="W759" i="1"/>
  <c r="Y759" i="1" s="1"/>
  <c r="V760" i="1"/>
  <c r="X760" i="1" s="1"/>
  <c r="W760" i="1"/>
  <c r="Y760" i="1" s="1"/>
  <c r="V761" i="1"/>
  <c r="X761" i="1" s="1"/>
  <c r="W761" i="1"/>
  <c r="Y761" i="1" s="1"/>
  <c r="V762" i="1"/>
  <c r="X762" i="1" s="1"/>
  <c r="W762" i="1"/>
  <c r="Y762" i="1" s="1"/>
  <c r="V763" i="1"/>
  <c r="X763" i="1" s="1"/>
  <c r="W763" i="1"/>
  <c r="Y763" i="1" s="1"/>
  <c r="V764" i="1"/>
  <c r="X764" i="1" s="1"/>
  <c r="W764" i="1"/>
  <c r="Y764" i="1" s="1"/>
  <c r="V765" i="1"/>
  <c r="X765" i="1" s="1"/>
  <c r="W765" i="1"/>
  <c r="Y765" i="1" s="1"/>
  <c r="V766" i="1"/>
  <c r="X766" i="1" s="1"/>
  <c r="W766" i="1"/>
  <c r="Y766" i="1" s="1"/>
  <c r="V767" i="1"/>
  <c r="X767" i="1" s="1"/>
  <c r="W767" i="1"/>
  <c r="Y767" i="1" s="1"/>
  <c r="V768" i="1"/>
  <c r="X768" i="1" s="1"/>
  <c r="W768" i="1"/>
  <c r="Y768" i="1" s="1"/>
  <c r="V769" i="1"/>
  <c r="X769" i="1" s="1"/>
  <c r="W769" i="1"/>
  <c r="Y769" i="1" s="1"/>
  <c r="V770" i="1"/>
  <c r="X770" i="1" s="1"/>
  <c r="W770" i="1"/>
  <c r="Y770" i="1" s="1"/>
  <c r="V771" i="1"/>
  <c r="X771" i="1" s="1"/>
  <c r="W771" i="1"/>
  <c r="Y771" i="1" s="1"/>
  <c r="V772" i="1"/>
  <c r="X772" i="1" s="1"/>
  <c r="W772" i="1"/>
  <c r="Y772" i="1" s="1"/>
  <c r="V773" i="1"/>
  <c r="X773" i="1" s="1"/>
  <c r="W773" i="1"/>
  <c r="Y773" i="1" s="1"/>
  <c r="V774" i="1"/>
  <c r="X774" i="1" s="1"/>
  <c r="W774" i="1"/>
  <c r="Y774" i="1" s="1"/>
  <c r="V775" i="1"/>
  <c r="X775" i="1" s="1"/>
  <c r="W775" i="1"/>
  <c r="Y775" i="1" s="1"/>
  <c r="V776" i="1"/>
  <c r="X776" i="1" s="1"/>
  <c r="W776" i="1"/>
  <c r="Y776" i="1" s="1"/>
  <c r="V777" i="1"/>
  <c r="X777" i="1" s="1"/>
  <c r="W777" i="1"/>
  <c r="Y777" i="1" s="1"/>
  <c r="V778" i="1"/>
  <c r="X778" i="1" s="1"/>
  <c r="W778" i="1"/>
  <c r="Y778" i="1" s="1"/>
  <c r="V779" i="1"/>
  <c r="X779" i="1" s="1"/>
  <c r="W779" i="1"/>
  <c r="Y779" i="1" s="1"/>
  <c r="V780" i="1"/>
  <c r="X780" i="1" s="1"/>
  <c r="W780" i="1"/>
  <c r="Y780" i="1" s="1"/>
  <c r="V781" i="1"/>
  <c r="X781" i="1" s="1"/>
  <c r="W781" i="1"/>
  <c r="Y781" i="1" s="1"/>
  <c r="V782" i="1"/>
  <c r="X782" i="1" s="1"/>
  <c r="W782" i="1"/>
  <c r="Y782" i="1" s="1"/>
  <c r="V783" i="1"/>
  <c r="X783" i="1" s="1"/>
  <c r="W783" i="1"/>
  <c r="Y783" i="1" s="1"/>
  <c r="V784" i="1"/>
  <c r="X784" i="1" s="1"/>
  <c r="W784" i="1"/>
  <c r="Y784" i="1" s="1"/>
  <c r="V785" i="1"/>
  <c r="X785" i="1" s="1"/>
  <c r="W785" i="1"/>
  <c r="Y785" i="1" s="1"/>
  <c r="V786" i="1"/>
  <c r="X786" i="1" s="1"/>
  <c r="W786" i="1"/>
  <c r="Y786" i="1" s="1"/>
  <c r="V787" i="1"/>
  <c r="X787" i="1" s="1"/>
  <c r="W787" i="1"/>
  <c r="Y787" i="1" s="1"/>
  <c r="V788" i="1"/>
  <c r="X788" i="1" s="1"/>
  <c r="W788" i="1"/>
  <c r="Y788" i="1" s="1"/>
  <c r="V789" i="1"/>
  <c r="X789" i="1" s="1"/>
  <c r="W789" i="1"/>
  <c r="Y789" i="1" s="1"/>
  <c r="V790" i="1"/>
  <c r="X790" i="1" s="1"/>
  <c r="W790" i="1"/>
  <c r="Y790" i="1" s="1"/>
  <c r="V791" i="1"/>
  <c r="X791" i="1" s="1"/>
  <c r="W791" i="1"/>
  <c r="Y791" i="1" s="1"/>
  <c r="V792" i="1"/>
  <c r="X792" i="1" s="1"/>
  <c r="W792" i="1"/>
  <c r="Y792" i="1" s="1"/>
  <c r="V793" i="1"/>
  <c r="X793" i="1" s="1"/>
  <c r="W793" i="1"/>
  <c r="Y793" i="1" s="1"/>
  <c r="V794" i="1"/>
  <c r="X794" i="1" s="1"/>
  <c r="W794" i="1"/>
  <c r="Y794" i="1" s="1"/>
  <c r="V795" i="1"/>
  <c r="X795" i="1" s="1"/>
  <c r="W795" i="1"/>
  <c r="Y795" i="1" s="1"/>
  <c r="V796" i="1"/>
  <c r="X796" i="1" s="1"/>
  <c r="W796" i="1"/>
  <c r="Y796" i="1" s="1"/>
  <c r="V797" i="1"/>
  <c r="X797" i="1" s="1"/>
  <c r="W797" i="1"/>
  <c r="Y797" i="1" s="1"/>
  <c r="V798" i="1"/>
  <c r="X798" i="1" s="1"/>
  <c r="W798" i="1"/>
  <c r="Y798" i="1" s="1"/>
  <c r="V799" i="1"/>
  <c r="X799" i="1" s="1"/>
  <c r="W799" i="1"/>
  <c r="Y799" i="1" s="1"/>
  <c r="V800" i="1"/>
  <c r="X800" i="1" s="1"/>
  <c r="W800" i="1"/>
  <c r="Y800" i="1" s="1"/>
  <c r="V801" i="1"/>
  <c r="X801" i="1" s="1"/>
  <c r="W801" i="1"/>
  <c r="Y801" i="1" s="1"/>
  <c r="V802" i="1"/>
  <c r="X802" i="1" s="1"/>
  <c r="W802" i="1"/>
  <c r="Y802" i="1" s="1"/>
  <c r="V803" i="1"/>
  <c r="X803" i="1" s="1"/>
  <c r="W803" i="1"/>
  <c r="Y803" i="1" s="1"/>
  <c r="V804" i="1"/>
  <c r="X804" i="1" s="1"/>
  <c r="W804" i="1"/>
  <c r="Y804" i="1" s="1"/>
  <c r="V805" i="1"/>
  <c r="X805" i="1" s="1"/>
  <c r="W805" i="1"/>
  <c r="Y805" i="1" s="1"/>
  <c r="V806" i="1"/>
  <c r="X806" i="1" s="1"/>
  <c r="W806" i="1"/>
  <c r="Y806" i="1" s="1"/>
  <c r="V807" i="1"/>
  <c r="X807" i="1" s="1"/>
  <c r="W807" i="1"/>
  <c r="Y807" i="1" s="1"/>
  <c r="V808" i="1"/>
  <c r="X808" i="1" s="1"/>
  <c r="W808" i="1"/>
  <c r="Y808" i="1" s="1"/>
  <c r="V809" i="1"/>
  <c r="X809" i="1" s="1"/>
  <c r="W809" i="1"/>
  <c r="Y809" i="1" s="1"/>
  <c r="V810" i="1"/>
  <c r="X810" i="1" s="1"/>
  <c r="W810" i="1"/>
  <c r="Y810" i="1" s="1"/>
  <c r="V811" i="1"/>
  <c r="X811" i="1" s="1"/>
  <c r="W811" i="1"/>
  <c r="Y811" i="1" s="1"/>
  <c r="V812" i="1"/>
  <c r="X812" i="1" s="1"/>
  <c r="W812" i="1"/>
  <c r="Y812" i="1" s="1"/>
  <c r="V813" i="1"/>
  <c r="X813" i="1" s="1"/>
  <c r="W813" i="1"/>
  <c r="Y813" i="1" s="1"/>
  <c r="V814" i="1"/>
  <c r="X814" i="1" s="1"/>
  <c r="W814" i="1"/>
  <c r="Y814" i="1" s="1"/>
  <c r="V815" i="1"/>
  <c r="X815" i="1" s="1"/>
  <c r="W815" i="1"/>
  <c r="Y815" i="1" s="1"/>
  <c r="V816" i="1"/>
  <c r="X816" i="1" s="1"/>
  <c r="W816" i="1"/>
  <c r="Y816" i="1" s="1"/>
  <c r="V817" i="1"/>
  <c r="X817" i="1" s="1"/>
  <c r="W817" i="1"/>
  <c r="Y817" i="1" s="1"/>
  <c r="V818" i="1"/>
  <c r="X818" i="1" s="1"/>
  <c r="W818" i="1"/>
  <c r="Y818" i="1" s="1"/>
  <c r="V819" i="1"/>
  <c r="X819" i="1" s="1"/>
  <c r="W819" i="1"/>
  <c r="Y819" i="1" s="1"/>
  <c r="V820" i="1"/>
  <c r="X820" i="1" s="1"/>
  <c r="W820" i="1"/>
  <c r="Y820" i="1" s="1"/>
  <c r="V821" i="1"/>
  <c r="X821" i="1" s="1"/>
  <c r="W821" i="1"/>
  <c r="Y821" i="1" s="1"/>
  <c r="V822" i="1"/>
  <c r="X822" i="1" s="1"/>
  <c r="W822" i="1"/>
  <c r="Y822" i="1" s="1"/>
  <c r="V823" i="1"/>
  <c r="X823" i="1" s="1"/>
  <c r="W823" i="1"/>
  <c r="Y823" i="1" s="1"/>
  <c r="V824" i="1"/>
  <c r="X824" i="1" s="1"/>
  <c r="W824" i="1"/>
  <c r="Y824" i="1" s="1"/>
  <c r="V825" i="1"/>
  <c r="X825" i="1" s="1"/>
  <c r="W825" i="1"/>
  <c r="Y825" i="1" s="1"/>
  <c r="V826" i="1"/>
  <c r="X826" i="1" s="1"/>
  <c r="W826" i="1"/>
  <c r="Y826" i="1" s="1"/>
  <c r="V827" i="1"/>
  <c r="X827" i="1" s="1"/>
  <c r="W827" i="1"/>
  <c r="Y827" i="1" s="1"/>
  <c r="V828" i="1"/>
  <c r="X828" i="1" s="1"/>
  <c r="W828" i="1"/>
  <c r="Y828" i="1" s="1"/>
  <c r="V829" i="1"/>
  <c r="X829" i="1" s="1"/>
  <c r="W829" i="1"/>
  <c r="Y829" i="1" s="1"/>
  <c r="V830" i="1"/>
  <c r="X830" i="1" s="1"/>
  <c r="W830" i="1"/>
  <c r="Y830" i="1" s="1"/>
  <c r="V831" i="1"/>
  <c r="X831" i="1" s="1"/>
  <c r="W831" i="1"/>
  <c r="Y831" i="1" s="1"/>
  <c r="V832" i="1"/>
  <c r="X832" i="1" s="1"/>
  <c r="W832" i="1"/>
  <c r="Y832" i="1" s="1"/>
  <c r="V833" i="1"/>
  <c r="X833" i="1" s="1"/>
  <c r="W833" i="1"/>
  <c r="Y833" i="1" s="1"/>
  <c r="V834" i="1"/>
  <c r="X834" i="1" s="1"/>
  <c r="W834" i="1"/>
  <c r="Y834" i="1" s="1"/>
  <c r="V835" i="1"/>
  <c r="X835" i="1" s="1"/>
  <c r="W835" i="1"/>
  <c r="Y835" i="1" s="1"/>
  <c r="V836" i="1"/>
  <c r="X836" i="1" s="1"/>
  <c r="W836" i="1"/>
  <c r="Y836" i="1" s="1"/>
  <c r="V837" i="1"/>
  <c r="X837" i="1" s="1"/>
  <c r="W837" i="1"/>
  <c r="Y837" i="1" s="1"/>
  <c r="V838" i="1"/>
  <c r="X838" i="1" s="1"/>
  <c r="W838" i="1"/>
  <c r="Y838" i="1" s="1"/>
  <c r="V839" i="1"/>
  <c r="X839" i="1" s="1"/>
  <c r="W839" i="1"/>
  <c r="Y839" i="1" s="1"/>
  <c r="V840" i="1"/>
  <c r="X840" i="1" s="1"/>
  <c r="W840" i="1"/>
  <c r="Y840" i="1" s="1"/>
  <c r="V841" i="1"/>
  <c r="X841" i="1" s="1"/>
  <c r="W841" i="1"/>
  <c r="Y841" i="1" s="1"/>
  <c r="V842" i="1"/>
  <c r="X842" i="1" s="1"/>
  <c r="W842" i="1"/>
  <c r="Y842" i="1" s="1"/>
  <c r="V843" i="1"/>
  <c r="X843" i="1" s="1"/>
  <c r="W843" i="1"/>
  <c r="Y843" i="1" s="1"/>
  <c r="V844" i="1"/>
  <c r="X844" i="1" s="1"/>
  <c r="W844" i="1"/>
  <c r="Y844" i="1" s="1"/>
  <c r="V845" i="1"/>
  <c r="X845" i="1" s="1"/>
  <c r="W845" i="1"/>
  <c r="Y845" i="1" s="1"/>
  <c r="V846" i="1"/>
  <c r="X846" i="1" s="1"/>
  <c r="W846" i="1"/>
  <c r="Y846" i="1" s="1"/>
  <c r="V847" i="1"/>
  <c r="X847" i="1" s="1"/>
  <c r="W847" i="1"/>
  <c r="Y847" i="1" s="1"/>
  <c r="V848" i="1"/>
  <c r="X848" i="1" s="1"/>
  <c r="W848" i="1"/>
  <c r="Y848" i="1" s="1"/>
  <c r="V849" i="1"/>
  <c r="X849" i="1" s="1"/>
  <c r="W849" i="1"/>
  <c r="Y849" i="1" s="1"/>
  <c r="V850" i="1"/>
  <c r="X850" i="1" s="1"/>
  <c r="W850" i="1"/>
  <c r="Y850" i="1" s="1"/>
  <c r="V851" i="1"/>
  <c r="X851" i="1" s="1"/>
  <c r="W851" i="1"/>
  <c r="Y851" i="1" s="1"/>
  <c r="V852" i="1"/>
  <c r="X852" i="1" s="1"/>
  <c r="W852" i="1"/>
  <c r="Y852" i="1" s="1"/>
  <c r="V853" i="1"/>
  <c r="X853" i="1" s="1"/>
  <c r="W853" i="1"/>
  <c r="Y853" i="1" s="1"/>
  <c r="V854" i="1"/>
  <c r="X854" i="1" s="1"/>
  <c r="W854" i="1"/>
  <c r="Y854" i="1" s="1"/>
  <c r="V855" i="1"/>
  <c r="X855" i="1" s="1"/>
  <c r="W855" i="1"/>
  <c r="Y855" i="1" s="1"/>
  <c r="V856" i="1"/>
  <c r="X856" i="1" s="1"/>
  <c r="W856" i="1"/>
  <c r="Y856" i="1" s="1"/>
  <c r="V857" i="1"/>
  <c r="X857" i="1" s="1"/>
  <c r="W857" i="1"/>
  <c r="Y857" i="1" s="1"/>
  <c r="V858" i="1"/>
  <c r="X858" i="1" s="1"/>
  <c r="W858" i="1"/>
  <c r="Y858" i="1" s="1"/>
  <c r="V859" i="1"/>
  <c r="X859" i="1" s="1"/>
  <c r="W859" i="1"/>
  <c r="Y859" i="1" s="1"/>
  <c r="V860" i="1"/>
  <c r="X860" i="1" s="1"/>
  <c r="W860" i="1"/>
  <c r="Y860" i="1" s="1"/>
  <c r="V861" i="1"/>
  <c r="X861" i="1" s="1"/>
  <c r="W861" i="1"/>
  <c r="Y861" i="1" s="1"/>
  <c r="V862" i="1"/>
  <c r="X862" i="1" s="1"/>
  <c r="W862" i="1"/>
  <c r="Y862" i="1" s="1"/>
  <c r="V863" i="1"/>
  <c r="X863" i="1" s="1"/>
  <c r="W863" i="1"/>
  <c r="Y863" i="1" s="1"/>
  <c r="V864" i="1"/>
  <c r="X864" i="1" s="1"/>
  <c r="W864" i="1"/>
  <c r="Y864" i="1" s="1"/>
  <c r="V865" i="1"/>
  <c r="X865" i="1" s="1"/>
  <c r="W865" i="1"/>
  <c r="Y865" i="1" s="1"/>
  <c r="V866" i="1"/>
  <c r="X866" i="1" s="1"/>
  <c r="W866" i="1"/>
  <c r="Y866" i="1" s="1"/>
  <c r="V867" i="1"/>
  <c r="X867" i="1" s="1"/>
  <c r="W867" i="1"/>
  <c r="Y867" i="1" s="1"/>
  <c r="V868" i="1"/>
  <c r="X868" i="1" s="1"/>
  <c r="W868" i="1"/>
  <c r="Y868" i="1" s="1"/>
  <c r="V869" i="1"/>
  <c r="X869" i="1" s="1"/>
  <c r="W869" i="1"/>
  <c r="Y869" i="1" s="1"/>
  <c r="V870" i="1"/>
  <c r="X870" i="1" s="1"/>
  <c r="W870" i="1"/>
  <c r="Y870" i="1" s="1"/>
  <c r="V871" i="1"/>
  <c r="X871" i="1" s="1"/>
  <c r="W871" i="1"/>
  <c r="Y871" i="1" s="1"/>
  <c r="V872" i="1"/>
  <c r="X872" i="1" s="1"/>
  <c r="W872" i="1"/>
  <c r="Y872" i="1" s="1"/>
  <c r="V873" i="1"/>
  <c r="X873" i="1" s="1"/>
  <c r="W873" i="1"/>
  <c r="Y873" i="1" s="1"/>
  <c r="V874" i="1"/>
  <c r="X874" i="1" s="1"/>
  <c r="W874" i="1"/>
  <c r="Y874" i="1" s="1"/>
  <c r="V875" i="1"/>
  <c r="X875" i="1" s="1"/>
  <c r="W875" i="1"/>
  <c r="Y875" i="1" s="1"/>
  <c r="V876" i="1"/>
  <c r="X876" i="1" s="1"/>
  <c r="W876" i="1"/>
  <c r="Y876" i="1" s="1"/>
  <c r="V877" i="1"/>
  <c r="X877" i="1" s="1"/>
  <c r="W877" i="1"/>
  <c r="Y877" i="1" s="1"/>
  <c r="V878" i="1"/>
  <c r="X878" i="1" s="1"/>
  <c r="W878" i="1"/>
  <c r="Y878" i="1" s="1"/>
  <c r="V879" i="1"/>
  <c r="X879" i="1" s="1"/>
  <c r="W879" i="1"/>
  <c r="Y879" i="1" s="1"/>
  <c r="V880" i="1"/>
  <c r="X880" i="1" s="1"/>
  <c r="W880" i="1"/>
  <c r="Y880" i="1" s="1"/>
  <c r="V881" i="1"/>
  <c r="X881" i="1" s="1"/>
  <c r="W881" i="1"/>
  <c r="Y881" i="1" s="1"/>
  <c r="V882" i="1"/>
  <c r="X882" i="1" s="1"/>
  <c r="W882" i="1"/>
  <c r="Y882" i="1" s="1"/>
  <c r="V883" i="1"/>
  <c r="X883" i="1" s="1"/>
  <c r="W883" i="1"/>
  <c r="Y883" i="1" s="1"/>
  <c r="V884" i="1"/>
  <c r="X884" i="1" s="1"/>
  <c r="W884" i="1"/>
  <c r="Y884" i="1" s="1"/>
  <c r="V885" i="1"/>
  <c r="X885" i="1" s="1"/>
  <c r="W885" i="1"/>
  <c r="Y885" i="1" s="1"/>
  <c r="V886" i="1"/>
  <c r="X886" i="1" s="1"/>
  <c r="W886" i="1"/>
  <c r="Y886" i="1" s="1"/>
  <c r="V887" i="1"/>
  <c r="X887" i="1" s="1"/>
  <c r="W887" i="1"/>
  <c r="Y887" i="1" s="1"/>
  <c r="V888" i="1"/>
  <c r="X888" i="1" s="1"/>
  <c r="W888" i="1"/>
  <c r="Y888" i="1" s="1"/>
  <c r="V889" i="1"/>
  <c r="X889" i="1" s="1"/>
  <c r="W889" i="1"/>
  <c r="Y889" i="1" s="1"/>
  <c r="V890" i="1"/>
  <c r="X890" i="1" s="1"/>
  <c r="W890" i="1"/>
  <c r="Y890" i="1" s="1"/>
  <c r="V891" i="1"/>
  <c r="X891" i="1" s="1"/>
  <c r="W891" i="1"/>
  <c r="Y891" i="1" s="1"/>
  <c r="V892" i="1"/>
  <c r="X892" i="1" s="1"/>
  <c r="W892" i="1"/>
  <c r="Y892" i="1" s="1"/>
  <c r="V893" i="1"/>
  <c r="X893" i="1" s="1"/>
  <c r="W893" i="1"/>
  <c r="Y893" i="1" s="1"/>
  <c r="V894" i="1"/>
  <c r="X894" i="1" s="1"/>
  <c r="W894" i="1"/>
  <c r="Y894" i="1" s="1"/>
  <c r="V895" i="1"/>
  <c r="X895" i="1" s="1"/>
  <c r="W895" i="1"/>
  <c r="Y895" i="1" s="1"/>
  <c r="V896" i="1"/>
  <c r="X896" i="1" s="1"/>
  <c r="W896" i="1"/>
  <c r="Y896" i="1" s="1"/>
  <c r="V897" i="1"/>
  <c r="X897" i="1" s="1"/>
  <c r="W897" i="1"/>
  <c r="Y897" i="1" s="1"/>
  <c r="V898" i="1"/>
  <c r="X898" i="1" s="1"/>
  <c r="W898" i="1"/>
  <c r="Y898" i="1" s="1"/>
  <c r="V899" i="1"/>
  <c r="X899" i="1" s="1"/>
  <c r="W899" i="1"/>
  <c r="Y899" i="1" s="1"/>
  <c r="V900" i="1"/>
  <c r="X900" i="1" s="1"/>
  <c r="W900" i="1"/>
  <c r="Y900" i="1" s="1"/>
  <c r="V901" i="1"/>
  <c r="X901" i="1" s="1"/>
  <c r="W901" i="1"/>
  <c r="Y901" i="1" s="1"/>
  <c r="V902" i="1"/>
  <c r="X902" i="1" s="1"/>
  <c r="W902" i="1"/>
  <c r="Y902" i="1" s="1"/>
  <c r="V903" i="1"/>
  <c r="X903" i="1" s="1"/>
  <c r="W903" i="1"/>
  <c r="Y903" i="1" s="1"/>
  <c r="V904" i="1"/>
  <c r="X904" i="1" s="1"/>
  <c r="W904" i="1"/>
  <c r="Y904" i="1" s="1"/>
  <c r="V905" i="1"/>
  <c r="X905" i="1" s="1"/>
  <c r="W905" i="1"/>
  <c r="Y905" i="1" s="1"/>
  <c r="V906" i="1"/>
  <c r="X906" i="1" s="1"/>
  <c r="W906" i="1"/>
  <c r="Y906" i="1" s="1"/>
  <c r="V907" i="1"/>
  <c r="X907" i="1" s="1"/>
  <c r="W907" i="1"/>
  <c r="Y907" i="1" s="1"/>
  <c r="V908" i="1"/>
  <c r="X908" i="1" s="1"/>
  <c r="W908" i="1"/>
  <c r="Y908" i="1" s="1"/>
  <c r="V909" i="1"/>
  <c r="X909" i="1" s="1"/>
  <c r="W909" i="1"/>
  <c r="Y909" i="1" s="1"/>
  <c r="V910" i="1"/>
  <c r="X910" i="1" s="1"/>
  <c r="W910" i="1"/>
  <c r="Y910" i="1" s="1"/>
  <c r="V911" i="1"/>
  <c r="X911" i="1" s="1"/>
  <c r="W911" i="1"/>
  <c r="Y911" i="1" s="1"/>
  <c r="V912" i="1"/>
  <c r="X912" i="1" s="1"/>
  <c r="W912" i="1"/>
  <c r="Y912" i="1" s="1"/>
  <c r="V913" i="1"/>
  <c r="X913" i="1" s="1"/>
  <c r="W913" i="1"/>
  <c r="Y913" i="1" s="1"/>
  <c r="V914" i="1"/>
  <c r="X914" i="1" s="1"/>
  <c r="W914" i="1"/>
  <c r="Y914" i="1" s="1"/>
  <c r="V915" i="1"/>
  <c r="X915" i="1" s="1"/>
  <c r="W915" i="1"/>
  <c r="Y915" i="1" s="1"/>
  <c r="V916" i="1"/>
  <c r="X916" i="1" s="1"/>
  <c r="W916" i="1"/>
  <c r="Y916" i="1" s="1"/>
  <c r="V917" i="1"/>
  <c r="X917" i="1" s="1"/>
  <c r="W917" i="1"/>
  <c r="Y917" i="1" s="1"/>
  <c r="V918" i="1"/>
  <c r="X918" i="1" s="1"/>
  <c r="W918" i="1"/>
  <c r="Y918" i="1" s="1"/>
  <c r="V919" i="1"/>
  <c r="X919" i="1" s="1"/>
  <c r="W919" i="1"/>
  <c r="Y919" i="1" s="1"/>
  <c r="V920" i="1"/>
  <c r="X920" i="1" s="1"/>
  <c r="W920" i="1"/>
  <c r="Y920" i="1" s="1"/>
  <c r="V921" i="1"/>
  <c r="X921" i="1" s="1"/>
  <c r="W921" i="1"/>
  <c r="Y921" i="1" s="1"/>
  <c r="V922" i="1"/>
  <c r="X922" i="1" s="1"/>
  <c r="W922" i="1"/>
  <c r="Y922" i="1" s="1"/>
  <c r="V923" i="1"/>
  <c r="X923" i="1" s="1"/>
  <c r="W923" i="1"/>
  <c r="Y923" i="1" s="1"/>
  <c r="V924" i="1"/>
  <c r="X924" i="1" s="1"/>
  <c r="W924" i="1"/>
  <c r="Y924" i="1" s="1"/>
  <c r="V925" i="1"/>
  <c r="X925" i="1" s="1"/>
  <c r="W925" i="1"/>
  <c r="Y925" i="1" s="1"/>
  <c r="V926" i="1"/>
  <c r="X926" i="1" s="1"/>
  <c r="W926" i="1"/>
  <c r="Y926" i="1" s="1"/>
  <c r="V927" i="1"/>
  <c r="X927" i="1" s="1"/>
  <c r="W927" i="1"/>
  <c r="Y927" i="1" s="1"/>
  <c r="V928" i="1"/>
  <c r="X928" i="1" s="1"/>
  <c r="W928" i="1"/>
  <c r="Y928" i="1" s="1"/>
  <c r="V929" i="1"/>
  <c r="X929" i="1" s="1"/>
  <c r="W929" i="1"/>
  <c r="Y929" i="1" s="1"/>
  <c r="V930" i="1"/>
  <c r="X930" i="1" s="1"/>
  <c r="W930" i="1"/>
  <c r="Y930" i="1" s="1"/>
  <c r="V931" i="1"/>
  <c r="X931" i="1" s="1"/>
  <c r="W931" i="1"/>
  <c r="Y931" i="1" s="1"/>
  <c r="V932" i="1"/>
  <c r="X932" i="1" s="1"/>
  <c r="W932" i="1"/>
  <c r="Y932" i="1" s="1"/>
  <c r="V933" i="1"/>
  <c r="X933" i="1" s="1"/>
  <c r="W933" i="1"/>
  <c r="Y933" i="1" s="1"/>
  <c r="V934" i="1"/>
  <c r="X934" i="1" s="1"/>
  <c r="W934" i="1"/>
  <c r="Y934" i="1" s="1"/>
  <c r="V935" i="1"/>
  <c r="X935" i="1" s="1"/>
  <c r="W935" i="1"/>
  <c r="Y935" i="1" s="1"/>
  <c r="V936" i="1"/>
  <c r="X936" i="1" s="1"/>
  <c r="W936" i="1"/>
  <c r="Y936" i="1" s="1"/>
  <c r="V937" i="1"/>
  <c r="X937" i="1" s="1"/>
  <c r="W937" i="1"/>
  <c r="Y937" i="1" s="1"/>
  <c r="V938" i="1"/>
  <c r="X938" i="1" s="1"/>
  <c r="W938" i="1"/>
  <c r="Y938" i="1" s="1"/>
  <c r="V939" i="1"/>
  <c r="X939" i="1" s="1"/>
  <c r="W939" i="1"/>
  <c r="Y939" i="1" s="1"/>
  <c r="V940" i="1"/>
  <c r="X940" i="1" s="1"/>
  <c r="W940" i="1"/>
  <c r="Y940" i="1" s="1"/>
  <c r="V941" i="1"/>
  <c r="X941" i="1" s="1"/>
  <c r="W941" i="1"/>
  <c r="Y941" i="1" s="1"/>
  <c r="V942" i="1"/>
  <c r="X942" i="1" s="1"/>
  <c r="W942" i="1"/>
  <c r="Y942" i="1" s="1"/>
  <c r="V943" i="1"/>
  <c r="X943" i="1" s="1"/>
  <c r="W943" i="1"/>
  <c r="Y943" i="1" s="1"/>
  <c r="V944" i="1"/>
  <c r="X944" i="1" s="1"/>
  <c r="W944" i="1"/>
  <c r="Y944" i="1" s="1"/>
  <c r="V945" i="1"/>
  <c r="X945" i="1" s="1"/>
  <c r="W945" i="1"/>
  <c r="Y945" i="1" s="1"/>
  <c r="V946" i="1"/>
  <c r="X946" i="1" s="1"/>
  <c r="W946" i="1"/>
  <c r="Y946" i="1" s="1"/>
  <c r="V947" i="1"/>
  <c r="X947" i="1" s="1"/>
  <c r="W947" i="1"/>
  <c r="Y947" i="1" s="1"/>
  <c r="V948" i="1"/>
  <c r="X948" i="1" s="1"/>
  <c r="W948" i="1"/>
  <c r="Y948" i="1" s="1"/>
  <c r="V949" i="1"/>
  <c r="X949" i="1" s="1"/>
  <c r="W949" i="1"/>
  <c r="Y949" i="1" s="1"/>
  <c r="V950" i="1"/>
  <c r="X950" i="1" s="1"/>
  <c r="W950" i="1"/>
  <c r="Y950" i="1" s="1"/>
  <c r="V951" i="1"/>
  <c r="X951" i="1" s="1"/>
  <c r="W951" i="1"/>
  <c r="Y951" i="1" s="1"/>
  <c r="V952" i="1"/>
  <c r="X952" i="1" s="1"/>
  <c r="W952" i="1"/>
  <c r="Y952" i="1" s="1"/>
  <c r="V953" i="1"/>
  <c r="X953" i="1" s="1"/>
  <c r="W953" i="1"/>
  <c r="Y953" i="1" s="1"/>
  <c r="V954" i="1"/>
  <c r="X954" i="1" s="1"/>
  <c r="W954" i="1"/>
  <c r="Y954" i="1" s="1"/>
  <c r="V955" i="1"/>
  <c r="X955" i="1" s="1"/>
  <c r="W955" i="1"/>
  <c r="Y955" i="1" s="1"/>
  <c r="V956" i="1"/>
  <c r="X956" i="1" s="1"/>
  <c r="W956" i="1"/>
  <c r="Y956" i="1" s="1"/>
  <c r="V957" i="1"/>
  <c r="X957" i="1" s="1"/>
  <c r="W957" i="1"/>
  <c r="Y957" i="1" s="1"/>
  <c r="V958" i="1"/>
  <c r="X958" i="1" s="1"/>
  <c r="W958" i="1"/>
  <c r="Y958" i="1" s="1"/>
  <c r="V959" i="1"/>
  <c r="X959" i="1" s="1"/>
  <c r="W959" i="1"/>
  <c r="Y959" i="1" s="1"/>
  <c r="V960" i="1"/>
  <c r="X960" i="1" s="1"/>
  <c r="W960" i="1"/>
  <c r="Y960" i="1" s="1"/>
  <c r="V961" i="1"/>
  <c r="X961" i="1" s="1"/>
  <c r="W961" i="1"/>
  <c r="Y961" i="1" s="1"/>
  <c r="V962" i="1"/>
  <c r="X962" i="1" s="1"/>
  <c r="W962" i="1"/>
  <c r="Y962" i="1" s="1"/>
  <c r="V963" i="1"/>
  <c r="X963" i="1" s="1"/>
  <c r="W963" i="1"/>
  <c r="Y963" i="1" s="1"/>
  <c r="V964" i="1"/>
  <c r="X964" i="1" s="1"/>
  <c r="W964" i="1"/>
  <c r="Y964" i="1" s="1"/>
  <c r="V965" i="1"/>
  <c r="X965" i="1" s="1"/>
  <c r="W965" i="1"/>
  <c r="Y965" i="1" s="1"/>
  <c r="V966" i="1"/>
  <c r="X966" i="1" s="1"/>
  <c r="W966" i="1"/>
  <c r="Y966" i="1" s="1"/>
  <c r="V967" i="1"/>
  <c r="X967" i="1" s="1"/>
  <c r="W967" i="1"/>
  <c r="Y967" i="1" s="1"/>
  <c r="V968" i="1"/>
  <c r="X968" i="1" s="1"/>
  <c r="W968" i="1"/>
  <c r="Y968" i="1" s="1"/>
  <c r="V969" i="1"/>
  <c r="X969" i="1" s="1"/>
  <c r="W969" i="1"/>
  <c r="Y969" i="1" s="1"/>
  <c r="V970" i="1"/>
  <c r="X970" i="1" s="1"/>
  <c r="W970" i="1"/>
  <c r="Y970" i="1" s="1"/>
  <c r="V971" i="1"/>
  <c r="X971" i="1" s="1"/>
  <c r="W971" i="1"/>
  <c r="Y971" i="1" s="1"/>
  <c r="V972" i="1"/>
  <c r="X972" i="1" s="1"/>
  <c r="W972" i="1"/>
  <c r="Y972" i="1" s="1"/>
  <c r="V973" i="1"/>
  <c r="X973" i="1" s="1"/>
  <c r="W973" i="1"/>
  <c r="Y973" i="1" s="1"/>
  <c r="V974" i="1"/>
  <c r="X974" i="1" s="1"/>
  <c r="W974" i="1"/>
  <c r="Y974" i="1" s="1"/>
  <c r="V975" i="1"/>
  <c r="X975" i="1" s="1"/>
  <c r="W975" i="1"/>
  <c r="Y975" i="1" s="1"/>
  <c r="V976" i="1"/>
  <c r="X976" i="1" s="1"/>
  <c r="W976" i="1"/>
  <c r="Y976" i="1" s="1"/>
  <c r="V977" i="1"/>
  <c r="X977" i="1" s="1"/>
  <c r="W977" i="1"/>
  <c r="Y977" i="1" s="1"/>
  <c r="V978" i="1"/>
  <c r="X978" i="1" s="1"/>
  <c r="W978" i="1"/>
  <c r="Y978" i="1" s="1"/>
  <c r="V979" i="1"/>
  <c r="X979" i="1" s="1"/>
  <c r="W979" i="1"/>
  <c r="Y979" i="1" s="1"/>
  <c r="V980" i="1"/>
  <c r="X980" i="1" s="1"/>
  <c r="W980" i="1"/>
  <c r="Y980" i="1" s="1"/>
  <c r="V981" i="1"/>
  <c r="X981" i="1" s="1"/>
  <c r="W981" i="1"/>
  <c r="Y981" i="1" s="1"/>
  <c r="V982" i="1"/>
  <c r="X982" i="1" s="1"/>
  <c r="W982" i="1"/>
  <c r="Y982" i="1" s="1"/>
  <c r="V983" i="1"/>
  <c r="X983" i="1" s="1"/>
  <c r="W983" i="1"/>
  <c r="Y983" i="1" s="1"/>
  <c r="V984" i="1"/>
  <c r="X984" i="1" s="1"/>
  <c r="W984" i="1"/>
  <c r="Y984" i="1" s="1"/>
  <c r="V985" i="1"/>
  <c r="X985" i="1" s="1"/>
  <c r="W985" i="1"/>
  <c r="Y985" i="1" s="1"/>
  <c r="V986" i="1"/>
  <c r="X986" i="1" s="1"/>
  <c r="W986" i="1"/>
  <c r="Y986" i="1" s="1"/>
  <c r="V987" i="1"/>
  <c r="X987" i="1" s="1"/>
  <c r="W987" i="1"/>
  <c r="Y987" i="1" s="1"/>
  <c r="V988" i="1"/>
  <c r="X988" i="1" s="1"/>
  <c r="W988" i="1"/>
  <c r="Y988" i="1" s="1"/>
  <c r="V989" i="1"/>
  <c r="X989" i="1" s="1"/>
  <c r="W989" i="1"/>
  <c r="Y989" i="1" s="1"/>
  <c r="V990" i="1"/>
  <c r="X990" i="1" s="1"/>
  <c r="W990" i="1"/>
  <c r="Y990" i="1" s="1"/>
  <c r="V991" i="1"/>
  <c r="X991" i="1" s="1"/>
  <c r="W991" i="1"/>
  <c r="Y991" i="1" s="1"/>
  <c r="V992" i="1"/>
  <c r="X992" i="1" s="1"/>
  <c r="W992" i="1"/>
  <c r="Y992" i="1" s="1"/>
  <c r="V993" i="1"/>
  <c r="X993" i="1" s="1"/>
  <c r="W993" i="1"/>
  <c r="Y993" i="1" s="1"/>
  <c r="V994" i="1"/>
  <c r="X994" i="1" s="1"/>
  <c r="W994" i="1"/>
  <c r="Y994" i="1" s="1"/>
  <c r="V995" i="1"/>
  <c r="X995" i="1" s="1"/>
  <c r="W995" i="1"/>
  <c r="Y995" i="1" s="1"/>
  <c r="V996" i="1"/>
  <c r="X996" i="1" s="1"/>
  <c r="W996" i="1"/>
  <c r="Y996" i="1" s="1"/>
  <c r="V997" i="1"/>
  <c r="X997" i="1" s="1"/>
  <c r="W997" i="1"/>
  <c r="Y997" i="1" s="1"/>
  <c r="V998" i="1"/>
  <c r="X998" i="1" s="1"/>
  <c r="W998" i="1"/>
  <c r="Y998" i="1" s="1"/>
  <c r="V999" i="1"/>
  <c r="X999" i="1" s="1"/>
  <c r="W999" i="1"/>
  <c r="Y999" i="1" s="1"/>
  <c r="V1000" i="1"/>
  <c r="X1000" i="1" s="1"/>
  <c r="W1000" i="1"/>
  <c r="Y1000" i="1" s="1"/>
  <c r="V1001" i="1"/>
  <c r="X1001" i="1" s="1"/>
  <c r="W1001" i="1"/>
  <c r="Y1001" i="1" s="1"/>
  <c r="V1002" i="1"/>
  <c r="X1002" i="1" s="1"/>
  <c r="W1002" i="1"/>
  <c r="Y1002" i="1" s="1"/>
  <c r="V1003" i="1"/>
  <c r="X1003" i="1" s="1"/>
  <c r="W1003" i="1"/>
  <c r="Y1003" i="1" s="1"/>
  <c r="V1004" i="1"/>
  <c r="X1004" i="1" s="1"/>
  <c r="W1004" i="1"/>
  <c r="Y1004" i="1" s="1"/>
  <c r="V1005" i="1"/>
  <c r="X1005" i="1" s="1"/>
  <c r="W1005" i="1"/>
  <c r="Y1005" i="1" s="1"/>
  <c r="V1006" i="1"/>
  <c r="X1006" i="1" s="1"/>
  <c r="W1006" i="1"/>
  <c r="Y1006" i="1" s="1"/>
  <c r="V1007" i="1"/>
  <c r="X1007" i="1" s="1"/>
  <c r="W1007" i="1"/>
  <c r="Y1007" i="1" s="1"/>
  <c r="V1008" i="1"/>
  <c r="X1008" i="1" s="1"/>
  <c r="W1008" i="1"/>
  <c r="Y1008" i="1" s="1"/>
  <c r="V1009" i="1"/>
  <c r="X1009" i="1" s="1"/>
  <c r="W1009" i="1"/>
  <c r="Y1009" i="1" s="1"/>
  <c r="V1010" i="1"/>
  <c r="X1010" i="1" s="1"/>
  <c r="W1010" i="1"/>
  <c r="Y1010" i="1" s="1"/>
  <c r="V1011" i="1"/>
  <c r="X1011" i="1" s="1"/>
  <c r="W1011" i="1"/>
  <c r="Y1011" i="1" s="1"/>
  <c r="V1012" i="1"/>
  <c r="X1012" i="1" s="1"/>
  <c r="W1012" i="1"/>
  <c r="Y1012" i="1" s="1"/>
  <c r="V1013" i="1"/>
  <c r="X1013" i="1" s="1"/>
  <c r="W1013" i="1"/>
  <c r="Y1013" i="1" s="1"/>
  <c r="V1014" i="1"/>
  <c r="X1014" i="1" s="1"/>
  <c r="W1014" i="1"/>
  <c r="Y1014" i="1" s="1"/>
  <c r="V1015" i="1"/>
  <c r="X1015" i="1" s="1"/>
  <c r="W1015" i="1"/>
  <c r="Y1015" i="1" s="1"/>
  <c r="V1016" i="1"/>
  <c r="X1016" i="1" s="1"/>
  <c r="W1016" i="1"/>
  <c r="Y1016" i="1" s="1"/>
  <c r="V1017" i="1"/>
  <c r="X1017" i="1" s="1"/>
  <c r="W1017" i="1"/>
  <c r="Y1017" i="1" s="1"/>
  <c r="V1018" i="1"/>
  <c r="X1018" i="1" s="1"/>
  <c r="W1018" i="1"/>
  <c r="Y1018" i="1" s="1"/>
  <c r="V1019" i="1"/>
  <c r="X1019" i="1" s="1"/>
  <c r="W1019" i="1"/>
  <c r="Y1019" i="1" s="1"/>
  <c r="V1020" i="1"/>
  <c r="X1020" i="1" s="1"/>
  <c r="W1020" i="1"/>
  <c r="Y1020" i="1" s="1"/>
  <c r="V1021" i="1"/>
  <c r="X1021" i="1" s="1"/>
  <c r="W1021" i="1"/>
  <c r="Y1021" i="1" s="1"/>
  <c r="V1022" i="1"/>
  <c r="X1022" i="1" s="1"/>
  <c r="W1022" i="1"/>
  <c r="Y1022" i="1" s="1"/>
  <c r="V1023" i="1"/>
  <c r="X1023" i="1" s="1"/>
  <c r="W1023" i="1"/>
  <c r="Y1023" i="1" s="1"/>
  <c r="V1024" i="1"/>
  <c r="X1024" i="1" s="1"/>
  <c r="W1024" i="1"/>
  <c r="Y1024" i="1" s="1"/>
  <c r="V1025" i="1"/>
  <c r="X1025" i="1" s="1"/>
  <c r="W1025" i="1"/>
  <c r="Y1025" i="1" s="1"/>
  <c r="V1026" i="1"/>
  <c r="X1026" i="1" s="1"/>
  <c r="W1026" i="1"/>
  <c r="Y1026" i="1" s="1"/>
  <c r="V1027" i="1"/>
  <c r="X1027" i="1" s="1"/>
  <c r="W1027" i="1"/>
  <c r="Y1027" i="1" s="1"/>
  <c r="V1028" i="1"/>
  <c r="X1028" i="1" s="1"/>
  <c r="W1028" i="1"/>
  <c r="Y1028" i="1" s="1"/>
  <c r="V1029" i="1"/>
  <c r="X1029" i="1" s="1"/>
  <c r="W1029" i="1"/>
  <c r="Y1029" i="1" s="1"/>
  <c r="V1030" i="1"/>
  <c r="X1030" i="1" s="1"/>
  <c r="W1030" i="1"/>
  <c r="Y1030" i="1" s="1"/>
  <c r="V1031" i="1"/>
  <c r="X1031" i="1" s="1"/>
  <c r="W1031" i="1"/>
  <c r="Y1031" i="1" s="1"/>
  <c r="V1032" i="1"/>
  <c r="X1032" i="1" s="1"/>
  <c r="W1032" i="1"/>
  <c r="Y1032" i="1" s="1"/>
  <c r="V1033" i="1"/>
  <c r="X1033" i="1" s="1"/>
  <c r="W1033" i="1"/>
  <c r="Y1033" i="1" s="1"/>
  <c r="V1034" i="1"/>
  <c r="X1034" i="1" s="1"/>
  <c r="W1034" i="1"/>
  <c r="Y1034" i="1" s="1"/>
  <c r="V1035" i="1"/>
  <c r="X1035" i="1" s="1"/>
  <c r="W1035" i="1"/>
  <c r="Y1035" i="1" s="1"/>
  <c r="V1036" i="1"/>
  <c r="X1036" i="1" s="1"/>
  <c r="W1036" i="1"/>
  <c r="Y1036" i="1" s="1"/>
  <c r="V1037" i="1"/>
  <c r="X1037" i="1" s="1"/>
  <c r="W1037" i="1"/>
  <c r="Y1037" i="1" s="1"/>
  <c r="V1038" i="1"/>
  <c r="X1038" i="1" s="1"/>
  <c r="W1038" i="1"/>
  <c r="Y1038" i="1" s="1"/>
  <c r="V1039" i="1"/>
  <c r="X1039" i="1" s="1"/>
  <c r="W1039" i="1"/>
  <c r="Y1039" i="1" s="1"/>
  <c r="V1040" i="1"/>
  <c r="X1040" i="1" s="1"/>
  <c r="W1040" i="1"/>
  <c r="Y1040" i="1" s="1"/>
  <c r="V1041" i="1"/>
  <c r="X1041" i="1" s="1"/>
  <c r="W1041" i="1"/>
  <c r="Y1041" i="1" s="1"/>
  <c r="V1042" i="1"/>
  <c r="X1042" i="1" s="1"/>
  <c r="W1042" i="1"/>
  <c r="Y1042" i="1" s="1"/>
  <c r="V1043" i="1"/>
  <c r="X1043" i="1" s="1"/>
  <c r="W1043" i="1"/>
  <c r="Y1043" i="1" s="1"/>
  <c r="V1044" i="1"/>
  <c r="X1044" i="1" s="1"/>
  <c r="W1044" i="1"/>
  <c r="Y1044" i="1" s="1"/>
  <c r="V1045" i="1"/>
  <c r="X1045" i="1" s="1"/>
  <c r="W1045" i="1"/>
  <c r="Y1045" i="1" s="1"/>
  <c r="V1046" i="1"/>
  <c r="X1046" i="1" s="1"/>
  <c r="W1046" i="1"/>
  <c r="Y1046" i="1" s="1"/>
  <c r="V1047" i="1"/>
  <c r="X1047" i="1" s="1"/>
  <c r="W1047" i="1"/>
  <c r="Y1047" i="1" s="1"/>
  <c r="V1048" i="1"/>
  <c r="X1048" i="1" s="1"/>
  <c r="W1048" i="1"/>
  <c r="Y1048" i="1" s="1"/>
  <c r="V1049" i="1"/>
  <c r="X1049" i="1" s="1"/>
  <c r="W1049" i="1"/>
  <c r="Y1049" i="1" s="1"/>
  <c r="V1050" i="1"/>
  <c r="X1050" i="1" s="1"/>
  <c r="W1050" i="1"/>
  <c r="Y1050" i="1" s="1"/>
  <c r="V1051" i="1"/>
  <c r="X1051" i="1" s="1"/>
  <c r="W1051" i="1"/>
  <c r="Y1051" i="1" s="1"/>
  <c r="V1052" i="1"/>
  <c r="X1052" i="1" s="1"/>
  <c r="W1052" i="1"/>
  <c r="Y1052" i="1" s="1"/>
  <c r="V1053" i="1"/>
  <c r="X1053" i="1" s="1"/>
  <c r="W1053" i="1"/>
  <c r="Y1053" i="1" s="1"/>
  <c r="V1054" i="1"/>
  <c r="X1054" i="1" s="1"/>
  <c r="W1054" i="1"/>
  <c r="Y1054" i="1" s="1"/>
  <c r="V1055" i="1"/>
  <c r="X1055" i="1" s="1"/>
  <c r="W1055" i="1"/>
  <c r="Y1055" i="1" s="1"/>
  <c r="V1056" i="1"/>
  <c r="X1056" i="1" s="1"/>
  <c r="W1056" i="1"/>
  <c r="Y1056" i="1" s="1"/>
  <c r="V1057" i="1"/>
  <c r="X1057" i="1" s="1"/>
  <c r="W1057" i="1"/>
  <c r="Y1057" i="1" s="1"/>
  <c r="V1058" i="1"/>
  <c r="X1058" i="1" s="1"/>
  <c r="W1058" i="1"/>
  <c r="Y1058" i="1" s="1"/>
  <c r="V1059" i="1"/>
  <c r="X1059" i="1" s="1"/>
  <c r="W1059" i="1"/>
  <c r="Y1059" i="1" s="1"/>
  <c r="V1060" i="1"/>
  <c r="X1060" i="1" s="1"/>
  <c r="W1060" i="1"/>
  <c r="Y1060" i="1" s="1"/>
  <c r="V1061" i="1"/>
  <c r="X1061" i="1" s="1"/>
  <c r="W1061" i="1"/>
  <c r="Y1061" i="1" s="1"/>
  <c r="V1062" i="1"/>
  <c r="X1062" i="1" s="1"/>
  <c r="W1062" i="1"/>
  <c r="Y1062" i="1" s="1"/>
  <c r="V1063" i="1"/>
  <c r="X1063" i="1" s="1"/>
  <c r="W1063" i="1"/>
  <c r="Y1063" i="1" s="1"/>
  <c r="V1064" i="1"/>
  <c r="X1064" i="1" s="1"/>
  <c r="W1064" i="1"/>
  <c r="Y1064" i="1" s="1"/>
  <c r="V1065" i="1"/>
  <c r="X1065" i="1" s="1"/>
  <c r="W1065" i="1"/>
  <c r="Y1065" i="1" s="1"/>
  <c r="V1066" i="1"/>
  <c r="X1066" i="1" s="1"/>
  <c r="W1066" i="1"/>
  <c r="Y1066" i="1" s="1"/>
  <c r="V1067" i="1"/>
  <c r="X1067" i="1" s="1"/>
  <c r="W1067" i="1"/>
  <c r="Y1067" i="1" s="1"/>
  <c r="V1068" i="1"/>
  <c r="X1068" i="1" s="1"/>
  <c r="W1068" i="1"/>
  <c r="Y1068" i="1" s="1"/>
  <c r="V1069" i="1"/>
  <c r="X1069" i="1" s="1"/>
  <c r="W1069" i="1"/>
  <c r="Y1069" i="1" s="1"/>
  <c r="V1070" i="1"/>
  <c r="X1070" i="1" s="1"/>
  <c r="W1070" i="1"/>
  <c r="Y1070" i="1" s="1"/>
  <c r="V1071" i="1"/>
  <c r="X1071" i="1" s="1"/>
  <c r="W1071" i="1"/>
  <c r="Y1071" i="1" s="1"/>
  <c r="V1072" i="1"/>
  <c r="X1072" i="1" s="1"/>
  <c r="W1072" i="1"/>
  <c r="Y1072" i="1" s="1"/>
  <c r="V1073" i="1"/>
  <c r="X1073" i="1" s="1"/>
  <c r="W1073" i="1"/>
  <c r="Y1073" i="1" s="1"/>
  <c r="V1074" i="1"/>
  <c r="X1074" i="1" s="1"/>
  <c r="W1074" i="1"/>
  <c r="Y1074" i="1" s="1"/>
  <c r="V1075" i="1"/>
  <c r="X1075" i="1" s="1"/>
  <c r="W1075" i="1"/>
  <c r="Y1075" i="1" s="1"/>
  <c r="V1076" i="1"/>
  <c r="X1076" i="1" s="1"/>
  <c r="W1076" i="1"/>
  <c r="Y1076" i="1" s="1"/>
  <c r="V1077" i="1"/>
  <c r="X1077" i="1" s="1"/>
  <c r="W1077" i="1"/>
  <c r="Y1077" i="1" s="1"/>
  <c r="V1078" i="1"/>
  <c r="X1078" i="1" s="1"/>
  <c r="W1078" i="1"/>
  <c r="Y1078" i="1" s="1"/>
  <c r="V1079" i="1"/>
  <c r="X1079" i="1" s="1"/>
  <c r="W1079" i="1"/>
  <c r="Y1079" i="1" s="1"/>
  <c r="V1080" i="1"/>
  <c r="X1080" i="1" s="1"/>
  <c r="W1080" i="1"/>
  <c r="Y1080" i="1" s="1"/>
  <c r="V1081" i="1"/>
  <c r="X1081" i="1" s="1"/>
  <c r="W1081" i="1"/>
  <c r="Y1081" i="1" s="1"/>
  <c r="V1082" i="1"/>
  <c r="X1082" i="1" s="1"/>
  <c r="W1082" i="1"/>
  <c r="Y1082" i="1" s="1"/>
  <c r="V1083" i="1"/>
  <c r="X1083" i="1" s="1"/>
  <c r="W1083" i="1"/>
  <c r="Y1083" i="1" s="1"/>
  <c r="V1084" i="1"/>
  <c r="X1084" i="1" s="1"/>
  <c r="W1084" i="1"/>
  <c r="Y1084" i="1" s="1"/>
  <c r="V1085" i="1"/>
  <c r="X1085" i="1" s="1"/>
  <c r="W1085" i="1"/>
  <c r="Y1085" i="1" s="1"/>
  <c r="V1086" i="1"/>
  <c r="X1086" i="1" s="1"/>
  <c r="W1086" i="1"/>
  <c r="Y1086" i="1" s="1"/>
  <c r="V1087" i="1"/>
  <c r="X1087" i="1" s="1"/>
  <c r="W1087" i="1"/>
  <c r="Y1087" i="1" s="1"/>
  <c r="V1088" i="1"/>
  <c r="X1088" i="1" s="1"/>
  <c r="W1088" i="1"/>
  <c r="Y1088" i="1" s="1"/>
  <c r="V1089" i="1"/>
  <c r="X1089" i="1" s="1"/>
  <c r="W1089" i="1"/>
  <c r="Y1089" i="1" s="1"/>
  <c r="V1090" i="1"/>
  <c r="X1090" i="1" s="1"/>
  <c r="W1090" i="1"/>
  <c r="Y1090" i="1" s="1"/>
  <c r="V1091" i="1"/>
  <c r="X1091" i="1" s="1"/>
  <c r="W1091" i="1"/>
  <c r="Y1091" i="1" s="1"/>
  <c r="V1092" i="1"/>
  <c r="X1092" i="1" s="1"/>
  <c r="W1092" i="1"/>
  <c r="Y1092" i="1" s="1"/>
  <c r="V1093" i="1"/>
  <c r="X1093" i="1" s="1"/>
  <c r="W1093" i="1"/>
  <c r="Y1093" i="1" s="1"/>
  <c r="V1094" i="1"/>
  <c r="X1094" i="1" s="1"/>
  <c r="W1094" i="1"/>
  <c r="Y1094" i="1" s="1"/>
  <c r="V1095" i="1"/>
  <c r="X1095" i="1" s="1"/>
  <c r="W1095" i="1"/>
  <c r="Y1095" i="1" s="1"/>
  <c r="V1096" i="1"/>
  <c r="X1096" i="1" s="1"/>
  <c r="W1096" i="1"/>
  <c r="Y1096" i="1" s="1"/>
  <c r="V1097" i="1"/>
  <c r="X1097" i="1" s="1"/>
  <c r="W1097" i="1"/>
  <c r="Y1097" i="1" s="1"/>
  <c r="V1098" i="1"/>
  <c r="X1098" i="1" s="1"/>
  <c r="W1098" i="1"/>
  <c r="Y1098" i="1" s="1"/>
  <c r="V1099" i="1"/>
  <c r="X1099" i="1" s="1"/>
  <c r="W1099" i="1"/>
  <c r="Y1099" i="1" s="1"/>
  <c r="V1100" i="1"/>
  <c r="X1100" i="1" s="1"/>
  <c r="W1100" i="1"/>
  <c r="Y1100" i="1" s="1"/>
  <c r="V1101" i="1"/>
  <c r="X1101" i="1" s="1"/>
  <c r="W1101" i="1"/>
  <c r="Y1101" i="1" s="1"/>
  <c r="V1102" i="1"/>
  <c r="X1102" i="1" s="1"/>
  <c r="W1102" i="1"/>
  <c r="Y1102" i="1" s="1"/>
  <c r="V1103" i="1"/>
  <c r="X1103" i="1" s="1"/>
  <c r="W1103" i="1"/>
  <c r="Y1103" i="1" s="1"/>
  <c r="V1104" i="1"/>
  <c r="X1104" i="1" s="1"/>
  <c r="W1104" i="1"/>
  <c r="Y1104" i="1" s="1"/>
  <c r="V1105" i="1"/>
  <c r="X1105" i="1" s="1"/>
  <c r="W1105" i="1"/>
  <c r="Y1105" i="1" s="1"/>
  <c r="V1106" i="1"/>
  <c r="X1106" i="1" s="1"/>
  <c r="W1106" i="1"/>
  <c r="Y1106" i="1" s="1"/>
  <c r="V1107" i="1"/>
  <c r="X1107" i="1" s="1"/>
  <c r="W1107" i="1"/>
  <c r="Y1107" i="1" s="1"/>
  <c r="V1108" i="1"/>
  <c r="X1108" i="1" s="1"/>
  <c r="W1108" i="1"/>
  <c r="Y1108" i="1" s="1"/>
  <c r="V1109" i="1"/>
  <c r="X1109" i="1" s="1"/>
  <c r="W1109" i="1"/>
  <c r="Y1109" i="1" s="1"/>
  <c r="V1110" i="1"/>
  <c r="X1110" i="1" s="1"/>
  <c r="W1110" i="1"/>
  <c r="Y1110" i="1" s="1"/>
  <c r="V1111" i="1"/>
  <c r="X1111" i="1" s="1"/>
  <c r="W1111" i="1"/>
  <c r="Y1111" i="1" s="1"/>
  <c r="V1112" i="1"/>
  <c r="X1112" i="1" s="1"/>
  <c r="W1112" i="1"/>
  <c r="Y1112" i="1" s="1"/>
  <c r="V1113" i="1"/>
  <c r="X1113" i="1" s="1"/>
  <c r="W1113" i="1"/>
  <c r="Y1113" i="1" s="1"/>
  <c r="V1114" i="1"/>
  <c r="X1114" i="1" s="1"/>
  <c r="W1114" i="1"/>
  <c r="Y1114" i="1" s="1"/>
  <c r="V1115" i="1"/>
  <c r="X1115" i="1" s="1"/>
  <c r="W1115" i="1"/>
  <c r="Y1115" i="1" s="1"/>
  <c r="V1116" i="1"/>
  <c r="X1116" i="1" s="1"/>
  <c r="W1116" i="1"/>
  <c r="Y1116" i="1" s="1"/>
  <c r="V1117" i="1"/>
  <c r="X1117" i="1" s="1"/>
  <c r="W1117" i="1"/>
  <c r="Y1117" i="1" s="1"/>
  <c r="V1118" i="1"/>
  <c r="X1118" i="1" s="1"/>
  <c r="W1118" i="1"/>
  <c r="Y1118" i="1" s="1"/>
  <c r="V1119" i="1"/>
  <c r="X1119" i="1" s="1"/>
  <c r="W1119" i="1"/>
  <c r="Y1119" i="1" s="1"/>
  <c r="V1120" i="1"/>
  <c r="X1120" i="1" s="1"/>
  <c r="W1120" i="1"/>
  <c r="Y1120" i="1" s="1"/>
  <c r="V1121" i="1"/>
  <c r="X1121" i="1" s="1"/>
  <c r="W1121" i="1"/>
  <c r="Y1121" i="1" s="1"/>
  <c r="V1122" i="1"/>
  <c r="X1122" i="1" s="1"/>
  <c r="W1122" i="1"/>
  <c r="Y1122" i="1" s="1"/>
  <c r="V1123" i="1"/>
  <c r="X1123" i="1" s="1"/>
  <c r="W1123" i="1"/>
  <c r="Y1123" i="1" s="1"/>
  <c r="V1124" i="1"/>
  <c r="X1124" i="1" s="1"/>
  <c r="W1124" i="1"/>
  <c r="Y1124" i="1" s="1"/>
  <c r="V1125" i="1"/>
  <c r="X1125" i="1" s="1"/>
  <c r="W1125" i="1"/>
  <c r="Y1125" i="1" s="1"/>
  <c r="V1126" i="1"/>
  <c r="X1126" i="1" s="1"/>
  <c r="W1126" i="1"/>
  <c r="Y1126" i="1" s="1"/>
  <c r="V1127" i="1"/>
  <c r="X1127" i="1" s="1"/>
  <c r="W1127" i="1"/>
  <c r="Y1127" i="1" s="1"/>
  <c r="V1128" i="1"/>
  <c r="X1128" i="1" s="1"/>
  <c r="W1128" i="1"/>
  <c r="Y1128" i="1" s="1"/>
  <c r="V1129" i="1"/>
  <c r="X1129" i="1" s="1"/>
  <c r="W1129" i="1"/>
  <c r="Y1129" i="1" s="1"/>
  <c r="V1130" i="1"/>
  <c r="X1130" i="1" s="1"/>
  <c r="W1130" i="1"/>
  <c r="Y1130" i="1" s="1"/>
  <c r="V1131" i="1"/>
  <c r="X1131" i="1" s="1"/>
  <c r="W1131" i="1"/>
  <c r="Y1131" i="1" s="1"/>
  <c r="V1132" i="1"/>
  <c r="X1132" i="1" s="1"/>
  <c r="W1132" i="1"/>
  <c r="Y1132" i="1" s="1"/>
  <c r="V1133" i="1"/>
  <c r="X1133" i="1" s="1"/>
  <c r="W1133" i="1"/>
  <c r="Y1133" i="1" s="1"/>
  <c r="V1134" i="1"/>
  <c r="X1134" i="1" s="1"/>
  <c r="W1134" i="1"/>
  <c r="Y1134" i="1" s="1"/>
  <c r="V1135" i="1"/>
  <c r="X1135" i="1" s="1"/>
  <c r="W1135" i="1"/>
  <c r="Y1135" i="1" s="1"/>
  <c r="V1136" i="1"/>
  <c r="X1136" i="1" s="1"/>
  <c r="W1136" i="1"/>
  <c r="Y1136" i="1" s="1"/>
  <c r="V1137" i="1"/>
  <c r="X1137" i="1" s="1"/>
  <c r="W1137" i="1"/>
  <c r="Y1137" i="1" s="1"/>
  <c r="V1138" i="1"/>
  <c r="X1138" i="1" s="1"/>
  <c r="W1138" i="1"/>
  <c r="Y1138" i="1" s="1"/>
  <c r="V1139" i="1"/>
  <c r="X1139" i="1" s="1"/>
  <c r="W1139" i="1"/>
  <c r="Y1139" i="1" s="1"/>
  <c r="V1140" i="1"/>
  <c r="X1140" i="1" s="1"/>
  <c r="W1140" i="1"/>
  <c r="Y1140" i="1" s="1"/>
  <c r="V1141" i="1"/>
  <c r="X1141" i="1" s="1"/>
  <c r="W1141" i="1"/>
  <c r="Y1141" i="1" s="1"/>
  <c r="V1142" i="1"/>
  <c r="X1142" i="1" s="1"/>
  <c r="W1142" i="1"/>
  <c r="Y1142" i="1" s="1"/>
  <c r="V1143" i="1"/>
  <c r="X1143" i="1" s="1"/>
  <c r="W1143" i="1"/>
  <c r="Y1143" i="1" s="1"/>
  <c r="V1144" i="1"/>
  <c r="X1144" i="1" s="1"/>
  <c r="W1144" i="1"/>
  <c r="Y1144" i="1" s="1"/>
  <c r="V1145" i="1"/>
  <c r="X1145" i="1" s="1"/>
  <c r="W1145" i="1"/>
  <c r="Y1145" i="1" s="1"/>
  <c r="V1146" i="1"/>
  <c r="X1146" i="1" s="1"/>
  <c r="W1146" i="1"/>
  <c r="Y1146" i="1" s="1"/>
  <c r="V1147" i="1"/>
  <c r="X1147" i="1" s="1"/>
  <c r="W1147" i="1"/>
  <c r="Y1147" i="1" s="1"/>
  <c r="V1148" i="1"/>
  <c r="X1148" i="1" s="1"/>
  <c r="W1148" i="1"/>
  <c r="Y1148" i="1" s="1"/>
  <c r="V1149" i="1"/>
  <c r="X1149" i="1" s="1"/>
  <c r="W1149" i="1"/>
  <c r="Y1149" i="1" s="1"/>
  <c r="V1150" i="1"/>
  <c r="X1150" i="1" s="1"/>
  <c r="W1150" i="1"/>
  <c r="Y1150" i="1" s="1"/>
  <c r="V1151" i="1"/>
  <c r="X1151" i="1" s="1"/>
  <c r="W1151" i="1"/>
  <c r="Y1151" i="1" s="1"/>
  <c r="V1152" i="1"/>
  <c r="X1152" i="1" s="1"/>
  <c r="W1152" i="1"/>
  <c r="Y1152" i="1" s="1"/>
  <c r="V1153" i="1"/>
  <c r="X1153" i="1" s="1"/>
  <c r="W1153" i="1"/>
  <c r="Y1153" i="1" s="1"/>
  <c r="V1154" i="1"/>
  <c r="X1154" i="1" s="1"/>
  <c r="W1154" i="1"/>
  <c r="Y1154" i="1" s="1"/>
  <c r="V1155" i="1"/>
  <c r="X1155" i="1" s="1"/>
  <c r="W1155" i="1"/>
  <c r="Y1155" i="1" s="1"/>
  <c r="V1156" i="1"/>
  <c r="X1156" i="1" s="1"/>
  <c r="W1156" i="1"/>
  <c r="Y1156" i="1" s="1"/>
  <c r="V1157" i="1"/>
  <c r="X1157" i="1" s="1"/>
  <c r="W1157" i="1"/>
  <c r="Y1157" i="1" s="1"/>
  <c r="V1158" i="1"/>
  <c r="X1158" i="1" s="1"/>
  <c r="W1158" i="1"/>
  <c r="Y1158" i="1" s="1"/>
  <c r="V1159" i="1"/>
  <c r="X1159" i="1" s="1"/>
  <c r="W1159" i="1"/>
  <c r="Y1159" i="1" s="1"/>
  <c r="V1160" i="1"/>
  <c r="X1160" i="1" s="1"/>
  <c r="W1160" i="1"/>
  <c r="Y1160" i="1" s="1"/>
  <c r="V1161" i="1"/>
  <c r="X1161" i="1" s="1"/>
  <c r="W1161" i="1"/>
  <c r="Y1161" i="1" s="1"/>
  <c r="V1162" i="1"/>
  <c r="X1162" i="1" s="1"/>
  <c r="W1162" i="1"/>
  <c r="Y1162" i="1" s="1"/>
  <c r="V1163" i="1"/>
  <c r="X1163" i="1" s="1"/>
  <c r="W1163" i="1"/>
  <c r="Y1163" i="1" s="1"/>
  <c r="V1164" i="1"/>
  <c r="X1164" i="1" s="1"/>
  <c r="W1164" i="1"/>
  <c r="Y1164" i="1" s="1"/>
  <c r="V1165" i="1"/>
  <c r="X1165" i="1" s="1"/>
  <c r="W1165" i="1"/>
  <c r="Y1165" i="1" s="1"/>
  <c r="V1166" i="1"/>
  <c r="X1166" i="1" s="1"/>
  <c r="W1166" i="1"/>
  <c r="Y1166" i="1" s="1"/>
  <c r="V1167" i="1"/>
  <c r="X1167" i="1" s="1"/>
  <c r="W1167" i="1"/>
  <c r="Y1167" i="1" s="1"/>
  <c r="V1168" i="1"/>
  <c r="X1168" i="1" s="1"/>
  <c r="W1168" i="1"/>
  <c r="Y1168" i="1" s="1"/>
  <c r="V1169" i="1"/>
  <c r="X1169" i="1" s="1"/>
  <c r="W1169" i="1"/>
  <c r="Y1169" i="1" s="1"/>
  <c r="V1170" i="1"/>
  <c r="X1170" i="1" s="1"/>
  <c r="W1170" i="1"/>
  <c r="Y1170" i="1" s="1"/>
  <c r="V1171" i="1"/>
  <c r="X1171" i="1" s="1"/>
  <c r="W1171" i="1"/>
  <c r="Y1171" i="1" s="1"/>
  <c r="V1172" i="1"/>
  <c r="X1172" i="1" s="1"/>
  <c r="W1172" i="1"/>
  <c r="Y1172" i="1" s="1"/>
  <c r="V1173" i="1"/>
  <c r="X1173" i="1" s="1"/>
  <c r="W1173" i="1"/>
  <c r="Y1173" i="1" s="1"/>
  <c r="V1174" i="1"/>
  <c r="X1174" i="1" s="1"/>
  <c r="W1174" i="1"/>
  <c r="Y1174" i="1" s="1"/>
  <c r="V1175" i="1"/>
  <c r="X1175" i="1" s="1"/>
  <c r="W1175" i="1"/>
  <c r="Y1175" i="1" s="1"/>
  <c r="V1176" i="1"/>
  <c r="X1176" i="1" s="1"/>
  <c r="W1176" i="1"/>
  <c r="Y1176" i="1" s="1"/>
  <c r="V1177" i="1"/>
  <c r="X1177" i="1" s="1"/>
  <c r="W1177" i="1"/>
  <c r="Y1177" i="1" s="1"/>
  <c r="V1178" i="1"/>
  <c r="X1178" i="1" s="1"/>
  <c r="W1178" i="1"/>
  <c r="Y1178" i="1" s="1"/>
  <c r="V1179" i="1"/>
  <c r="X1179" i="1" s="1"/>
  <c r="W1179" i="1"/>
  <c r="Y1179" i="1" s="1"/>
  <c r="V1180" i="1"/>
  <c r="X1180" i="1" s="1"/>
  <c r="W1180" i="1"/>
  <c r="Y1180" i="1" s="1"/>
  <c r="V1181" i="1"/>
  <c r="X1181" i="1" s="1"/>
  <c r="W1181" i="1"/>
  <c r="Y1181" i="1" s="1"/>
  <c r="V1182" i="1"/>
  <c r="X1182" i="1" s="1"/>
  <c r="W1182" i="1"/>
  <c r="Y1182" i="1" s="1"/>
  <c r="V1183" i="1"/>
  <c r="X1183" i="1" s="1"/>
  <c r="W1183" i="1"/>
  <c r="Y1183" i="1" s="1"/>
  <c r="V1184" i="1"/>
  <c r="X1184" i="1" s="1"/>
  <c r="W1184" i="1"/>
  <c r="Y1184" i="1" s="1"/>
  <c r="V1185" i="1"/>
  <c r="X1185" i="1" s="1"/>
  <c r="W1185" i="1"/>
  <c r="Y1185" i="1" s="1"/>
  <c r="V1186" i="1"/>
  <c r="X1186" i="1" s="1"/>
  <c r="W1186" i="1"/>
  <c r="Y1186" i="1" s="1"/>
  <c r="V1187" i="1"/>
  <c r="X1187" i="1" s="1"/>
  <c r="W1187" i="1"/>
  <c r="Y1187" i="1" s="1"/>
  <c r="V1188" i="1"/>
  <c r="X1188" i="1" s="1"/>
  <c r="W1188" i="1"/>
  <c r="Y1188" i="1" s="1"/>
  <c r="V1189" i="1"/>
  <c r="X1189" i="1" s="1"/>
  <c r="W1189" i="1"/>
  <c r="Y1189" i="1" s="1"/>
  <c r="V1190" i="1"/>
  <c r="X1190" i="1" s="1"/>
  <c r="W1190" i="1"/>
  <c r="Y1190" i="1" s="1"/>
  <c r="V1191" i="1"/>
  <c r="X1191" i="1" s="1"/>
  <c r="W1191" i="1"/>
  <c r="Y1191" i="1" s="1"/>
  <c r="V1192" i="1"/>
  <c r="X1192" i="1" s="1"/>
  <c r="W1192" i="1"/>
  <c r="Y1192" i="1" s="1"/>
  <c r="V1193" i="1"/>
  <c r="X1193" i="1" s="1"/>
  <c r="W1193" i="1"/>
  <c r="Y1193" i="1" s="1"/>
  <c r="V1194" i="1"/>
  <c r="X1194" i="1" s="1"/>
  <c r="W1194" i="1"/>
  <c r="Y1194" i="1" s="1"/>
  <c r="V1195" i="1"/>
  <c r="X1195" i="1" s="1"/>
  <c r="W1195" i="1"/>
  <c r="Y1195" i="1" s="1"/>
  <c r="V1196" i="1"/>
  <c r="X1196" i="1" s="1"/>
  <c r="W1196" i="1"/>
  <c r="Y1196" i="1" s="1"/>
  <c r="V1197" i="1"/>
  <c r="X1197" i="1" s="1"/>
  <c r="W1197" i="1"/>
  <c r="Y1197" i="1" s="1"/>
  <c r="V1198" i="1"/>
  <c r="X1198" i="1" s="1"/>
  <c r="W1198" i="1"/>
  <c r="Y1198" i="1" s="1"/>
  <c r="V1199" i="1"/>
  <c r="X1199" i="1" s="1"/>
  <c r="W1199" i="1"/>
  <c r="Y1199" i="1" s="1"/>
  <c r="V1200" i="1"/>
  <c r="X1200" i="1" s="1"/>
  <c r="W1200" i="1"/>
  <c r="Y1200" i="1" s="1"/>
  <c r="V1201" i="1"/>
  <c r="X1201" i="1" s="1"/>
  <c r="W1201" i="1"/>
  <c r="Y1201" i="1" s="1"/>
  <c r="V1202" i="1"/>
  <c r="X1202" i="1" s="1"/>
  <c r="W1202" i="1"/>
  <c r="Y1202" i="1" s="1"/>
  <c r="V1203" i="1"/>
  <c r="X1203" i="1" s="1"/>
  <c r="W1203" i="1"/>
  <c r="Y1203" i="1" s="1"/>
  <c r="V1204" i="1"/>
  <c r="X1204" i="1" s="1"/>
  <c r="W1204" i="1"/>
  <c r="Y1204" i="1" s="1"/>
  <c r="V1205" i="1"/>
  <c r="X1205" i="1" s="1"/>
  <c r="W1205" i="1"/>
  <c r="Y1205" i="1" s="1"/>
  <c r="V1206" i="1"/>
  <c r="X1206" i="1" s="1"/>
  <c r="W1206" i="1"/>
  <c r="Y1206" i="1" s="1"/>
  <c r="V1207" i="1"/>
  <c r="X1207" i="1" s="1"/>
  <c r="W1207" i="1"/>
  <c r="Y1207" i="1" s="1"/>
  <c r="V1208" i="1"/>
  <c r="X1208" i="1" s="1"/>
  <c r="W1208" i="1"/>
  <c r="Y1208" i="1" s="1"/>
  <c r="V1209" i="1"/>
  <c r="X1209" i="1" s="1"/>
  <c r="W1209" i="1"/>
  <c r="Y1209" i="1" s="1"/>
  <c r="V1210" i="1"/>
  <c r="X1210" i="1" s="1"/>
  <c r="W1210" i="1"/>
  <c r="Y1210" i="1" s="1"/>
  <c r="V1211" i="1"/>
  <c r="X1211" i="1" s="1"/>
  <c r="W1211" i="1"/>
  <c r="Y1211" i="1" s="1"/>
  <c r="V1212" i="1"/>
  <c r="X1212" i="1" s="1"/>
  <c r="W1212" i="1"/>
  <c r="Y1212" i="1" s="1"/>
  <c r="V1213" i="1"/>
  <c r="X1213" i="1" s="1"/>
  <c r="W1213" i="1"/>
  <c r="Y1213" i="1" s="1"/>
  <c r="V1214" i="1"/>
  <c r="X1214" i="1" s="1"/>
  <c r="W1214" i="1"/>
  <c r="Y1214" i="1" s="1"/>
  <c r="V1215" i="1"/>
  <c r="X1215" i="1" s="1"/>
  <c r="W1215" i="1"/>
  <c r="Y1215" i="1" s="1"/>
  <c r="V1216" i="1"/>
  <c r="X1216" i="1" s="1"/>
  <c r="W1216" i="1"/>
  <c r="Y1216" i="1" s="1"/>
  <c r="V1217" i="1"/>
  <c r="X1217" i="1" s="1"/>
  <c r="W1217" i="1"/>
  <c r="Y1217" i="1" s="1"/>
  <c r="V1218" i="1"/>
  <c r="X1218" i="1" s="1"/>
  <c r="W1218" i="1"/>
  <c r="Y1218" i="1" s="1"/>
  <c r="V1219" i="1"/>
  <c r="X1219" i="1" s="1"/>
  <c r="W1219" i="1"/>
  <c r="Y1219" i="1" s="1"/>
  <c r="V1220" i="1"/>
  <c r="X1220" i="1" s="1"/>
  <c r="W1220" i="1"/>
  <c r="Y1220" i="1" s="1"/>
  <c r="V1221" i="1"/>
  <c r="X1221" i="1" s="1"/>
  <c r="W1221" i="1"/>
  <c r="Y1221" i="1" s="1"/>
  <c r="V1222" i="1"/>
  <c r="X1222" i="1" s="1"/>
  <c r="W1222" i="1"/>
  <c r="Y1222" i="1" s="1"/>
  <c r="V1223" i="1"/>
  <c r="X1223" i="1" s="1"/>
  <c r="W1223" i="1"/>
  <c r="Y1223" i="1" s="1"/>
  <c r="V1224" i="1"/>
  <c r="X1224" i="1" s="1"/>
  <c r="W1224" i="1"/>
  <c r="Y1224" i="1" s="1"/>
  <c r="V1225" i="1"/>
  <c r="X1225" i="1" s="1"/>
  <c r="W1225" i="1"/>
  <c r="Y1225" i="1" s="1"/>
  <c r="V1226" i="1"/>
  <c r="X1226" i="1" s="1"/>
  <c r="W1226" i="1"/>
  <c r="Y1226" i="1" s="1"/>
  <c r="V1227" i="1"/>
  <c r="X1227" i="1" s="1"/>
  <c r="W1227" i="1"/>
  <c r="Y1227" i="1" s="1"/>
  <c r="V1228" i="1"/>
  <c r="X1228" i="1" s="1"/>
  <c r="W1228" i="1"/>
  <c r="Y1228" i="1" s="1"/>
  <c r="V1229" i="1"/>
  <c r="X1229" i="1" s="1"/>
  <c r="W1229" i="1"/>
  <c r="Y1229" i="1" s="1"/>
  <c r="V1230" i="1"/>
  <c r="X1230" i="1" s="1"/>
  <c r="W1230" i="1"/>
  <c r="Y1230" i="1" s="1"/>
  <c r="V1231" i="1"/>
  <c r="X1231" i="1" s="1"/>
  <c r="W1231" i="1"/>
  <c r="Y1231" i="1" s="1"/>
  <c r="V1232" i="1"/>
  <c r="X1232" i="1" s="1"/>
  <c r="W1232" i="1"/>
  <c r="Y1232" i="1" s="1"/>
  <c r="V1233" i="1"/>
  <c r="X1233" i="1" s="1"/>
  <c r="W1233" i="1"/>
  <c r="Y1233" i="1" s="1"/>
  <c r="V1234" i="1"/>
  <c r="X1234" i="1" s="1"/>
  <c r="W1234" i="1"/>
  <c r="Y1234" i="1" s="1"/>
  <c r="V1235" i="1"/>
  <c r="X1235" i="1" s="1"/>
  <c r="W1235" i="1"/>
  <c r="Y1235" i="1" s="1"/>
  <c r="V1236" i="1"/>
  <c r="X1236" i="1" s="1"/>
  <c r="W1236" i="1"/>
  <c r="Y1236" i="1" s="1"/>
  <c r="V1237" i="1"/>
  <c r="X1237" i="1" s="1"/>
  <c r="W1237" i="1"/>
  <c r="Y1237" i="1" s="1"/>
  <c r="V1238" i="1"/>
  <c r="X1238" i="1" s="1"/>
  <c r="W1238" i="1"/>
  <c r="Y1238" i="1" s="1"/>
  <c r="V1239" i="1"/>
  <c r="X1239" i="1" s="1"/>
  <c r="W1239" i="1"/>
  <c r="Y1239" i="1" s="1"/>
  <c r="V1240" i="1"/>
  <c r="X1240" i="1" s="1"/>
  <c r="W1240" i="1"/>
  <c r="Y1240" i="1" s="1"/>
  <c r="V1241" i="1"/>
  <c r="X1241" i="1" s="1"/>
  <c r="W1241" i="1"/>
  <c r="Y1241" i="1" s="1"/>
  <c r="V1242" i="1"/>
  <c r="X1242" i="1" s="1"/>
  <c r="W1242" i="1"/>
  <c r="Y1242" i="1" s="1"/>
  <c r="V1243" i="1"/>
  <c r="X1243" i="1" s="1"/>
  <c r="W1243" i="1"/>
  <c r="Y1243" i="1" s="1"/>
  <c r="V1244" i="1"/>
  <c r="X1244" i="1" s="1"/>
  <c r="W1244" i="1"/>
  <c r="Y1244" i="1" s="1"/>
  <c r="V1245" i="1"/>
  <c r="X1245" i="1" s="1"/>
  <c r="W1245" i="1"/>
  <c r="Y1245" i="1" s="1"/>
  <c r="V1246" i="1"/>
  <c r="X1246" i="1" s="1"/>
  <c r="W1246" i="1"/>
  <c r="Y1246" i="1" s="1"/>
  <c r="V1247" i="1"/>
  <c r="X1247" i="1" s="1"/>
  <c r="W1247" i="1"/>
  <c r="Y1247" i="1" s="1"/>
  <c r="V1248" i="1"/>
  <c r="X1248" i="1" s="1"/>
  <c r="W1248" i="1"/>
  <c r="Y1248" i="1" s="1"/>
  <c r="V1249" i="1"/>
  <c r="X1249" i="1" s="1"/>
  <c r="W1249" i="1"/>
  <c r="Y1249" i="1" s="1"/>
  <c r="V1250" i="1"/>
  <c r="X1250" i="1" s="1"/>
  <c r="W1250" i="1"/>
  <c r="Y1250" i="1" s="1"/>
  <c r="V1251" i="1"/>
  <c r="X1251" i="1" s="1"/>
  <c r="W1251" i="1"/>
  <c r="Y1251" i="1" s="1"/>
  <c r="V1252" i="1"/>
  <c r="X1252" i="1" s="1"/>
  <c r="W1252" i="1"/>
  <c r="Y1252" i="1" s="1"/>
  <c r="V1253" i="1"/>
  <c r="X1253" i="1" s="1"/>
  <c r="W1253" i="1"/>
  <c r="Y1253" i="1" s="1"/>
  <c r="V1254" i="1"/>
  <c r="X1254" i="1" s="1"/>
  <c r="W1254" i="1"/>
  <c r="Y1254" i="1" s="1"/>
  <c r="V1255" i="1"/>
  <c r="X1255" i="1" s="1"/>
  <c r="W1255" i="1"/>
  <c r="Y1255" i="1" s="1"/>
  <c r="V1256" i="1"/>
  <c r="X1256" i="1" s="1"/>
  <c r="W1256" i="1"/>
  <c r="Y1256" i="1" s="1"/>
  <c r="V1257" i="1"/>
  <c r="X1257" i="1" s="1"/>
  <c r="W1257" i="1"/>
  <c r="Y1257" i="1" s="1"/>
  <c r="V1258" i="1"/>
  <c r="X1258" i="1" s="1"/>
  <c r="W1258" i="1"/>
  <c r="Y1258" i="1" s="1"/>
  <c r="V1259" i="1"/>
  <c r="X1259" i="1" s="1"/>
  <c r="W1259" i="1"/>
  <c r="Y1259" i="1" s="1"/>
  <c r="V1260" i="1"/>
  <c r="X1260" i="1" s="1"/>
  <c r="W1260" i="1"/>
  <c r="Y1260" i="1" s="1"/>
  <c r="V1261" i="1"/>
  <c r="X1261" i="1" s="1"/>
  <c r="W1261" i="1"/>
  <c r="Y1261" i="1" s="1"/>
  <c r="V1262" i="1"/>
  <c r="X1262" i="1" s="1"/>
  <c r="W1262" i="1"/>
  <c r="Y1262" i="1" s="1"/>
  <c r="V1263" i="1"/>
  <c r="X1263" i="1" s="1"/>
  <c r="W1263" i="1"/>
  <c r="Y1263" i="1" s="1"/>
  <c r="V1264" i="1"/>
  <c r="X1264" i="1" s="1"/>
  <c r="W1264" i="1"/>
  <c r="Y1264" i="1" s="1"/>
  <c r="V1265" i="1"/>
  <c r="X1265" i="1" s="1"/>
  <c r="W1265" i="1"/>
  <c r="Y1265" i="1" s="1"/>
  <c r="V1266" i="1"/>
  <c r="X1266" i="1" s="1"/>
  <c r="W1266" i="1"/>
  <c r="Y1266" i="1" s="1"/>
  <c r="V1267" i="1"/>
  <c r="X1267" i="1" s="1"/>
  <c r="W1267" i="1"/>
  <c r="Y1267" i="1" s="1"/>
  <c r="V1268" i="1"/>
  <c r="X1268" i="1" s="1"/>
  <c r="W1268" i="1"/>
  <c r="Y1268" i="1" s="1"/>
  <c r="V1269" i="1"/>
  <c r="X1269" i="1" s="1"/>
  <c r="W1269" i="1"/>
  <c r="Y1269" i="1" s="1"/>
  <c r="V1270" i="1"/>
  <c r="X1270" i="1" s="1"/>
  <c r="W1270" i="1"/>
  <c r="Y1270" i="1" s="1"/>
  <c r="V1271" i="1"/>
  <c r="X1271" i="1" s="1"/>
  <c r="W1271" i="1"/>
  <c r="Y1271" i="1" s="1"/>
  <c r="V1272" i="1"/>
  <c r="X1272" i="1" s="1"/>
  <c r="W1272" i="1"/>
  <c r="Y1272" i="1" s="1"/>
  <c r="V1273" i="1"/>
  <c r="X1273" i="1" s="1"/>
  <c r="W1273" i="1"/>
  <c r="Y1273" i="1" s="1"/>
  <c r="V1274" i="1"/>
  <c r="X1274" i="1" s="1"/>
  <c r="W1274" i="1"/>
  <c r="Y1274" i="1" s="1"/>
  <c r="V1275" i="1"/>
  <c r="X1275" i="1" s="1"/>
  <c r="W1275" i="1"/>
  <c r="Y1275" i="1" s="1"/>
  <c r="V1276" i="1"/>
  <c r="X1276" i="1" s="1"/>
  <c r="W1276" i="1"/>
  <c r="Y1276" i="1" s="1"/>
  <c r="V1277" i="1"/>
  <c r="X1277" i="1" s="1"/>
  <c r="W1277" i="1"/>
  <c r="Y1277" i="1" s="1"/>
  <c r="V1278" i="1"/>
  <c r="X1278" i="1" s="1"/>
  <c r="W1278" i="1"/>
  <c r="Y1278" i="1" s="1"/>
  <c r="V1279" i="1"/>
  <c r="X1279" i="1" s="1"/>
  <c r="W1279" i="1"/>
  <c r="Y1279" i="1" s="1"/>
  <c r="V1280" i="1"/>
  <c r="X1280" i="1" s="1"/>
  <c r="W1280" i="1"/>
  <c r="Y1280" i="1" s="1"/>
  <c r="V1281" i="1"/>
  <c r="X1281" i="1" s="1"/>
  <c r="W1281" i="1"/>
  <c r="Y1281" i="1" s="1"/>
  <c r="W3" i="1"/>
  <c r="Y3" i="1" s="1"/>
  <c r="V3" i="1"/>
  <c r="X3" i="1" s="1"/>
  <c r="R1279" i="1"/>
  <c r="T1279" i="1" s="1"/>
  <c r="S1279" i="1"/>
  <c r="U1279" i="1" s="1"/>
  <c r="R1280" i="1"/>
  <c r="T1280" i="1" s="1"/>
  <c r="S1280" i="1"/>
  <c r="U1280" i="1" s="1"/>
  <c r="R1281" i="1"/>
  <c r="T1281" i="1" s="1"/>
  <c r="S1281" i="1"/>
  <c r="U1281" i="1" s="1"/>
  <c r="S3" i="1"/>
  <c r="U3" i="1" s="1"/>
  <c r="R4" i="1"/>
  <c r="T4" i="1" s="1"/>
  <c r="S4" i="1"/>
  <c r="U4" i="1" s="1"/>
  <c r="R5" i="1"/>
  <c r="T5" i="1" s="1"/>
  <c r="S5" i="1"/>
  <c r="U5" i="1" s="1"/>
  <c r="R6" i="1"/>
  <c r="T6" i="1" s="1"/>
  <c r="S6" i="1"/>
  <c r="U6" i="1" s="1"/>
  <c r="R7" i="1"/>
  <c r="T7" i="1" s="1"/>
  <c r="S7" i="1"/>
  <c r="U7" i="1" s="1"/>
  <c r="R8" i="1"/>
  <c r="T8" i="1" s="1"/>
  <c r="S8" i="1"/>
  <c r="U8" i="1" s="1"/>
  <c r="R9" i="1"/>
  <c r="T9" i="1" s="1"/>
  <c r="S9" i="1"/>
  <c r="U9" i="1" s="1"/>
  <c r="R10" i="1"/>
  <c r="T10" i="1" s="1"/>
  <c r="S10" i="1"/>
  <c r="U10" i="1" s="1"/>
  <c r="R11" i="1"/>
  <c r="T11" i="1" s="1"/>
  <c r="S11" i="1"/>
  <c r="U11" i="1" s="1"/>
  <c r="R12" i="1"/>
  <c r="T12" i="1" s="1"/>
  <c r="S12" i="1"/>
  <c r="U12" i="1" s="1"/>
  <c r="R13" i="1"/>
  <c r="T13" i="1" s="1"/>
  <c r="S13" i="1"/>
  <c r="U13" i="1" s="1"/>
  <c r="R14" i="1"/>
  <c r="T14" i="1" s="1"/>
  <c r="S14" i="1"/>
  <c r="U14" i="1" s="1"/>
  <c r="R15" i="1"/>
  <c r="T15" i="1" s="1"/>
  <c r="S15" i="1"/>
  <c r="U15" i="1" s="1"/>
  <c r="R16" i="1"/>
  <c r="T16" i="1" s="1"/>
  <c r="S16" i="1"/>
  <c r="U16" i="1" s="1"/>
  <c r="R17" i="1"/>
  <c r="T17" i="1" s="1"/>
  <c r="S17" i="1"/>
  <c r="U17" i="1" s="1"/>
  <c r="R18" i="1"/>
  <c r="T18" i="1" s="1"/>
  <c r="S18" i="1"/>
  <c r="U18" i="1" s="1"/>
  <c r="R19" i="1"/>
  <c r="T19" i="1" s="1"/>
  <c r="S19" i="1"/>
  <c r="U19" i="1" s="1"/>
  <c r="R20" i="1"/>
  <c r="T20" i="1" s="1"/>
  <c r="S20" i="1"/>
  <c r="U20" i="1" s="1"/>
  <c r="R21" i="1"/>
  <c r="T21" i="1" s="1"/>
  <c r="S21" i="1"/>
  <c r="U21" i="1" s="1"/>
  <c r="R22" i="1"/>
  <c r="T22" i="1" s="1"/>
  <c r="S22" i="1"/>
  <c r="U22" i="1" s="1"/>
  <c r="R23" i="1"/>
  <c r="T23" i="1" s="1"/>
  <c r="S23" i="1"/>
  <c r="U23" i="1" s="1"/>
  <c r="R24" i="1"/>
  <c r="T24" i="1" s="1"/>
  <c r="S24" i="1"/>
  <c r="U24" i="1" s="1"/>
  <c r="R25" i="1"/>
  <c r="T25" i="1" s="1"/>
  <c r="S25" i="1"/>
  <c r="U25" i="1" s="1"/>
  <c r="R26" i="1"/>
  <c r="T26" i="1" s="1"/>
  <c r="S26" i="1"/>
  <c r="U26" i="1" s="1"/>
  <c r="R27" i="1"/>
  <c r="T27" i="1" s="1"/>
  <c r="S27" i="1"/>
  <c r="U27" i="1" s="1"/>
  <c r="R28" i="1"/>
  <c r="T28" i="1" s="1"/>
  <c r="S28" i="1"/>
  <c r="U28" i="1" s="1"/>
  <c r="R29" i="1"/>
  <c r="T29" i="1" s="1"/>
  <c r="S29" i="1"/>
  <c r="U29" i="1" s="1"/>
  <c r="R30" i="1"/>
  <c r="T30" i="1" s="1"/>
  <c r="S30" i="1"/>
  <c r="U30" i="1" s="1"/>
  <c r="R31" i="1"/>
  <c r="T31" i="1" s="1"/>
  <c r="S31" i="1"/>
  <c r="U31" i="1" s="1"/>
  <c r="R32" i="1"/>
  <c r="T32" i="1" s="1"/>
  <c r="S32" i="1"/>
  <c r="U32" i="1" s="1"/>
  <c r="R33" i="1"/>
  <c r="T33" i="1" s="1"/>
  <c r="S33" i="1"/>
  <c r="U33" i="1" s="1"/>
  <c r="R34" i="1"/>
  <c r="T34" i="1" s="1"/>
  <c r="S34" i="1"/>
  <c r="U34" i="1" s="1"/>
  <c r="R35" i="1"/>
  <c r="T35" i="1" s="1"/>
  <c r="S35" i="1"/>
  <c r="U35" i="1" s="1"/>
  <c r="R36" i="1"/>
  <c r="T36" i="1" s="1"/>
  <c r="S36" i="1"/>
  <c r="U36" i="1" s="1"/>
  <c r="R37" i="1"/>
  <c r="T37" i="1" s="1"/>
  <c r="S37" i="1"/>
  <c r="U37" i="1" s="1"/>
  <c r="R38" i="1"/>
  <c r="T38" i="1" s="1"/>
  <c r="S38" i="1"/>
  <c r="U38" i="1" s="1"/>
  <c r="R39" i="1"/>
  <c r="T39" i="1" s="1"/>
  <c r="S39" i="1"/>
  <c r="U39" i="1" s="1"/>
  <c r="R40" i="1"/>
  <c r="T40" i="1" s="1"/>
  <c r="S40" i="1"/>
  <c r="U40" i="1" s="1"/>
  <c r="R41" i="1"/>
  <c r="T41" i="1" s="1"/>
  <c r="S41" i="1"/>
  <c r="U41" i="1" s="1"/>
  <c r="R42" i="1"/>
  <c r="T42" i="1" s="1"/>
  <c r="S42" i="1"/>
  <c r="U42" i="1" s="1"/>
  <c r="R43" i="1"/>
  <c r="T43" i="1" s="1"/>
  <c r="S43" i="1"/>
  <c r="U43" i="1" s="1"/>
  <c r="R44" i="1"/>
  <c r="T44" i="1" s="1"/>
  <c r="S44" i="1"/>
  <c r="U44" i="1" s="1"/>
  <c r="R45" i="1"/>
  <c r="T45" i="1" s="1"/>
  <c r="S45" i="1"/>
  <c r="U45" i="1" s="1"/>
  <c r="R46" i="1"/>
  <c r="T46" i="1" s="1"/>
  <c r="S46" i="1"/>
  <c r="U46" i="1" s="1"/>
  <c r="R47" i="1"/>
  <c r="T47" i="1" s="1"/>
  <c r="S47" i="1"/>
  <c r="U47" i="1" s="1"/>
  <c r="R48" i="1"/>
  <c r="T48" i="1" s="1"/>
  <c r="S48" i="1"/>
  <c r="U48" i="1" s="1"/>
  <c r="R49" i="1"/>
  <c r="T49" i="1" s="1"/>
  <c r="S49" i="1"/>
  <c r="U49" i="1" s="1"/>
  <c r="R50" i="1"/>
  <c r="T50" i="1" s="1"/>
  <c r="S50" i="1"/>
  <c r="U50" i="1" s="1"/>
  <c r="R51" i="1"/>
  <c r="T51" i="1" s="1"/>
  <c r="S51" i="1"/>
  <c r="U51" i="1" s="1"/>
  <c r="R52" i="1"/>
  <c r="T52" i="1" s="1"/>
  <c r="S52" i="1"/>
  <c r="U52" i="1" s="1"/>
  <c r="R53" i="1"/>
  <c r="T53" i="1" s="1"/>
  <c r="S53" i="1"/>
  <c r="U53" i="1" s="1"/>
  <c r="R54" i="1"/>
  <c r="T54" i="1" s="1"/>
  <c r="S54" i="1"/>
  <c r="U54" i="1" s="1"/>
  <c r="R55" i="1"/>
  <c r="T55" i="1" s="1"/>
  <c r="S55" i="1"/>
  <c r="U55" i="1" s="1"/>
  <c r="R56" i="1"/>
  <c r="T56" i="1" s="1"/>
  <c r="S56" i="1"/>
  <c r="U56" i="1" s="1"/>
  <c r="R57" i="1"/>
  <c r="T57" i="1" s="1"/>
  <c r="S57" i="1"/>
  <c r="U57" i="1" s="1"/>
  <c r="R58" i="1"/>
  <c r="T58" i="1" s="1"/>
  <c r="S58" i="1"/>
  <c r="U58" i="1" s="1"/>
  <c r="R59" i="1"/>
  <c r="T59" i="1" s="1"/>
  <c r="S59" i="1"/>
  <c r="U59" i="1" s="1"/>
  <c r="R60" i="1"/>
  <c r="T60" i="1" s="1"/>
  <c r="S60" i="1"/>
  <c r="U60" i="1" s="1"/>
  <c r="R61" i="1"/>
  <c r="T61" i="1" s="1"/>
  <c r="S61" i="1"/>
  <c r="U61" i="1" s="1"/>
  <c r="R62" i="1"/>
  <c r="T62" i="1" s="1"/>
  <c r="S62" i="1"/>
  <c r="U62" i="1" s="1"/>
  <c r="R63" i="1"/>
  <c r="T63" i="1" s="1"/>
  <c r="S63" i="1"/>
  <c r="U63" i="1" s="1"/>
  <c r="R64" i="1"/>
  <c r="T64" i="1" s="1"/>
  <c r="S64" i="1"/>
  <c r="U64" i="1" s="1"/>
  <c r="R65" i="1"/>
  <c r="T65" i="1" s="1"/>
  <c r="S65" i="1"/>
  <c r="U65" i="1" s="1"/>
  <c r="R66" i="1"/>
  <c r="T66" i="1" s="1"/>
  <c r="S66" i="1"/>
  <c r="U66" i="1" s="1"/>
  <c r="R67" i="1"/>
  <c r="T67" i="1" s="1"/>
  <c r="S67" i="1"/>
  <c r="U67" i="1" s="1"/>
  <c r="R68" i="1"/>
  <c r="T68" i="1" s="1"/>
  <c r="S68" i="1"/>
  <c r="U68" i="1" s="1"/>
  <c r="R69" i="1"/>
  <c r="T69" i="1" s="1"/>
  <c r="S69" i="1"/>
  <c r="U69" i="1" s="1"/>
  <c r="R70" i="1"/>
  <c r="T70" i="1" s="1"/>
  <c r="S70" i="1"/>
  <c r="U70" i="1" s="1"/>
  <c r="R71" i="1"/>
  <c r="T71" i="1" s="1"/>
  <c r="S71" i="1"/>
  <c r="U71" i="1" s="1"/>
  <c r="R72" i="1"/>
  <c r="T72" i="1" s="1"/>
  <c r="S72" i="1"/>
  <c r="U72" i="1" s="1"/>
  <c r="R73" i="1"/>
  <c r="T73" i="1" s="1"/>
  <c r="S73" i="1"/>
  <c r="U73" i="1" s="1"/>
  <c r="R74" i="1"/>
  <c r="T74" i="1" s="1"/>
  <c r="S74" i="1"/>
  <c r="U74" i="1" s="1"/>
  <c r="R75" i="1"/>
  <c r="T75" i="1" s="1"/>
  <c r="S75" i="1"/>
  <c r="U75" i="1" s="1"/>
  <c r="R76" i="1"/>
  <c r="T76" i="1" s="1"/>
  <c r="S76" i="1"/>
  <c r="U76" i="1" s="1"/>
  <c r="R77" i="1"/>
  <c r="T77" i="1" s="1"/>
  <c r="S77" i="1"/>
  <c r="U77" i="1" s="1"/>
  <c r="R78" i="1"/>
  <c r="T78" i="1" s="1"/>
  <c r="S78" i="1"/>
  <c r="U78" i="1" s="1"/>
  <c r="R79" i="1"/>
  <c r="T79" i="1" s="1"/>
  <c r="S79" i="1"/>
  <c r="U79" i="1" s="1"/>
  <c r="R80" i="1"/>
  <c r="T80" i="1" s="1"/>
  <c r="S80" i="1"/>
  <c r="U80" i="1" s="1"/>
  <c r="R81" i="1"/>
  <c r="T81" i="1" s="1"/>
  <c r="S81" i="1"/>
  <c r="U81" i="1" s="1"/>
  <c r="R82" i="1"/>
  <c r="T82" i="1" s="1"/>
  <c r="S82" i="1"/>
  <c r="U82" i="1" s="1"/>
  <c r="R83" i="1"/>
  <c r="T83" i="1" s="1"/>
  <c r="S83" i="1"/>
  <c r="U83" i="1" s="1"/>
  <c r="R84" i="1"/>
  <c r="T84" i="1" s="1"/>
  <c r="S84" i="1"/>
  <c r="U84" i="1" s="1"/>
  <c r="R85" i="1"/>
  <c r="T85" i="1" s="1"/>
  <c r="S85" i="1"/>
  <c r="U85" i="1" s="1"/>
  <c r="R86" i="1"/>
  <c r="T86" i="1" s="1"/>
  <c r="S86" i="1"/>
  <c r="U86" i="1" s="1"/>
  <c r="R87" i="1"/>
  <c r="T87" i="1" s="1"/>
  <c r="S87" i="1"/>
  <c r="U87" i="1" s="1"/>
  <c r="R88" i="1"/>
  <c r="T88" i="1" s="1"/>
  <c r="S88" i="1"/>
  <c r="U88" i="1" s="1"/>
  <c r="R89" i="1"/>
  <c r="T89" i="1" s="1"/>
  <c r="S89" i="1"/>
  <c r="U89" i="1" s="1"/>
  <c r="R90" i="1"/>
  <c r="T90" i="1" s="1"/>
  <c r="S90" i="1"/>
  <c r="U90" i="1" s="1"/>
  <c r="R91" i="1"/>
  <c r="T91" i="1" s="1"/>
  <c r="S91" i="1"/>
  <c r="U91" i="1" s="1"/>
  <c r="R92" i="1"/>
  <c r="T92" i="1" s="1"/>
  <c r="S92" i="1"/>
  <c r="U92" i="1" s="1"/>
  <c r="R93" i="1"/>
  <c r="T93" i="1" s="1"/>
  <c r="S93" i="1"/>
  <c r="U93" i="1" s="1"/>
  <c r="R94" i="1"/>
  <c r="T94" i="1" s="1"/>
  <c r="S94" i="1"/>
  <c r="U94" i="1" s="1"/>
  <c r="R95" i="1"/>
  <c r="T95" i="1" s="1"/>
  <c r="S95" i="1"/>
  <c r="U95" i="1" s="1"/>
  <c r="R96" i="1"/>
  <c r="T96" i="1" s="1"/>
  <c r="S96" i="1"/>
  <c r="U96" i="1" s="1"/>
  <c r="R97" i="1"/>
  <c r="T97" i="1" s="1"/>
  <c r="S97" i="1"/>
  <c r="U97" i="1" s="1"/>
  <c r="R98" i="1"/>
  <c r="T98" i="1" s="1"/>
  <c r="S98" i="1"/>
  <c r="U98" i="1" s="1"/>
  <c r="R99" i="1"/>
  <c r="T99" i="1" s="1"/>
  <c r="S99" i="1"/>
  <c r="U99" i="1" s="1"/>
  <c r="R100" i="1"/>
  <c r="T100" i="1" s="1"/>
  <c r="S100" i="1"/>
  <c r="U100" i="1" s="1"/>
  <c r="R101" i="1"/>
  <c r="T101" i="1" s="1"/>
  <c r="S101" i="1"/>
  <c r="U101" i="1" s="1"/>
  <c r="R102" i="1"/>
  <c r="T102" i="1" s="1"/>
  <c r="S102" i="1"/>
  <c r="U102" i="1" s="1"/>
  <c r="R103" i="1"/>
  <c r="T103" i="1" s="1"/>
  <c r="S103" i="1"/>
  <c r="U103" i="1" s="1"/>
  <c r="R104" i="1"/>
  <c r="T104" i="1" s="1"/>
  <c r="S104" i="1"/>
  <c r="U104" i="1" s="1"/>
  <c r="R105" i="1"/>
  <c r="T105" i="1" s="1"/>
  <c r="S105" i="1"/>
  <c r="U105" i="1" s="1"/>
  <c r="R106" i="1"/>
  <c r="T106" i="1" s="1"/>
  <c r="S106" i="1"/>
  <c r="U106" i="1" s="1"/>
  <c r="R107" i="1"/>
  <c r="T107" i="1" s="1"/>
  <c r="S107" i="1"/>
  <c r="U107" i="1" s="1"/>
  <c r="R108" i="1"/>
  <c r="T108" i="1" s="1"/>
  <c r="S108" i="1"/>
  <c r="U108" i="1" s="1"/>
  <c r="R109" i="1"/>
  <c r="T109" i="1" s="1"/>
  <c r="S109" i="1"/>
  <c r="U109" i="1" s="1"/>
  <c r="R110" i="1"/>
  <c r="T110" i="1" s="1"/>
  <c r="S110" i="1"/>
  <c r="U110" i="1" s="1"/>
  <c r="R111" i="1"/>
  <c r="T111" i="1" s="1"/>
  <c r="S111" i="1"/>
  <c r="U111" i="1" s="1"/>
  <c r="R112" i="1"/>
  <c r="T112" i="1" s="1"/>
  <c r="S112" i="1"/>
  <c r="U112" i="1" s="1"/>
  <c r="R113" i="1"/>
  <c r="T113" i="1" s="1"/>
  <c r="S113" i="1"/>
  <c r="U113" i="1" s="1"/>
  <c r="R114" i="1"/>
  <c r="T114" i="1" s="1"/>
  <c r="S114" i="1"/>
  <c r="U114" i="1" s="1"/>
  <c r="R115" i="1"/>
  <c r="T115" i="1" s="1"/>
  <c r="S115" i="1"/>
  <c r="U115" i="1" s="1"/>
  <c r="R116" i="1"/>
  <c r="T116" i="1" s="1"/>
  <c r="S116" i="1"/>
  <c r="U116" i="1" s="1"/>
  <c r="R117" i="1"/>
  <c r="T117" i="1" s="1"/>
  <c r="S117" i="1"/>
  <c r="U117" i="1" s="1"/>
  <c r="R118" i="1"/>
  <c r="T118" i="1" s="1"/>
  <c r="S118" i="1"/>
  <c r="U118" i="1" s="1"/>
  <c r="R119" i="1"/>
  <c r="T119" i="1" s="1"/>
  <c r="S119" i="1"/>
  <c r="U119" i="1" s="1"/>
  <c r="R120" i="1"/>
  <c r="T120" i="1" s="1"/>
  <c r="S120" i="1"/>
  <c r="U120" i="1" s="1"/>
  <c r="R121" i="1"/>
  <c r="T121" i="1" s="1"/>
  <c r="S121" i="1"/>
  <c r="U121" i="1" s="1"/>
  <c r="R122" i="1"/>
  <c r="T122" i="1" s="1"/>
  <c r="S122" i="1"/>
  <c r="U122" i="1" s="1"/>
  <c r="R123" i="1"/>
  <c r="T123" i="1" s="1"/>
  <c r="S123" i="1"/>
  <c r="U123" i="1" s="1"/>
  <c r="R124" i="1"/>
  <c r="T124" i="1" s="1"/>
  <c r="S124" i="1"/>
  <c r="U124" i="1" s="1"/>
  <c r="R125" i="1"/>
  <c r="T125" i="1" s="1"/>
  <c r="S125" i="1"/>
  <c r="U125" i="1" s="1"/>
  <c r="R126" i="1"/>
  <c r="T126" i="1" s="1"/>
  <c r="S126" i="1"/>
  <c r="U126" i="1" s="1"/>
  <c r="R127" i="1"/>
  <c r="T127" i="1" s="1"/>
  <c r="S127" i="1"/>
  <c r="U127" i="1" s="1"/>
  <c r="R128" i="1"/>
  <c r="T128" i="1" s="1"/>
  <c r="S128" i="1"/>
  <c r="U128" i="1" s="1"/>
  <c r="R129" i="1"/>
  <c r="T129" i="1" s="1"/>
  <c r="S129" i="1"/>
  <c r="U129" i="1" s="1"/>
  <c r="R130" i="1"/>
  <c r="T130" i="1" s="1"/>
  <c r="S130" i="1"/>
  <c r="U130" i="1" s="1"/>
  <c r="R131" i="1"/>
  <c r="T131" i="1" s="1"/>
  <c r="S131" i="1"/>
  <c r="U131" i="1" s="1"/>
  <c r="R132" i="1"/>
  <c r="T132" i="1" s="1"/>
  <c r="S132" i="1"/>
  <c r="U132" i="1" s="1"/>
  <c r="R133" i="1"/>
  <c r="T133" i="1" s="1"/>
  <c r="S133" i="1"/>
  <c r="U133" i="1" s="1"/>
  <c r="R134" i="1"/>
  <c r="T134" i="1" s="1"/>
  <c r="S134" i="1"/>
  <c r="U134" i="1" s="1"/>
  <c r="R135" i="1"/>
  <c r="T135" i="1" s="1"/>
  <c r="S135" i="1"/>
  <c r="U135" i="1" s="1"/>
  <c r="R136" i="1"/>
  <c r="T136" i="1" s="1"/>
  <c r="S136" i="1"/>
  <c r="U136" i="1" s="1"/>
  <c r="R137" i="1"/>
  <c r="T137" i="1" s="1"/>
  <c r="S137" i="1"/>
  <c r="U137" i="1" s="1"/>
  <c r="R138" i="1"/>
  <c r="T138" i="1" s="1"/>
  <c r="S138" i="1"/>
  <c r="U138" i="1" s="1"/>
  <c r="R139" i="1"/>
  <c r="T139" i="1" s="1"/>
  <c r="S139" i="1"/>
  <c r="U139" i="1" s="1"/>
  <c r="R140" i="1"/>
  <c r="T140" i="1" s="1"/>
  <c r="S140" i="1"/>
  <c r="U140" i="1" s="1"/>
  <c r="R141" i="1"/>
  <c r="T141" i="1" s="1"/>
  <c r="S141" i="1"/>
  <c r="U141" i="1" s="1"/>
  <c r="R142" i="1"/>
  <c r="T142" i="1" s="1"/>
  <c r="S142" i="1"/>
  <c r="U142" i="1" s="1"/>
  <c r="R143" i="1"/>
  <c r="T143" i="1" s="1"/>
  <c r="S143" i="1"/>
  <c r="U143" i="1" s="1"/>
  <c r="R144" i="1"/>
  <c r="T144" i="1" s="1"/>
  <c r="S144" i="1"/>
  <c r="U144" i="1" s="1"/>
  <c r="R145" i="1"/>
  <c r="T145" i="1" s="1"/>
  <c r="S145" i="1"/>
  <c r="U145" i="1" s="1"/>
  <c r="R146" i="1"/>
  <c r="T146" i="1" s="1"/>
  <c r="S146" i="1"/>
  <c r="U146" i="1" s="1"/>
  <c r="R147" i="1"/>
  <c r="T147" i="1" s="1"/>
  <c r="S147" i="1"/>
  <c r="U147" i="1" s="1"/>
  <c r="R148" i="1"/>
  <c r="T148" i="1" s="1"/>
  <c r="S148" i="1"/>
  <c r="U148" i="1" s="1"/>
  <c r="R149" i="1"/>
  <c r="T149" i="1" s="1"/>
  <c r="S149" i="1"/>
  <c r="U149" i="1" s="1"/>
  <c r="R150" i="1"/>
  <c r="T150" i="1" s="1"/>
  <c r="S150" i="1"/>
  <c r="U150" i="1" s="1"/>
  <c r="R151" i="1"/>
  <c r="T151" i="1" s="1"/>
  <c r="S151" i="1"/>
  <c r="U151" i="1" s="1"/>
  <c r="R152" i="1"/>
  <c r="T152" i="1" s="1"/>
  <c r="S152" i="1"/>
  <c r="U152" i="1" s="1"/>
  <c r="R153" i="1"/>
  <c r="T153" i="1" s="1"/>
  <c r="S153" i="1"/>
  <c r="U153" i="1" s="1"/>
  <c r="R154" i="1"/>
  <c r="T154" i="1" s="1"/>
  <c r="S154" i="1"/>
  <c r="U154" i="1" s="1"/>
  <c r="R155" i="1"/>
  <c r="T155" i="1" s="1"/>
  <c r="S155" i="1"/>
  <c r="U155" i="1" s="1"/>
  <c r="R156" i="1"/>
  <c r="T156" i="1" s="1"/>
  <c r="S156" i="1"/>
  <c r="U156" i="1" s="1"/>
  <c r="R157" i="1"/>
  <c r="T157" i="1" s="1"/>
  <c r="S157" i="1"/>
  <c r="U157" i="1" s="1"/>
  <c r="R158" i="1"/>
  <c r="T158" i="1" s="1"/>
  <c r="S158" i="1"/>
  <c r="U158" i="1" s="1"/>
  <c r="R159" i="1"/>
  <c r="T159" i="1" s="1"/>
  <c r="S159" i="1"/>
  <c r="U159" i="1" s="1"/>
  <c r="R160" i="1"/>
  <c r="T160" i="1" s="1"/>
  <c r="S160" i="1"/>
  <c r="U160" i="1" s="1"/>
  <c r="R161" i="1"/>
  <c r="T161" i="1" s="1"/>
  <c r="S161" i="1"/>
  <c r="U161" i="1" s="1"/>
  <c r="R162" i="1"/>
  <c r="T162" i="1" s="1"/>
  <c r="S162" i="1"/>
  <c r="U162" i="1" s="1"/>
  <c r="R163" i="1"/>
  <c r="T163" i="1" s="1"/>
  <c r="S163" i="1"/>
  <c r="U163" i="1" s="1"/>
  <c r="R164" i="1"/>
  <c r="T164" i="1" s="1"/>
  <c r="S164" i="1"/>
  <c r="U164" i="1" s="1"/>
  <c r="R165" i="1"/>
  <c r="T165" i="1" s="1"/>
  <c r="S165" i="1"/>
  <c r="U165" i="1" s="1"/>
  <c r="R166" i="1"/>
  <c r="T166" i="1" s="1"/>
  <c r="S166" i="1"/>
  <c r="U166" i="1" s="1"/>
  <c r="R167" i="1"/>
  <c r="T167" i="1" s="1"/>
  <c r="S167" i="1"/>
  <c r="U167" i="1" s="1"/>
  <c r="R168" i="1"/>
  <c r="T168" i="1" s="1"/>
  <c r="S168" i="1"/>
  <c r="U168" i="1" s="1"/>
  <c r="R169" i="1"/>
  <c r="T169" i="1" s="1"/>
  <c r="S169" i="1"/>
  <c r="U169" i="1" s="1"/>
  <c r="R170" i="1"/>
  <c r="T170" i="1" s="1"/>
  <c r="S170" i="1"/>
  <c r="U170" i="1" s="1"/>
  <c r="R171" i="1"/>
  <c r="T171" i="1" s="1"/>
  <c r="S171" i="1"/>
  <c r="U171" i="1" s="1"/>
  <c r="R172" i="1"/>
  <c r="T172" i="1" s="1"/>
  <c r="S172" i="1"/>
  <c r="U172" i="1" s="1"/>
  <c r="R173" i="1"/>
  <c r="T173" i="1" s="1"/>
  <c r="S173" i="1"/>
  <c r="U173" i="1" s="1"/>
  <c r="R174" i="1"/>
  <c r="T174" i="1" s="1"/>
  <c r="S174" i="1"/>
  <c r="U174" i="1" s="1"/>
  <c r="R175" i="1"/>
  <c r="T175" i="1" s="1"/>
  <c r="S175" i="1"/>
  <c r="U175" i="1" s="1"/>
  <c r="R176" i="1"/>
  <c r="T176" i="1" s="1"/>
  <c r="S176" i="1"/>
  <c r="U176" i="1" s="1"/>
  <c r="R177" i="1"/>
  <c r="T177" i="1" s="1"/>
  <c r="S177" i="1"/>
  <c r="U177" i="1" s="1"/>
  <c r="R178" i="1"/>
  <c r="T178" i="1" s="1"/>
  <c r="S178" i="1"/>
  <c r="U178" i="1" s="1"/>
  <c r="R179" i="1"/>
  <c r="T179" i="1" s="1"/>
  <c r="S179" i="1"/>
  <c r="U179" i="1" s="1"/>
  <c r="R180" i="1"/>
  <c r="T180" i="1" s="1"/>
  <c r="S180" i="1"/>
  <c r="U180" i="1" s="1"/>
  <c r="R181" i="1"/>
  <c r="T181" i="1" s="1"/>
  <c r="S181" i="1"/>
  <c r="U181" i="1" s="1"/>
  <c r="R182" i="1"/>
  <c r="T182" i="1" s="1"/>
  <c r="S182" i="1"/>
  <c r="U182" i="1" s="1"/>
  <c r="R183" i="1"/>
  <c r="T183" i="1" s="1"/>
  <c r="S183" i="1"/>
  <c r="U183" i="1" s="1"/>
  <c r="R184" i="1"/>
  <c r="T184" i="1" s="1"/>
  <c r="S184" i="1"/>
  <c r="U184" i="1" s="1"/>
  <c r="R185" i="1"/>
  <c r="T185" i="1" s="1"/>
  <c r="S185" i="1"/>
  <c r="U185" i="1" s="1"/>
  <c r="R186" i="1"/>
  <c r="T186" i="1" s="1"/>
  <c r="S186" i="1"/>
  <c r="U186" i="1" s="1"/>
  <c r="R187" i="1"/>
  <c r="T187" i="1" s="1"/>
  <c r="S187" i="1"/>
  <c r="U187" i="1" s="1"/>
  <c r="R188" i="1"/>
  <c r="T188" i="1" s="1"/>
  <c r="S188" i="1"/>
  <c r="U188" i="1" s="1"/>
  <c r="R189" i="1"/>
  <c r="T189" i="1" s="1"/>
  <c r="S189" i="1"/>
  <c r="U189" i="1" s="1"/>
  <c r="R190" i="1"/>
  <c r="T190" i="1" s="1"/>
  <c r="S190" i="1"/>
  <c r="U190" i="1" s="1"/>
  <c r="R191" i="1"/>
  <c r="T191" i="1" s="1"/>
  <c r="S191" i="1"/>
  <c r="U191" i="1" s="1"/>
  <c r="R192" i="1"/>
  <c r="T192" i="1" s="1"/>
  <c r="S192" i="1"/>
  <c r="U192" i="1" s="1"/>
  <c r="R193" i="1"/>
  <c r="T193" i="1" s="1"/>
  <c r="S193" i="1"/>
  <c r="U193" i="1" s="1"/>
  <c r="R194" i="1"/>
  <c r="T194" i="1" s="1"/>
  <c r="S194" i="1"/>
  <c r="U194" i="1" s="1"/>
  <c r="R195" i="1"/>
  <c r="T195" i="1" s="1"/>
  <c r="S195" i="1"/>
  <c r="U195" i="1" s="1"/>
  <c r="R196" i="1"/>
  <c r="T196" i="1" s="1"/>
  <c r="S196" i="1"/>
  <c r="U196" i="1" s="1"/>
  <c r="R197" i="1"/>
  <c r="T197" i="1" s="1"/>
  <c r="S197" i="1"/>
  <c r="U197" i="1" s="1"/>
  <c r="R198" i="1"/>
  <c r="T198" i="1" s="1"/>
  <c r="S198" i="1"/>
  <c r="U198" i="1" s="1"/>
  <c r="R199" i="1"/>
  <c r="T199" i="1" s="1"/>
  <c r="S199" i="1"/>
  <c r="U199" i="1" s="1"/>
  <c r="R200" i="1"/>
  <c r="T200" i="1" s="1"/>
  <c r="S200" i="1"/>
  <c r="U200" i="1" s="1"/>
  <c r="R201" i="1"/>
  <c r="T201" i="1" s="1"/>
  <c r="S201" i="1"/>
  <c r="U201" i="1" s="1"/>
  <c r="R202" i="1"/>
  <c r="T202" i="1" s="1"/>
  <c r="S202" i="1"/>
  <c r="U202" i="1" s="1"/>
  <c r="R203" i="1"/>
  <c r="T203" i="1" s="1"/>
  <c r="S203" i="1"/>
  <c r="U203" i="1" s="1"/>
  <c r="R204" i="1"/>
  <c r="T204" i="1" s="1"/>
  <c r="S204" i="1"/>
  <c r="U204" i="1" s="1"/>
  <c r="R205" i="1"/>
  <c r="T205" i="1" s="1"/>
  <c r="S205" i="1"/>
  <c r="U205" i="1" s="1"/>
  <c r="R206" i="1"/>
  <c r="T206" i="1" s="1"/>
  <c r="S206" i="1"/>
  <c r="U206" i="1" s="1"/>
  <c r="R207" i="1"/>
  <c r="T207" i="1" s="1"/>
  <c r="S207" i="1"/>
  <c r="U207" i="1" s="1"/>
  <c r="R208" i="1"/>
  <c r="T208" i="1" s="1"/>
  <c r="S208" i="1"/>
  <c r="U208" i="1" s="1"/>
  <c r="R209" i="1"/>
  <c r="T209" i="1" s="1"/>
  <c r="S209" i="1"/>
  <c r="U209" i="1" s="1"/>
  <c r="R210" i="1"/>
  <c r="T210" i="1" s="1"/>
  <c r="S210" i="1"/>
  <c r="U210" i="1" s="1"/>
  <c r="R211" i="1"/>
  <c r="T211" i="1" s="1"/>
  <c r="S211" i="1"/>
  <c r="U211" i="1" s="1"/>
  <c r="R212" i="1"/>
  <c r="T212" i="1" s="1"/>
  <c r="S212" i="1"/>
  <c r="U212" i="1" s="1"/>
  <c r="R213" i="1"/>
  <c r="T213" i="1" s="1"/>
  <c r="S213" i="1"/>
  <c r="U213" i="1" s="1"/>
  <c r="R214" i="1"/>
  <c r="T214" i="1" s="1"/>
  <c r="S214" i="1"/>
  <c r="U214" i="1" s="1"/>
  <c r="R215" i="1"/>
  <c r="T215" i="1" s="1"/>
  <c r="S215" i="1"/>
  <c r="U215" i="1" s="1"/>
  <c r="R216" i="1"/>
  <c r="T216" i="1" s="1"/>
  <c r="S216" i="1"/>
  <c r="U216" i="1" s="1"/>
  <c r="R217" i="1"/>
  <c r="T217" i="1" s="1"/>
  <c r="S217" i="1"/>
  <c r="U217" i="1" s="1"/>
  <c r="R218" i="1"/>
  <c r="T218" i="1" s="1"/>
  <c r="S218" i="1"/>
  <c r="U218" i="1" s="1"/>
  <c r="R219" i="1"/>
  <c r="T219" i="1" s="1"/>
  <c r="S219" i="1"/>
  <c r="U219" i="1" s="1"/>
  <c r="R220" i="1"/>
  <c r="T220" i="1" s="1"/>
  <c r="S220" i="1"/>
  <c r="U220" i="1" s="1"/>
  <c r="R221" i="1"/>
  <c r="T221" i="1" s="1"/>
  <c r="S221" i="1"/>
  <c r="U221" i="1" s="1"/>
  <c r="R222" i="1"/>
  <c r="T222" i="1" s="1"/>
  <c r="S222" i="1"/>
  <c r="U222" i="1" s="1"/>
  <c r="R223" i="1"/>
  <c r="T223" i="1" s="1"/>
  <c r="S223" i="1"/>
  <c r="U223" i="1" s="1"/>
  <c r="R224" i="1"/>
  <c r="T224" i="1" s="1"/>
  <c r="S224" i="1"/>
  <c r="U224" i="1" s="1"/>
  <c r="R225" i="1"/>
  <c r="T225" i="1" s="1"/>
  <c r="S225" i="1"/>
  <c r="U225" i="1" s="1"/>
  <c r="R226" i="1"/>
  <c r="T226" i="1" s="1"/>
  <c r="S226" i="1"/>
  <c r="U226" i="1" s="1"/>
  <c r="R227" i="1"/>
  <c r="T227" i="1" s="1"/>
  <c r="S227" i="1"/>
  <c r="U227" i="1" s="1"/>
  <c r="R228" i="1"/>
  <c r="T228" i="1" s="1"/>
  <c r="S228" i="1"/>
  <c r="U228" i="1" s="1"/>
  <c r="R229" i="1"/>
  <c r="T229" i="1" s="1"/>
  <c r="S229" i="1"/>
  <c r="U229" i="1" s="1"/>
  <c r="R230" i="1"/>
  <c r="T230" i="1" s="1"/>
  <c r="S230" i="1"/>
  <c r="U230" i="1" s="1"/>
  <c r="R231" i="1"/>
  <c r="T231" i="1" s="1"/>
  <c r="S231" i="1"/>
  <c r="U231" i="1" s="1"/>
  <c r="R232" i="1"/>
  <c r="T232" i="1" s="1"/>
  <c r="S232" i="1"/>
  <c r="U232" i="1" s="1"/>
  <c r="R233" i="1"/>
  <c r="T233" i="1" s="1"/>
  <c r="S233" i="1"/>
  <c r="U233" i="1" s="1"/>
  <c r="R234" i="1"/>
  <c r="T234" i="1" s="1"/>
  <c r="S234" i="1"/>
  <c r="U234" i="1" s="1"/>
  <c r="R235" i="1"/>
  <c r="T235" i="1" s="1"/>
  <c r="S235" i="1"/>
  <c r="U235" i="1" s="1"/>
  <c r="R236" i="1"/>
  <c r="T236" i="1" s="1"/>
  <c r="S236" i="1"/>
  <c r="U236" i="1" s="1"/>
  <c r="R237" i="1"/>
  <c r="T237" i="1" s="1"/>
  <c r="S237" i="1"/>
  <c r="U237" i="1" s="1"/>
  <c r="R238" i="1"/>
  <c r="T238" i="1" s="1"/>
  <c r="S238" i="1"/>
  <c r="U238" i="1" s="1"/>
  <c r="R239" i="1"/>
  <c r="T239" i="1" s="1"/>
  <c r="S239" i="1"/>
  <c r="U239" i="1" s="1"/>
  <c r="R240" i="1"/>
  <c r="T240" i="1" s="1"/>
  <c r="S240" i="1"/>
  <c r="U240" i="1" s="1"/>
  <c r="R241" i="1"/>
  <c r="T241" i="1" s="1"/>
  <c r="S241" i="1"/>
  <c r="U241" i="1" s="1"/>
  <c r="R242" i="1"/>
  <c r="T242" i="1" s="1"/>
  <c r="S242" i="1"/>
  <c r="U242" i="1" s="1"/>
  <c r="R243" i="1"/>
  <c r="T243" i="1" s="1"/>
  <c r="S243" i="1"/>
  <c r="U243" i="1" s="1"/>
  <c r="R244" i="1"/>
  <c r="T244" i="1" s="1"/>
  <c r="S244" i="1"/>
  <c r="U244" i="1" s="1"/>
  <c r="R245" i="1"/>
  <c r="T245" i="1" s="1"/>
  <c r="S245" i="1"/>
  <c r="U245" i="1" s="1"/>
  <c r="R246" i="1"/>
  <c r="T246" i="1" s="1"/>
  <c r="S246" i="1"/>
  <c r="U246" i="1" s="1"/>
  <c r="R247" i="1"/>
  <c r="T247" i="1" s="1"/>
  <c r="S247" i="1"/>
  <c r="U247" i="1" s="1"/>
  <c r="R248" i="1"/>
  <c r="T248" i="1" s="1"/>
  <c r="S248" i="1"/>
  <c r="U248" i="1" s="1"/>
  <c r="R249" i="1"/>
  <c r="T249" i="1" s="1"/>
  <c r="S249" i="1"/>
  <c r="U249" i="1" s="1"/>
  <c r="R250" i="1"/>
  <c r="T250" i="1" s="1"/>
  <c r="S250" i="1"/>
  <c r="U250" i="1" s="1"/>
  <c r="R251" i="1"/>
  <c r="T251" i="1" s="1"/>
  <c r="S251" i="1"/>
  <c r="U251" i="1" s="1"/>
  <c r="R252" i="1"/>
  <c r="T252" i="1" s="1"/>
  <c r="S252" i="1"/>
  <c r="U252" i="1" s="1"/>
  <c r="R253" i="1"/>
  <c r="T253" i="1" s="1"/>
  <c r="S253" i="1"/>
  <c r="U253" i="1" s="1"/>
  <c r="R254" i="1"/>
  <c r="T254" i="1" s="1"/>
  <c r="S254" i="1"/>
  <c r="U254" i="1" s="1"/>
  <c r="R255" i="1"/>
  <c r="T255" i="1" s="1"/>
  <c r="S255" i="1"/>
  <c r="U255" i="1" s="1"/>
  <c r="R256" i="1"/>
  <c r="T256" i="1" s="1"/>
  <c r="S256" i="1"/>
  <c r="U256" i="1" s="1"/>
  <c r="R257" i="1"/>
  <c r="T257" i="1" s="1"/>
  <c r="S257" i="1"/>
  <c r="U257" i="1" s="1"/>
  <c r="R258" i="1"/>
  <c r="T258" i="1" s="1"/>
  <c r="S258" i="1"/>
  <c r="U258" i="1" s="1"/>
  <c r="R259" i="1"/>
  <c r="T259" i="1" s="1"/>
  <c r="S259" i="1"/>
  <c r="U259" i="1" s="1"/>
  <c r="R260" i="1"/>
  <c r="T260" i="1" s="1"/>
  <c r="S260" i="1"/>
  <c r="U260" i="1" s="1"/>
  <c r="R261" i="1"/>
  <c r="T261" i="1" s="1"/>
  <c r="S261" i="1"/>
  <c r="U261" i="1" s="1"/>
  <c r="R262" i="1"/>
  <c r="T262" i="1" s="1"/>
  <c r="S262" i="1"/>
  <c r="U262" i="1" s="1"/>
  <c r="R263" i="1"/>
  <c r="T263" i="1" s="1"/>
  <c r="S263" i="1"/>
  <c r="U263" i="1" s="1"/>
  <c r="R264" i="1"/>
  <c r="T264" i="1" s="1"/>
  <c r="S264" i="1"/>
  <c r="U264" i="1" s="1"/>
  <c r="R265" i="1"/>
  <c r="T265" i="1" s="1"/>
  <c r="S265" i="1"/>
  <c r="U265" i="1" s="1"/>
  <c r="R266" i="1"/>
  <c r="T266" i="1" s="1"/>
  <c r="S266" i="1"/>
  <c r="U266" i="1" s="1"/>
  <c r="R267" i="1"/>
  <c r="T267" i="1" s="1"/>
  <c r="S267" i="1"/>
  <c r="U267" i="1" s="1"/>
  <c r="R268" i="1"/>
  <c r="T268" i="1" s="1"/>
  <c r="S268" i="1"/>
  <c r="U268" i="1" s="1"/>
  <c r="R269" i="1"/>
  <c r="T269" i="1" s="1"/>
  <c r="S269" i="1"/>
  <c r="U269" i="1" s="1"/>
  <c r="R270" i="1"/>
  <c r="T270" i="1" s="1"/>
  <c r="S270" i="1"/>
  <c r="U270" i="1" s="1"/>
  <c r="R271" i="1"/>
  <c r="T271" i="1" s="1"/>
  <c r="S271" i="1"/>
  <c r="U271" i="1" s="1"/>
  <c r="R272" i="1"/>
  <c r="T272" i="1" s="1"/>
  <c r="S272" i="1"/>
  <c r="U272" i="1" s="1"/>
  <c r="R273" i="1"/>
  <c r="T273" i="1" s="1"/>
  <c r="S273" i="1"/>
  <c r="U273" i="1" s="1"/>
  <c r="R274" i="1"/>
  <c r="T274" i="1" s="1"/>
  <c r="S274" i="1"/>
  <c r="U274" i="1" s="1"/>
  <c r="R275" i="1"/>
  <c r="T275" i="1" s="1"/>
  <c r="S275" i="1"/>
  <c r="U275" i="1" s="1"/>
  <c r="R276" i="1"/>
  <c r="T276" i="1" s="1"/>
  <c r="S276" i="1"/>
  <c r="U276" i="1" s="1"/>
  <c r="R277" i="1"/>
  <c r="T277" i="1" s="1"/>
  <c r="S277" i="1"/>
  <c r="U277" i="1" s="1"/>
  <c r="R278" i="1"/>
  <c r="T278" i="1" s="1"/>
  <c r="S278" i="1"/>
  <c r="U278" i="1" s="1"/>
  <c r="R279" i="1"/>
  <c r="T279" i="1" s="1"/>
  <c r="S279" i="1"/>
  <c r="U279" i="1" s="1"/>
  <c r="R280" i="1"/>
  <c r="T280" i="1" s="1"/>
  <c r="S280" i="1"/>
  <c r="U280" i="1" s="1"/>
  <c r="R281" i="1"/>
  <c r="T281" i="1" s="1"/>
  <c r="S281" i="1"/>
  <c r="U281" i="1" s="1"/>
  <c r="R282" i="1"/>
  <c r="T282" i="1" s="1"/>
  <c r="S282" i="1"/>
  <c r="U282" i="1" s="1"/>
  <c r="R283" i="1"/>
  <c r="T283" i="1" s="1"/>
  <c r="S283" i="1"/>
  <c r="U283" i="1" s="1"/>
  <c r="R284" i="1"/>
  <c r="T284" i="1" s="1"/>
  <c r="S284" i="1"/>
  <c r="U284" i="1" s="1"/>
  <c r="R285" i="1"/>
  <c r="T285" i="1" s="1"/>
  <c r="S285" i="1"/>
  <c r="U285" i="1" s="1"/>
  <c r="R286" i="1"/>
  <c r="T286" i="1" s="1"/>
  <c r="S286" i="1"/>
  <c r="U286" i="1" s="1"/>
  <c r="R287" i="1"/>
  <c r="T287" i="1" s="1"/>
  <c r="S287" i="1"/>
  <c r="U287" i="1" s="1"/>
  <c r="R288" i="1"/>
  <c r="T288" i="1" s="1"/>
  <c r="S288" i="1"/>
  <c r="U288" i="1" s="1"/>
  <c r="R289" i="1"/>
  <c r="T289" i="1" s="1"/>
  <c r="S289" i="1"/>
  <c r="U289" i="1" s="1"/>
  <c r="R290" i="1"/>
  <c r="T290" i="1" s="1"/>
  <c r="S290" i="1"/>
  <c r="U290" i="1" s="1"/>
  <c r="R291" i="1"/>
  <c r="T291" i="1" s="1"/>
  <c r="S291" i="1"/>
  <c r="U291" i="1" s="1"/>
  <c r="R292" i="1"/>
  <c r="T292" i="1" s="1"/>
  <c r="S292" i="1"/>
  <c r="U292" i="1" s="1"/>
  <c r="R293" i="1"/>
  <c r="T293" i="1" s="1"/>
  <c r="S293" i="1"/>
  <c r="U293" i="1" s="1"/>
  <c r="R294" i="1"/>
  <c r="T294" i="1" s="1"/>
  <c r="S294" i="1"/>
  <c r="U294" i="1" s="1"/>
  <c r="R295" i="1"/>
  <c r="T295" i="1" s="1"/>
  <c r="S295" i="1"/>
  <c r="U295" i="1" s="1"/>
  <c r="R296" i="1"/>
  <c r="T296" i="1" s="1"/>
  <c r="S296" i="1"/>
  <c r="U296" i="1" s="1"/>
  <c r="R297" i="1"/>
  <c r="T297" i="1" s="1"/>
  <c r="S297" i="1"/>
  <c r="U297" i="1" s="1"/>
  <c r="R298" i="1"/>
  <c r="T298" i="1" s="1"/>
  <c r="S298" i="1"/>
  <c r="U298" i="1" s="1"/>
  <c r="R299" i="1"/>
  <c r="T299" i="1" s="1"/>
  <c r="S299" i="1"/>
  <c r="U299" i="1" s="1"/>
  <c r="R300" i="1"/>
  <c r="T300" i="1" s="1"/>
  <c r="S300" i="1"/>
  <c r="U300" i="1" s="1"/>
  <c r="R301" i="1"/>
  <c r="T301" i="1" s="1"/>
  <c r="S301" i="1"/>
  <c r="U301" i="1" s="1"/>
  <c r="R302" i="1"/>
  <c r="T302" i="1" s="1"/>
  <c r="S302" i="1"/>
  <c r="U302" i="1" s="1"/>
  <c r="R303" i="1"/>
  <c r="T303" i="1" s="1"/>
  <c r="S303" i="1"/>
  <c r="U303" i="1" s="1"/>
  <c r="R304" i="1"/>
  <c r="T304" i="1" s="1"/>
  <c r="S304" i="1"/>
  <c r="U304" i="1" s="1"/>
  <c r="R305" i="1"/>
  <c r="T305" i="1" s="1"/>
  <c r="S305" i="1"/>
  <c r="U305" i="1" s="1"/>
  <c r="R306" i="1"/>
  <c r="T306" i="1" s="1"/>
  <c r="S306" i="1"/>
  <c r="U306" i="1" s="1"/>
  <c r="R307" i="1"/>
  <c r="T307" i="1" s="1"/>
  <c r="S307" i="1"/>
  <c r="U307" i="1" s="1"/>
  <c r="R308" i="1"/>
  <c r="T308" i="1" s="1"/>
  <c r="S308" i="1"/>
  <c r="U308" i="1" s="1"/>
  <c r="R309" i="1"/>
  <c r="T309" i="1" s="1"/>
  <c r="S309" i="1"/>
  <c r="U309" i="1" s="1"/>
  <c r="R310" i="1"/>
  <c r="T310" i="1" s="1"/>
  <c r="S310" i="1"/>
  <c r="U310" i="1" s="1"/>
  <c r="R311" i="1"/>
  <c r="T311" i="1" s="1"/>
  <c r="S311" i="1"/>
  <c r="U311" i="1" s="1"/>
  <c r="R312" i="1"/>
  <c r="T312" i="1" s="1"/>
  <c r="S312" i="1"/>
  <c r="U312" i="1" s="1"/>
  <c r="R313" i="1"/>
  <c r="T313" i="1" s="1"/>
  <c r="S313" i="1"/>
  <c r="U313" i="1" s="1"/>
  <c r="R314" i="1"/>
  <c r="T314" i="1" s="1"/>
  <c r="S314" i="1"/>
  <c r="U314" i="1" s="1"/>
  <c r="R315" i="1"/>
  <c r="T315" i="1" s="1"/>
  <c r="S315" i="1"/>
  <c r="U315" i="1" s="1"/>
  <c r="R316" i="1"/>
  <c r="T316" i="1" s="1"/>
  <c r="S316" i="1"/>
  <c r="U316" i="1" s="1"/>
  <c r="R317" i="1"/>
  <c r="T317" i="1" s="1"/>
  <c r="S317" i="1"/>
  <c r="U317" i="1" s="1"/>
  <c r="R318" i="1"/>
  <c r="T318" i="1" s="1"/>
  <c r="S318" i="1"/>
  <c r="U318" i="1" s="1"/>
  <c r="R319" i="1"/>
  <c r="T319" i="1" s="1"/>
  <c r="S319" i="1"/>
  <c r="U319" i="1" s="1"/>
  <c r="R320" i="1"/>
  <c r="T320" i="1" s="1"/>
  <c r="S320" i="1"/>
  <c r="U320" i="1" s="1"/>
  <c r="R321" i="1"/>
  <c r="T321" i="1" s="1"/>
  <c r="S321" i="1"/>
  <c r="U321" i="1" s="1"/>
  <c r="R322" i="1"/>
  <c r="T322" i="1" s="1"/>
  <c r="S322" i="1"/>
  <c r="U322" i="1" s="1"/>
  <c r="R323" i="1"/>
  <c r="T323" i="1" s="1"/>
  <c r="S323" i="1"/>
  <c r="U323" i="1" s="1"/>
  <c r="R324" i="1"/>
  <c r="T324" i="1" s="1"/>
  <c r="S324" i="1"/>
  <c r="U324" i="1" s="1"/>
  <c r="R325" i="1"/>
  <c r="T325" i="1" s="1"/>
  <c r="S325" i="1"/>
  <c r="U325" i="1" s="1"/>
  <c r="R326" i="1"/>
  <c r="T326" i="1" s="1"/>
  <c r="S326" i="1"/>
  <c r="U326" i="1" s="1"/>
  <c r="R327" i="1"/>
  <c r="T327" i="1" s="1"/>
  <c r="S327" i="1"/>
  <c r="U327" i="1" s="1"/>
  <c r="R328" i="1"/>
  <c r="T328" i="1" s="1"/>
  <c r="S328" i="1"/>
  <c r="U328" i="1" s="1"/>
  <c r="R329" i="1"/>
  <c r="T329" i="1" s="1"/>
  <c r="S329" i="1"/>
  <c r="U329" i="1" s="1"/>
  <c r="R330" i="1"/>
  <c r="T330" i="1" s="1"/>
  <c r="S330" i="1"/>
  <c r="U330" i="1" s="1"/>
  <c r="R331" i="1"/>
  <c r="T331" i="1" s="1"/>
  <c r="S331" i="1"/>
  <c r="U331" i="1" s="1"/>
  <c r="R332" i="1"/>
  <c r="T332" i="1" s="1"/>
  <c r="S332" i="1"/>
  <c r="U332" i="1" s="1"/>
  <c r="R333" i="1"/>
  <c r="T333" i="1" s="1"/>
  <c r="S333" i="1"/>
  <c r="U333" i="1" s="1"/>
  <c r="R334" i="1"/>
  <c r="T334" i="1" s="1"/>
  <c r="S334" i="1"/>
  <c r="U334" i="1" s="1"/>
  <c r="R335" i="1"/>
  <c r="T335" i="1" s="1"/>
  <c r="S335" i="1"/>
  <c r="U335" i="1" s="1"/>
  <c r="R336" i="1"/>
  <c r="T336" i="1" s="1"/>
  <c r="S336" i="1"/>
  <c r="U336" i="1" s="1"/>
  <c r="R337" i="1"/>
  <c r="T337" i="1" s="1"/>
  <c r="S337" i="1"/>
  <c r="U337" i="1" s="1"/>
  <c r="R338" i="1"/>
  <c r="T338" i="1" s="1"/>
  <c r="S338" i="1"/>
  <c r="U338" i="1" s="1"/>
  <c r="R339" i="1"/>
  <c r="T339" i="1" s="1"/>
  <c r="S339" i="1"/>
  <c r="U339" i="1" s="1"/>
  <c r="R340" i="1"/>
  <c r="T340" i="1" s="1"/>
  <c r="S340" i="1"/>
  <c r="U340" i="1" s="1"/>
  <c r="R341" i="1"/>
  <c r="T341" i="1" s="1"/>
  <c r="S341" i="1"/>
  <c r="U341" i="1" s="1"/>
  <c r="R342" i="1"/>
  <c r="T342" i="1" s="1"/>
  <c r="S342" i="1"/>
  <c r="U342" i="1" s="1"/>
  <c r="R343" i="1"/>
  <c r="T343" i="1" s="1"/>
  <c r="S343" i="1"/>
  <c r="U343" i="1" s="1"/>
  <c r="R344" i="1"/>
  <c r="T344" i="1" s="1"/>
  <c r="S344" i="1"/>
  <c r="U344" i="1" s="1"/>
  <c r="R345" i="1"/>
  <c r="T345" i="1" s="1"/>
  <c r="S345" i="1"/>
  <c r="U345" i="1" s="1"/>
  <c r="R346" i="1"/>
  <c r="T346" i="1" s="1"/>
  <c r="S346" i="1"/>
  <c r="U346" i="1" s="1"/>
  <c r="R347" i="1"/>
  <c r="T347" i="1" s="1"/>
  <c r="S347" i="1"/>
  <c r="U347" i="1" s="1"/>
  <c r="R348" i="1"/>
  <c r="T348" i="1" s="1"/>
  <c r="S348" i="1"/>
  <c r="U348" i="1" s="1"/>
  <c r="R349" i="1"/>
  <c r="T349" i="1" s="1"/>
  <c r="S349" i="1"/>
  <c r="U349" i="1" s="1"/>
  <c r="R350" i="1"/>
  <c r="T350" i="1" s="1"/>
  <c r="S350" i="1"/>
  <c r="U350" i="1" s="1"/>
  <c r="R351" i="1"/>
  <c r="T351" i="1" s="1"/>
  <c r="S351" i="1"/>
  <c r="U351" i="1" s="1"/>
  <c r="R352" i="1"/>
  <c r="T352" i="1" s="1"/>
  <c r="S352" i="1"/>
  <c r="U352" i="1" s="1"/>
  <c r="R353" i="1"/>
  <c r="T353" i="1" s="1"/>
  <c r="S353" i="1"/>
  <c r="U353" i="1" s="1"/>
  <c r="R354" i="1"/>
  <c r="T354" i="1" s="1"/>
  <c r="S354" i="1"/>
  <c r="U354" i="1" s="1"/>
  <c r="R355" i="1"/>
  <c r="T355" i="1" s="1"/>
  <c r="S355" i="1"/>
  <c r="U355" i="1" s="1"/>
  <c r="R356" i="1"/>
  <c r="T356" i="1" s="1"/>
  <c r="S356" i="1"/>
  <c r="U356" i="1" s="1"/>
  <c r="R357" i="1"/>
  <c r="T357" i="1" s="1"/>
  <c r="S357" i="1"/>
  <c r="U357" i="1" s="1"/>
  <c r="R358" i="1"/>
  <c r="T358" i="1" s="1"/>
  <c r="S358" i="1"/>
  <c r="U358" i="1" s="1"/>
  <c r="R359" i="1"/>
  <c r="T359" i="1" s="1"/>
  <c r="S359" i="1"/>
  <c r="U359" i="1" s="1"/>
  <c r="R360" i="1"/>
  <c r="T360" i="1" s="1"/>
  <c r="S360" i="1"/>
  <c r="U360" i="1" s="1"/>
  <c r="R361" i="1"/>
  <c r="T361" i="1" s="1"/>
  <c r="S361" i="1"/>
  <c r="U361" i="1" s="1"/>
  <c r="R362" i="1"/>
  <c r="T362" i="1" s="1"/>
  <c r="S362" i="1"/>
  <c r="U362" i="1" s="1"/>
  <c r="R363" i="1"/>
  <c r="T363" i="1" s="1"/>
  <c r="S363" i="1"/>
  <c r="U363" i="1" s="1"/>
  <c r="R364" i="1"/>
  <c r="T364" i="1" s="1"/>
  <c r="S364" i="1"/>
  <c r="U364" i="1" s="1"/>
  <c r="R365" i="1"/>
  <c r="T365" i="1" s="1"/>
  <c r="S365" i="1"/>
  <c r="U365" i="1" s="1"/>
  <c r="R366" i="1"/>
  <c r="T366" i="1" s="1"/>
  <c r="S366" i="1"/>
  <c r="U366" i="1" s="1"/>
  <c r="R367" i="1"/>
  <c r="T367" i="1" s="1"/>
  <c r="S367" i="1"/>
  <c r="U367" i="1" s="1"/>
  <c r="R368" i="1"/>
  <c r="T368" i="1" s="1"/>
  <c r="S368" i="1"/>
  <c r="U368" i="1" s="1"/>
  <c r="R369" i="1"/>
  <c r="T369" i="1" s="1"/>
  <c r="S369" i="1"/>
  <c r="U369" i="1" s="1"/>
  <c r="R370" i="1"/>
  <c r="T370" i="1" s="1"/>
  <c r="S370" i="1"/>
  <c r="U370" i="1" s="1"/>
  <c r="R371" i="1"/>
  <c r="T371" i="1" s="1"/>
  <c r="S371" i="1"/>
  <c r="U371" i="1" s="1"/>
  <c r="R372" i="1"/>
  <c r="T372" i="1" s="1"/>
  <c r="S372" i="1"/>
  <c r="U372" i="1" s="1"/>
  <c r="R373" i="1"/>
  <c r="T373" i="1" s="1"/>
  <c r="S373" i="1"/>
  <c r="U373" i="1" s="1"/>
  <c r="R374" i="1"/>
  <c r="T374" i="1" s="1"/>
  <c r="S374" i="1"/>
  <c r="U374" i="1" s="1"/>
  <c r="R375" i="1"/>
  <c r="T375" i="1" s="1"/>
  <c r="S375" i="1"/>
  <c r="U375" i="1" s="1"/>
  <c r="R376" i="1"/>
  <c r="T376" i="1" s="1"/>
  <c r="S376" i="1"/>
  <c r="U376" i="1" s="1"/>
  <c r="R377" i="1"/>
  <c r="T377" i="1" s="1"/>
  <c r="S377" i="1"/>
  <c r="U377" i="1" s="1"/>
  <c r="R378" i="1"/>
  <c r="T378" i="1" s="1"/>
  <c r="S378" i="1"/>
  <c r="U378" i="1" s="1"/>
  <c r="R379" i="1"/>
  <c r="T379" i="1" s="1"/>
  <c r="S379" i="1"/>
  <c r="U379" i="1" s="1"/>
  <c r="R380" i="1"/>
  <c r="T380" i="1" s="1"/>
  <c r="S380" i="1"/>
  <c r="U380" i="1" s="1"/>
  <c r="R381" i="1"/>
  <c r="T381" i="1" s="1"/>
  <c r="S381" i="1"/>
  <c r="U381" i="1" s="1"/>
  <c r="R382" i="1"/>
  <c r="T382" i="1" s="1"/>
  <c r="S382" i="1"/>
  <c r="U382" i="1" s="1"/>
  <c r="R383" i="1"/>
  <c r="T383" i="1" s="1"/>
  <c r="S383" i="1"/>
  <c r="U383" i="1" s="1"/>
  <c r="R384" i="1"/>
  <c r="T384" i="1" s="1"/>
  <c r="S384" i="1"/>
  <c r="U384" i="1" s="1"/>
  <c r="R385" i="1"/>
  <c r="T385" i="1" s="1"/>
  <c r="S385" i="1"/>
  <c r="U385" i="1" s="1"/>
  <c r="R386" i="1"/>
  <c r="T386" i="1" s="1"/>
  <c r="S386" i="1"/>
  <c r="U386" i="1" s="1"/>
  <c r="R387" i="1"/>
  <c r="T387" i="1" s="1"/>
  <c r="S387" i="1"/>
  <c r="U387" i="1" s="1"/>
  <c r="R388" i="1"/>
  <c r="T388" i="1" s="1"/>
  <c r="S388" i="1"/>
  <c r="U388" i="1" s="1"/>
  <c r="R389" i="1"/>
  <c r="T389" i="1" s="1"/>
  <c r="S389" i="1"/>
  <c r="U389" i="1" s="1"/>
  <c r="R390" i="1"/>
  <c r="T390" i="1" s="1"/>
  <c r="S390" i="1"/>
  <c r="U390" i="1" s="1"/>
  <c r="R391" i="1"/>
  <c r="T391" i="1" s="1"/>
  <c r="S391" i="1"/>
  <c r="U391" i="1" s="1"/>
  <c r="R392" i="1"/>
  <c r="T392" i="1" s="1"/>
  <c r="S392" i="1"/>
  <c r="U392" i="1" s="1"/>
  <c r="R393" i="1"/>
  <c r="T393" i="1" s="1"/>
  <c r="S393" i="1"/>
  <c r="U393" i="1" s="1"/>
  <c r="R394" i="1"/>
  <c r="T394" i="1" s="1"/>
  <c r="S394" i="1"/>
  <c r="U394" i="1" s="1"/>
  <c r="R395" i="1"/>
  <c r="T395" i="1" s="1"/>
  <c r="S395" i="1"/>
  <c r="U395" i="1" s="1"/>
  <c r="R396" i="1"/>
  <c r="T396" i="1" s="1"/>
  <c r="S396" i="1"/>
  <c r="U396" i="1" s="1"/>
  <c r="R397" i="1"/>
  <c r="T397" i="1" s="1"/>
  <c r="S397" i="1"/>
  <c r="U397" i="1" s="1"/>
  <c r="R398" i="1"/>
  <c r="T398" i="1" s="1"/>
  <c r="S398" i="1"/>
  <c r="U398" i="1" s="1"/>
  <c r="R399" i="1"/>
  <c r="T399" i="1" s="1"/>
  <c r="S399" i="1"/>
  <c r="U399" i="1" s="1"/>
  <c r="R400" i="1"/>
  <c r="T400" i="1" s="1"/>
  <c r="S400" i="1"/>
  <c r="U400" i="1" s="1"/>
  <c r="R401" i="1"/>
  <c r="T401" i="1" s="1"/>
  <c r="S401" i="1"/>
  <c r="U401" i="1" s="1"/>
  <c r="R402" i="1"/>
  <c r="T402" i="1" s="1"/>
  <c r="S402" i="1"/>
  <c r="U402" i="1" s="1"/>
  <c r="R403" i="1"/>
  <c r="T403" i="1" s="1"/>
  <c r="S403" i="1"/>
  <c r="U403" i="1" s="1"/>
  <c r="R404" i="1"/>
  <c r="T404" i="1" s="1"/>
  <c r="S404" i="1"/>
  <c r="U404" i="1" s="1"/>
  <c r="R405" i="1"/>
  <c r="T405" i="1" s="1"/>
  <c r="S405" i="1"/>
  <c r="U405" i="1" s="1"/>
  <c r="R406" i="1"/>
  <c r="T406" i="1" s="1"/>
  <c r="S406" i="1"/>
  <c r="U406" i="1" s="1"/>
  <c r="R407" i="1"/>
  <c r="T407" i="1" s="1"/>
  <c r="S407" i="1"/>
  <c r="U407" i="1" s="1"/>
  <c r="R408" i="1"/>
  <c r="T408" i="1" s="1"/>
  <c r="S408" i="1"/>
  <c r="U408" i="1" s="1"/>
  <c r="R409" i="1"/>
  <c r="T409" i="1" s="1"/>
  <c r="S409" i="1"/>
  <c r="U409" i="1" s="1"/>
  <c r="R410" i="1"/>
  <c r="T410" i="1" s="1"/>
  <c r="S410" i="1"/>
  <c r="U410" i="1" s="1"/>
  <c r="R411" i="1"/>
  <c r="T411" i="1" s="1"/>
  <c r="S411" i="1"/>
  <c r="U411" i="1" s="1"/>
  <c r="R412" i="1"/>
  <c r="T412" i="1" s="1"/>
  <c r="S412" i="1"/>
  <c r="U412" i="1" s="1"/>
  <c r="R413" i="1"/>
  <c r="T413" i="1" s="1"/>
  <c r="S413" i="1"/>
  <c r="U413" i="1" s="1"/>
  <c r="R414" i="1"/>
  <c r="T414" i="1" s="1"/>
  <c r="S414" i="1"/>
  <c r="U414" i="1" s="1"/>
  <c r="R415" i="1"/>
  <c r="T415" i="1" s="1"/>
  <c r="S415" i="1"/>
  <c r="U415" i="1" s="1"/>
  <c r="R416" i="1"/>
  <c r="T416" i="1" s="1"/>
  <c r="S416" i="1"/>
  <c r="U416" i="1" s="1"/>
  <c r="R417" i="1"/>
  <c r="T417" i="1" s="1"/>
  <c r="S417" i="1"/>
  <c r="U417" i="1" s="1"/>
  <c r="R418" i="1"/>
  <c r="T418" i="1" s="1"/>
  <c r="S418" i="1"/>
  <c r="U418" i="1" s="1"/>
  <c r="R419" i="1"/>
  <c r="T419" i="1" s="1"/>
  <c r="S419" i="1"/>
  <c r="U419" i="1" s="1"/>
  <c r="R420" i="1"/>
  <c r="T420" i="1" s="1"/>
  <c r="S420" i="1"/>
  <c r="U420" i="1" s="1"/>
  <c r="R421" i="1"/>
  <c r="T421" i="1" s="1"/>
  <c r="S421" i="1"/>
  <c r="U421" i="1" s="1"/>
  <c r="R422" i="1"/>
  <c r="T422" i="1" s="1"/>
  <c r="S422" i="1"/>
  <c r="U422" i="1" s="1"/>
  <c r="R423" i="1"/>
  <c r="T423" i="1" s="1"/>
  <c r="S423" i="1"/>
  <c r="U423" i="1" s="1"/>
  <c r="R424" i="1"/>
  <c r="T424" i="1" s="1"/>
  <c r="S424" i="1"/>
  <c r="U424" i="1" s="1"/>
  <c r="R425" i="1"/>
  <c r="T425" i="1" s="1"/>
  <c r="S425" i="1"/>
  <c r="U425" i="1" s="1"/>
  <c r="R426" i="1"/>
  <c r="T426" i="1" s="1"/>
  <c r="S426" i="1"/>
  <c r="U426" i="1" s="1"/>
  <c r="R427" i="1"/>
  <c r="T427" i="1" s="1"/>
  <c r="S427" i="1"/>
  <c r="U427" i="1" s="1"/>
  <c r="R428" i="1"/>
  <c r="T428" i="1" s="1"/>
  <c r="S428" i="1"/>
  <c r="U428" i="1" s="1"/>
  <c r="R429" i="1"/>
  <c r="T429" i="1" s="1"/>
  <c r="S429" i="1"/>
  <c r="U429" i="1" s="1"/>
  <c r="R430" i="1"/>
  <c r="T430" i="1" s="1"/>
  <c r="S430" i="1"/>
  <c r="U430" i="1" s="1"/>
  <c r="R431" i="1"/>
  <c r="T431" i="1" s="1"/>
  <c r="S431" i="1"/>
  <c r="U431" i="1" s="1"/>
  <c r="R432" i="1"/>
  <c r="T432" i="1" s="1"/>
  <c r="S432" i="1"/>
  <c r="U432" i="1" s="1"/>
  <c r="R433" i="1"/>
  <c r="T433" i="1" s="1"/>
  <c r="S433" i="1"/>
  <c r="U433" i="1" s="1"/>
  <c r="R434" i="1"/>
  <c r="T434" i="1" s="1"/>
  <c r="S434" i="1"/>
  <c r="U434" i="1" s="1"/>
  <c r="R435" i="1"/>
  <c r="T435" i="1" s="1"/>
  <c r="S435" i="1"/>
  <c r="U435" i="1" s="1"/>
  <c r="R436" i="1"/>
  <c r="T436" i="1" s="1"/>
  <c r="S436" i="1"/>
  <c r="U436" i="1" s="1"/>
  <c r="R437" i="1"/>
  <c r="T437" i="1" s="1"/>
  <c r="S437" i="1"/>
  <c r="U437" i="1" s="1"/>
  <c r="R438" i="1"/>
  <c r="T438" i="1" s="1"/>
  <c r="S438" i="1"/>
  <c r="U438" i="1" s="1"/>
  <c r="R439" i="1"/>
  <c r="T439" i="1" s="1"/>
  <c r="S439" i="1"/>
  <c r="U439" i="1" s="1"/>
  <c r="R440" i="1"/>
  <c r="T440" i="1" s="1"/>
  <c r="S440" i="1"/>
  <c r="U440" i="1" s="1"/>
  <c r="R441" i="1"/>
  <c r="T441" i="1" s="1"/>
  <c r="S441" i="1"/>
  <c r="U441" i="1" s="1"/>
  <c r="R442" i="1"/>
  <c r="T442" i="1" s="1"/>
  <c r="S442" i="1"/>
  <c r="U442" i="1" s="1"/>
  <c r="R443" i="1"/>
  <c r="T443" i="1" s="1"/>
  <c r="S443" i="1"/>
  <c r="U443" i="1" s="1"/>
  <c r="R444" i="1"/>
  <c r="T444" i="1" s="1"/>
  <c r="S444" i="1"/>
  <c r="U444" i="1" s="1"/>
  <c r="R445" i="1"/>
  <c r="T445" i="1" s="1"/>
  <c r="S445" i="1"/>
  <c r="U445" i="1" s="1"/>
  <c r="R446" i="1"/>
  <c r="T446" i="1" s="1"/>
  <c r="S446" i="1"/>
  <c r="U446" i="1" s="1"/>
  <c r="R447" i="1"/>
  <c r="T447" i="1" s="1"/>
  <c r="S447" i="1"/>
  <c r="U447" i="1" s="1"/>
  <c r="R448" i="1"/>
  <c r="T448" i="1" s="1"/>
  <c r="S448" i="1"/>
  <c r="U448" i="1" s="1"/>
  <c r="R449" i="1"/>
  <c r="T449" i="1" s="1"/>
  <c r="S449" i="1"/>
  <c r="U449" i="1" s="1"/>
  <c r="R450" i="1"/>
  <c r="T450" i="1" s="1"/>
  <c r="S450" i="1"/>
  <c r="U450" i="1" s="1"/>
  <c r="R451" i="1"/>
  <c r="T451" i="1" s="1"/>
  <c r="S451" i="1"/>
  <c r="U451" i="1" s="1"/>
  <c r="R452" i="1"/>
  <c r="T452" i="1" s="1"/>
  <c r="S452" i="1"/>
  <c r="U452" i="1" s="1"/>
  <c r="R453" i="1"/>
  <c r="T453" i="1" s="1"/>
  <c r="S453" i="1"/>
  <c r="U453" i="1" s="1"/>
  <c r="R454" i="1"/>
  <c r="T454" i="1" s="1"/>
  <c r="S454" i="1"/>
  <c r="U454" i="1" s="1"/>
  <c r="R455" i="1"/>
  <c r="T455" i="1" s="1"/>
  <c r="S455" i="1"/>
  <c r="U455" i="1" s="1"/>
  <c r="R456" i="1"/>
  <c r="T456" i="1" s="1"/>
  <c r="S456" i="1"/>
  <c r="U456" i="1" s="1"/>
  <c r="R457" i="1"/>
  <c r="T457" i="1" s="1"/>
  <c r="S457" i="1"/>
  <c r="U457" i="1" s="1"/>
  <c r="R458" i="1"/>
  <c r="T458" i="1" s="1"/>
  <c r="S458" i="1"/>
  <c r="U458" i="1" s="1"/>
  <c r="R459" i="1"/>
  <c r="T459" i="1" s="1"/>
  <c r="S459" i="1"/>
  <c r="U459" i="1" s="1"/>
  <c r="R460" i="1"/>
  <c r="T460" i="1" s="1"/>
  <c r="S460" i="1"/>
  <c r="U460" i="1" s="1"/>
  <c r="R461" i="1"/>
  <c r="T461" i="1" s="1"/>
  <c r="S461" i="1"/>
  <c r="U461" i="1" s="1"/>
  <c r="R462" i="1"/>
  <c r="T462" i="1" s="1"/>
  <c r="S462" i="1"/>
  <c r="U462" i="1" s="1"/>
  <c r="R463" i="1"/>
  <c r="T463" i="1" s="1"/>
  <c r="S463" i="1"/>
  <c r="U463" i="1" s="1"/>
  <c r="R464" i="1"/>
  <c r="T464" i="1" s="1"/>
  <c r="S464" i="1"/>
  <c r="U464" i="1" s="1"/>
  <c r="R465" i="1"/>
  <c r="T465" i="1" s="1"/>
  <c r="S465" i="1"/>
  <c r="U465" i="1" s="1"/>
  <c r="R466" i="1"/>
  <c r="T466" i="1" s="1"/>
  <c r="S466" i="1"/>
  <c r="U466" i="1" s="1"/>
  <c r="R467" i="1"/>
  <c r="T467" i="1" s="1"/>
  <c r="S467" i="1"/>
  <c r="U467" i="1" s="1"/>
  <c r="R468" i="1"/>
  <c r="T468" i="1" s="1"/>
  <c r="S468" i="1"/>
  <c r="U468" i="1" s="1"/>
  <c r="R469" i="1"/>
  <c r="T469" i="1" s="1"/>
  <c r="S469" i="1"/>
  <c r="U469" i="1" s="1"/>
  <c r="R470" i="1"/>
  <c r="T470" i="1" s="1"/>
  <c r="S470" i="1"/>
  <c r="U470" i="1" s="1"/>
  <c r="R471" i="1"/>
  <c r="T471" i="1" s="1"/>
  <c r="S471" i="1"/>
  <c r="U471" i="1" s="1"/>
  <c r="R472" i="1"/>
  <c r="T472" i="1" s="1"/>
  <c r="S472" i="1"/>
  <c r="U472" i="1" s="1"/>
  <c r="R473" i="1"/>
  <c r="T473" i="1" s="1"/>
  <c r="S473" i="1"/>
  <c r="U473" i="1" s="1"/>
  <c r="R474" i="1"/>
  <c r="T474" i="1" s="1"/>
  <c r="S474" i="1"/>
  <c r="U474" i="1" s="1"/>
  <c r="R475" i="1"/>
  <c r="T475" i="1" s="1"/>
  <c r="S475" i="1"/>
  <c r="U475" i="1" s="1"/>
  <c r="R476" i="1"/>
  <c r="T476" i="1" s="1"/>
  <c r="S476" i="1"/>
  <c r="U476" i="1" s="1"/>
  <c r="R477" i="1"/>
  <c r="T477" i="1" s="1"/>
  <c r="S477" i="1"/>
  <c r="U477" i="1" s="1"/>
  <c r="R478" i="1"/>
  <c r="T478" i="1" s="1"/>
  <c r="S478" i="1"/>
  <c r="U478" i="1" s="1"/>
  <c r="R479" i="1"/>
  <c r="T479" i="1" s="1"/>
  <c r="S479" i="1"/>
  <c r="U479" i="1" s="1"/>
  <c r="R480" i="1"/>
  <c r="T480" i="1" s="1"/>
  <c r="S480" i="1"/>
  <c r="U480" i="1" s="1"/>
  <c r="R481" i="1"/>
  <c r="T481" i="1" s="1"/>
  <c r="S481" i="1"/>
  <c r="U481" i="1" s="1"/>
  <c r="R482" i="1"/>
  <c r="T482" i="1" s="1"/>
  <c r="S482" i="1"/>
  <c r="U482" i="1" s="1"/>
  <c r="R483" i="1"/>
  <c r="T483" i="1" s="1"/>
  <c r="S483" i="1"/>
  <c r="U483" i="1" s="1"/>
  <c r="R484" i="1"/>
  <c r="T484" i="1" s="1"/>
  <c r="S484" i="1"/>
  <c r="U484" i="1" s="1"/>
  <c r="R485" i="1"/>
  <c r="T485" i="1" s="1"/>
  <c r="S485" i="1"/>
  <c r="U485" i="1" s="1"/>
  <c r="R486" i="1"/>
  <c r="T486" i="1" s="1"/>
  <c r="S486" i="1"/>
  <c r="U486" i="1" s="1"/>
  <c r="R487" i="1"/>
  <c r="T487" i="1" s="1"/>
  <c r="S487" i="1"/>
  <c r="U487" i="1" s="1"/>
  <c r="R488" i="1"/>
  <c r="T488" i="1" s="1"/>
  <c r="S488" i="1"/>
  <c r="U488" i="1" s="1"/>
  <c r="R489" i="1"/>
  <c r="T489" i="1" s="1"/>
  <c r="S489" i="1"/>
  <c r="U489" i="1" s="1"/>
  <c r="R490" i="1"/>
  <c r="T490" i="1" s="1"/>
  <c r="S490" i="1"/>
  <c r="U490" i="1" s="1"/>
  <c r="R491" i="1"/>
  <c r="T491" i="1" s="1"/>
  <c r="S491" i="1"/>
  <c r="U491" i="1" s="1"/>
  <c r="R492" i="1"/>
  <c r="T492" i="1" s="1"/>
  <c r="S492" i="1"/>
  <c r="U492" i="1" s="1"/>
  <c r="R493" i="1"/>
  <c r="T493" i="1" s="1"/>
  <c r="S493" i="1"/>
  <c r="U493" i="1" s="1"/>
  <c r="R494" i="1"/>
  <c r="T494" i="1" s="1"/>
  <c r="S494" i="1"/>
  <c r="U494" i="1" s="1"/>
  <c r="R495" i="1"/>
  <c r="T495" i="1" s="1"/>
  <c r="S495" i="1"/>
  <c r="U495" i="1" s="1"/>
  <c r="R496" i="1"/>
  <c r="T496" i="1" s="1"/>
  <c r="S496" i="1"/>
  <c r="U496" i="1" s="1"/>
  <c r="R497" i="1"/>
  <c r="T497" i="1" s="1"/>
  <c r="S497" i="1"/>
  <c r="U497" i="1" s="1"/>
  <c r="R498" i="1"/>
  <c r="T498" i="1" s="1"/>
  <c r="S498" i="1"/>
  <c r="U498" i="1" s="1"/>
  <c r="R499" i="1"/>
  <c r="T499" i="1" s="1"/>
  <c r="S499" i="1"/>
  <c r="U499" i="1" s="1"/>
  <c r="R500" i="1"/>
  <c r="T500" i="1" s="1"/>
  <c r="S500" i="1"/>
  <c r="U500" i="1" s="1"/>
  <c r="R501" i="1"/>
  <c r="T501" i="1" s="1"/>
  <c r="S501" i="1"/>
  <c r="U501" i="1" s="1"/>
  <c r="R502" i="1"/>
  <c r="T502" i="1" s="1"/>
  <c r="S502" i="1"/>
  <c r="U502" i="1" s="1"/>
  <c r="R503" i="1"/>
  <c r="T503" i="1" s="1"/>
  <c r="S503" i="1"/>
  <c r="U503" i="1" s="1"/>
  <c r="R504" i="1"/>
  <c r="T504" i="1" s="1"/>
  <c r="S504" i="1"/>
  <c r="U504" i="1" s="1"/>
  <c r="R505" i="1"/>
  <c r="T505" i="1" s="1"/>
  <c r="S505" i="1"/>
  <c r="U505" i="1" s="1"/>
  <c r="R506" i="1"/>
  <c r="T506" i="1" s="1"/>
  <c r="S506" i="1"/>
  <c r="U506" i="1" s="1"/>
  <c r="R507" i="1"/>
  <c r="T507" i="1" s="1"/>
  <c r="S507" i="1"/>
  <c r="U507" i="1" s="1"/>
  <c r="R508" i="1"/>
  <c r="T508" i="1" s="1"/>
  <c r="S508" i="1"/>
  <c r="U508" i="1" s="1"/>
  <c r="R509" i="1"/>
  <c r="T509" i="1" s="1"/>
  <c r="S509" i="1"/>
  <c r="U509" i="1" s="1"/>
  <c r="R510" i="1"/>
  <c r="T510" i="1" s="1"/>
  <c r="S510" i="1"/>
  <c r="U510" i="1" s="1"/>
  <c r="R511" i="1"/>
  <c r="T511" i="1" s="1"/>
  <c r="S511" i="1"/>
  <c r="U511" i="1" s="1"/>
  <c r="R512" i="1"/>
  <c r="T512" i="1" s="1"/>
  <c r="S512" i="1"/>
  <c r="U512" i="1" s="1"/>
  <c r="R513" i="1"/>
  <c r="T513" i="1" s="1"/>
  <c r="S513" i="1"/>
  <c r="U513" i="1" s="1"/>
  <c r="R514" i="1"/>
  <c r="T514" i="1" s="1"/>
  <c r="S514" i="1"/>
  <c r="U514" i="1" s="1"/>
  <c r="R515" i="1"/>
  <c r="T515" i="1" s="1"/>
  <c r="S515" i="1"/>
  <c r="U515" i="1" s="1"/>
  <c r="R516" i="1"/>
  <c r="T516" i="1" s="1"/>
  <c r="S516" i="1"/>
  <c r="U516" i="1" s="1"/>
  <c r="R517" i="1"/>
  <c r="T517" i="1" s="1"/>
  <c r="S517" i="1"/>
  <c r="U517" i="1" s="1"/>
  <c r="R518" i="1"/>
  <c r="T518" i="1" s="1"/>
  <c r="S518" i="1"/>
  <c r="U518" i="1" s="1"/>
  <c r="R519" i="1"/>
  <c r="T519" i="1" s="1"/>
  <c r="S519" i="1"/>
  <c r="U519" i="1" s="1"/>
  <c r="R520" i="1"/>
  <c r="T520" i="1" s="1"/>
  <c r="S520" i="1"/>
  <c r="U520" i="1" s="1"/>
  <c r="R521" i="1"/>
  <c r="T521" i="1" s="1"/>
  <c r="S521" i="1"/>
  <c r="U521" i="1" s="1"/>
  <c r="R522" i="1"/>
  <c r="T522" i="1" s="1"/>
  <c r="S522" i="1"/>
  <c r="U522" i="1" s="1"/>
  <c r="R523" i="1"/>
  <c r="T523" i="1" s="1"/>
  <c r="S523" i="1"/>
  <c r="U523" i="1" s="1"/>
  <c r="R524" i="1"/>
  <c r="T524" i="1" s="1"/>
  <c r="S524" i="1"/>
  <c r="U524" i="1" s="1"/>
  <c r="R525" i="1"/>
  <c r="T525" i="1" s="1"/>
  <c r="S525" i="1"/>
  <c r="U525" i="1" s="1"/>
  <c r="R526" i="1"/>
  <c r="T526" i="1" s="1"/>
  <c r="S526" i="1"/>
  <c r="U526" i="1" s="1"/>
  <c r="R527" i="1"/>
  <c r="T527" i="1" s="1"/>
  <c r="S527" i="1"/>
  <c r="U527" i="1" s="1"/>
  <c r="R528" i="1"/>
  <c r="T528" i="1" s="1"/>
  <c r="S528" i="1"/>
  <c r="U528" i="1" s="1"/>
  <c r="R529" i="1"/>
  <c r="T529" i="1" s="1"/>
  <c r="S529" i="1"/>
  <c r="U529" i="1" s="1"/>
  <c r="R530" i="1"/>
  <c r="T530" i="1" s="1"/>
  <c r="S530" i="1"/>
  <c r="U530" i="1" s="1"/>
  <c r="R531" i="1"/>
  <c r="T531" i="1" s="1"/>
  <c r="S531" i="1"/>
  <c r="U531" i="1" s="1"/>
  <c r="R532" i="1"/>
  <c r="T532" i="1" s="1"/>
  <c r="S532" i="1"/>
  <c r="U532" i="1" s="1"/>
  <c r="R533" i="1"/>
  <c r="T533" i="1" s="1"/>
  <c r="S533" i="1"/>
  <c r="U533" i="1" s="1"/>
  <c r="R534" i="1"/>
  <c r="T534" i="1" s="1"/>
  <c r="S534" i="1"/>
  <c r="U534" i="1" s="1"/>
  <c r="R535" i="1"/>
  <c r="T535" i="1" s="1"/>
  <c r="S535" i="1"/>
  <c r="U535" i="1" s="1"/>
  <c r="R536" i="1"/>
  <c r="T536" i="1" s="1"/>
  <c r="S536" i="1"/>
  <c r="U536" i="1" s="1"/>
  <c r="R537" i="1"/>
  <c r="T537" i="1" s="1"/>
  <c r="S537" i="1"/>
  <c r="U537" i="1" s="1"/>
  <c r="R538" i="1"/>
  <c r="T538" i="1" s="1"/>
  <c r="S538" i="1"/>
  <c r="U538" i="1" s="1"/>
  <c r="R539" i="1"/>
  <c r="T539" i="1" s="1"/>
  <c r="S539" i="1"/>
  <c r="U539" i="1" s="1"/>
  <c r="R540" i="1"/>
  <c r="T540" i="1" s="1"/>
  <c r="S540" i="1"/>
  <c r="U540" i="1" s="1"/>
  <c r="R541" i="1"/>
  <c r="T541" i="1" s="1"/>
  <c r="S541" i="1"/>
  <c r="U541" i="1" s="1"/>
  <c r="R542" i="1"/>
  <c r="T542" i="1" s="1"/>
  <c r="S542" i="1"/>
  <c r="U542" i="1" s="1"/>
  <c r="R543" i="1"/>
  <c r="T543" i="1" s="1"/>
  <c r="S543" i="1"/>
  <c r="U543" i="1" s="1"/>
  <c r="R544" i="1"/>
  <c r="T544" i="1" s="1"/>
  <c r="S544" i="1"/>
  <c r="U544" i="1" s="1"/>
  <c r="R545" i="1"/>
  <c r="T545" i="1" s="1"/>
  <c r="S545" i="1"/>
  <c r="U545" i="1" s="1"/>
  <c r="R546" i="1"/>
  <c r="T546" i="1" s="1"/>
  <c r="S546" i="1"/>
  <c r="U546" i="1" s="1"/>
  <c r="R547" i="1"/>
  <c r="T547" i="1" s="1"/>
  <c r="S547" i="1"/>
  <c r="U547" i="1" s="1"/>
  <c r="R548" i="1"/>
  <c r="T548" i="1" s="1"/>
  <c r="S548" i="1"/>
  <c r="U548" i="1" s="1"/>
  <c r="R549" i="1"/>
  <c r="T549" i="1" s="1"/>
  <c r="S549" i="1"/>
  <c r="U549" i="1" s="1"/>
  <c r="R550" i="1"/>
  <c r="T550" i="1" s="1"/>
  <c r="S550" i="1"/>
  <c r="U550" i="1" s="1"/>
  <c r="R551" i="1"/>
  <c r="T551" i="1" s="1"/>
  <c r="S551" i="1"/>
  <c r="U551" i="1" s="1"/>
  <c r="R552" i="1"/>
  <c r="T552" i="1" s="1"/>
  <c r="S552" i="1"/>
  <c r="U552" i="1" s="1"/>
  <c r="R553" i="1"/>
  <c r="T553" i="1" s="1"/>
  <c r="S553" i="1"/>
  <c r="U553" i="1" s="1"/>
  <c r="R554" i="1"/>
  <c r="T554" i="1" s="1"/>
  <c r="S554" i="1"/>
  <c r="U554" i="1" s="1"/>
  <c r="R555" i="1"/>
  <c r="T555" i="1" s="1"/>
  <c r="S555" i="1"/>
  <c r="U555" i="1" s="1"/>
  <c r="R556" i="1"/>
  <c r="T556" i="1" s="1"/>
  <c r="S556" i="1"/>
  <c r="U556" i="1" s="1"/>
  <c r="R557" i="1"/>
  <c r="T557" i="1" s="1"/>
  <c r="S557" i="1"/>
  <c r="U557" i="1" s="1"/>
  <c r="R558" i="1"/>
  <c r="T558" i="1" s="1"/>
  <c r="S558" i="1"/>
  <c r="U558" i="1" s="1"/>
  <c r="R559" i="1"/>
  <c r="T559" i="1" s="1"/>
  <c r="S559" i="1"/>
  <c r="U559" i="1" s="1"/>
  <c r="R560" i="1"/>
  <c r="T560" i="1" s="1"/>
  <c r="S560" i="1"/>
  <c r="U560" i="1" s="1"/>
  <c r="R561" i="1"/>
  <c r="T561" i="1" s="1"/>
  <c r="S561" i="1"/>
  <c r="U561" i="1" s="1"/>
  <c r="R562" i="1"/>
  <c r="T562" i="1" s="1"/>
  <c r="S562" i="1"/>
  <c r="U562" i="1" s="1"/>
  <c r="R563" i="1"/>
  <c r="T563" i="1" s="1"/>
  <c r="S563" i="1"/>
  <c r="U563" i="1" s="1"/>
  <c r="R564" i="1"/>
  <c r="T564" i="1" s="1"/>
  <c r="S564" i="1"/>
  <c r="U564" i="1" s="1"/>
  <c r="R565" i="1"/>
  <c r="T565" i="1" s="1"/>
  <c r="S565" i="1"/>
  <c r="U565" i="1" s="1"/>
  <c r="R566" i="1"/>
  <c r="T566" i="1" s="1"/>
  <c r="S566" i="1"/>
  <c r="U566" i="1" s="1"/>
  <c r="R567" i="1"/>
  <c r="T567" i="1" s="1"/>
  <c r="S567" i="1"/>
  <c r="U567" i="1" s="1"/>
  <c r="R568" i="1"/>
  <c r="T568" i="1" s="1"/>
  <c r="S568" i="1"/>
  <c r="U568" i="1" s="1"/>
  <c r="R569" i="1"/>
  <c r="T569" i="1" s="1"/>
  <c r="S569" i="1"/>
  <c r="U569" i="1" s="1"/>
  <c r="R570" i="1"/>
  <c r="T570" i="1" s="1"/>
  <c r="S570" i="1"/>
  <c r="U570" i="1" s="1"/>
  <c r="R571" i="1"/>
  <c r="T571" i="1" s="1"/>
  <c r="S571" i="1"/>
  <c r="U571" i="1" s="1"/>
  <c r="R572" i="1"/>
  <c r="T572" i="1" s="1"/>
  <c r="S572" i="1"/>
  <c r="U572" i="1" s="1"/>
  <c r="R573" i="1"/>
  <c r="T573" i="1" s="1"/>
  <c r="S573" i="1"/>
  <c r="U573" i="1" s="1"/>
  <c r="R574" i="1"/>
  <c r="T574" i="1" s="1"/>
  <c r="S574" i="1"/>
  <c r="U574" i="1" s="1"/>
  <c r="R575" i="1"/>
  <c r="T575" i="1" s="1"/>
  <c r="S575" i="1"/>
  <c r="U575" i="1" s="1"/>
  <c r="R576" i="1"/>
  <c r="T576" i="1" s="1"/>
  <c r="S576" i="1"/>
  <c r="U576" i="1" s="1"/>
  <c r="R577" i="1"/>
  <c r="T577" i="1" s="1"/>
  <c r="S577" i="1"/>
  <c r="U577" i="1" s="1"/>
  <c r="R578" i="1"/>
  <c r="T578" i="1" s="1"/>
  <c r="S578" i="1"/>
  <c r="U578" i="1" s="1"/>
  <c r="R579" i="1"/>
  <c r="T579" i="1" s="1"/>
  <c r="S579" i="1"/>
  <c r="U579" i="1" s="1"/>
  <c r="R580" i="1"/>
  <c r="T580" i="1" s="1"/>
  <c r="S580" i="1"/>
  <c r="U580" i="1" s="1"/>
  <c r="R581" i="1"/>
  <c r="T581" i="1" s="1"/>
  <c r="S581" i="1"/>
  <c r="U581" i="1" s="1"/>
  <c r="R582" i="1"/>
  <c r="T582" i="1" s="1"/>
  <c r="S582" i="1"/>
  <c r="U582" i="1" s="1"/>
  <c r="R583" i="1"/>
  <c r="T583" i="1" s="1"/>
  <c r="S583" i="1"/>
  <c r="U583" i="1" s="1"/>
  <c r="R584" i="1"/>
  <c r="T584" i="1" s="1"/>
  <c r="S584" i="1"/>
  <c r="U584" i="1" s="1"/>
  <c r="R585" i="1"/>
  <c r="T585" i="1" s="1"/>
  <c r="S585" i="1"/>
  <c r="U585" i="1" s="1"/>
  <c r="R586" i="1"/>
  <c r="T586" i="1" s="1"/>
  <c r="S586" i="1"/>
  <c r="U586" i="1" s="1"/>
  <c r="R587" i="1"/>
  <c r="T587" i="1" s="1"/>
  <c r="S587" i="1"/>
  <c r="U587" i="1" s="1"/>
  <c r="R588" i="1"/>
  <c r="T588" i="1" s="1"/>
  <c r="S588" i="1"/>
  <c r="U588" i="1" s="1"/>
  <c r="R589" i="1"/>
  <c r="T589" i="1" s="1"/>
  <c r="S589" i="1"/>
  <c r="U589" i="1" s="1"/>
  <c r="R590" i="1"/>
  <c r="T590" i="1" s="1"/>
  <c r="S590" i="1"/>
  <c r="U590" i="1" s="1"/>
  <c r="R591" i="1"/>
  <c r="T591" i="1" s="1"/>
  <c r="S591" i="1"/>
  <c r="U591" i="1" s="1"/>
  <c r="R592" i="1"/>
  <c r="T592" i="1" s="1"/>
  <c r="S592" i="1"/>
  <c r="U592" i="1" s="1"/>
  <c r="R593" i="1"/>
  <c r="T593" i="1" s="1"/>
  <c r="S593" i="1"/>
  <c r="U593" i="1" s="1"/>
  <c r="R594" i="1"/>
  <c r="T594" i="1" s="1"/>
  <c r="S594" i="1"/>
  <c r="U594" i="1" s="1"/>
  <c r="R595" i="1"/>
  <c r="T595" i="1" s="1"/>
  <c r="S595" i="1"/>
  <c r="U595" i="1" s="1"/>
  <c r="R596" i="1"/>
  <c r="T596" i="1" s="1"/>
  <c r="S596" i="1"/>
  <c r="U596" i="1" s="1"/>
  <c r="R597" i="1"/>
  <c r="T597" i="1" s="1"/>
  <c r="S597" i="1"/>
  <c r="U597" i="1" s="1"/>
  <c r="R598" i="1"/>
  <c r="T598" i="1" s="1"/>
  <c r="S598" i="1"/>
  <c r="U598" i="1" s="1"/>
  <c r="R599" i="1"/>
  <c r="T599" i="1" s="1"/>
  <c r="S599" i="1"/>
  <c r="U599" i="1" s="1"/>
  <c r="R600" i="1"/>
  <c r="T600" i="1" s="1"/>
  <c r="S600" i="1"/>
  <c r="U600" i="1" s="1"/>
  <c r="R601" i="1"/>
  <c r="T601" i="1" s="1"/>
  <c r="S601" i="1"/>
  <c r="U601" i="1" s="1"/>
  <c r="R602" i="1"/>
  <c r="T602" i="1" s="1"/>
  <c r="S602" i="1"/>
  <c r="U602" i="1" s="1"/>
  <c r="R603" i="1"/>
  <c r="T603" i="1" s="1"/>
  <c r="S603" i="1"/>
  <c r="U603" i="1" s="1"/>
  <c r="R604" i="1"/>
  <c r="T604" i="1" s="1"/>
  <c r="S604" i="1"/>
  <c r="U604" i="1" s="1"/>
  <c r="R605" i="1"/>
  <c r="T605" i="1" s="1"/>
  <c r="S605" i="1"/>
  <c r="U605" i="1" s="1"/>
  <c r="R606" i="1"/>
  <c r="T606" i="1" s="1"/>
  <c r="S606" i="1"/>
  <c r="U606" i="1" s="1"/>
  <c r="R607" i="1"/>
  <c r="T607" i="1" s="1"/>
  <c r="S607" i="1"/>
  <c r="U607" i="1" s="1"/>
  <c r="R608" i="1"/>
  <c r="T608" i="1" s="1"/>
  <c r="S608" i="1"/>
  <c r="U608" i="1" s="1"/>
  <c r="R609" i="1"/>
  <c r="T609" i="1" s="1"/>
  <c r="S609" i="1"/>
  <c r="U609" i="1" s="1"/>
  <c r="R610" i="1"/>
  <c r="T610" i="1" s="1"/>
  <c r="S610" i="1"/>
  <c r="U610" i="1" s="1"/>
  <c r="R611" i="1"/>
  <c r="T611" i="1" s="1"/>
  <c r="S611" i="1"/>
  <c r="U611" i="1" s="1"/>
  <c r="R612" i="1"/>
  <c r="T612" i="1" s="1"/>
  <c r="S612" i="1"/>
  <c r="U612" i="1" s="1"/>
  <c r="R613" i="1"/>
  <c r="T613" i="1" s="1"/>
  <c r="S613" i="1"/>
  <c r="U613" i="1" s="1"/>
  <c r="R614" i="1"/>
  <c r="T614" i="1" s="1"/>
  <c r="S614" i="1"/>
  <c r="U614" i="1" s="1"/>
  <c r="R615" i="1"/>
  <c r="T615" i="1" s="1"/>
  <c r="S615" i="1"/>
  <c r="U615" i="1" s="1"/>
  <c r="R616" i="1"/>
  <c r="T616" i="1" s="1"/>
  <c r="S616" i="1"/>
  <c r="U616" i="1" s="1"/>
  <c r="R617" i="1"/>
  <c r="T617" i="1" s="1"/>
  <c r="S617" i="1"/>
  <c r="U617" i="1" s="1"/>
  <c r="R618" i="1"/>
  <c r="T618" i="1" s="1"/>
  <c r="S618" i="1"/>
  <c r="U618" i="1" s="1"/>
  <c r="R619" i="1"/>
  <c r="T619" i="1" s="1"/>
  <c r="S619" i="1"/>
  <c r="U619" i="1" s="1"/>
  <c r="R620" i="1"/>
  <c r="T620" i="1" s="1"/>
  <c r="S620" i="1"/>
  <c r="U620" i="1" s="1"/>
  <c r="R621" i="1"/>
  <c r="T621" i="1" s="1"/>
  <c r="S621" i="1"/>
  <c r="U621" i="1" s="1"/>
  <c r="R622" i="1"/>
  <c r="T622" i="1" s="1"/>
  <c r="S622" i="1"/>
  <c r="U622" i="1" s="1"/>
  <c r="R623" i="1"/>
  <c r="T623" i="1" s="1"/>
  <c r="S623" i="1"/>
  <c r="U623" i="1" s="1"/>
  <c r="R624" i="1"/>
  <c r="T624" i="1" s="1"/>
  <c r="S624" i="1"/>
  <c r="U624" i="1" s="1"/>
  <c r="R625" i="1"/>
  <c r="T625" i="1" s="1"/>
  <c r="S625" i="1"/>
  <c r="U625" i="1" s="1"/>
  <c r="R626" i="1"/>
  <c r="T626" i="1" s="1"/>
  <c r="S626" i="1"/>
  <c r="U626" i="1" s="1"/>
  <c r="R627" i="1"/>
  <c r="T627" i="1" s="1"/>
  <c r="S627" i="1"/>
  <c r="U627" i="1" s="1"/>
  <c r="R628" i="1"/>
  <c r="T628" i="1" s="1"/>
  <c r="S628" i="1"/>
  <c r="U628" i="1" s="1"/>
  <c r="R629" i="1"/>
  <c r="T629" i="1" s="1"/>
  <c r="S629" i="1"/>
  <c r="U629" i="1" s="1"/>
  <c r="R630" i="1"/>
  <c r="T630" i="1" s="1"/>
  <c r="S630" i="1"/>
  <c r="U630" i="1" s="1"/>
  <c r="R631" i="1"/>
  <c r="T631" i="1" s="1"/>
  <c r="S631" i="1"/>
  <c r="U631" i="1" s="1"/>
  <c r="R632" i="1"/>
  <c r="T632" i="1" s="1"/>
  <c r="S632" i="1"/>
  <c r="U632" i="1" s="1"/>
  <c r="R633" i="1"/>
  <c r="T633" i="1" s="1"/>
  <c r="S633" i="1"/>
  <c r="U633" i="1" s="1"/>
  <c r="R634" i="1"/>
  <c r="T634" i="1" s="1"/>
  <c r="S634" i="1"/>
  <c r="U634" i="1" s="1"/>
  <c r="R635" i="1"/>
  <c r="T635" i="1" s="1"/>
  <c r="S635" i="1"/>
  <c r="U635" i="1" s="1"/>
  <c r="R636" i="1"/>
  <c r="T636" i="1" s="1"/>
  <c r="S636" i="1"/>
  <c r="U636" i="1" s="1"/>
  <c r="R637" i="1"/>
  <c r="T637" i="1" s="1"/>
  <c r="S637" i="1"/>
  <c r="U637" i="1" s="1"/>
  <c r="R638" i="1"/>
  <c r="T638" i="1" s="1"/>
  <c r="S638" i="1"/>
  <c r="U638" i="1" s="1"/>
  <c r="R639" i="1"/>
  <c r="T639" i="1" s="1"/>
  <c r="S639" i="1"/>
  <c r="U639" i="1" s="1"/>
  <c r="R640" i="1"/>
  <c r="T640" i="1" s="1"/>
  <c r="S640" i="1"/>
  <c r="U640" i="1" s="1"/>
  <c r="R641" i="1"/>
  <c r="T641" i="1" s="1"/>
  <c r="S641" i="1"/>
  <c r="U641" i="1" s="1"/>
  <c r="R642" i="1"/>
  <c r="T642" i="1" s="1"/>
  <c r="S642" i="1"/>
  <c r="U642" i="1" s="1"/>
  <c r="R643" i="1"/>
  <c r="T643" i="1" s="1"/>
  <c r="S643" i="1"/>
  <c r="U643" i="1" s="1"/>
  <c r="R644" i="1"/>
  <c r="T644" i="1" s="1"/>
  <c r="S644" i="1"/>
  <c r="U644" i="1" s="1"/>
  <c r="R645" i="1"/>
  <c r="T645" i="1" s="1"/>
  <c r="S645" i="1"/>
  <c r="U645" i="1" s="1"/>
  <c r="R646" i="1"/>
  <c r="T646" i="1" s="1"/>
  <c r="S646" i="1"/>
  <c r="U646" i="1" s="1"/>
  <c r="R647" i="1"/>
  <c r="T647" i="1" s="1"/>
  <c r="S647" i="1"/>
  <c r="U647" i="1" s="1"/>
  <c r="R648" i="1"/>
  <c r="T648" i="1" s="1"/>
  <c r="S648" i="1"/>
  <c r="U648" i="1" s="1"/>
  <c r="R649" i="1"/>
  <c r="T649" i="1" s="1"/>
  <c r="S649" i="1"/>
  <c r="U649" i="1" s="1"/>
  <c r="R650" i="1"/>
  <c r="T650" i="1" s="1"/>
  <c r="S650" i="1"/>
  <c r="U650" i="1" s="1"/>
  <c r="R651" i="1"/>
  <c r="T651" i="1" s="1"/>
  <c r="S651" i="1"/>
  <c r="U651" i="1" s="1"/>
  <c r="R652" i="1"/>
  <c r="T652" i="1" s="1"/>
  <c r="S652" i="1"/>
  <c r="U652" i="1" s="1"/>
  <c r="R653" i="1"/>
  <c r="T653" i="1" s="1"/>
  <c r="S653" i="1"/>
  <c r="U653" i="1" s="1"/>
  <c r="R654" i="1"/>
  <c r="T654" i="1" s="1"/>
  <c r="S654" i="1"/>
  <c r="U654" i="1" s="1"/>
  <c r="R655" i="1"/>
  <c r="T655" i="1" s="1"/>
  <c r="S655" i="1"/>
  <c r="U655" i="1" s="1"/>
  <c r="R656" i="1"/>
  <c r="T656" i="1" s="1"/>
  <c r="S656" i="1"/>
  <c r="U656" i="1" s="1"/>
  <c r="R657" i="1"/>
  <c r="T657" i="1" s="1"/>
  <c r="S657" i="1"/>
  <c r="U657" i="1" s="1"/>
  <c r="R658" i="1"/>
  <c r="T658" i="1" s="1"/>
  <c r="S658" i="1"/>
  <c r="U658" i="1" s="1"/>
  <c r="R659" i="1"/>
  <c r="T659" i="1" s="1"/>
  <c r="S659" i="1"/>
  <c r="U659" i="1" s="1"/>
  <c r="R660" i="1"/>
  <c r="T660" i="1" s="1"/>
  <c r="S660" i="1"/>
  <c r="U660" i="1" s="1"/>
  <c r="R661" i="1"/>
  <c r="T661" i="1" s="1"/>
  <c r="S661" i="1"/>
  <c r="U661" i="1" s="1"/>
  <c r="R662" i="1"/>
  <c r="T662" i="1" s="1"/>
  <c r="S662" i="1"/>
  <c r="U662" i="1" s="1"/>
  <c r="R663" i="1"/>
  <c r="T663" i="1" s="1"/>
  <c r="S663" i="1"/>
  <c r="U663" i="1" s="1"/>
  <c r="R664" i="1"/>
  <c r="T664" i="1" s="1"/>
  <c r="S664" i="1"/>
  <c r="U664" i="1" s="1"/>
  <c r="R665" i="1"/>
  <c r="T665" i="1" s="1"/>
  <c r="S665" i="1"/>
  <c r="U665" i="1" s="1"/>
  <c r="R666" i="1"/>
  <c r="T666" i="1" s="1"/>
  <c r="S666" i="1"/>
  <c r="U666" i="1" s="1"/>
  <c r="R667" i="1"/>
  <c r="T667" i="1" s="1"/>
  <c r="S667" i="1"/>
  <c r="U667" i="1" s="1"/>
  <c r="R668" i="1"/>
  <c r="T668" i="1" s="1"/>
  <c r="S668" i="1"/>
  <c r="U668" i="1" s="1"/>
  <c r="R669" i="1"/>
  <c r="T669" i="1" s="1"/>
  <c r="S669" i="1"/>
  <c r="U669" i="1" s="1"/>
  <c r="R670" i="1"/>
  <c r="T670" i="1" s="1"/>
  <c r="S670" i="1"/>
  <c r="U670" i="1" s="1"/>
  <c r="R671" i="1"/>
  <c r="T671" i="1" s="1"/>
  <c r="S671" i="1"/>
  <c r="U671" i="1" s="1"/>
  <c r="R672" i="1"/>
  <c r="T672" i="1" s="1"/>
  <c r="S672" i="1"/>
  <c r="U672" i="1" s="1"/>
  <c r="R673" i="1"/>
  <c r="T673" i="1" s="1"/>
  <c r="S673" i="1"/>
  <c r="U673" i="1" s="1"/>
  <c r="R674" i="1"/>
  <c r="T674" i="1" s="1"/>
  <c r="S674" i="1"/>
  <c r="U674" i="1" s="1"/>
  <c r="R675" i="1"/>
  <c r="T675" i="1" s="1"/>
  <c r="S675" i="1"/>
  <c r="U675" i="1" s="1"/>
  <c r="R676" i="1"/>
  <c r="T676" i="1" s="1"/>
  <c r="S676" i="1"/>
  <c r="U676" i="1" s="1"/>
  <c r="R677" i="1"/>
  <c r="T677" i="1" s="1"/>
  <c r="S677" i="1"/>
  <c r="U677" i="1" s="1"/>
  <c r="R678" i="1"/>
  <c r="T678" i="1" s="1"/>
  <c r="S678" i="1"/>
  <c r="U678" i="1" s="1"/>
  <c r="R679" i="1"/>
  <c r="T679" i="1" s="1"/>
  <c r="S679" i="1"/>
  <c r="U679" i="1" s="1"/>
  <c r="R680" i="1"/>
  <c r="T680" i="1" s="1"/>
  <c r="S680" i="1"/>
  <c r="U680" i="1" s="1"/>
  <c r="R681" i="1"/>
  <c r="T681" i="1" s="1"/>
  <c r="S681" i="1"/>
  <c r="U681" i="1" s="1"/>
  <c r="R682" i="1"/>
  <c r="T682" i="1" s="1"/>
  <c r="S682" i="1"/>
  <c r="U682" i="1" s="1"/>
  <c r="R683" i="1"/>
  <c r="T683" i="1" s="1"/>
  <c r="S683" i="1"/>
  <c r="U683" i="1" s="1"/>
  <c r="R684" i="1"/>
  <c r="T684" i="1" s="1"/>
  <c r="S684" i="1"/>
  <c r="U684" i="1" s="1"/>
  <c r="R685" i="1"/>
  <c r="T685" i="1" s="1"/>
  <c r="S685" i="1"/>
  <c r="U685" i="1" s="1"/>
  <c r="R686" i="1"/>
  <c r="T686" i="1" s="1"/>
  <c r="S686" i="1"/>
  <c r="U686" i="1" s="1"/>
  <c r="R687" i="1"/>
  <c r="T687" i="1" s="1"/>
  <c r="S687" i="1"/>
  <c r="U687" i="1" s="1"/>
  <c r="R688" i="1"/>
  <c r="T688" i="1" s="1"/>
  <c r="S688" i="1"/>
  <c r="U688" i="1" s="1"/>
  <c r="R689" i="1"/>
  <c r="T689" i="1" s="1"/>
  <c r="S689" i="1"/>
  <c r="U689" i="1" s="1"/>
  <c r="R690" i="1"/>
  <c r="T690" i="1" s="1"/>
  <c r="S690" i="1"/>
  <c r="U690" i="1" s="1"/>
  <c r="R691" i="1"/>
  <c r="T691" i="1" s="1"/>
  <c r="S691" i="1"/>
  <c r="U691" i="1" s="1"/>
  <c r="R692" i="1"/>
  <c r="T692" i="1" s="1"/>
  <c r="S692" i="1"/>
  <c r="U692" i="1" s="1"/>
  <c r="R693" i="1"/>
  <c r="T693" i="1" s="1"/>
  <c r="S693" i="1"/>
  <c r="U693" i="1" s="1"/>
  <c r="R694" i="1"/>
  <c r="T694" i="1" s="1"/>
  <c r="S694" i="1"/>
  <c r="U694" i="1" s="1"/>
  <c r="R695" i="1"/>
  <c r="T695" i="1" s="1"/>
  <c r="S695" i="1"/>
  <c r="U695" i="1" s="1"/>
  <c r="R696" i="1"/>
  <c r="T696" i="1" s="1"/>
  <c r="S696" i="1"/>
  <c r="U696" i="1" s="1"/>
  <c r="R697" i="1"/>
  <c r="T697" i="1" s="1"/>
  <c r="S697" i="1"/>
  <c r="U697" i="1" s="1"/>
  <c r="R698" i="1"/>
  <c r="T698" i="1" s="1"/>
  <c r="S698" i="1"/>
  <c r="U698" i="1" s="1"/>
  <c r="R699" i="1"/>
  <c r="T699" i="1" s="1"/>
  <c r="S699" i="1"/>
  <c r="U699" i="1" s="1"/>
  <c r="R700" i="1"/>
  <c r="T700" i="1" s="1"/>
  <c r="S700" i="1"/>
  <c r="U700" i="1" s="1"/>
  <c r="R701" i="1"/>
  <c r="T701" i="1" s="1"/>
  <c r="S701" i="1"/>
  <c r="U701" i="1" s="1"/>
  <c r="R702" i="1"/>
  <c r="T702" i="1" s="1"/>
  <c r="S702" i="1"/>
  <c r="U702" i="1" s="1"/>
  <c r="R703" i="1"/>
  <c r="T703" i="1" s="1"/>
  <c r="S703" i="1"/>
  <c r="U703" i="1" s="1"/>
  <c r="R704" i="1"/>
  <c r="T704" i="1" s="1"/>
  <c r="S704" i="1"/>
  <c r="U704" i="1" s="1"/>
  <c r="R705" i="1"/>
  <c r="T705" i="1" s="1"/>
  <c r="S705" i="1"/>
  <c r="U705" i="1" s="1"/>
  <c r="R706" i="1"/>
  <c r="T706" i="1" s="1"/>
  <c r="S706" i="1"/>
  <c r="U706" i="1" s="1"/>
  <c r="R707" i="1"/>
  <c r="T707" i="1" s="1"/>
  <c r="S707" i="1"/>
  <c r="U707" i="1" s="1"/>
  <c r="R708" i="1"/>
  <c r="T708" i="1" s="1"/>
  <c r="S708" i="1"/>
  <c r="U708" i="1" s="1"/>
  <c r="R709" i="1"/>
  <c r="T709" i="1" s="1"/>
  <c r="S709" i="1"/>
  <c r="U709" i="1" s="1"/>
  <c r="R710" i="1"/>
  <c r="T710" i="1" s="1"/>
  <c r="S710" i="1"/>
  <c r="U710" i="1" s="1"/>
  <c r="R711" i="1"/>
  <c r="T711" i="1" s="1"/>
  <c r="S711" i="1"/>
  <c r="U711" i="1" s="1"/>
  <c r="R712" i="1"/>
  <c r="T712" i="1" s="1"/>
  <c r="S712" i="1"/>
  <c r="U712" i="1" s="1"/>
  <c r="R713" i="1"/>
  <c r="T713" i="1" s="1"/>
  <c r="S713" i="1"/>
  <c r="U713" i="1" s="1"/>
  <c r="R714" i="1"/>
  <c r="T714" i="1" s="1"/>
  <c r="S714" i="1"/>
  <c r="U714" i="1" s="1"/>
  <c r="R715" i="1"/>
  <c r="T715" i="1" s="1"/>
  <c r="S715" i="1"/>
  <c r="U715" i="1" s="1"/>
  <c r="R716" i="1"/>
  <c r="T716" i="1" s="1"/>
  <c r="S716" i="1"/>
  <c r="U716" i="1" s="1"/>
  <c r="R717" i="1"/>
  <c r="T717" i="1" s="1"/>
  <c r="S717" i="1"/>
  <c r="U717" i="1" s="1"/>
  <c r="R718" i="1"/>
  <c r="T718" i="1" s="1"/>
  <c r="S718" i="1"/>
  <c r="U718" i="1" s="1"/>
  <c r="R719" i="1"/>
  <c r="T719" i="1" s="1"/>
  <c r="S719" i="1"/>
  <c r="U719" i="1" s="1"/>
  <c r="R720" i="1"/>
  <c r="T720" i="1" s="1"/>
  <c r="S720" i="1"/>
  <c r="U720" i="1" s="1"/>
  <c r="R721" i="1"/>
  <c r="T721" i="1" s="1"/>
  <c r="S721" i="1"/>
  <c r="U721" i="1" s="1"/>
  <c r="R722" i="1"/>
  <c r="T722" i="1" s="1"/>
  <c r="S722" i="1"/>
  <c r="U722" i="1" s="1"/>
  <c r="R723" i="1"/>
  <c r="T723" i="1" s="1"/>
  <c r="S723" i="1"/>
  <c r="U723" i="1" s="1"/>
  <c r="R724" i="1"/>
  <c r="T724" i="1" s="1"/>
  <c r="S724" i="1"/>
  <c r="U724" i="1" s="1"/>
  <c r="R725" i="1"/>
  <c r="T725" i="1" s="1"/>
  <c r="S725" i="1"/>
  <c r="U725" i="1" s="1"/>
  <c r="R726" i="1"/>
  <c r="T726" i="1" s="1"/>
  <c r="S726" i="1"/>
  <c r="U726" i="1" s="1"/>
  <c r="R727" i="1"/>
  <c r="T727" i="1" s="1"/>
  <c r="S727" i="1"/>
  <c r="U727" i="1" s="1"/>
  <c r="R728" i="1"/>
  <c r="T728" i="1" s="1"/>
  <c r="S728" i="1"/>
  <c r="U728" i="1" s="1"/>
  <c r="R729" i="1"/>
  <c r="T729" i="1" s="1"/>
  <c r="S729" i="1"/>
  <c r="U729" i="1" s="1"/>
  <c r="R730" i="1"/>
  <c r="T730" i="1" s="1"/>
  <c r="S730" i="1"/>
  <c r="U730" i="1" s="1"/>
  <c r="R731" i="1"/>
  <c r="T731" i="1" s="1"/>
  <c r="S731" i="1"/>
  <c r="U731" i="1" s="1"/>
  <c r="R732" i="1"/>
  <c r="T732" i="1" s="1"/>
  <c r="S732" i="1"/>
  <c r="U732" i="1" s="1"/>
  <c r="R733" i="1"/>
  <c r="T733" i="1" s="1"/>
  <c r="S733" i="1"/>
  <c r="U733" i="1" s="1"/>
  <c r="R734" i="1"/>
  <c r="T734" i="1" s="1"/>
  <c r="S734" i="1"/>
  <c r="U734" i="1" s="1"/>
  <c r="R735" i="1"/>
  <c r="T735" i="1" s="1"/>
  <c r="S735" i="1"/>
  <c r="U735" i="1" s="1"/>
  <c r="R736" i="1"/>
  <c r="T736" i="1" s="1"/>
  <c r="S736" i="1"/>
  <c r="U736" i="1" s="1"/>
  <c r="R737" i="1"/>
  <c r="T737" i="1" s="1"/>
  <c r="S737" i="1"/>
  <c r="U737" i="1" s="1"/>
  <c r="R738" i="1"/>
  <c r="T738" i="1" s="1"/>
  <c r="S738" i="1"/>
  <c r="U738" i="1" s="1"/>
  <c r="R739" i="1"/>
  <c r="T739" i="1" s="1"/>
  <c r="S739" i="1"/>
  <c r="U739" i="1" s="1"/>
  <c r="R740" i="1"/>
  <c r="T740" i="1" s="1"/>
  <c r="S740" i="1"/>
  <c r="U740" i="1" s="1"/>
  <c r="R741" i="1"/>
  <c r="T741" i="1" s="1"/>
  <c r="S741" i="1"/>
  <c r="U741" i="1" s="1"/>
  <c r="R742" i="1"/>
  <c r="T742" i="1" s="1"/>
  <c r="S742" i="1"/>
  <c r="U742" i="1" s="1"/>
  <c r="R743" i="1"/>
  <c r="T743" i="1" s="1"/>
  <c r="S743" i="1"/>
  <c r="U743" i="1" s="1"/>
  <c r="R744" i="1"/>
  <c r="T744" i="1" s="1"/>
  <c r="S744" i="1"/>
  <c r="U744" i="1" s="1"/>
  <c r="R745" i="1"/>
  <c r="T745" i="1" s="1"/>
  <c r="S745" i="1"/>
  <c r="U745" i="1" s="1"/>
  <c r="R746" i="1"/>
  <c r="T746" i="1" s="1"/>
  <c r="S746" i="1"/>
  <c r="U746" i="1" s="1"/>
  <c r="R747" i="1"/>
  <c r="T747" i="1" s="1"/>
  <c r="S747" i="1"/>
  <c r="U747" i="1" s="1"/>
  <c r="R748" i="1"/>
  <c r="T748" i="1" s="1"/>
  <c r="S748" i="1"/>
  <c r="U748" i="1" s="1"/>
  <c r="R749" i="1"/>
  <c r="T749" i="1" s="1"/>
  <c r="S749" i="1"/>
  <c r="U749" i="1" s="1"/>
  <c r="R750" i="1"/>
  <c r="T750" i="1" s="1"/>
  <c r="S750" i="1"/>
  <c r="U750" i="1" s="1"/>
  <c r="R751" i="1"/>
  <c r="T751" i="1" s="1"/>
  <c r="S751" i="1"/>
  <c r="U751" i="1" s="1"/>
  <c r="R752" i="1"/>
  <c r="T752" i="1" s="1"/>
  <c r="S752" i="1"/>
  <c r="U752" i="1" s="1"/>
  <c r="R753" i="1"/>
  <c r="T753" i="1" s="1"/>
  <c r="S753" i="1"/>
  <c r="U753" i="1" s="1"/>
  <c r="R754" i="1"/>
  <c r="T754" i="1" s="1"/>
  <c r="S754" i="1"/>
  <c r="U754" i="1" s="1"/>
  <c r="R755" i="1"/>
  <c r="T755" i="1" s="1"/>
  <c r="S755" i="1"/>
  <c r="U755" i="1" s="1"/>
  <c r="R756" i="1"/>
  <c r="T756" i="1" s="1"/>
  <c r="S756" i="1"/>
  <c r="U756" i="1" s="1"/>
  <c r="R757" i="1"/>
  <c r="T757" i="1" s="1"/>
  <c r="S757" i="1"/>
  <c r="U757" i="1" s="1"/>
  <c r="R758" i="1"/>
  <c r="T758" i="1" s="1"/>
  <c r="S758" i="1"/>
  <c r="U758" i="1" s="1"/>
  <c r="R759" i="1"/>
  <c r="T759" i="1" s="1"/>
  <c r="S759" i="1"/>
  <c r="U759" i="1" s="1"/>
  <c r="R760" i="1"/>
  <c r="T760" i="1" s="1"/>
  <c r="S760" i="1"/>
  <c r="U760" i="1" s="1"/>
  <c r="R761" i="1"/>
  <c r="T761" i="1" s="1"/>
  <c r="S761" i="1"/>
  <c r="U761" i="1" s="1"/>
  <c r="R762" i="1"/>
  <c r="T762" i="1" s="1"/>
  <c r="S762" i="1"/>
  <c r="U762" i="1" s="1"/>
  <c r="R763" i="1"/>
  <c r="T763" i="1" s="1"/>
  <c r="S763" i="1"/>
  <c r="U763" i="1" s="1"/>
  <c r="R764" i="1"/>
  <c r="T764" i="1" s="1"/>
  <c r="S764" i="1"/>
  <c r="U764" i="1" s="1"/>
  <c r="R765" i="1"/>
  <c r="T765" i="1" s="1"/>
  <c r="S765" i="1"/>
  <c r="U765" i="1" s="1"/>
  <c r="R766" i="1"/>
  <c r="T766" i="1" s="1"/>
  <c r="S766" i="1"/>
  <c r="U766" i="1" s="1"/>
  <c r="R767" i="1"/>
  <c r="T767" i="1" s="1"/>
  <c r="S767" i="1"/>
  <c r="U767" i="1" s="1"/>
  <c r="R768" i="1"/>
  <c r="T768" i="1" s="1"/>
  <c r="S768" i="1"/>
  <c r="U768" i="1" s="1"/>
  <c r="R769" i="1"/>
  <c r="T769" i="1" s="1"/>
  <c r="S769" i="1"/>
  <c r="U769" i="1" s="1"/>
  <c r="R770" i="1"/>
  <c r="T770" i="1" s="1"/>
  <c r="S770" i="1"/>
  <c r="U770" i="1" s="1"/>
  <c r="R771" i="1"/>
  <c r="T771" i="1" s="1"/>
  <c r="S771" i="1"/>
  <c r="U771" i="1" s="1"/>
  <c r="R772" i="1"/>
  <c r="T772" i="1" s="1"/>
  <c r="S772" i="1"/>
  <c r="U772" i="1" s="1"/>
  <c r="R773" i="1"/>
  <c r="T773" i="1" s="1"/>
  <c r="S773" i="1"/>
  <c r="U773" i="1" s="1"/>
  <c r="R774" i="1"/>
  <c r="T774" i="1" s="1"/>
  <c r="S774" i="1"/>
  <c r="U774" i="1" s="1"/>
  <c r="R775" i="1"/>
  <c r="T775" i="1" s="1"/>
  <c r="S775" i="1"/>
  <c r="U775" i="1" s="1"/>
  <c r="R776" i="1"/>
  <c r="T776" i="1" s="1"/>
  <c r="S776" i="1"/>
  <c r="U776" i="1" s="1"/>
  <c r="R777" i="1"/>
  <c r="T777" i="1" s="1"/>
  <c r="S777" i="1"/>
  <c r="U777" i="1" s="1"/>
  <c r="R778" i="1"/>
  <c r="T778" i="1" s="1"/>
  <c r="S778" i="1"/>
  <c r="U778" i="1" s="1"/>
  <c r="R779" i="1"/>
  <c r="T779" i="1" s="1"/>
  <c r="S779" i="1"/>
  <c r="U779" i="1" s="1"/>
  <c r="R780" i="1"/>
  <c r="T780" i="1" s="1"/>
  <c r="S780" i="1"/>
  <c r="U780" i="1" s="1"/>
  <c r="R781" i="1"/>
  <c r="T781" i="1" s="1"/>
  <c r="S781" i="1"/>
  <c r="U781" i="1" s="1"/>
  <c r="R782" i="1"/>
  <c r="T782" i="1" s="1"/>
  <c r="S782" i="1"/>
  <c r="U782" i="1" s="1"/>
  <c r="R783" i="1"/>
  <c r="T783" i="1" s="1"/>
  <c r="S783" i="1"/>
  <c r="U783" i="1" s="1"/>
  <c r="R784" i="1"/>
  <c r="T784" i="1" s="1"/>
  <c r="S784" i="1"/>
  <c r="U784" i="1" s="1"/>
  <c r="R785" i="1"/>
  <c r="T785" i="1" s="1"/>
  <c r="S785" i="1"/>
  <c r="U785" i="1" s="1"/>
  <c r="R786" i="1"/>
  <c r="T786" i="1" s="1"/>
  <c r="S786" i="1"/>
  <c r="U786" i="1" s="1"/>
  <c r="R787" i="1"/>
  <c r="T787" i="1" s="1"/>
  <c r="S787" i="1"/>
  <c r="U787" i="1" s="1"/>
  <c r="R788" i="1"/>
  <c r="T788" i="1" s="1"/>
  <c r="S788" i="1"/>
  <c r="U788" i="1" s="1"/>
  <c r="R789" i="1"/>
  <c r="T789" i="1" s="1"/>
  <c r="S789" i="1"/>
  <c r="U789" i="1" s="1"/>
  <c r="R790" i="1"/>
  <c r="T790" i="1" s="1"/>
  <c r="S790" i="1"/>
  <c r="U790" i="1" s="1"/>
  <c r="R791" i="1"/>
  <c r="T791" i="1" s="1"/>
  <c r="S791" i="1"/>
  <c r="U791" i="1" s="1"/>
  <c r="R792" i="1"/>
  <c r="T792" i="1" s="1"/>
  <c r="S792" i="1"/>
  <c r="U792" i="1" s="1"/>
  <c r="R793" i="1"/>
  <c r="T793" i="1" s="1"/>
  <c r="S793" i="1"/>
  <c r="U793" i="1" s="1"/>
  <c r="R794" i="1"/>
  <c r="T794" i="1" s="1"/>
  <c r="S794" i="1"/>
  <c r="U794" i="1" s="1"/>
  <c r="R795" i="1"/>
  <c r="T795" i="1" s="1"/>
  <c r="S795" i="1"/>
  <c r="U795" i="1" s="1"/>
  <c r="R796" i="1"/>
  <c r="T796" i="1" s="1"/>
  <c r="S796" i="1"/>
  <c r="U796" i="1" s="1"/>
  <c r="R797" i="1"/>
  <c r="T797" i="1" s="1"/>
  <c r="S797" i="1"/>
  <c r="U797" i="1" s="1"/>
  <c r="R798" i="1"/>
  <c r="T798" i="1" s="1"/>
  <c r="S798" i="1"/>
  <c r="U798" i="1" s="1"/>
  <c r="R799" i="1"/>
  <c r="T799" i="1" s="1"/>
  <c r="S799" i="1"/>
  <c r="U799" i="1" s="1"/>
  <c r="R800" i="1"/>
  <c r="T800" i="1" s="1"/>
  <c r="S800" i="1"/>
  <c r="U800" i="1" s="1"/>
  <c r="R801" i="1"/>
  <c r="T801" i="1" s="1"/>
  <c r="S801" i="1"/>
  <c r="U801" i="1" s="1"/>
  <c r="R802" i="1"/>
  <c r="T802" i="1" s="1"/>
  <c r="S802" i="1"/>
  <c r="U802" i="1" s="1"/>
  <c r="R803" i="1"/>
  <c r="T803" i="1" s="1"/>
  <c r="S803" i="1"/>
  <c r="U803" i="1" s="1"/>
  <c r="R804" i="1"/>
  <c r="T804" i="1" s="1"/>
  <c r="S804" i="1"/>
  <c r="U804" i="1" s="1"/>
  <c r="R805" i="1"/>
  <c r="T805" i="1" s="1"/>
  <c r="S805" i="1"/>
  <c r="U805" i="1" s="1"/>
  <c r="R806" i="1"/>
  <c r="T806" i="1" s="1"/>
  <c r="S806" i="1"/>
  <c r="U806" i="1" s="1"/>
  <c r="R807" i="1"/>
  <c r="T807" i="1" s="1"/>
  <c r="S807" i="1"/>
  <c r="U807" i="1" s="1"/>
  <c r="R808" i="1"/>
  <c r="T808" i="1" s="1"/>
  <c r="S808" i="1"/>
  <c r="U808" i="1" s="1"/>
  <c r="R809" i="1"/>
  <c r="T809" i="1" s="1"/>
  <c r="S809" i="1"/>
  <c r="U809" i="1" s="1"/>
  <c r="R810" i="1"/>
  <c r="T810" i="1" s="1"/>
  <c r="S810" i="1"/>
  <c r="U810" i="1" s="1"/>
  <c r="R811" i="1"/>
  <c r="T811" i="1" s="1"/>
  <c r="S811" i="1"/>
  <c r="U811" i="1" s="1"/>
  <c r="R812" i="1"/>
  <c r="T812" i="1" s="1"/>
  <c r="S812" i="1"/>
  <c r="U812" i="1" s="1"/>
  <c r="R813" i="1"/>
  <c r="T813" i="1" s="1"/>
  <c r="S813" i="1"/>
  <c r="U813" i="1" s="1"/>
  <c r="R814" i="1"/>
  <c r="T814" i="1" s="1"/>
  <c r="S814" i="1"/>
  <c r="U814" i="1" s="1"/>
  <c r="R815" i="1"/>
  <c r="T815" i="1" s="1"/>
  <c r="S815" i="1"/>
  <c r="U815" i="1" s="1"/>
  <c r="R816" i="1"/>
  <c r="T816" i="1" s="1"/>
  <c r="S816" i="1"/>
  <c r="U816" i="1" s="1"/>
  <c r="R817" i="1"/>
  <c r="T817" i="1" s="1"/>
  <c r="S817" i="1"/>
  <c r="U817" i="1" s="1"/>
  <c r="R818" i="1"/>
  <c r="T818" i="1" s="1"/>
  <c r="S818" i="1"/>
  <c r="U818" i="1" s="1"/>
  <c r="R819" i="1"/>
  <c r="T819" i="1" s="1"/>
  <c r="S819" i="1"/>
  <c r="U819" i="1" s="1"/>
  <c r="R820" i="1"/>
  <c r="T820" i="1" s="1"/>
  <c r="S820" i="1"/>
  <c r="U820" i="1" s="1"/>
  <c r="R821" i="1"/>
  <c r="T821" i="1" s="1"/>
  <c r="S821" i="1"/>
  <c r="U821" i="1" s="1"/>
  <c r="R822" i="1"/>
  <c r="T822" i="1" s="1"/>
  <c r="S822" i="1"/>
  <c r="U822" i="1" s="1"/>
  <c r="R823" i="1"/>
  <c r="T823" i="1" s="1"/>
  <c r="S823" i="1"/>
  <c r="U823" i="1" s="1"/>
  <c r="R824" i="1"/>
  <c r="T824" i="1" s="1"/>
  <c r="S824" i="1"/>
  <c r="U824" i="1" s="1"/>
  <c r="R825" i="1"/>
  <c r="T825" i="1" s="1"/>
  <c r="S825" i="1"/>
  <c r="U825" i="1" s="1"/>
  <c r="R826" i="1"/>
  <c r="T826" i="1" s="1"/>
  <c r="S826" i="1"/>
  <c r="U826" i="1" s="1"/>
  <c r="R827" i="1"/>
  <c r="T827" i="1" s="1"/>
  <c r="S827" i="1"/>
  <c r="U827" i="1" s="1"/>
  <c r="R828" i="1"/>
  <c r="T828" i="1" s="1"/>
  <c r="S828" i="1"/>
  <c r="U828" i="1" s="1"/>
  <c r="R829" i="1"/>
  <c r="T829" i="1" s="1"/>
  <c r="S829" i="1"/>
  <c r="U829" i="1" s="1"/>
  <c r="R830" i="1"/>
  <c r="T830" i="1" s="1"/>
  <c r="S830" i="1"/>
  <c r="U830" i="1" s="1"/>
  <c r="R831" i="1"/>
  <c r="T831" i="1" s="1"/>
  <c r="S831" i="1"/>
  <c r="U831" i="1" s="1"/>
  <c r="R832" i="1"/>
  <c r="T832" i="1" s="1"/>
  <c r="S832" i="1"/>
  <c r="U832" i="1" s="1"/>
  <c r="R833" i="1"/>
  <c r="T833" i="1" s="1"/>
  <c r="S833" i="1"/>
  <c r="U833" i="1" s="1"/>
  <c r="R834" i="1"/>
  <c r="T834" i="1" s="1"/>
  <c r="S834" i="1"/>
  <c r="U834" i="1" s="1"/>
  <c r="R835" i="1"/>
  <c r="T835" i="1" s="1"/>
  <c r="S835" i="1"/>
  <c r="U835" i="1" s="1"/>
  <c r="R836" i="1"/>
  <c r="T836" i="1" s="1"/>
  <c r="S836" i="1"/>
  <c r="U836" i="1" s="1"/>
  <c r="R837" i="1"/>
  <c r="T837" i="1" s="1"/>
  <c r="S837" i="1"/>
  <c r="U837" i="1" s="1"/>
  <c r="R838" i="1"/>
  <c r="T838" i="1" s="1"/>
  <c r="S838" i="1"/>
  <c r="U838" i="1" s="1"/>
  <c r="R839" i="1"/>
  <c r="T839" i="1" s="1"/>
  <c r="S839" i="1"/>
  <c r="U839" i="1" s="1"/>
  <c r="R840" i="1"/>
  <c r="T840" i="1" s="1"/>
  <c r="S840" i="1"/>
  <c r="U840" i="1" s="1"/>
  <c r="R841" i="1"/>
  <c r="T841" i="1" s="1"/>
  <c r="S841" i="1"/>
  <c r="U841" i="1" s="1"/>
  <c r="R842" i="1"/>
  <c r="T842" i="1" s="1"/>
  <c r="S842" i="1"/>
  <c r="U842" i="1" s="1"/>
  <c r="R843" i="1"/>
  <c r="T843" i="1" s="1"/>
  <c r="S843" i="1"/>
  <c r="U843" i="1" s="1"/>
  <c r="R844" i="1"/>
  <c r="T844" i="1" s="1"/>
  <c r="S844" i="1"/>
  <c r="U844" i="1" s="1"/>
  <c r="R845" i="1"/>
  <c r="T845" i="1" s="1"/>
  <c r="S845" i="1"/>
  <c r="U845" i="1" s="1"/>
  <c r="R846" i="1"/>
  <c r="T846" i="1" s="1"/>
  <c r="S846" i="1"/>
  <c r="U846" i="1" s="1"/>
  <c r="R847" i="1"/>
  <c r="T847" i="1" s="1"/>
  <c r="S847" i="1"/>
  <c r="U847" i="1" s="1"/>
  <c r="R848" i="1"/>
  <c r="T848" i="1" s="1"/>
  <c r="S848" i="1"/>
  <c r="U848" i="1" s="1"/>
  <c r="R849" i="1"/>
  <c r="T849" i="1" s="1"/>
  <c r="S849" i="1"/>
  <c r="U849" i="1" s="1"/>
  <c r="R850" i="1"/>
  <c r="T850" i="1" s="1"/>
  <c r="S850" i="1"/>
  <c r="U850" i="1" s="1"/>
  <c r="R851" i="1"/>
  <c r="T851" i="1" s="1"/>
  <c r="S851" i="1"/>
  <c r="U851" i="1" s="1"/>
  <c r="R852" i="1"/>
  <c r="T852" i="1" s="1"/>
  <c r="S852" i="1"/>
  <c r="U852" i="1" s="1"/>
  <c r="R853" i="1"/>
  <c r="T853" i="1" s="1"/>
  <c r="S853" i="1"/>
  <c r="U853" i="1" s="1"/>
  <c r="R854" i="1"/>
  <c r="T854" i="1" s="1"/>
  <c r="S854" i="1"/>
  <c r="U854" i="1" s="1"/>
  <c r="R855" i="1"/>
  <c r="T855" i="1" s="1"/>
  <c r="S855" i="1"/>
  <c r="U855" i="1" s="1"/>
  <c r="R856" i="1"/>
  <c r="T856" i="1" s="1"/>
  <c r="S856" i="1"/>
  <c r="U856" i="1" s="1"/>
  <c r="R857" i="1"/>
  <c r="T857" i="1" s="1"/>
  <c r="S857" i="1"/>
  <c r="U857" i="1" s="1"/>
  <c r="R858" i="1"/>
  <c r="T858" i="1" s="1"/>
  <c r="S858" i="1"/>
  <c r="U858" i="1" s="1"/>
  <c r="R859" i="1"/>
  <c r="T859" i="1" s="1"/>
  <c r="S859" i="1"/>
  <c r="U859" i="1" s="1"/>
  <c r="R860" i="1"/>
  <c r="T860" i="1" s="1"/>
  <c r="S860" i="1"/>
  <c r="U860" i="1" s="1"/>
  <c r="R861" i="1"/>
  <c r="T861" i="1" s="1"/>
  <c r="S861" i="1"/>
  <c r="U861" i="1" s="1"/>
  <c r="R862" i="1"/>
  <c r="T862" i="1" s="1"/>
  <c r="S862" i="1"/>
  <c r="U862" i="1" s="1"/>
  <c r="R863" i="1"/>
  <c r="T863" i="1" s="1"/>
  <c r="S863" i="1"/>
  <c r="U863" i="1" s="1"/>
  <c r="R864" i="1"/>
  <c r="T864" i="1" s="1"/>
  <c r="S864" i="1"/>
  <c r="U864" i="1" s="1"/>
  <c r="R865" i="1"/>
  <c r="T865" i="1" s="1"/>
  <c r="S865" i="1"/>
  <c r="U865" i="1" s="1"/>
  <c r="R866" i="1"/>
  <c r="T866" i="1" s="1"/>
  <c r="S866" i="1"/>
  <c r="U866" i="1" s="1"/>
  <c r="R867" i="1"/>
  <c r="T867" i="1" s="1"/>
  <c r="S867" i="1"/>
  <c r="U867" i="1" s="1"/>
  <c r="R868" i="1"/>
  <c r="T868" i="1" s="1"/>
  <c r="S868" i="1"/>
  <c r="U868" i="1" s="1"/>
  <c r="R869" i="1"/>
  <c r="T869" i="1" s="1"/>
  <c r="S869" i="1"/>
  <c r="U869" i="1" s="1"/>
  <c r="R870" i="1"/>
  <c r="T870" i="1" s="1"/>
  <c r="S870" i="1"/>
  <c r="U870" i="1" s="1"/>
  <c r="R871" i="1"/>
  <c r="T871" i="1" s="1"/>
  <c r="S871" i="1"/>
  <c r="U871" i="1" s="1"/>
  <c r="R872" i="1"/>
  <c r="T872" i="1" s="1"/>
  <c r="S872" i="1"/>
  <c r="U872" i="1" s="1"/>
  <c r="R873" i="1"/>
  <c r="T873" i="1" s="1"/>
  <c r="S873" i="1"/>
  <c r="U873" i="1" s="1"/>
  <c r="R874" i="1"/>
  <c r="T874" i="1" s="1"/>
  <c r="S874" i="1"/>
  <c r="U874" i="1" s="1"/>
  <c r="R875" i="1"/>
  <c r="T875" i="1" s="1"/>
  <c r="S875" i="1"/>
  <c r="U875" i="1" s="1"/>
  <c r="R876" i="1"/>
  <c r="T876" i="1" s="1"/>
  <c r="S876" i="1"/>
  <c r="U876" i="1" s="1"/>
  <c r="R877" i="1"/>
  <c r="T877" i="1" s="1"/>
  <c r="S877" i="1"/>
  <c r="U877" i="1" s="1"/>
  <c r="R878" i="1"/>
  <c r="T878" i="1" s="1"/>
  <c r="S878" i="1"/>
  <c r="U878" i="1" s="1"/>
  <c r="R879" i="1"/>
  <c r="T879" i="1" s="1"/>
  <c r="S879" i="1"/>
  <c r="U879" i="1" s="1"/>
  <c r="R880" i="1"/>
  <c r="T880" i="1" s="1"/>
  <c r="S880" i="1"/>
  <c r="U880" i="1" s="1"/>
  <c r="R881" i="1"/>
  <c r="T881" i="1" s="1"/>
  <c r="S881" i="1"/>
  <c r="U881" i="1" s="1"/>
  <c r="R882" i="1"/>
  <c r="T882" i="1" s="1"/>
  <c r="S882" i="1"/>
  <c r="U882" i="1" s="1"/>
  <c r="R883" i="1"/>
  <c r="T883" i="1" s="1"/>
  <c r="S883" i="1"/>
  <c r="U883" i="1" s="1"/>
  <c r="R884" i="1"/>
  <c r="T884" i="1" s="1"/>
  <c r="S884" i="1"/>
  <c r="U884" i="1" s="1"/>
  <c r="R885" i="1"/>
  <c r="T885" i="1" s="1"/>
  <c r="S885" i="1"/>
  <c r="U885" i="1" s="1"/>
  <c r="R886" i="1"/>
  <c r="T886" i="1" s="1"/>
  <c r="S886" i="1"/>
  <c r="U886" i="1" s="1"/>
  <c r="R887" i="1"/>
  <c r="T887" i="1" s="1"/>
  <c r="S887" i="1"/>
  <c r="U887" i="1" s="1"/>
  <c r="R888" i="1"/>
  <c r="T888" i="1" s="1"/>
  <c r="S888" i="1"/>
  <c r="U888" i="1" s="1"/>
  <c r="R889" i="1"/>
  <c r="T889" i="1" s="1"/>
  <c r="S889" i="1"/>
  <c r="U889" i="1" s="1"/>
  <c r="R890" i="1"/>
  <c r="T890" i="1" s="1"/>
  <c r="S890" i="1"/>
  <c r="U890" i="1" s="1"/>
  <c r="R891" i="1"/>
  <c r="T891" i="1" s="1"/>
  <c r="S891" i="1"/>
  <c r="U891" i="1" s="1"/>
  <c r="R892" i="1"/>
  <c r="T892" i="1" s="1"/>
  <c r="S892" i="1"/>
  <c r="U892" i="1" s="1"/>
  <c r="R893" i="1"/>
  <c r="T893" i="1" s="1"/>
  <c r="S893" i="1"/>
  <c r="U893" i="1" s="1"/>
  <c r="R894" i="1"/>
  <c r="T894" i="1" s="1"/>
  <c r="S894" i="1"/>
  <c r="U894" i="1" s="1"/>
  <c r="R895" i="1"/>
  <c r="T895" i="1" s="1"/>
  <c r="S895" i="1"/>
  <c r="U895" i="1" s="1"/>
  <c r="R896" i="1"/>
  <c r="T896" i="1" s="1"/>
  <c r="S896" i="1"/>
  <c r="U896" i="1" s="1"/>
  <c r="R897" i="1"/>
  <c r="T897" i="1" s="1"/>
  <c r="S897" i="1"/>
  <c r="U897" i="1" s="1"/>
  <c r="R898" i="1"/>
  <c r="T898" i="1" s="1"/>
  <c r="S898" i="1"/>
  <c r="U898" i="1" s="1"/>
  <c r="R899" i="1"/>
  <c r="T899" i="1" s="1"/>
  <c r="S899" i="1"/>
  <c r="U899" i="1" s="1"/>
  <c r="R900" i="1"/>
  <c r="T900" i="1" s="1"/>
  <c r="S900" i="1"/>
  <c r="U900" i="1" s="1"/>
  <c r="R901" i="1"/>
  <c r="T901" i="1" s="1"/>
  <c r="S901" i="1"/>
  <c r="U901" i="1" s="1"/>
  <c r="R902" i="1"/>
  <c r="T902" i="1" s="1"/>
  <c r="S902" i="1"/>
  <c r="U902" i="1" s="1"/>
  <c r="R903" i="1"/>
  <c r="T903" i="1" s="1"/>
  <c r="S903" i="1"/>
  <c r="U903" i="1" s="1"/>
  <c r="R904" i="1"/>
  <c r="T904" i="1" s="1"/>
  <c r="S904" i="1"/>
  <c r="U904" i="1" s="1"/>
  <c r="R905" i="1"/>
  <c r="T905" i="1" s="1"/>
  <c r="S905" i="1"/>
  <c r="U905" i="1" s="1"/>
  <c r="R906" i="1"/>
  <c r="T906" i="1" s="1"/>
  <c r="S906" i="1"/>
  <c r="U906" i="1" s="1"/>
  <c r="R907" i="1"/>
  <c r="T907" i="1" s="1"/>
  <c r="S907" i="1"/>
  <c r="U907" i="1" s="1"/>
  <c r="R908" i="1"/>
  <c r="T908" i="1" s="1"/>
  <c r="S908" i="1"/>
  <c r="U908" i="1" s="1"/>
  <c r="R909" i="1"/>
  <c r="T909" i="1" s="1"/>
  <c r="S909" i="1"/>
  <c r="U909" i="1" s="1"/>
  <c r="R910" i="1"/>
  <c r="T910" i="1" s="1"/>
  <c r="S910" i="1"/>
  <c r="U910" i="1" s="1"/>
  <c r="R911" i="1"/>
  <c r="T911" i="1" s="1"/>
  <c r="S911" i="1"/>
  <c r="U911" i="1" s="1"/>
  <c r="R912" i="1"/>
  <c r="T912" i="1" s="1"/>
  <c r="S912" i="1"/>
  <c r="U912" i="1" s="1"/>
  <c r="R913" i="1"/>
  <c r="T913" i="1" s="1"/>
  <c r="S913" i="1"/>
  <c r="U913" i="1" s="1"/>
  <c r="R914" i="1"/>
  <c r="T914" i="1" s="1"/>
  <c r="S914" i="1"/>
  <c r="U914" i="1" s="1"/>
  <c r="R915" i="1"/>
  <c r="T915" i="1" s="1"/>
  <c r="S915" i="1"/>
  <c r="U915" i="1" s="1"/>
  <c r="R916" i="1"/>
  <c r="T916" i="1" s="1"/>
  <c r="S916" i="1"/>
  <c r="U916" i="1" s="1"/>
  <c r="R917" i="1"/>
  <c r="T917" i="1" s="1"/>
  <c r="S917" i="1"/>
  <c r="U917" i="1" s="1"/>
  <c r="R918" i="1"/>
  <c r="T918" i="1" s="1"/>
  <c r="S918" i="1"/>
  <c r="U918" i="1" s="1"/>
  <c r="R919" i="1"/>
  <c r="T919" i="1" s="1"/>
  <c r="S919" i="1"/>
  <c r="U919" i="1" s="1"/>
  <c r="R920" i="1"/>
  <c r="T920" i="1" s="1"/>
  <c r="S920" i="1"/>
  <c r="U920" i="1" s="1"/>
  <c r="R921" i="1"/>
  <c r="T921" i="1" s="1"/>
  <c r="S921" i="1"/>
  <c r="U921" i="1" s="1"/>
  <c r="R922" i="1"/>
  <c r="T922" i="1" s="1"/>
  <c r="S922" i="1"/>
  <c r="U922" i="1" s="1"/>
  <c r="R923" i="1"/>
  <c r="T923" i="1" s="1"/>
  <c r="S923" i="1"/>
  <c r="U923" i="1" s="1"/>
  <c r="R924" i="1"/>
  <c r="T924" i="1" s="1"/>
  <c r="S924" i="1"/>
  <c r="U924" i="1" s="1"/>
  <c r="R925" i="1"/>
  <c r="T925" i="1" s="1"/>
  <c r="S925" i="1"/>
  <c r="U925" i="1" s="1"/>
  <c r="R926" i="1"/>
  <c r="T926" i="1" s="1"/>
  <c r="S926" i="1"/>
  <c r="U926" i="1" s="1"/>
  <c r="R927" i="1"/>
  <c r="T927" i="1" s="1"/>
  <c r="S927" i="1"/>
  <c r="U927" i="1" s="1"/>
  <c r="R928" i="1"/>
  <c r="T928" i="1" s="1"/>
  <c r="S928" i="1"/>
  <c r="U928" i="1" s="1"/>
  <c r="R929" i="1"/>
  <c r="T929" i="1" s="1"/>
  <c r="S929" i="1"/>
  <c r="U929" i="1" s="1"/>
  <c r="R930" i="1"/>
  <c r="T930" i="1" s="1"/>
  <c r="S930" i="1"/>
  <c r="U930" i="1" s="1"/>
  <c r="R931" i="1"/>
  <c r="T931" i="1" s="1"/>
  <c r="S931" i="1"/>
  <c r="U931" i="1" s="1"/>
  <c r="R932" i="1"/>
  <c r="T932" i="1" s="1"/>
  <c r="S932" i="1"/>
  <c r="U932" i="1" s="1"/>
  <c r="R933" i="1"/>
  <c r="T933" i="1" s="1"/>
  <c r="S933" i="1"/>
  <c r="U933" i="1" s="1"/>
  <c r="R934" i="1"/>
  <c r="T934" i="1" s="1"/>
  <c r="S934" i="1"/>
  <c r="U934" i="1" s="1"/>
  <c r="R935" i="1"/>
  <c r="T935" i="1" s="1"/>
  <c r="S935" i="1"/>
  <c r="U935" i="1" s="1"/>
  <c r="R936" i="1"/>
  <c r="T936" i="1" s="1"/>
  <c r="S936" i="1"/>
  <c r="U936" i="1" s="1"/>
  <c r="R937" i="1"/>
  <c r="T937" i="1" s="1"/>
  <c r="S937" i="1"/>
  <c r="U937" i="1" s="1"/>
  <c r="R938" i="1"/>
  <c r="T938" i="1" s="1"/>
  <c r="S938" i="1"/>
  <c r="U938" i="1" s="1"/>
  <c r="R939" i="1"/>
  <c r="T939" i="1" s="1"/>
  <c r="S939" i="1"/>
  <c r="U939" i="1" s="1"/>
  <c r="R940" i="1"/>
  <c r="T940" i="1" s="1"/>
  <c r="S940" i="1"/>
  <c r="U940" i="1" s="1"/>
  <c r="R941" i="1"/>
  <c r="T941" i="1" s="1"/>
  <c r="S941" i="1"/>
  <c r="U941" i="1" s="1"/>
  <c r="R942" i="1"/>
  <c r="T942" i="1" s="1"/>
  <c r="S942" i="1"/>
  <c r="U942" i="1" s="1"/>
  <c r="R943" i="1"/>
  <c r="T943" i="1" s="1"/>
  <c r="S943" i="1"/>
  <c r="U943" i="1" s="1"/>
  <c r="R944" i="1"/>
  <c r="T944" i="1" s="1"/>
  <c r="S944" i="1"/>
  <c r="U944" i="1" s="1"/>
  <c r="R945" i="1"/>
  <c r="T945" i="1" s="1"/>
  <c r="S945" i="1"/>
  <c r="U945" i="1" s="1"/>
  <c r="R946" i="1"/>
  <c r="T946" i="1" s="1"/>
  <c r="S946" i="1"/>
  <c r="U946" i="1" s="1"/>
  <c r="R947" i="1"/>
  <c r="T947" i="1" s="1"/>
  <c r="S947" i="1"/>
  <c r="U947" i="1" s="1"/>
  <c r="R948" i="1"/>
  <c r="T948" i="1" s="1"/>
  <c r="S948" i="1"/>
  <c r="U948" i="1" s="1"/>
  <c r="R949" i="1"/>
  <c r="T949" i="1" s="1"/>
  <c r="S949" i="1"/>
  <c r="U949" i="1" s="1"/>
  <c r="R950" i="1"/>
  <c r="T950" i="1" s="1"/>
  <c r="S950" i="1"/>
  <c r="U950" i="1" s="1"/>
  <c r="R951" i="1"/>
  <c r="T951" i="1" s="1"/>
  <c r="S951" i="1"/>
  <c r="U951" i="1" s="1"/>
  <c r="R952" i="1"/>
  <c r="T952" i="1" s="1"/>
  <c r="S952" i="1"/>
  <c r="U952" i="1" s="1"/>
  <c r="R953" i="1"/>
  <c r="T953" i="1" s="1"/>
  <c r="S953" i="1"/>
  <c r="U953" i="1" s="1"/>
  <c r="R954" i="1"/>
  <c r="T954" i="1" s="1"/>
  <c r="S954" i="1"/>
  <c r="U954" i="1" s="1"/>
  <c r="R955" i="1"/>
  <c r="T955" i="1" s="1"/>
  <c r="S955" i="1"/>
  <c r="U955" i="1" s="1"/>
  <c r="R956" i="1"/>
  <c r="T956" i="1" s="1"/>
  <c r="S956" i="1"/>
  <c r="U956" i="1" s="1"/>
  <c r="R957" i="1"/>
  <c r="T957" i="1" s="1"/>
  <c r="S957" i="1"/>
  <c r="U957" i="1" s="1"/>
  <c r="R958" i="1"/>
  <c r="T958" i="1" s="1"/>
  <c r="S958" i="1"/>
  <c r="U958" i="1" s="1"/>
  <c r="R959" i="1"/>
  <c r="T959" i="1" s="1"/>
  <c r="S959" i="1"/>
  <c r="U959" i="1" s="1"/>
  <c r="R960" i="1"/>
  <c r="T960" i="1" s="1"/>
  <c r="S960" i="1"/>
  <c r="U960" i="1" s="1"/>
  <c r="R961" i="1"/>
  <c r="T961" i="1" s="1"/>
  <c r="S961" i="1"/>
  <c r="U961" i="1" s="1"/>
  <c r="R962" i="1"/>
  <c r="T962" i="1" s="1"/>
  <c r="S962" i="1"/>
  <c r="U962" i="1" s="1"/>
  <c r="R963" i="1"/>
  <c r="T963" i="1" s="1"/>
  <c r="S963" i="1"/>
  <c r="U963" i="1" s="1"/>
  <c r="R964" i="1"/>
  <c r="T964" i="1" s="1"/>
  <c r="S964" i="1"/>
  <c r="U964" i="1" s="1"/>
  <c r="R965" i="1"/>
  <c r="T965" i="1" s="1"/>
  <c r="S965" i="1"/>
  <c r="U965" i="1" s="1"/>
  <c r="R966" i="1"/>
  <c r="T966" i="1" s="1"/>
  <c r="S966" i="1"/>
  <c r="U966" i="1" s="1"/>
  <c r="R967" i="1"/>
  <c r="T967" i="1" s="1"/>
  <c r="S967" i="1"/>
  <c r="U967" i="1" s="1"/>
  <c r="R968" i="1"/>
  <c r="T968" i="1" s="1"/>
  <c r="S968" i="1"/>
  <c r="U968" i="1" s="1"/>
  <c r="R969" i="1"/>
  <c r="T969" i="1" s="1"/>
  <c r="S969" i="1"/>
  <c r="U969" i="1" s="1"/>
  <c r="R970" i="1"/>
  <c r="T970" i="1" s="1"/>
  <c r="S970" i="1"/>
  <c r="U970" i="1" s="1"/>
  <c r="R971" i="1"/>
  <c r="T971" i="1" s="1"/>
  <c r="S971" i="1"/>
  <c r="U971" i="1" s="1"/>
  <c r="R972" i="1"/>
  <c r="T972" i="1" s="1"/>
  <c r="S972" i="1"/>
  <c r="U972" i="1" s="1"/>
  <c r="R973" i="1"/>
  <c r="T973" i="1" s="1"/>
  <c r="S973" i="1"/>
  <c r="U973" i="1" s="1"/>
  <c r="R974" i="1"/>
  <c r="T974" i="1" s="1"/>
  <c r="S974" i="1"/>
  <c r="U974" i="1" s="1"/>
  <c r="R975" i="1"/>
  <c r="T975" i="1" s="1"/>
  <c r="S975" i="1"/>
  <c r="U975" i="1" s="1"/>
  <c r="R976" i="1"/>
  <c r="T976" i="1" s="1"/>
  <c r="S976" i="1"/>
  <c r="U976" i="1" s="1"/>
  <c r="R977" i="1"/>
  <c r="T977" i="1" s="1"/>
  <c r="S977" i="1"/>
  <c r="U977" i="1" s="1"/>
  <c r="R978" i="1"/>
  <c r="T978" i="1" s="1"/>
  <c r="S978" i="1"/>
  <c r="U978" i="1" s="1"/>
  <c r="R979" i="1"/>
  <c r="T979" i="1" s="1"/>
  <c r="S979" i="1"/>
  <c r="U979" i="1" s="1"/>
  <c r="R980" i="1"/>
  <c r="T980" i="1" s="1"/>
  <c r="S980" i="1"/>
  <c r="U980" i="1" s="1"/>
  <c r="R981" i="1"/>
  <c r="T981" i="1" s="1"/>
  <c r="S981" i="1"/>
  <c r="U981" i="1" s="1"/>
  <c r="R982" i="1"/>
  <c r="T982" i="1" s="1"/>
  <c r="S982" i="1"/>
  <c r="U982" i="1" s="1"/>
  <c r="R983" i="1"/>
  <c r="T983" i="1" s="1"/>
  <c r="S983" i="1"/>
  <c r="U983" i="1" s="1"/>
  <c r="R984" i="1"/>
  <c r="T984" i="1" s="1"/>
  <c r="S984" i="1"/>
  <c r="U984" i="1" s="1"/>
  <c r="R985" i="1"/>
  <c r="T985" i="1" s="1"/>
  <c r="S985" i="1"/>
  <c r="U985" i="1" s="1"/>
  <c r="R986" i="1"/>
  <c r="T986" i="1" s="1"/>
  <c r="S986" i="1"/>
  <c r="U986" i="1" s="1"/>
  <c r="R987" i="1"/>
  <c r="T987" i="1" s="1"/>
  <c r="S987" i="1"/>
  <c r="U987" i="1" s="1"/>
  <c r="R988" i="1"/>
  <c r="T988" i="1" s="1"/>
  <c r="S988" i="1"/>
  <c r="U988" i="1" s="1"/>
  <c r="R989" i="1"/>
  <c r="T989" i="1" s="1"/>
  <c r="S989" i="1"/>
  <c r="U989" i="1" s="1"/>
  <c r="R990" i="1"/>
  <c r="T990" i="1" s="1"/>
  <c r="S990" i="1"/>
  <c r="U990" i="1" s="1"/>
  <c r="R991" i="1"/>
  <c r="T991" i="1" s="1"/>
  <c r="S991" i="1"/>
  <c r="U991" i="1" s="1"/>
  <c r="R992" i="1"/>
  <c r="T992" i="1" s="1"/>
  <c r="S992" i="1"/>
  <c r="U992" i="1" s="1"/>
  <c r="R993" i="1"/>
  <c r="T993" i="1" s="1"/>
  <c r="S993" i="1"/>
  <c r="U993" i="1" s="1"/>
  <c r="R994" i="1"/>
  <c r="T994" i="1" s="1"/>
  <c r="S994" i="1"/>
  <c r="U994" i="1" s="1"/>
  <c r="R995" i="1"/>
  <c r="T995" i="1" s="1"/>
  <c r="S995" i="1"/>
  <c r="U995" i="1" s="1"/>
  <c r="R996" i="1"/>
  <c r="T996" i="1" s="1"/>
  <c r="S996" i="1"/>
  <c r="U996" i="1" s="1"/>
  <c r="R997" i="1"/>
  <c r="T997" i="1" s="1"/>
  <c r="S997" i="1"/>
  <c r="U997" i="1" s="1"/>
  <c r="R998" i="1"/>
  <c r="T998" i="1" s="1"/>
  <c r="S998" i="1"/>
  <c r="U998" i="1" s="1"/>
  <c r="R999" i="1"/>
  <c r="T999" i="1" s="1"/>
  <c r="S999" i="1"/>
  <c r="U999" i="1" s="1"/>
  <c r="R1000" i="1"/>
  <c r="T1000" i="1" s="1"/>
  <c r="S1000" i="1"/>
  <c r="U1000" i="1" s="1"/>
  <c r="R1001" i="1"/>
  <c r="T1001" i="1" s="1"/>
  <c r="S1001" i="1"/>
  <c r="U1001" i="1" s="1"/>
  <c r="R1002" i="1"/>
  <c r="T1002" i="1" s="1"/>
  <c r="S1002" i="1"/>
  <c r="U1002" i="1" s="1"/>
  <c r="R1003" i="1"/>
  <c r="T1003" i="1" s="1"/>
  <c r="S1003" i="1"/>
  <c r="U1003" i="1" s="1"/>
  <c r="R1004" i="1"/>
  <c r="T1004" i="1" s="1"/>
  <c r="S1004" i="1"/>
  <c r="U1004" i="1" s="1"/>
  <c r="R1005" i="1"/>
  <c r="T1005" i="1" s="1"/>
  <c r="S1005" i="1"/>
  <c r="U1005" i="1" s="1"/>
  <c r="R1006" i="1"/>
  <c r="T1006" i="1" s="1"/>
  <c r="S1006" i="1"/>
  <c r="U1006" i="1" s="1"/>
  <c r="R1007" i="1"/>
  <c r="T1007" i="1" s="1"/>
  <c r="S1007" i="1"/>
  <c r="U1007" i="1" s="1"/>
  <c r="R1008" i="1"/>
  <c r="T1008" i="1" s="1"/>
  <c r="S1008" i="1"/>
  <c r="U1008" i="1" s="1"/>
  <c r="R1009" i="1"/>
  <c r="T1009" i="1" s="1"/>
  <c r="S1009" i="1"/>
  <c r="U1009" i="1" s="1"/>
  <c r="R1010" i="1"/>
  <c r="T1010" i="1" s="1"/>
  <c r="S1010" i="1"/>
  <c r="U1010" i="1" s="1"/>
  <c r="R1011" i="1"/>
  <c r="T1011" i="1" s="1"/>
  <c r="S1011" i="1"/>
  <c r="U1011" i="1" s="1"/>
  <c r="R1012" i="1"/>
  <c r="T1012" i="1" s="1"/>
  <c r="S1012" i="1"/>
  <c r="U1012" i="1" s="1"/>
  <c r="R1013" i="1"/>
  <c r="T1013" i="1" s="1"/>
  <c r="S1013" i="1"/>
  <c r="U1013" i="1" s="1"/>
  <c r="R1014" i="1"/>
  <c r="T1014" i="1" s="1"/>
  <c r="S1014" i="1"/>
  <c r="U1014" i="1" s="1"/>
  <c r="R1015" i="1"/>
  <c r="T1015" i="1" s="1"/>
  <c r="S1015" i="1"/>
  <c r="U1015" i="1" s="1"/>
  <c r="R1016" i="1"/>
  <c r="T1016" i="1" s="1"/>
  <c r="S1016" i="1"/>
  <c r="U1016" i="1" s="1"/>
  <c r="R1017" i="1"/>
  <c r="T1017" i="1" s="1"/>
  <c r="S1017" i="1"/>
  <c r="U1017" i="1" s="1"/>
  <c r="R1018" i="1"/>
  <c r="T1018" i="1" s="1"/>
  <c r="S1018" i="1"/>
  <c r="U1018" i="1" s="1"/>
  <c r="R1019" i="1"/>
  <c r="T1019" i="1" s="1"/>
  <c r="S1019" i="1"/>
  <c r="U1019" i="1" s="1"/>
  <c r="R1020" i="1"/>
  <c r="T1020" i="1" s="1"/>
  <c r="S1020" i="1"/>
  <c r="U1020" i="1" s="1"/>
  <c r="R1021" i="1"/>
  <c r="T1021" i="1" s="1"/>
  <c r="S1021" i="1"/>
  <c r="U1021" i="1" s="1"/>
  <c r="R1022" i="1"/>
  <c r="T1022" i="1" s="1"/>
  <c r="S1022" i="1"/>
  <c r="U1022" i="1" s="1"/>
  <c r="R1023" i="1"/>
  <c r="T1023" i="1" s="1"/>
  <c r="S1023" i="1"/>
  <c r="U1023" i="1" s="1"/>
  <c r="R1024" i="1"/>
  <c r="T1024" i="1" s="1"/>
  <c r="S1024" i="1"/>
  <c r="U1024" i="1" s="1"/>
  <c r="R1025" i="1"/>
  <c r="T1025" i="1" s="1"/>
  <c r="S1025" i="1"/>
  <c r="U1025" i="1" s="1"/>
  <c r="R1026" i="1"/>
  <c r="T1026" i="1" s="1"/>
  <c r="S1026" i="1"/>
  <c r="U1026" i="1" s="1"/>
  <c r="R1027" i="1"/>
  <c r="T1027" i="1" s="1"/>
  <c r="S1027" i="1"/>
  <c r="U1027" i="1" s="1"/>
  <c r="R1028" i="1"/>
  <c r="T1028" i="1" s="1"/>
  <c r="S1028" i="1"/>
  <c r="U1028" i="1" s="1"/>
  <c r="R1029" i="1"/>
  <c r="T1029" i="1" s="1"/>
  <c r="S1029" i="1"/>
  <c r="U1029" i="1" s="1"/>
  <c r="R1030" i="1"/>
  <c r="T1030" i="1" s="1"/>
  <c r="S1030" i="1"/>
  <c r="U1030" i="1" s="1"/>
  <c r="R1031" i="1"/>
  <c r="T1031" i="1" s="1"/>
  <c r="S1031" i="1"/>
  <c r="U1031" i="1" s="1"/>
  <c r="R1032" i="1"/>
  <c r="T1032" i="1" s="1"/>
  <c r="S1032" i="1"/>
  <c r="U1032" i="1" s="1"/>
  <c r="R1033" i="1"/>
  <c r="T1033" i="1" s="1"/>
  <c r="S1033" i="1"/>
  <c r="U1033" i="1" s="1"/>
  <c r="R1034" i="1"/>
  <c r="T1034" i="1" s="1"/>
  <c r="S1034" i="1"/>
  <c r="U1034" i="1" s="1"/>
  <c r="R1035" i="1"/>
  <c r="T1035" i="1" s="1"/>
  <c r="S1035" i="1"/>
  <c r="U1035" i="1" s="1"/>
  <c r="R1036" i="1"/>
  <c r="T1036" i="1" s="1"/>
  <c r="S1036" i="1"/>
  <c r="U1036" i="1" s="1"/>
  <c r="R1037" i="1"/>
  <c r="T1037" i="1" s="1"/>
  <c r="S1037" i="1"/>
  <c r="U1037" i="1" s="1"/>
  <c r="R1038" i="1"/>
  <c r="T1038" i="1" s="1"/>
  <c r="S1038" i="1"/>
  <c r="U1038" i="1" s="1"/>
  <c r="R1039" i="1"/>
  <c r="T1039" i="1" s="1"/>
  <c r="S1039" i="1"/>
  <c r="U1039" i="1" s="1"/>
  <c r="R1040" i="1"/>
  <c r="T1040" i="1" s="1"/>
  <c r="S1040" i="1"/>
  <c r="U1040" i="1" s="1"/>
  <c r="R1041" i="1"/>
  <c r="T1041" i="1" s="1"/>
  <c r="S1041" i="1"/>
  <c r="U1041" i="1" s="1"/>
  <c r="R1042" i="1"/>
  <c r="T1042" i="1" s="1"/>
  <c r="S1042" i="1"/>
  <c r="U1042" i="1" s="1"/>
  <c r="R1043" i="1"/>
  <c r="T1043" i="1" s="1"/>
  <c r="S1043" i="1"/>
  <c r="U1043" i="1" s="1"/>
  <c r="R1044" i="1"/>
  <c r="T1044" i="1" s="1"/>
  <c r="S1044" i="1"/>
  <c r="U1044" i="1" s="1"/>
  <c r="R1045" i="1"/>
  <c r="T1045" i="1" s="1"/>
  <c r="S1045" i="1"/>
  <c r="U1045" i="1" s="1"/>
  <c r="R1046" i="1"/>
  <c r="T1046" i="1" s="1"/>
  <c r="S1046" i="1"/>
  <c r="U1046" i="1" s="1"/>
  <c r="R1047" i="1"/>
  <c r="T1047" i="1" s="1"/>
  <c r="S1047" i="1"/>
  <c r="U1047" i="1" s="1"/>
  <c r="R1048" i="1"/>
  <c r="T1048" i="1" s="1"/>
  <c r="S1048" i="1"/>
  <c r="U1048" i="1" s="1"/>
  <c r="R1049" i="1"/>
  <c r="T1049" i="1" s="1"/>
  <c r="S1049" i="1"/>
  <c r="U1049" i="1" s="1"/>
  <c r="R1050" i="1"/>
  <c r="T1050" i="1" s="1"/>
  <c r="S1050" i="1"/>
  <c r="U1050" i="1" s="1"/>
  <c r="R1051" i="1"/>
  <c r="T1051" i="1" s="1"/>
  <c r="S1051" i="1"/>
  <c r="U1051" i="1" s="1"/>
  <c r="R1052" i="1"/>
  <c r="T1052" i="1" s="1"/>
  <c r="S1052" i="1"/>
  <c r="U1052" i="1" s="1"/>
  <c r="R1053" i="1"/>
  <c r="T1053" i="1" s="1"/>
  <c r="S1053" i="1"/>
  <c r="U1053" i="1" s="1"/>
  <c r="R1054" i="1"/>
  <c r="T1054" i="1" s="1"/>
  <c r="S1054" i="1"/>
  <c r="U1054" i="1" s="1"/>
  <c r="R1055" i="1"/>
  <c r="T1055" i="1" s="1"/>
  <c r="S1055" i="1"/>
  <c r="U1055" i="1" s="1"/>
  <c r="R1056" i="1"/>
  <c r="T1056" i="1" s="1"/>
  <c r="S1056" i="1"/>
  <c r="U1056" i="1" s="1"/>
  <c r="R1057" i="1"/>
  <c r="T1057" i="1" s="1"/>
  <c r="S1057" i="1"/>
  <c r="U1057" i="1" s="1"/>
  <c r="R1058" i="1"/>
  <c r="T1058" i="1" s="1"/>
  <c r="S1058" i="1"/>
  <c r="U1058" i="1" s="1"/>
  <c r="R1059" i="1"/>
  <c r="T1059" i="1" s="1"/>
  <c r="S1059" i="1"/>
  <c r="U1059" i="1" s="1"/>
  <c r="R1060" i="1"/>
  <c r="T1060" i="1" s="1"/>
  <c r="S1060" i="1"/>
  <c r="U1060" i="1" s="1"/>
  <c r="R1061" i="1"/>
  <c r="T1061" i="1" s="1"/>
  <c r="S1061" i="1"/>
  <c r="U1061" i="1" s="1"/>
  <c r="R1062" i="1"/>
  <c r="T1062" i="1" s="1"/>
  <c r="S1062" i="1"/>
  <c r="U1062" i="1" s="1"/>
  <c r="R1063" i="1"/>
  <c r="T1063" i="1" s="1"/>
  <c r="S1063" i="1"/>
  <c r="U1063" i="1" s="1"/>
  <c r="R1064" i="1"/>
  <c r="T1064" i="1" s="1"/>
  <c r="S1064" i="1"/>
  <c r="U1064" i="1" s="1"/>
  <c r="R1065" i="1"/>
  <c r="T1065" i="1" s="1"/>
  <c r="S1065" i="1"/>
  <c r="U1065" i="1" s="1"/>
  <c r="R1066" i="1"/>
  <c r="T1066" i="1" s="1"/>
  <c r="S1066" i="1"/>
  <c r="U1066" i="1" s="1"/>
  <c r="R1067" i="1"/>
  <c r="T1067" i="1" s="1"/>
  <c r="S1067" i="1"/>
  <c r="U1067" i="1" s="1"/>
  <c r="R1068" i="1"/>
  <c r="T1068" i="1" s="1"/>
  <c r="S1068" i="1"/>
  <c r="U1068" i="1" s="1"/>
  <c r="R1069" i="1"/>
  <c r="T1069" i="1" s="1"/>
  <c r="S1069" i="1"/>
  <c r="U1069" i="1" s="1"/>
  <c r="R1070" i="1"/>
  <c r="T1070" i="1" s="1"/>
  <c r="S1070" i="1"/>
  <c r="U1070" i="1" s="1"/>
  <c r="R1071" i="1"/>
  <c r="T1071" i="1" s="1"/>
  <c r="S1071" i="1"/>
  <c r="U1071" i="1" s="1"/>
  <c r="R1072" i="1"/>
  <c r="T1072" i="1" s="1"/>
  <c r="S1072" i="1"/>
  <c r="U1072" i="1" s="1"/>
  <c r="R1073" i="1"/>
  <c r="T1073" i="1" s="1"/>
  <c r="S1073" i="1"/>
  <c r="U1073" i="1" s="1"/>
  <c r="R1074" i="1"/>
  <c r="T1074" i="1" s="1"/>
  <c r="S1074" i="1"/>
  <c r="U1074" i="1" s="1"/>
  <c r="R1075" i="1"/>
  <c r="T1075" i="1" s="1"/>
  <c r="S1075" i="1"/>
  <c r="U1075" i="1" s="1"/>
  <c r="R1076" i="1"/>
  <c r="T1076" i="1" s="1"/>
  <c r="S1076" i="1"/>
  <c r="U1076" i="1" s="1"/>
  <c r="R1077" i="1"/>
  <c r="T1077" i="1" s="1"/>
  <c r="S1077" i="1"/>
  <c r="U1077" i="1" s="1"/>
  <c r="R1078" i="1"/>
  <c r="T1078" i="1" s="1"/>
  <c r="S1078" i="1"/>
  <c r="U1078" i="1" s="1"/>
  <c r="R1079" i="1"/>
  <c r="T1079" i="1" s="1"/>
  <c r="S1079" i="1"/>
  <c r="U1079" i="1" s="1"/>
  <c r="R1080" i="1"/>
  <c r="T1080" i="1" s="1"/>
  <c r="S1080" i="1"/>
  <c r="U1080" i="1" s="1"/>
  <c r="R1081" i="1"/>
  <c r="T1081" i="1" s="1"/>
  <c r="S1081" i="1"/>
  <c r="U1081" i="1" s="1"/>
  <c r="R1082" i="1"/>
  <c r="T1082" i="1" s="1"/>
  <c r="S1082" i="1"/>
  <c r="U1082" i="1" s="1"/>
  <c r="R1083" i="1"/>
  <c r="T1083" i="1" s="1"/>
  <c r="S1083" i="1"/>
  <c r="U1083" i="1" s="1"/>
  <c r="R1084" i="1"/>
  <c r="T1084" i="1" s="1"/>
  <c r="S1084" i="1"/>
  <c r="U1084" i="1" s="1"/>
  <c r="R1085" i="1"/>
  <c r="T1085" i="1" s="1"/>
  <c r="S1085" i="1"/>
  <c r="U1085" i="1" s="1"/>
  <c r="R1086" i="1"/>
  <c r="T1086" i="1" s="1"/>
  <c r="S1086" i="1"/>
  <c r="U1086" i="1" s="1"/>
  <c r="R1087" i="1"/>
  <c r="T1087" i="1" s="1"/>
  <c r="S1087" i="1"/>
  <c r="U1087" i="1" s="1"/>
  <c r="R1088" i="1"/>
  <c r="T1088" i="1" s="1"/>
  <c r="S1088" i="1"/>
  <c r="U1088" i="1" s="1"/>
  <c r="R1089" i="1"/>
  <c r="T1089" i="1" s="1"/>
  <c r="S1089" i="1"/>
  <c r="U1089" i="1" s="1"/>
  <c r="R1090" i="1"/>
  <c r="T1090" i="1" s="1"/>
  <c r="S1090" i="1"/>
  <c r="U1090" i="1" s="1"/>
  <c r="R1091" i="1"/>
  <c r="T1091" i="1" s="1"/>
  <c r="S1091" i="1"/>
  <c r="U1091" i="1" s="1"/>
  <c r="R1092" i="1"/>
  <c r="T1092" i="1" s="1"/>
  <c r="S1092" i="1"/>
  <c r="U1092" i="1" s="1"/>
  <c r="R1093" i="1"/>
  <c r="T1093" i="1" s="1"/>
  <c r="S1093" i="1"/>
  <c r="U1093" i="1" s="1"/>
  <c r="R1094" i="1"/>
  <c r="T1094" i="1" s="1"/>
  <c r="S1094" i="1"/>
  <c r="U1094" i="1" s="1"/>
  <c r="R1095" i="1"/>
  <c r="T1095" i="1" s="1"/>
  <c r="S1095" i="1"/>
  <c r="U1095" i="1" s="1"/>
  <c r="R1096" i="1"/>
  <c r="T1096" i="1" s="1"/>
  <c r="S1096" i="1"/>
  <c r="U1096" i="1" s="1"/>
  <c r="R1097" i="1"/>
  <c r="T1097" i="1" s="1"/>
  <c r="S1097" i="1"/>
  <c r="U1097" i="1" s="1"/>
  <c r="R1098" i="1"/>
  <c r="T1098" i="1" s="1"/>
  <c r="S1098" i="1"/>
  <c r="U1098" i="1" s="1"/>
  <c r="R1099" i="1"/>
  <c r="T1099" i="1" s="1"/>
  <c r="S1099" i="1"/>
  <c r="U1099" i="1" s="1"/>
  <c r="R1100" i="1"/>
  <c r="T1100" i="1" s="1"/>
  <c r="S1100" i="1"/>
  <c r="U1100" i="1" s="1"/>
  <c r="R1101" i="1"/>
  <c r="T1101" i="1" s="1"/>
  <c r="S1101" i="1"/>
  <c r="U1101" i="1" s="1"/>
  <c r="R1102" i="1"/>
  <c r="T1102" i="1" s="1"/>
  <c r="S1102" i="1"/>
  <c r="U1102" i="1" s="1"/>
  <c r="R1103" i="1"/>
  <c r="T1103" i="1" s="1"/>
  <c r="S1103" i="1"/>
  <c r="U1103" i="1" s="1"/>
  <c r="R1104" i="1"/>
  <c r="T1104" i="1" s="1"/>
  <c r="S1104" i="1"/>
  <c r="U1104" i="1" s="1"/>
  <c r="R1105" i="1"/>
  <c r="T1105" i="1" s="1"/>
  <c r="S1105" i="1"/>
  <c r="U1105" i="1" s="1"/>
  <c r="R1106" i="1"/>
  <c r="T1106" i="1" s="1"/>
  <c r="S1106" i="1"/>
  <c r="U1106" i="1" s="1"/>
  <c r="R1107" i="1"/>
  <c r="T1107" i="1" s="1"/>
  <c r="S1107" i="1"/>
  <c r="U1107" i="1" s="1"/>
  <c r="R1108" i="1"/>
  <c r="T1108" i="1" s="1"/>
  <c r="S1108" i="1"/>
  <c r="U1108" i="1" s="1"/>
  <c r="R1109" i="1"/>
  <c r="T1109" i="1" s="1"/>
  <c r="S1109" i="1"/>
  <c r="U1109" i="1" s="1"/>
  <c r="R1110" i="1"/>
  <c r="T1110" i="1" s="1"/>
  <c r="S1110" i="1"/>
  <c r="U1110" i="1" s="1"/>
  <c r="R1111" i="1"/>
  <c r="T1111" i="1" s="1"/>
  <c r="S1111" i="1"/>
  <c r="U1111" i="1" s="1"/>
  <c r="R1112" i="1"/>
  <c r="T1112" i="1" s="1"/>
  <c r="S1112" i="1"/>
  <c r="U1112" i="1" s="1"/>
  <c r="R1113" i="1"/>
  <c r="T1113" i="1" s="1"/>
  <c r="S1113" i="1"/>
  <c r="U1113" i="1" s="1"/>
  <c r="R1114" i="1"/>
  <c r="T1114" i="1" s="1"/>
  <c r="S1114" i="1"/>
  <c r="U1114" i="1" s="1"/>
  <c r="R1115" i="1"/>
  <c r="T1115" i="1" s="1"/>
  <c r="S1115" i="1"/>
  <c r="U1115" i="1" s="1"/>
  <c r="R1116" i="1"/>
  <c r="T1116" i="1" s="1"/>
  <c r="S1116" i="1"/>
  <c r="U1116" i="1" s="1"/>
  <c r="R1117" i="1"/>
  <c r="T1117" i="1" s="1"/>
  <c r="S1117" i="1"/>
  <c r="U1117" i="1" s="1"/>
  <c r="R1118" i="1"/>
  <c r="T1118" i="1" s="1"/>
  <c r="S1118" i="1"/>
  <c r="U1118" i="1" s="1"/>
  <c r="R1119" i="1"/>
  <c r="T1119" i="1" s="1"/>
  <c r="S1119" i="1"/>
  <c r="U1119" i="1" s="1"/>
  <c r="R1120" i="1"/>
  <c r="T1120" i="1" s="1"/>
  <c r="S1120" i="1"/>
  <c r="U1120" i="1" s="1"/>
  <c r="R1121" i="1"/>
  <c r="T1121" i="1" s="1"/>
  <c r="S1121" i="1"/>
  <c r="U1121" i="1" s="1"/>
  <c r="R1122" i="1"/>
  <c r="T1122" i="1" s="1"/>
  <c r="S1122" i="1"/>
  <c r="U1122" i="1" s="1"/>
  <c r="R1123" i="1"/>
  <c r="T1123" i="1" s="1"/>
  <c r="S1123" i="1"/>
  <c r="U1123" i="1" s="1"/>
  <c r="R1124" i="1"/>
  <c r="T1124" i="1" s="1"/>
  <c r="S1124" i="1"/>
  <c r="U1124" i="1" s="1"/>
  <c r="R1125" i="1"/>
  <c r="T1125" i="1" s="1"/>
  <c r="S1125" i="1"/>
  <c r="U1125" i="1" s="1"/>
  <c r="R1126" i="1"/>
  <c r="T1126" i="1" s="1"/>
  <c r="S1126" i="1"/>
  <c r="U1126" i="1" s="1"/>
  <c r="R1127" i="1"/>
  <c r="T1127" i="1" s="1"/>
  <c r="S1127" i="1"/>
  <c r="U1127" i="1" s="1"/>
  <c r="R1128" i="1"/>
  <c r="T1128" i="1" s="1"/>
  <c r="S1128" i="1"/>
  <c r="U1128" i="1" s="1"/>
  <c r="R1129" i="1"/>
  <c r="T1129" i="1" s="1"/>
  <c r="S1129" i="1"/>
  <c r="U1129" i="1" s="1"/>
  <c r="R1130" i="1"/>
  <c r="T1130" i="1" s="1"/>
  <c r="S1130" i="1"/>
  <c r="U1130" i="1" s="1"/>
  <c r="R1131" i="1"/>
  <c r="T1131" i="1" s="1"/>
  <c r="S1131" i="1"/>
  <c r="U1131" i="1" s="1"/>
  <c r="R1132" i="1"/>
  <c r="T1132" i="1" s="1"/>
  <c r="S1132" i="1"/>
  <c r="U1132" i="1" s="1"/>
  <c r="R1133" i="1"/>
  <c r="T1133" i="1" s="1"/>
  <c r="S1133" i="1"/>
  <c r="U1133" i="1" s="1"/>
  <c r="R1134" i="1"/>
  <c r="T1134" i="1" s="1"/>
  <c r="S1134" i="1"/>
  <c r="U1134" i="1" s="1"/>
  <c r="R1135" i="1"/>
  <c r="T1135" i="1" s="1"/>
  <c r="S1135" i="1"/>
  <c r="U1135" i="1" s="1"/>
  <c r="R1136" i="1"/>
  <c r="T1136" i="1" s="1"/>
  <c r="S1136" i="1"/>
  <c r="U1136" i="1" s="1"/>
  <c r="R1137" i="1"/>
  <c r="T1137" i="1" s="1"/>
  <c r="S1137" i="1"/>
  <c r="U1137" i="1" s="1"/>
  <c r="R1138" i="1"/>
  <c r="T1138" i="1" s="1"/>
  <c r="S1138" i="1"/>
  <c r="U1138" i="1" s="1"/>
  <c r="R1139" i="1"/>
  <c r="T1139" i="1" s="1"/>
  <c r="S1139" i="1"/>
  <c r="U1139" i="1" s="1"/>
  <c r="R1140" i="1"/>
  <c r="T1140" i="1" s="1"/>
  <c r="S1140" i="1"/>
  <c r="U1140" i="1" s="1"/>
  <c r="R1141" i="1"/>
  <c r="T1141" i="1" s="1"/>
  <c r="S1141" i="1"/>
  <c r="U1141" i="1" s="1"/>
  <c r="R1142" i="1"/>
  <c r="T1142" i="1" s="1"/>
  <c r="S1142" i="1"/>
  <c r="U1142" i="1" s="1"/>
  <c r="R1143" i="1"/>
  <c r="T1143" i="1" s="1"/>
  <c r="S1143" i="1"/>
  <c r="U1143" i="1" s="1"/>
  <c r="R1144" i="1"/>
  <c r="T1144" i="1" s="1"/>
  <c r="S1144" i="1"/>
  <c r="U1144" i="1" s="1"/>
  <c r="R1145" i="1"/>
  <c r="T1145" i="1" s="1"/>
  <c r="S1145" i="1"/>
  <c r="U1145" i="1" s="1"/>
  <c r="R1146" i="1"/>
  <c r="T1146" i="1" s="1"/>
  <c r="S1146" i="1"/>
  <c r="U1146" i="1" s="1"/>
  <c r="R1147" i="1"/>
  <c r="T1147" i="1" s="1"/>
  <c r="S1147" i="1"/>
  <c r="U1147" i="1" s="1"/>
  <c r="R1148" i="1"/>
  <c r="T1148" i="1" s="1"/>
  <c r="S1148" i="1"/>
  <c r="U1148" i="1" s="1"/>
  <c r="R1149" i="1"/>
  <c r="T1149" i="1" s="1"/>
  <c r="S1149" i="1"/>
  <c r="U1149" i="1" s="1"/>
  <c r="R1150" i="1"/>
  <c r="T1150" i="1" s="1"/>
  <c r="S1150" i="1"/>
  <c r="U1150" i="1" s="1"/>
  <c r="R1151" i="1"/>
  <c r="T1151" i="1" s="1"/>
  <c r="S1151" i="1"/>
  <c r="U1151" i="1" s="1"/>
  <c r="R1152" i="1"/>
  <c r="T1152" i="1" s="1"/>
  <c r="S1152" i="1"/>
  <c r="U1152" i="1" s="1"/>
  <c r="R1153" i="1"/>
  <c r="T1153" i="1" s="1"/>
  <c r="S1153" i="1"/>
  <c r="U1153" i="1" s="1"/>
  <c r="R1154" i="1"/>
  <c r="T1154" i="1" s="1"/>
  <c r="S1154" i="1"/>
  <c r="U1154" i="1" s="1"/>
  <c r="R1155" i="1"/>
  <c r="T1155" i="1" s="1"/>
  <c r="S1155" i="1"/>
  <c r="U1155" i="1" s="1"/>
  <c r="R1156" i="1"/>
  <c r="T1156" i="1" s="1"/>
  <c r="S1156" i="1"/>
  <c r="U1156" i="1" s="1"/>
  <c r="R1157" i="1"/>
  <c r="T1157" i="1" s="1"/>
  <c r="S1157" i="1"/>
  <c r="U1157" i="1" s="1"/>
  <c r="R1158" i="1"/>
  <c r="T1158" i="1" s="1"/>
  <c r="S1158" i="1"/>
  <c r="U1158" i="1" s="1"/>
  <c r="R1159" i="1"/>
  <c r="T1159" i="1" s="1"/>
  <c r="S1159" i="1"/>
  <c r="U1159" i="1" s="1"/>
  <c r="R1160" i="1"/>
  <c r="T1160" i="1" s="1"/>
  <c r="S1160" i="1"/>
  <c r="U1160" i="1" s="1"/>
  <c r="R1161" i="1"/>
  <c r="T1161" i="1" s="1"/>
  <c r="S1161" i="1"/>
  <c r="U1161" i="1" s="1"/>
  <c r="R1162" i="1"/>
  <c r="T1162" i="1" s="1"/>
  <c r="S1162" i="1"/>
  <c r="U1162" i="1" s="1"/>
  <c r="R1163" i="1"/>
  <c r="T1163" i="1" s="1"/>
  <c r="S1163" i="1"/>
  <c r="U1163" i="1" s="1"/>
  <c r="R1164" i="1"/>
  <c r="T1164" i="1" s="1"/>
  <c r="S1164" i="1"/>
  <c r="U1164" i="1" s="1"/>
  <c r="R1165" i="1"/>
  <c r="T1165" i="1" s="1"/>
  <c r="S1165" i="1"/>
  <c r="U1165" i="1" s="1"/>
  <c r="R1166" i="1"/>
  <c r="T1166" i="1" s="1"/>
  <c r="S1166" i="1"/>
  <c r="U1166" i="1" s="1"/>
  <c r="R1167" i="1"/>
  <c r="T1167" i="1" s="1"/>
  <c r="S1167" i="1"/>
  <c r="U1167" i="1" s="1"/>
  <c r="R1168" i="1"/>
  <c r="T1168" i="1" s="1"/>
  <c r="S1168" i="1"/>
  <c r="U1168" i="1" s="1"/>
  <c r="R1169" i="1"/>
  <c r="T1169" i="1" s="1"/>
  <c r="S1169" i="1"/>
  <c r="U1169" i="1" s="1"/>
  <c r="R1170" i="1"/>
  <c r="T1170" i="1" s="1"/>
  <c r="S1170" i="1"/>
  <c r="U1170" i="1" s="1"/>
  <c r="R1171" i="1"/>
  <c r="T1171" i="1" s="1"/>
  <c r="S1171" i="1"/>
  <c r="U1171" i="1" s="1"/>
  <c r="R1172" i="1"/>
  <c r="T1172" i="1" s="1"/>
  <c r="S1172" i="1"/>
  <c r="U1172" i="1" s="1"/>
  <c r="R1173" i="1"/>
  <c r="T1173" i="1" s="1"/>
  <c r="S1173" i="1"/>
  <c r="U1173" i="1" s="1"/>
  <c r="R1174" i="1"/>
  <c r="T1174" i="1" s="1"/>
  <c r="S1174" i="1"/>
  <c r="U1174" i="1" s="1"/>
  <c r="R1175" i="1"/>
  <c r="T1175" i="1" s="1"/>
  <c r="S1175" i="1"/>
  <c r="U1175" i="1" s="1"/>
  <c r="R1176" i="1"/>
  <c r="T1176" i="1" s="1"/>
  <c r="S1176" i="1"/>
  <c r="U1176" i="1" s="1"/>
  <c r="R1177" i="1"/>
  <c r="T1177" i="1" s="1"/>
  <c r="S1177" i="1"/>
  <c r="U1177" i="1" s="1"/>
  <c r="R1178" i="1"/>
  <c r="T1178" i="1" s="1"/>
  <c r="S1178" i="1"/>
  <c r="U1178" i="1" s="1"/>
  <c r="R1179" i="1"/>
  <c r="T1179" i="1" s="1"/>
  <c r="S1179" i="1"/>
  <c r="U1179" i="1" s="1"/>
  <c r="R1180" i="1"/>
  <c r="T1180" i="1" s="1"/>
  <c r="S1180" i="1"/>
  <c r="U1180" i="1" s="1"/>
  <c r="R1181" i="1"/>
  <c r="T1181" i="1" s="1"/>
  <c r="S1181" i="1"/>
  <c r="U1181" i="1" s="1"/>
  <c r="R1182" i="1"/>
  <c r="T1182" i="1" s="1"/>
  <c r="S1182" i="1"/>
  <c r="U1182" i="1" s="1"/>
  <c r="R1183" i="1"/>
  <c r="T1183" i="1" s="1"/>
  <c r="S1183" i="1"/>
  <c r="U1183" i="1" s="1"/>
  <c r="R1184" i="1"/>
  <c r="T1184" i="1" s="1"/>
  <c r="S1184" i="1"/>
  <c r="U1184" i="1" s="1"/>
  <c r="R1185" i="1"/>
  <c r="T1185" i="1" s="1"/>
  <c r="S1185" i="1"/>
  <c r="U1185" i="1" s="1"/>
  <c r="R1186" i="1"/>
  <c r="T1186" i="1" s="1"/>
  <c r="S1186" i="1"/>
  <c r="U1186" i="1" s="1"/>
  <c r="R1187" i="1"/>
  <c r="T1187" i="1" s="1"/>
  <c r="S1187" i="1"/>
  <c r="U1187" i="1" s="1"/>
  <c r="R1188" i="1"/>
  <c r="T1188" i="1" s="1"/>
  <c r="S1188" i="1"/>
  <c r="U1188" i="1" s="1"/>
  <c r="R1189" i="1"/>
  <c r="T1189" i="1" s="1"/>
  <c r="S1189" i="1"/>
  <c r="U1189" i="1" s="1"/>
  <c r="R1190" i="1"/>
  <c r="T1190" i="1" s="1"/>
  <c r="S1190" i="1"/>
  <c r="U1190" i="1" s="1"/>
  <c r="R1191" i="1"/>
  <c r="T1191" i="1" s="1"/>
  <c r="S1191" i="1"/>
  <c r="U1191" i="1" s="1"/>
  <c r="R1192" i="1"/>
  <c r="T1192" i="1" s="1"/>
  <c r="S1192" i="1"/>
  <c r="U1192" i="1" s="1"/>
  <c r="R1193" i="1"/>
  <c r="T1193" i="1" s="1"/>
  <c r="S1193" i="1"/>
  <c r="U1193" i="1" s="1"/>
  <c r="R1194" i="1"/>
  <c r="T1194" i="1" s="1"/>
  <c r="S1194" i="1"/>
  <c r="U1194" i="1" s="1"/>
  <c r="R1195" i="1"/>
  <c r="T1195" i="1" s="1"/>
  <c r="S1195" i="1"/>
  <c r="U1195" i="1" s="1"/>
  <c r="R1196" i="1"/>
  <c r="T1196" i="1" s="1"/>
  <c r="S1196" i="1"/>
  <c r="U1196" i="1" s="1"/>
  <c r="R1197" i="1"/>
  <c r="T1197" i="1" s="1"/>
  <c r="S1197" i="1"/>
  <c r="U1197" i="1" s="1"/>
  <c r="R1198" i="1"/>
  <c r="T1198" i="1" s="1"/>
  <c r="S1198" i="1"/>
  <c r="U1198" i="1" s="1"/>
  <c r="R1199" i="1"/>
  <c r="T1199" i="1" s="1"/>
  <c r="S1199" i="1"/>
  <c r="U1199" i="1" s="1"/>
  <c r="R1200" i="1"/>
  <c r="T1200" i="1" s="1"/>
  <c r="S1200" i="1"/>
  <c r="U1200" i="1" s="1"/>
  <c r="R1201" i="1"/>
  <c r="T1201" i="1" s="1"/>
  <c r="S1201" i="1"/>
  <c r="U1201" i="1" s="1"/>
  <c r="R1202" i="1"/>
  <c r="T1202" i="1" s="1"/>
  <c r="S1202" i="1"/>
  <c r="U1202" i="1" s="1"/>
  <c r="R1203" i="1"/>
  <c r="T1203" i="1" s="1"/>
  <c r="S1203" i="1"/>
  <c r="U1203" i="1" s="1"/>
  <c r="R1204" i="1"/>
  <c r="T1204" i="1" s="1"/>
  <c r="S1204" i="1"/>
  <c r="U1204" i="1" s="1"/>
  <c r="R1205" i="1"/>
  <c r="T1205" i="1" s="1"/>
  <c r="S1205" i="1"/>
  <c r="U1205" i="1" s="1"/>
  <c r="R1206" i="1"/>
  <c r="T1206" i="1" s="1"/>
  <c r="S1206" i="1"/>
  <c r="U1206" i="1" s="1"/>
  <c r="R1207" i="1"/>
  <c r="T1207" i="1" s="1"/>
  <c r="S1207" i="1"/>
  <c r="U1207" i="1" s="1"/>
  <c r="R1208" i="1"/>
  <c r="T1208" i="1" s="1"/>
  <c r="S1208" i="1"/>
  <c r="U1208" i="1" s="1"/>
  <c r="R1209" i="1"/>
  <c r="T1209" i="1" s="1"/>
  <c r="S1209" i="1"/>
  <c r="U1209" i="1" s="1"/>
  <c r="R1210" i="1"/>
  <c r="T1210" i="1" s="1"/>
  <c r="S1210" i="1"/>
  <c r="U1210" i="1" s="1"/>
  <c r="R1211" i="1"/>
  <c r="T1211" i="1" s="1"/>
  <c r="S1211" i="1"/>
  <c r="U1211" i="1" s="1"/>
  <c r="R1212" i="1"/>
  <c r="T1212" i="1" s="1"/>
  <c r="S1212" i="1"/>
  <c r="U1212" i="1" s="1"/>
  <c r="R1213" i="1"/>
  <c r="T1213" i="1" s="1"/>
  <c r="S1213" i="1"/>
  <c r="U1213" i="1" s="1"/>
  <c r="R1214" i="1"/>
  <c r="T1214" i="1" s="1"/>
  <c r="S1214" i="1"/>
  <c r="U1214" i="1" s="1"/>
  <c r="R1215" i="1"/>
  <c r="T1215" i="1" s="1"/>
  <c r="S1215" i="1"/>
  <c r="U1215" i="1" s="1"/>
  <c r="R1216" i="1"/>
  <c r="T1216" i="1" s="1"/>
  <c r="S1216" i="1"/>
  <c r="U1216" i="1" s="1"/>
  <c r="R1217" i="1"/>
  <c r="T1217" i="1" s="1"/>
  <c r="S1217" i="1"/>
  <c r="U1217" i="1" s="1"/>
  <c r="R1218" i="1"/>
  <c r="T1218" i="1" s="1"/>
  <c r="S1218" i="1"/>
  <c r="U1218" i="1" s="1"/>
  <c r="R1219" i="1"/>
  <c r="T1219" i="1" s="1"/>
  <c r="S1219" i="1"/>
  <c r="U1219" i="1" s="1"/>
  <c r="R1220" i="1"/>
  <c r="T1220" i="1" s="1"/>
  <c r="S1220" i="1"/>
  <c r="U1220" i="1" s="1"/>
  <c r="R1221" i="1"/>
  <c r="T1221" i="1" s="1"/>
  <c r="S1221" i="1"/>
  <c r="U1221" i="1" s="1"/>
  <c r="R1222" i="1"/>
  <c r="T1222" i="1" s="1"/>
  <c r="S1222" i="1"/>
  <c r="U1222" i="1" s="1"/>
  <c r="R1223" i="1"/>
  <c r="T1223" i="1" s="1"/>
  <c r="S1223" i="1"/>
  <c r="U1223" i="1" s="1"/>
  <c r="R1224" i="1"/>
  <c r="T1224" i="1" s="1"/>
  <c r="S1224" i="1"/>
  <c r="U1224" i="1" s="1"/>
  <c r="R1225" i="1"/>
  <c r="T1225" i="1" s="1"/>
  <c r="S1225" i="1"/>
  <c r="U1225" i="1" s="1"/>
  <c r="R1226" i="1"/>
  <c r="T1226" i="1" s="1"/>
  <c r="S1226" i="1"/>
  <c r="U1226" i="1" s="1"/>
  <c r="R1227" i="1"/>
  <c r="T1227" i="1" s="1"/>
  <c r="S1227" i="1"/>
  <c r="U1227" i="1" s="1"/>
  <c r="R1228" i="1"/>
  <c r="T1228" i="1" s="1"/>
  <c r="S1228" i="1"/>
  <c r="U1228" i="1" s="1"/>
  <c r="R1229" i="1"/>
  <c r="T1229" i="1" s="1"/>
  <c r="S1229" i="1"/>
  <c r="U1229" i="1" s="1"/>
  <c r="R1230" i="1"/>
  <c r="T1230" i="1" s="1"/>
  <c r="S1230" i="1"/>
  <c r="U1230" i="1" s="1"/>
  <c r="R1231" i="1"/>
  <c r="T1231" i="1" s="1"/>
  <c r="S1231" i="1"/>
  <c r="U1231" i="1" s="1"/>
  <c r="R1232" i="1"/>
  <c r="T1232" i="1" s="1"/>
  <c r="S1232" i="1"/>
  <c r="U1232" i="1" s="1"/>
  <c r="R1233" i="1"/>
  <c r="T1233" i="1" s="1"/>
  <c r="S1233" i="1"/>
  <c r="U1233" i="1" s="1"/>
  <c r="R1234" i="1"/>
  <c r="T1234" i="1" s="1"/>
  <c r="S1234" i="1"/>
  <c r="U1234" i="1" s="1"/>
  <c r="R1235" i="1"/>
  <c r="T1235" i="1" s="1"/>
  <c r="S1235" i="1"/>
  <c r="U1235" i="1" s="1"/>
  <c r="R1236" i="1"/>
  <c r="T1236" i="1" s="1"/>
  <c r="S1236" i="1"/>
  <c r="U1236" i="1" s="1"/>
  <c r="R1237" i="1"/>
  <c r="T1237" i="1" s="1"/>
  <c r="S1237" i="1"/>
  <c r="U1237" i="1" s="1"/>
  <c r="R1238" i="1"/>
  <c r="T1238" i="1" s="1"/>
  <c r="S1238" i="1"/>
  <c r="U1238" i="1" s="1"/>
  <c r="R1239" i="1"/>
  <c r="T1239" i="1" s="1"/>
  <c r="S1239" i="1"/>
  <c r="U1239" i="1" s="1"/>
  <c r="R1240" i="1"/>
  <c r="T1240" i="1" s="1"/>
  <c r="S1240" i="1"/>
  <c r="U1240" i="1" s="1"/>
  <c r="R1241" i="1"/>
  <c r="T1241" i="1" s="1"/>
  <c r="S1241" i="1"/>
  <c r="U1241" i="1" s="1"/>
  <c r="R1242" i="1"/>
  <c r="T1242" i="1" s="1"/>
  <c r="S1242" i="1"/>
  <c r="U1242" i="1" s="1"/>
  <c r="R1243" i="1"/>
  <c r="T1243" i="1" s="1"/>
  <c r="S1243" i="1"/>
  <c r="U1243" i="1" s="1"/>
  <c r="R1244" i="1"/>
  <c r="T1244" i="1" s="1"/>
  <c r="S1244" i="1"/>
  <c r="U1244" i="1" s="1"/>
  <c r="R1245" i="1"/>
  <c r="T1245" i="1" s="1"/>
  <c r="S1245" i="1"/>
  <c r="U1245" i="1" s="1"/>
  <c r="R1246" i="1"/>
  <c r="T1246" i="1" s="1"/>
  <c r="S1246" i="1"/>
  <c r="U1246" i="1" s="1"/>
  <c r="R1247" i="1"/>
  <c r="T1247" i="1" s="1"/>
  <c r="S1247" i="1"/>
  <c r="U1247" i="1" s="1"/>
  <c r="R1248" i="1"/>
  <c r="T1248" i="1" s="1"/>
  <c r="S1248" i="1"/>
  <c r="U1248" i="1" s="1"/>
  <c r="R1249" i="1"/>
  <c r="T1249" i="1" s="1"/>
  <c r="S1249" i="1"/>
  <c r="U1249" i="1" s="1"/>
  <c r="R1250" i="1"/>
  <c r="T1250" i="1" s="1"/>
  <c r="S1250" i="1"/>
  <c r="U1250" i="1" s="1"/>
  <c r="R1251" i="1"/>
  <c r="T1251" i="1" s="1"/>
  <c r="S1251" i="1"/>
  <c r="U1251" i="1" s="1"/>
  <c r="R1252" i="1"/>
  <c r="T1252" i="1" s="1"/>
  <c r="S1252" i="1"/>
  <c r="U1252" i="1" s="1"/>
  <c r="R1253" i="1"/>
  <c r="T1253" i="1" s="1"/>
  <c r="S1253" i="1"/>
  <c r="U1253" i="1" s="1"/>
  <c r="R1254" i="1"/>
  <c r="T1254" i="1" s="1"/>
  <c r="S1254" i="1"/>
  <c r="U1254" i="1" s="1"/>
  <c r="R1255" i="1"/>
  <c r="T1255" i="1" s="1"/>
  <c r="S1255" i="1"/>
  <c r="U1255" i="1" s="1"/>
  <c r="R1256" i="1"/>
  <c r="T1256" i="1" s="1"/>
  <c r="S1256" i="1"/>
  <c r="U1256" i="1" s="1"/>
  <c r="R1257" i="1"/>
  <c r="T1257" i="1" s="1"/>
  <c r="S1257" i="1"/>
  <c r="U1257" i="1" s="1"/>
  <c r="R1258" i="1"/>
  <c r="T1258" i="1" s="1"/>
  <c r="S1258" i="1"/>
  <c r="U1258" i="1" s="1"/>
  <c r="R1259" i="1"/>
  <c r="T1259" i="1" s="1"/>
  <c r="S1259" i="1"/>
  <c r="U1259" i="1" s="1"/>
  <c r="R1260" i="1"/>
  <c r="T1260" i="1" s="1"/>
  <c r="S1260" i="1"/>
  <c r="U1260" i="1" s="1"/>
  <c r="R1261" i="1"/>
  <c r="T1261" i="1" s="1"/>
  <c r="S1261" i="1"/>
  <c r="U1261" i="1" s="1"/>
  <c r="R1262" i="1"/>
  <c r="T1262" i="1" s="1"/>
  <c r="S1262" i="1"/>
  <c r="U1262" i="1" s="1"/>
  <c r="R1263" i="1"/>
  <c r="T1263" i="1" s="1"/>
  <c r="S1263" i="1"/>
  <c r="U1263" i="1" s="1"/>
  <c r="R1264" i="1"/>
  <c r="T1264" i="1" s="1"/>
  <c r="S1264" i="1"/>
  <c r="U1264" i="1" s="1"/>
  <c r="R1265" i="1"/>
  <c r="T1265" i="1" s="1"/>
  <c r="S1265" i="1"/>
  <c r="U1265" i="1" s="1"/>
  <c r="R1266" i="1"/>
  <c r="T1266" i="1" s="1"/>
  <c r="S1266" i="1"/>
  <c r="U1266" i="1" s="1"/>
  <c r="R1267" i="1"/>
  <c r="T1267" i="1" s="1"/>
  <c r="S1267" i="1"/>
  <c r="U1267" i="1" s="1"/>
  <c r="R1268" i="1"/>
  <c r="T1268" i="1" s="1"/>
  <c r="S1268" i="1"/>
  <c r="U1268" i="1" s="1"/>
  <c r="R1269" i="1"/>
  <c r="T1269" i="1" s="1"/>
  <c r="S1269" i="1"/>
  <c r="U1269" i="1" s="1"/>
  <c r="R1270" i="1"/>
  <c r="T1270" i="1" s="1"/>
  <c r="S1270" i="1"/>
  <c r="U1270" i="1" s="1"/>
  <c r="R1271" i="1"/>
  <c r="T1271" i="1" s="1"/>
  <c r="S1271" i="1"/>
  <c r="U1271" i="1" s="1"/>
  <c r="R1272" i="1"/>
  <c r="T1272" i="1" s="1"/>
  <c r="S1272" i="1"/>
  <c r="U1272" i="1" s="1"/>
  <c r="R1273" i="1"/>
  <c r="T1273" i="1" s="1"/>
  <c r="S1273" i="1"/>
  <c r="U1273" i="1" s="1"/>
  <c r="R1274" i="1"/>
  <c r="T1274" i="1" s="1"/>
  <c r="S1274" i="1"/>
  <c r="U1274" i="1" s="1"/>
  <c r="R1275" i="1"/>
  <c r="T1275" i="1" s="1"/>
  <c r="S1275" i="1"/>
  <c r="U1275" i="1" s="1"/>
  <c r="R1276" i="1"/>
  <c r="T1276" i="1" s="1"/>
  <c r="S1276" i="1"/>
  <c r="U1276" i="1" s="1"/>
  <c r="R1277" i="1"/>
  <c r="T1277" i="1" s="1"/>
  <c r="S1277" i="1"/>
  <c r="U1277" i="1" s="1"/>
  <c r="R1278" i="1"/>
  <c r="T1278" i="1" s="1"/>
  <c r="S1278" i="1"/>
  <c r="U1278" i="1" s="1"/>
  <c r="R3" i="1"/>
  <c r="T3" i="1" s="1"/>
  <c r="S1" i="1"/>
  <c r="R1" i="1" l="1"/>
</calcChain>
</file>

<file path=xl/sharedStrings.xml><?xml version="1.0" encoding="utf-8"?>
<sst xmlns="http://schemas.openxmlformats.org/spreadsheetml/2006/main" count="8387" uniqueCount="2359">
  <si>
    <t>compound</t>
  </si>
  <si>
    <t>d_sq. /  Å </t>
  </si>
  <si>
    <t>d /  Å </t>
  </si>
  <si>
    <t>t</t>
  </si>
  <si>
    <t>Aflow-Egap</t>
  </si>
  <si>
    <t>Aflow-Egap_fit</t>
  </si>
  <si>
    <t>www.aflowlib.org</t>
  </si>
  <si>
    <t>PbFCl</t>
  </si>
  <si>
    <t>BaFBr</t>
  </si>
  <si>
    <t>CaFCl</t>
  </si>
  <si>
    <t>NaAlSi</t>
  </si>
  <si>
    <t>m</t>
  </si>
  <si>
    <t>NaAlGe</t>
  </si>
  <si>
    <t>NaZnSb</t>
  </si>
  <si>
    <t>NaCuSe</t>
  </si>
  <si>
    <t>NaCuTe</t>
  </si>
  <si>
    <t>UOTe</t>
  </si>
  <si>
    <t>NdOBr</t>
  </si>
  <si>
    <t>UNCl</t>
  </si>
  <si>
    <t>SrHBr</t>
  </si>
  <si>
    <t>BaHBr</t>
  </si>
  <si>
    <t>BaHI</t>
  </si>
  <si>
    <t>CaHCl</t>
  </si>
  <si>
    <t>SrHCl</t>
  </si>
  <si>
    <t>BaHCl</t>
  </si>
  <si>
    <t>UOSe</t>
  </si>
  <si>
    <t>NaMnP</t>
  </si>
  <si>
    <t>NaMnSb</t>
  </si>
  <si>
    <t>NaMnAs</t>
  </si>
  <si>
    <t>SmOCl</t>
  </si>
  <si>
    <t>ThOSe</t>
  </si>
  <si>
    <t>EuOCl</t>
  </si>
  <si>
    <t>hm</t>
  </si>
  <si>
    <t>BiOI</t>
  </si>
  <si>
    <t>BiOCl</t>
  </si>
  <si>
    <t>BiOF</t>
  </si>
  <si>
    <t>ThOS</t>
  </si>
  <si>
    <t>UOS</t>
  </si>
  <si>
    <t>NpSO</t>
  </si>
  <si>
    <t>PuOCl</t>
  </si>
  <si>
    <t>PuOBr</t>
  </si>
  <si>
    <t>PrOCl</t>
  </si>
  <si>
    <t>NdOCl</t>
  </si>
  <si>
    <t>YOCl</t>
  </si>
  <si>
    <t>LaFS</t>
  </si>
  <si>
    <t>CeFS</t>
  </si>
  <si>
    <t>ThOTe</t>
  </si>
  <si>
    <t>YbFCl</t>
  </si>
  <si>
    <t>SmFCl</t>
  </si>
  <si>
    <t>ThNCl</t>
  </si>
  <si>
    <t>ThNBr</t>
  </si>
  <si>
    <t>ZrOS</t>
  </si>
  <si>
    <t>BaFCl</t>
  </si>
  <si>
    <t>KLiS</t>
  </si>
  <si>
    <t>NaZnP</t>
  </si>
  <si>
    <t>NaLiS</t>
  </si>
  <si>
    <t>RbNaO</t>
  </si>
  <si>
    <t>GdOCl</t>
  </si>
  <si>
    <t>KMnAs</t>
  </si>
  <si>
    <t>NaMnBi</t>
  </si>
  <si>
    <t>LaRuSi</t>
  </si>
  <si>
    <t>NdRuSi</t>
  </si>
  <si>
    <t>CeRuSi</t>
  </si>
  <si>
    <t>PrRuSi</t>
  </si>
  <si>
    <t>SmRuSi</t>
  </si>
  <si>
    <t>GdRuSi</t>
  </si>
  <si>
    <t>CeOsSi</t>
  </si>
  <si>
    <t>CsNaSe</t>
  </si>
  <si>
    <t>CsNaS</t>
  </si>
  <si>
    <t>RbLiS</t>
  </si>
  <si>
    <t>KLiTe</t>
  </si>
  <si>
    <t>KLiSe</t>
  </si>
  <si>
    <t>SrClF</t>
  </si>
  <si>
    <t>RbNaS</t>
  </si>
  <si>
    <t>CaMnSi</t>
  </si>
  <si>
    <t>CaMnSn</t>
  </si>
  <si>
    <t>SrMnSn</t>
  </si>
  <si>
    <t>CaMnGe</t>
  </si>
  <si>
    <t>SrMnGe</t>
  </si>
  <si>
    <t>BaMnGe</t>
  </si>
  <si>
    <t>CeOCl</t>
  </si>
  <si>
    <t>LaMnSi</t>
  </si>
  <si>
    <t>CeMnSi</t>
  </si>
  <si>
    <t>PrMnSi</t>
  </si>
  <si>
    <t>NdMnSi</t>
  </si>
  <si>
    <t>RbLiSe</t>
  </si>
  <si>
    <t>LaMnGe</t>
  </si>
  <si>
    <t>CeMnGe</t>
  </si>
  <si>
    <t>PrMnGe</t>
  </si>
  <si>
    <t>NdMnGe</t>
  </si>
  <si>
    <t>NdCoSi</t>
  </si>
  <si>
    <t>TbCoSi</t>
  </si>
  <si>
    <t>LaOCl</t>
  </si>
  <si>
    <t>LaOBr</t>
  </si>
  <si>
    <t>GdMnSi</t>
  </si>
  <si>
    <t>LaFeSi</t>
  </si>
  <si>
    <t>NdFeSi</t>
  </si>
  <si>
    <t>LaCoGe</t>
  </si>
  <si>
    <t>NdCoGe</t>
  </si>
  <si>
    <t>LaRuGe</t>
  </si>
  <si>
    <t>NdRuGe</t>
  </si>
  <si>
    <t>GdTiGe</t>
  </si>
  <si>
    <t>KMgSb</t>
  </si>
  <si>
    <t>RbMnSb</t>
  </si>
  <si>
    <t>CsMnSb</t>
  </si>
  <si>
    <t>BaMgSi</t>
  </si>
  <si>
    <t>BaMgGe</t>
  </si>
  <si>
    <t>YFS</t>
  </si>
  <si>
    <t>PdNiGe</t>
  </si>
  <si>
    <t>HoOCl</t>
  </si>
  <si>
    <t>YMnSi</t>
  </si>
  <si>
    <t>GdTiSi</t>
  </si>
  <si>
    <t>TbTiSi</t>
  </si>
  <si>
    <t>CeFeSi</t>
  </si>
  <si>
    <t>KMnSb</t>
  </si>
  <si>
    <t>KMnP</t>
  </si>
  <si>
    <t>RbMnP</t>
  </si>
  <si>
    <t>RbMnAs</t>
  </si>
  <si>
    <t>KAgSe</t>
  </si>
  <si>
    <t>PrFS</t>
  </si>
  <si>
    <t>NdFS</t>
  </si>
  <si>
    <t>SmFS</t>
  </si>
  <si>
    <t>GdFS</t>
  </si>
  <si>
    <t>TbTiGe</t>
  </si>
  <si>
    <t>HoTiGe</t>
  </si>
  <si>
    <t>ErFS</t>
  </si>
  <si>
    <t>AcOCl</t>
  </si>
  <si>
    <t>AcOBr</t>
  </si>
  <si>
    <t>BaFI</t>
  </si>
  <si>
    <t>SrFBr</t>
  </si>
  <si>
    <t>PbFBr</t>
  </si>
  <si>
    <t>CeCoGe</t>
  </si>
  <si>
    <t>DyFeSi</t>
  </si>
  <si>
    <t>TbFeSi</t>
  </si>
  <si>
    <t>TbMnSi</t>
  </si>
  <si>
    <t>PrCoGe</t>
  </si>
  <si>
    <t>RhNiAs</t>
  </si>
  <si>
    <t>KMnBi</t>
  </si>
  <si>
    <t>PrRuGe</t>
  </si>
  <si>
    <t>SmRuGe</t>
  </si>
  <si>
    <t>BeLiAs</t>
  </si>
  <si>
    <t>KCdAs</t>
  </si>
  <si>
    <t>KMgAs</t>
  </si>
  <si>
    <t>NaMgAs</t>
  </si>
  <si>
    <t>NaZnAs</t>
  </si>
  <si>
    <t>BaMgPb</t>
  </si>
  <si>
    <t>BaMgSn</t>
  </si>
  <si>
    <t>BeLiP</t>
  </si>
  <si>
    <t>CsMnBi</t>
  </si>
  <si>
    <t>KMgBi</t>
  </si>
  <si>
    <t>RbMnBi</t>
  </si>
  <si>
    <t>KCdSb</t>
  </si>
  <si>
    <t>CeCoSi</t>
  </si>
  <si>
    <t>LaCoSi</t>
  </si>
  <si>
    <t>PrCoSi</t>
  </si>
  <si>
    <t>SmCoSi</t>
  </si>
  <si>
    <t>GdFeSi</t>
  </si>
  <si>
    <t>HoFeSi</t>
  </si>
  <si>
    <t>PrFeSi</t>
  </si>
  <si>
    <t>YFeSi</t>
  </si>
  <si>
    <t>YbFeSi</t>
  </si>
  <si>
    <t>KMgP</t>
  </si>
  <si>
    <t>SmMnSi</t>
  </si>
  <si>
    <t>GdCoSi</t>
  </si>
  <si>
    <t>CaNiGe</t>
  </si>
  <si>
    <t>NdFSe</t>
  </si>
  <si>
    <t>NdFTe</t>
  </si>
  <si>
    <t>CmOCl</t>
  </si>
  <si>
    <t>EsOCl</t>
  </si>
  <si>
    <t>LiFeAs</t>
  </si>
  <si>
    <t>LaClTe</t>
  </si>
  <si>
    <t>NaFeAs</t>
  </si>
  <si>
    <t>CeClTe</t>
  </si>
  <si>
    <t>PrClTe</t>
  </si>
  <si>
    <t>NdClTe</t>
  </si>
  <si>
    <t>LiFeP</t>
  </si>
  <si>
    <t>CsNaTe</t>
  </si>
  <si>
    <t>PrOBr</t>
  </si>
  <si>
    <t>CaCoSi</t>
  </si>
  <si>
    <t>EuHCl</t>
  </si>
  <si>
    <t>YbHCl</t>
  </si>
  <si>
    <t>AmOCl</t>
  </si>
  <si>
    <t>EuFBr</t>
  </si>
  <si>
    <t>EuHBr</t>
  </si>
  <si>
    <t>EuFCl</t>
  </si>
  <si>
    <t>SmFeSi</t>
  </si>
  <si>
    <t>HoFS</t>
  </si>
  <si>
    <t>RbCaAs</t>
  </si>
  <si>
    <t>RbCaSb</t>
  </si>
  <si>
    <t>TbFS</t>
  </si>
  <si>
    <t>(Ba0.988 Eu0.012) F Br</t>
  </si>
  <si>
    <t>(Bi0.91 Dy0.09) O Cl</t>
  </si>
  <si>
    <t>(Er0.0007 Yb0.0027 Sr0.9966) F Br</t>
  </si>
  <si>
    <t>(Er0.0039 Yb0.0328 Sr0.9633) F Cl</t>
  </si>
  <si>
    <t>(La0.2 Gd0.8) O Cl</t>
  </si>
  <si>
    <t>(La0.2 Y0.8) Mn Si</t>
  </si>
  <si>
    <t>(La0.4 Gd0.6) O Cl</t>
  </si>
  <si>
    <t>(La0.4 Y0.6) Mn Si</t>
  </si>
  <si>
    <t>(La0.6 Y0.4) Mn Si</t>
  </si>
  <si>
    <t>(La0.8 Gd0.2) O Cl</t>
  </si>
  <si>
    <t>(Sr0.19 Ba0.81) F Cl</t>
  </si>
  <si>
    <t>(Sr0.3 Ba0.7) F (Cl0.7 Br0.3)</t>
  </si>
  <si>
    <t>(Sr0.52 Sm0.48) F Cl</t>
  </si>
  <si>
    <t>(Sr0.6 Ba0.4) F (Cl0.3 Br0.7)</t>
  </si>
  <si>
    <t>(Sr0.7 Sm0.3) F (Cl0.44 Br0.56)</t>
  </si>
  <si>
    <t>(Sr0.73 Sm0.14 Ca0.13) F Cl</t>
  </si>
  <si>
    <t>(Sr0.79 Ca0.21) F Cl</t>
  </si>
  <si>
    <t>(Y0.99 Ce0.01) F S</t>
  </si>
  <si>
    <t>Ba F (Br0.5 I0.5)</t>
  </si>
  <si>
    <t>Fe1.2 Ho Si0.8</t>
  </si>
  <si>
    <t>Gd (Mn0.9 Ti0.1) Si</t>
  </si>
  <si>
    <t>Gd (Mn0.95 Ti0.05) Si</t>
  </si>
  <si>
    <t>Gd (Zr0.15 Ti0.85) Ge</t>
  </si>
  <si>
    <t>Gd La Mn2 Si2</t>
  </si>
  <si>
    <t>Gd Ti Ge0.9</t>
  </si>
  <si>
    <t>La O (Cl0.2 Br0.8)</t>
  </si>
  <si>
    <t>La O (Cl0.4 Br0.6)</t>
  </si>
  <si>
    <t>La O (Cl0.5 Br0.5)</t>
  </si>
  <si>
    <t>La O (Cl0.6 Br0.4)</t>
  </si>
  <si>
    <t>La O (Cl0.8 Br0.2)</t>
  </si>
  <si>
    <t>La.6 Gd.4 O Br</t>
  </si>
  <si>
    <t>La0.8 Gd0.2 O Br</t>
  </si>
  <si>
    <t>Li0.95 Fe As0.976</t>
  </si>
  <si>
    <t>Li0.963 Fe As0.972</t>
  </si>
  <si>
    <t>Li0.99 Fe As0.977</t>
  </si>
  <si>
    <t>Nd (Ru0.3 Fe0.7) Si</t>
  </si>
  <si>
    <t>Nd (Ru0.4 Fe0.6) Si</t>
  </si>
  <si>
    <t>Nd (Ru0.5 Fe0.5) Si</t>
  </si>
  <si>
    <t>Pr (Ru0.2 Fe0.8) Si</t>
  </si>
  <si>
    <t>Pr (Ru0.35 Fe0.65) Si</t>
  </si>
  <si>
    <t>Pr (Ru0.5 Fe0.5) Si</t>
  </si>
  <si>
    <t>U O0.97 Se0.97</t>
  </si>
  <si>
    <t>ZrSiS-UP2</t>
  </si>
  <si>
    <t>USbAs</t>
  </si>
  <si>
    <t>ZrSiS</t>
  </si>
  <si>
    <t>TSM</t>
  </si>
  <si>
    <t>ZrSiSe</t>
  </si>
  <si>
    <t>ZrGeS</t>
  </si>
  <si>
    <t>ZrGeSe</t>
  </si>
  <si>
    <t>ZrGeTe</t>
  </si>
  <si>
    <t>NbSiAs</t>
  </si>
  <si>
    <t>ZrSiO</t>
  </si>
  <si>
    <t>HfSiS</t>
  </si>
  <si>
    <t>HfSiSe</t>
  </si>
  <si>
    <t>HfGeSe</t>
  </si>
  <si>
    <t>HfGeS</t>
  </si>
  <si>
    <t>HfGeTe</t>
  </si>
  <si>
    <t>USSi</t>
  </si>
  <si>
    <t>UGeS</t>
  </si>
  <si>
    <t>USnTe</t>
  </si>
  <si>
    <t>USbTe</t>
  </si>
  <si>
    <t>UPSe</t>
  </si>
  <si>
    <t>UAsS</t>
  </si>
  <si>
    <t>ZrVSi</t>
  </si>
  <si>
    <t>UBi2</t>
  </si>
  <si>
    <t>USb2</t>
  </si>
  <si>
    <t>UAsTe</t>
  </si>
  <si>
    <t>TaSiAs</t>
  </si>
  <si>
    <t>UAsSe</t>
  </si>
  <si>
    <t>USbSe</t>
  </si>
  <si>
    <t>UAs2</t>
  </si>
  <si>
    <t>UPS</t>
  </si>
  <si>
    <t>UTe2</t>
  </si>
  <si>
    <t>UP2</t>
  </si>
  <si>
    <t>ZrGeSb</t>
  </si>
  <si>
    <t>UNTe</t>
  </si>
  <si>
    <t>SmTiGe</t>
  </si>
  <si>
    <t>PrTiGe</t>
  </si>
  <si>
    <t>NdTiGe</t>
  </si>
  <si>
    <t>LaTiGe</t>
  </si>
  <si>
    <t>CeTiGe</t>
  </si>
  <si>
    <t>TiGeSb</t>
  </si>
  <si>
    <t>UAsP</t>
  </si>
  <si>
    <t>UBiSb</t>
  </si>
  <si>
    <t>UBiTe</t>
  </si>
  <si>
    <t>HfVSi</t>
  </si>
  <si>
    <t>USbS</t>
  </si>
  <si>
    <t>ZrSiTe</t>
  </si>
  <si>
    <t>Zr2 Si1.9 Se1.99</t>
  </si>
  <si>
    <t>Zr (Si0.74 Sb0.26) Sb</t>
  </si>
  <si>
    <t>Zr (Si0.5 As0.7 Te0.8)</t>
  </si>
  <si>
    <t>U Sn0.52 Sb1.48</t>
  </si>
  <si>
    <t>U As (As0.5 Se0.5)</t>
  </si>
  <si>
    <t>U As (As0.4 Se0.6)</t>
  </si>
  <si>
    <t>U As (As0.35 Se0.65)</t>
  </si>
  <si>
    <t>U As (As0.25 Se0.75)</t>
  </si>
  <si>
    <t>Hf (Si0.519 As0.481) As</t>
  </si>
  <si>
    <t>Gd (V0.3 Ti0.7) Ge</t>
  </si>
  <si>
    <t>Gd (Nb0.15 Ti0.85) Ge</t>
  </si>
  <si>
    <t>(Nd0.65 Gd0.35) Se1.91</t>
  </si>
  <si>
    <t>HfSiTe</t>
  </si>
  <si>
    <t>Zr (Si0.66 As0.34) Te</t>
  </si>
  <si>
    <t>AmTe2-x</t>
  </si>
  <si>
    <t>(Gd0.67 U0.33) Te1.67</t>
  </si>
  <si>
    <t>(La0.67 U0.33) Te1.67</t>
  </si>
  <si>
    <t xml:space="preserve">(Nd0.67 U0.33) Te1.67
</t>
  </si>
  <si>
    <t xml:space="preserve">(Pr0.67 U0.33) Te1.67
</t>
  </si>
  <si>
    <t xml:space="preserve">(Sm0.67 U0.33) Te1.67
</t>
  </si>
  <si>
    <t xml:space="preserve">Am Te1.73
</t>
  </si>
  <si>
    <t xml:space="preserve">Pu2 Sb1.34 Te2
</t>
  </si>
  <si>
    <t>PrOI</t>
  </si>
  <si>
    <t>CeSbTe</t>
  </si>
  <si>
    <t>SmSbTe</t>
  </si>
  <si>
    <t>AmOI</t>
  </si>
  <si>
    <t>AmOBr</t>
  </si>
  <si>
    <t>AmSbTe</t>
  </si>
  <si>
    <t>AmSe2</t>
  </si>
  <si>
    <t>AmTe2</t>
  </si>
  <si>
    <t>BiOBr</t>
  </si>
  <si>
    <t>ThBi2</t>
  </si>
  <si>
    <t>CaHBr</t>
  </si>
  <si>
    <t>CaHI</t>
  </si>
  <si>
    <t>CeSe2</t>
  </si>
  <si>
    <t>CeTe2</t>
  </si>
  <si>
    <t>CmS2</t>
  </si>
  <si>
    <t>CmSe2</t>
  </si>
  <si>
    <t>CmTe2</t>
  </si>
  <si>
    <t>NdCoP</t>
  </si>
  <si>
    <t>PrCoP</t>
  </si>
  <si>
    <t>SmCoP</t>
  </si>
  <si>
    <t>CsMnAs</t>
  </si>
  <si>
    <t>CsMnP</t>
  </si>
  <si>
    <t>TlCuS</t>
  </si>
  <si>
    <t>TlCuSe</t>
  </si>
  <si>
    <t>DyS2</t>
  </si>
  <si>
    <t>DySe2</t>
  </si>
  <si>
    <t>DyTe2</t>
  </si>
  <si>
    <t>ErS2</t>
  </si>
  <si>
    <t>ErSe2</t>
  </si>
  <si>
    <t>ErTe2</t>
  </si>
  <si>
    <t>EuOBr</t>
  </si>
  <si>
    <t>EuOI</t>
  </si>
  <si>
    <t>SmFeP</t>
  </si>
  <si>
    <t>GdOBr</t>
  </si>
  <si>
    <t>GdSe2</t>
  </si>
  <si>
    <t>GdTe2</t>
  </si>
  <si>
    <t>HfSb2</t>
  </si>
  <si>
    <t>HoS2</t>
  </si>
  <si>
    <t>HoSe2</t>
  </si>
  <si>
    <t>HoTe2</t>
  </si>
  <si>
    <t>LaOI</t>
  </si>
  <si>
    <t>LaS2</t>
  </si>
  <si>
    <t>LaSbTe</t>
  </si>
  <si>
    <t>LaSe2</t>
  </si>
  <si>
    <t>LaTe2</t>
  </si>
  <si>
    <t>LuOBr</t>
  </si>
  <si>
    <t>LuOI</t>
  </si>
  <si>
    <t>LuS2</t>
  </si>
  <si>
    <t>LuSe2</t>
  </si>
  <si>
    <t>LuTe2</t>
  </si>
  <si>
    <t>NdS2</t>
  </si>
  <si>
    <t>NdSbTe</t>
  </si>
  <si>
    <t>NdSe2</t>
  </si>
  <si>
    <t>NdTe2</t>
  </si>
  <si>
    <t>NpAsS</t>
  </si>
  <si>
    <t>NpAsSe</t>
  </si>
  <si>
    <t>NpAsTe</t>
  </si>
  <si>
    <t>NpAs2</t>
  </si>
  <si>
    <t>NpOI</t>
  </si>
  <si>
    <t>NpSbTe</t>
  </si>
  <si>
    <t>NpTe2</t>
  </si>
  <si>
    <t>PaAs2</t>
  </si>
  <si>
    <t>PaP2</t>
  </si>
  <si>
    <t>PaSb2</t>
  </si>
  <si>
    <t>PbFI</t>
  </si>
  <si>
    <t>PrSbTe</t>
  </si>
  <si>
    <t>PrSe2</t>
  </si>
  <si>
    <t>PrTe2</t>
  </si>
  <si>
    <t>PuOI</t>
  </si>
  <si>
    <t>PuS2</t>
  </si>
  <si>
    <t>PuSbTe</t>
  </si>
  <si>
    <t>PuSe2</t>
  </si>
  <si>
    <t>PuTe2</t>
  </si>
  <si>
    <t>SmOBr</t>
  </si>
  <si>
    <t>SmTe2</t>
  </si>
  <si>
    <t>SmSe2</t>
  </si>
  <si>
    <t>SrHI</t>
  </si>
  <si>
    <t>TbS2</t>
  </si>
  <si>
    <t>TbTe2</t>
  </si>
  <si>
    <t>ThAsS</t>
  </si>
  <si>
    <t>ThAsSe</t>
  </si>
  <si>
    <t>ThAsTe</t>
  </si>
  <si>
    <t>ThAs2</t>
  </si>
  <si>
    <t>ThBiTe</t>
  </si>
  <si>
    <t>ThPSe</t>
  </si>
  <si>
    <t>ThNI</t>
  </si>
  <si>
    <t>ThPS</t>
  </si>
  <si>
    <t>ThSbTe</t>
  </si>
  <si>
    <t>ThSb2</t>
  </si>
  <si>
    <t>TmOI</t>
  </si>
  <si>
    <t>TmS2</t>
  </si>
  <si>
    <t>TmTe2</t>
  </si>
  <si>
    <t>YS2</t>
  </si>
  <si>
    <t>YTe2</t>
  </si>
  <si>
    <t>YbOBr</t>
  </si>
  <si>
    <t>YbS2</t>
  </si>
  <si>
    <t>YbSe2</t>
  </si>
  <si>
    <t>ZrSnTe</t>
  </si>
  <si>
    <t>AmS2</t>
  </si>
  <si>
    <t>ThSbSe</t>
  </si>
  <si>
    <t>TmSe2</t>
  </si>
  <si>
    <t>(Nd0.68 Y0.32) Se1.88</t>
  </si>
  <si>
    <t>(Sm0.50 Gd0.50) Se1.88</t>
  </si>
  <si>
    <t>Bi O (Cl0.5 Br0.5)</t>
  </si>
  <si>
    <t>Dy Se1.836</t>
  </si>
  <si>
    <t>Dy2 Te3.5</t>
  </si>
  <si>
    <t>Hf (As1.69 Se0.21)</t>
  </si>
  <si>
    <t>Ho S1.885</t>
  </si>
  <si>
    <t>La S1.91</t>
  </si>
  <si>
    <t>La.2 Gd.8 O Br</t>
  </si>
  <si>
    <t>La.4 Gd.6 O Br</t>
  </si>
  <si>
    <t>La.5 Gd.5 O Br</t>
  </si>
  <si>
    <t>Nd S1.95</t>
  </si>
  <si>
    <t>Nd Se1.9</t>
  </si>
  <si>
    <t>Nd Te1.8</t>
  </si>
  <si>
    <t>Pr Te1.9</t>
  </si>
  <si>
    <t>Th Sn0.20 Sb1.80</t>
  </si>
  <si>
    <t>Ti Cu D0.9</t>
  </si>
  <si>
    <t>Y Se1.83</t>
  </si>
  <si>
    <t>Zr (As1.33 S0.67)</t>
  </si>
  <si>
    <t>Zr (P1.4 Se0.6)</t>
  </si>
  <si>
    <t>Zr (Se0.5 As0.5) As0.9</t>
  </si>
  <si>
    <t>Zr As1.36 Se0.62</t>
  </si>
  <si>
    <t>Zr As1.43 Te0.46</t>
  </si>
  <si>
    <t>Zr As1.48 Se0.48</t>
  </si>
  <si>
    <t>Zr P1.4 S0.6</t>
  </si>
  <si>
    <t>Cu2Sb</t>
  </si>
  <si>
    <t>AlMnGe</t>
  </si>
  <si>
    <t>LiCoAs</t>
  </si>
  <si>
    <t>CrMnAs</t>
  </si>
  <si>
    <t>Cr2As</t>
  </si>
  <si>
    <t>FeCuAs</t>
  </si>
  <si>
    <t>MgCuAs</t>
  </si>
  <si>
    <t>Cu2As</t>
  </si>
  <si>
    <t>DyTiGe</t>
  </si>
  <si>
    <t>DyTiSi</t>
  </si>
  <si>
    <t>ErTiGe</t>
  </si>
  <si>
    <t>ErTiSi</t>
  </si>
  <si>
    <t>EuO2</t>
  </si>
  <si>
    <t>GdO2</t>
  </si>
  <si>
    <t>GdS2</t>
  </si>
  <si>
    <t>Fe2As</t>
  </si>
  <si>
    <t>GaMnGe</t>
  </si>
  <si>
    <t>GdScSb</t>
  </si>
  <si>
    <t>HoTiSi</t>
  </si>
  <si>
    <t>KCaBi</t>
  </si>
  <si>
    <t>KNaO</t>
  </si>
  <si>
    <t>LiBeAs</t>
  </si>
  <si>
    <t>LiBeP</t>
  </si>
  <si>
    <t>LuTiGe</t>
  </si>
  <si>
    <t>LuTiSi</t>
  </si>
  <si>
    <t>MgAgSb</t>
  </si>
  <si>
    <t>MgCoGe</t>
  </si>
  <si>
    <t>MgMnGe</t>
  </si>
  <si>
    <t>YTiSi</t>
  </si>
  <si>
    <t>MnCuAs</t>
  </si>
  <si>
    <t>MnFeAs</t>
  </si>
  <si>
    <t>MnVAs</t>
  </si>
  <si>
    <t>Mn2As</t>
  </si>
  <si>
    <t>Mn2Sb</t>
  </si>
  <si>
    <t>NaMgSb</t>
  </si>
  <si>
    <t>DyScSb</t>
  </si>
  <si>
    <t>Sc2Sb</t>
  </si>
  <si>
    <t>TbScSb</t>
  </si>
  <si>
    <t>TmTiGe</t>
  </si>
  <si>
    <t>YTiGe</t>
  </si>
  <si>
    <t>(Co.4 Fe1.6) As</t>
  </si>
  <si>
    <t>(Co0.4 Mn1.6) Mn2 Sb2</t>
  </si>
  <si>
    <t>(Co0.5 Mn3.5) Sb2</t>
  </si>
  <si>
    <t>(Cr0.2 Cu0.2 Mn3.6) Sb2</t>
  </si>
  <si>
    <t>(Cr0.8 Fe3.2) As2</t>
  </si>
  <si>
    <t>(Cr3.6 Fe0.4) As2</t>
  </si>
  <si>
    <t>(Cu0.5 Fe1.5) As</t>
  </si>
  <si>
    <t>(Gd0.2 Y0.8) Ti Ge</t>
  </si>
  <si>
    <t>(Gd0.4 Y0.6) Ti Ge</t>
  </si>
  <si>
    <t>(Gd0.5 Y0.5) Ti Ge</t>
  </si>
  <si>
    <t>(Gd0.6 Y0.4) Ti Ge</t>
  </si>
  <si>
    <t>(Gd0.8 Y0.2) Ti Ge</t>
  </si>
  <si>
    <t>(Mn1.2 Zn0.8) Sb</t>
  </si>
  <si>
    <t>(Mn1.8 Zn0.2) Sb</t>
  </si>
  <si>
    <t>(Mn3.5 Ni0.5) Sb2</t>
  </si>
  <si>
    <t>(Sm0.05 Gd0.95) Ti Ge</t>
  </si>
  <si>
    <t>(Sm0.1 Gd0.9) Ti Ge</t>
  </si>
  <si>
    <t>Co Mn3 As2</t>
  </si>
  <si>
    <t>Cu Mn0.86 As0.96</t>
  </si>
  <si>
    <t>Fe0.72 Mn1.28 As</t>
  </si>
  <si>
    <t>Gd (Hf0.15 Ti0.85) Ge</t>
  </si>
  <si>
    <t>Gd (Mn0.1 Ti0.9) Si</t>
  </si>
  <si>
    <t>Gd (Mn0.3 Ti0.7) Ge</t>
  </si>
  <si>
    <t>Gd (Mn0.4 Ti0.6) Si</t>
  </si>
  <si>
    <t>Gd (Mn0.5 Ti0.5) Si</t>
  </si>
  <si>
    <t>Gd (Mn0.6 Ti0.4) Si</t>
  </si>
  <si>
    <t>Gd (Mn0.7 Ti0.3) Si</t>
  </si>
  <si>
    <t>Gd (Mn0.75 Ti0.25) Si</t>
  </si>
  <si>
    <t>Gd (Mn0.8 Ti0.2) Si</t>
  </si>
  <si>
    <t>Gd (Mn0.85 Ti0.15) Si</t>
  </si>
  <si>
    <t>Gd (Sc0.05 Ti0.95) Ge</t>
  </si>
  <si>
    <t>Gd (Sc0.1 Ti0.9) Ge</t>
  </si>
  <si>
    <t>Gd Ti (Ge0.9 Si0.1)</t>
  </si>
  <si>
    <t>Gd0.9 Ti Ge</t>
  </si>
  <si>
    <t>Li2 (Cr Fe) As2</t>
  </si>
  <si>
    <t>Mn1.3 Fe0.7 Sb</t>
  </si>
  <si>
    <t>Mn1.8 Fe0.2 Sb</t>
  </si>
  <si>
    <t>Mn2 (Sb0.7 As0.3)</t>
  </si>
  <si>
    <t>Mn2 (Sb0.7 Sn0.3)</t>
  </si>
  <si>
    <t>Mn4 As Sb</t>
  </si>
  <si>
    <t>Na0.985 Fe As</t>
  </si>
  <si>
    <t>Sb Mn0.89 Zn0.94</t>
  </si>
  <si>
    <t>ZrCuSiAs-HfCuSi2</t>
  </si>
  <si>
    <t>LaAgOS</t>
  </si>
  <si>
    <t>BaAgFTe</t>
  </si>
  <si>
    <t>DyAgSb2</t>
  </si>
  <si>
    <t>BaCdFSb</t>
  </si>
  <si>
    <t>BaCuFSe</t>
  </si>
  <si>
    <t>BaCuFTe</t>
  </si>
  <si>
    <t>BaAgFS</t>
  </si>
  <si>
    <t>BaAgFSe</t>
  </si>
  <si>
    <t>BaAlFGe</t>
  </si>
  <si>
    <t>BaCdFAs</t>
  </si>
  <si>
    <t>BaCdFP</t>
  </si>
  <si>
    <t>LaCuOS</t>
  </si>
  <si>
    <t>LaCuOTe</t>
  </si>
  <si>
    <t>BaCuFS</t>
  </si>
  <si>
    <t>BaZnFAs</t>
  </si>
  <si>
    <t>BaMnFAs</t>
  </si>
  <si>
    <t>BaMnFBi</t>
  </si>
  <si>
    <t>BaMnFSb</t>
  </si>
  <si>
    <t>BiCuOSe</t>
  </si>
  <si>
    <t>BiCuOTe</t>
  </si>
  <si>
    <t>CeCdOAs</t>
  </si>
  <si>
    <t>CeCuOS</t>
  </si>
  <si>
    <t>CeCuOTe</t>
  </si>
  <si>
    <t>CeFeOAs</t>
  </si>
  <si>
    <t>CeMnOAs</t>
  </si>
  <si>
    <t>CeMnOSb</t>
  </si>
  <si>
    <t>CeNiOAs</t>
  </si>
  <si>
    <t>CeRuOAs</t>
  </si>
  <si>
    <t>CeRuOP</t>
  </si>
  <si>
    <t>CeZnOSb</t>
  </si>
  <si>
    <t>LaCrOAs</t>
  </si>
  <si>
    <t>EuCuFTe</t>
  </si>
  <si>
    <t>PrCuOS</t>
  </si>
  <si>
    <t>SmCuFSe</t>
  </si>
  <si>
    <t>DyCuOSe</t>
  </si>
  <si>
    <t>ErZnOAs</t>
  </si>
  <si>
    <t>EuCuFS</t>
  </si>
  <si>
    <t>EuCuFSe</t>
  </si>
  <si>
    <t>EuCuOSe</t>
  </si>
  <si>
    <t>EuZnFAs</t>
  </si>
  <si>
    <t>EuZnFSb</t>
  </si>
  <si>
    <t>LaFeOAs</t>
  </si>
  <si>
    <t>NdFeOAs</t>
  </si>
  <si>
    <t>PrFeOAs</t>
  </si>
  <si>
    <t>GdCuOSe</t>
  </si>
  <si>
    <t>GdFeOAs</t>
  </si>
  <si>
    <t>GdRuOAs</t>
  </si>
  <si>
    <t>GdZnOAs</t>
  </si>
  <si>
    <t>HfCuSiAs</t>
  </si>
  <si>
    <t>LaCoOP</t>
  </si>
  <si>
    <t>LaCuOSe</t>
  </si>
  <si>
    <t>LaFeOP</t>
  </si>
  <si>
    <t>LaMnOSb</t>
  </si>
  <si>
    <t>LaNiOAs</t>
  </si>
  <si>
    <t>LaNiOP</t>
  </si>
  <si>
    <t>LaZnOSb</t>
  </si>
  <si>
    <t>LaRuOAs</t>
  </si>
  <si>
    <t>LaZnOAs</t>
  </si>
  <si>
    <t>LaZnOP</t>
  </si>
  <si>
    <t>NdMnOAs</t>
  </si>
  <si>
    <t>NdCoOAs</t>
  </si>
  <si>
    <t>NdCuOS</t>
  </si>
  <si>
    <t>NdCuOTe</t>
  </si>
  <si>
    <t>NdMnOP</t>
  </si>
  <si>
    <t>NdMnOSb</t>
  </si>
  <si>
    <t>NdRuOAs</t>
  </si>
  <si>
    <t>NdZnOAs</t>
  </si>
  <si>
    <t>NdZnOSb</t>
  </si>
  <si>
    <t>NpCuOP</t>
  </si>
  <si>
    <t>PrFeOP</t>
  </si>
  <si>
    <t>PrOsOP</t>
  </si>
  <si>
    <t>PrZnOSb</t>
  </si>
  <si>
    <t>SmCoOAs</t>
  </si>
  <si>
    <t>SmCuOSe</t>
  </si>
  <si>
    <t>SmFeOAs</t>
  </si>
  <si>
    <t>SmFeOP</t>
  </si>
  <si>
    <t>SmMnOSb</t>
  </si>
  <si>
    <t>SmRuOAs</t>
  </si>
  <si>
    <t>SrCuFS</t>
  </si>
  <si>
    <t>SrCuFSe</t>
  </si>
  <si>
    <t>SrAgFSe</t>
  </si>
  <si>
    <t>SrAgFTe</t>
  </si>
  <si>
    <t>SrCuFTe</t>
  </si>
  <si>
    <t>SrAgFS</t>
  </si>
  <si>
    <t>SrMnFAs</t>
  </si>
  <si>
    <t>SrMnFP</t>
  </si>
  <si>
    <t>SrMnFSb</t>
  </si>
  <si>
    <t>SrZnFSb</t>
  </si>
  <si>
    <t>SrFeFAs</t>
  </si>
  <si>
    <t>SrZnFAs</t>
  </si>
  <si>
    <t>TbFeOAs</t>
  </si>
  <si>
    <t>ThAgOP</t>
  </si>
  <si>
    <t>ThCuOP</t>
  </si>
  <si>
    <t>ThFeNAs</t>
  </si>
  <si>
    <t>UCuOP</t>
  </si>
  <si>
    <t>YZnOAs</t>
  </si>
  <si>
    <t>ZrCuGeAs</t>
  </si>
  <si>
    <t>ZrCuSiAs</t>
  </si>
  <si>
    <t>ZrCuSiP</t>
  </si>
  <si>
    <t>CaMnBi2</t>
  </si>
  <si>
    <t>CeAgSb2</t>
  </si>
  <si>
    <t>CeAuBi2</t>
  </si>
  <si>
    <t>CeAuSb2</t>
  </si>
  <si>
    <t>CeCoSb2</t>
  </si>
  <si>
    <t>CeCuSb2</t>
  </si>
  <si>
    <t>CeFeSb2</t>
  </si>
  <si>
    <t>CeNiSb2</t>
  </si>
  <si>
    <t>CePdSb2</t>
  </si>
  <si>
    <t>UCuAs2</t>
  </si>
  <si>
    <t>ZrCuSi2</t>
  </si>
  <si>
    <t>DyCuAs2</t>
  </si>
  <si>
    <t>DyCuSb2</t>
  </si>
  <si>
    <t>DyNiSb2</t>
  </si>
  <si>
    <t>ErCuAs2</t>
  </si>
  <si>
    <t>ErCuSb2</t>
  </si>
  <si>
    <t>ErZnSn2</t>
  </si>
  <si>
    <t>GdCuAs2</t>
  </si>
  <si>
    <t>GdCuSb2</t>
  </si>
  <si>
    <t>GdFeSb2</t>
  </si>
  <si>
    <t>GdNiSb2</t>
  </si>
  <si>
    <t>GdPdSb2</t>
  </si>
  <si>
    <t>GdZnSn2</t>
  </si>
  <si>
    <t>HfCuGe2</t>
  </si>
  <si>
    <t>HfCuSi2</t>
  </si>
  <si>
    <t>HoCuAs2</t>
  </si>
  <si>
    <t>HoCuSb2</t>
  </si>
  <si>
    <t>HoNiSb2</t>
  </si>
  <si>
    <t>HoZnSn2</t>
  </si>
  <si>
    <t>LaAgSb2</t>
  </si>
  <si>
    <t>LaAuBi2</t>
  </si>
  <si>
    <t>LaAuSb2</t>
  </si>
  <si>
    <t>LaCoSb2</t>
  </si>
  <si>
    <t>LaCuSb2</t>
  </si>
  <si>
    <t>LaFeSb2</t>
  </si>
  <si>
    <t>LaLiBi2</t>
  </si>
  <si>
    <t>LaNiSb2</t>
  </si>
  <si>
    <t>LuCuAs2</t>
  </si>
  <si>
    <t>LuCuSb2</t>
  </si>
  <si>
    <t>LuZnSn2</t>
  </si>
  <si>
    <t>NdAuBi2</t>
  </si>
  <si>
    <t>NdAuSb2</t>
  </si>
  <si>
    <t>NdCoSb2</t>
  </si>
  <si>
    <t>NdCuSb2</t>
  </si>
  <si>
    <t>NdNiSb2</t>
  </si>
  <si>
    <t>NdPdSb2</t>
  </si>
  <si>
    <t>UNiAs2</t>
  </si>
  <si>
    <t>LaPdSb2</t>
  </si>
  <si>
    <t>UPdAs2</t>
  </si>
  <si>
    <t>PrAuSb2</t>
  </si>
  <si>
    <t>PrAgSb2</t>
  </si>
  <si>
    <t>PrAuBi2</t>
  </si>
  <si>
    <t>PrCoSb2</t>
  </si>
  <si>
    <t>PrCuSb2</t>
  </si>
  <si>
    <t>PrFeSb2</t>
  </si>
  <si>
    <t>PrNiSb2</t>
  </si>
  <si>
    <t>PrPdSb2</t>
  </si>
  <si>
    <t>SmAuBi2</t>
  </si>
  <si>
    <t>SmAuSb2</t>
  </si>
  <si>
    <t>SmCoSb2</t>
  </si>
  <si>
    <t>SmCuSb2</t>
  </si>
  <si>
    <t>SmFeSb2</t>
  </si>
  <si>
    <t>SmNiSb2</t>
  </si>
  <si>
    <t>SmPdSb2</t>
  </si>
  <si>
    <t>TbCuAs2</t>
  </si>
  <si>
    <t>TbCuSb2</t>
  </si>
  <si>
    <t>TbNiSb2</t>
  </si>
  <si>
    <t>TbPdSb2</t>
  </si>
  <si>
    <t>TbZnSn2</t>
  </si>
  <si>
    <t>TmCuAs2</t>
  </si>
  <si>
    <t>TmCuSb2</t>
  </si>
  <si>
    <t>TmZnSn2</t>
  </si>
  <si>
    <t>UAuSb2</t>
  </si>
  <si>
    <t>UCoAs2</t>
  </si>
  <si>
    <t>UCoP2</t>
  </si>
  <si>
    <t>UCuBi2</t>
  </si>
  <si>
    <t>UCuSb2</t>
  </si>
  <si>
    <t>UFeAs2</t>
  </si>
  <si>
    <t>UNiBi2</t>
  </si>
  <si>
    <t>UNiSb2</t>
  </si>
  <si>
    <t>UPdSb2</t>
  </si>
  <si>
    <t>URuSb2</t>
  </si>
  <si>
    <t>YAgSb2</t>
  </si>
  <si>
    <t>YCuAs2</t>
  </si>
  <si>
    <t>YCuSb2</t>
  </si>
  <si>
    <t>YZnSn2</t>
  </si>
  <si>
    <t>YbCuAs2</t>
  </si>
  <si>
    <t>YbCuSb2</t>
  </si>
  <si>
    <t>ZrCuGe2</t>
  </si>
  <si>
    <t>YbMnBi2</t>
  </si>
  <si>
    <t>YbMnSb2</t>
  </si>
  <si>
    <t>LaAgBi2</t>
  </si>
  <si>
    <t>ZrNiP2</t>
  </si>
  <si>
    <t>BiCuOS</t>
  </si>
  <si>
    <t>(Bi0.8 Pb0.2) O Cu Se</t>
  </si>
  <si>
    <t>(Bi0.825 Pb0.175) O Cu Se</t>
  </si>
  <si>
    <t>(Bi0.85 Pb0.15) O Cu Se</t>
  </si>
  <si>
    <t>(Bi0.9 Pb0.1) O Cu Se</t>
  </si>
  <si>
    <t>(Bi0.9 Sr0.1) Cu (Se0.25 Te0.75) O</t>
  </si>
  <si>
    <t>(Bi0.9 Sr0.1) Cu (Se0.5 Te0.5) O</t>
  </si>
  <si>
    <t>(Bi0.9 Sr0.1) Cu (Se0.75 Te0.25) O</t>
  </si>
  <si>
    <t>(Bi0.9 Sr0.1) Cu Se O</t>
  </si>
  <si>
    <t>(Bi0.9 Sr0.1) Cu Te O</t>
  </si>
  <si>
    <t>(Bi0.92 Pb0.08) O Cu Te</t>
  </si>
  <si>
    <t>(Bi0.93 Pb0.07) O Cu Te</t>
  </si>
  <si>
    <t>(Bi0.94 Pb0.06) O Cu Te</t>
  </si>
  <si>
    <t>(Bi0.95 Pb0.05) O Cu Se</t>
  </si>
  <si>
    <t>(Bi0.95 Pb0.05) O Cu Te</t>
  </si>
  <si>
    <t>(Bi0.96 Pb0.04) O Cu Se</t>
  </si>
  <si>
    <t>(Bi0.96 Pb0.04) O Cu Te</t>
  </si>
  <si>
    <t>(Bi0.97 Pb0.03) O Cu Se</t>
  </si>
  <si>
    <t>(Bi0.97 Pb0.03) O Cu Te</t>
  </si>
  <si>
    <t>(Bi0.98 Pb0.02) O Cu Se</t>
  </si>
  <si>
    <t>(Bi0.98 Pb0.02) O Cu Te</t>
  </si>
  <si>
    <t>(Bi0.99 Pb0.01) O Cu Se</t>
  </si>
  <si>
    <t>(Bi0.99 Pb0.01) O Cu Te</t>
  </si>
  <si>
    <t>(Ca0.89 Na0.11) F Fe As</t>
  </si>
  <si>
    <t>(Ce0.3 Gd0.7) Fe As (O0.84 F0.16)</t>
  </si>
  <si>
    <t>(Ce0.5 Gd0.5) Fe As (O0.84 F0.16)</t>
  </si>
  <si>
    <t>(Ce0.6 Gd0.4) Fe As (O0.84 F0.16)</t>
  </si>
  <si>
    <t>(Ce0.7 Gd0.3) Fe As (O0.84 F0.16)</t>
  </si>
  <si>
    <t>Bi Cu0.94 O S</t>
  </si>
  <si>
    <t>Ca (Fe0.813 Pt0.187) As2</t>
  </si>
  <si>
    <t>Ce (Fe0.9 Co0.1) As O</t>
  </si>
  <si>
    <t>Ce Au0.84 Sb2</t>
  </si>
  <si>
    <t>Ce Au0.88 Sb2</t>
  </si>
  <si>
    <t>Ce Cu0.76 O S</t>
  </si>
  <si>
    <t>Ce Cu0.81 O S</t>
  </si>
  <si>
    <t>Ce Cu0.862 O S</t>
  </si>
  <si>
    <t>Ce Cu0.93 Sb2</t>
  </si>
  <si>
    <t>Ce Cu0.987 O S</t>
  </si>
  <si>
    <t>Ce Fe As (O0.84 F0.16)</t>
  </si>
  <si>
    <t>Ce Ni Sb1.19 Bi0.81</t>
  </si>
  <si>
    <t>Ce Ni0.8 Bi2</t>
  </si>
  <si>
    <t>Ce Ni0.80 Sb1.16 Bi0.84</t>
  </si>
  <si>
    <t>Ce Pd0.78 Bi2</t>
  </si>
  <si>
    <t>Ce Zn0.81 Sb2</t>
  </si>
  <si>
    <t>Cu2.5 Tb2 P3.5</t>
  </si>
  <si>
    <t>Dy Cu (Cu0.25 P1.75)</t>
  </si>
  <si>
    <t>Dy Ni0.77 Bi2</t>
  </si>
  <si>
    <t>Er Cu (As1.07 P0.93)</t>
  </si>
  <si>
    <t>Er Cu (Cu0.25 P1.75)</t>
  </si>
  <si>
    <t>Gd (Fe0.85 Ir0.15) As O</t>
  </si>
  <si>
    <t>Gd Cu (Cu0.25 P1.75)</t>
  </si>
  <si>
    <t>Gd Fe As (F0.23 O0.53)</t>
  </si>
  <si>
    <t>Gd Ni0.86 Bi2</t>
  </si>
  <si>
    <t>Ho Cu (Cu0.25 P1.75)</t>
  </si>
  <si>
    <t>La (Fe0.2 Ru0.8) As O</t>
  </si>
  <si>
    <t>La (Fe0.5 Ru0.5) As O</t>
  </si>
  <si>
    <t>La (Fe0.6 Ru0.4) As O</t>
  </si>
  <si>
    <t>La (Fe0.7 Ru0.3) As O</t>
  </si>
  <si>
    <t>La (Fe0.85 Co0.15) As O</t>
  </si>
  <si>
    <t>La (Fe0.85 Ir0.15) As O</t>
  </si>
  <si>
    <t>La (Fe0.875 Co0.125) As O</t>
  </si>
  <si>
    <t>La (Fe0.9 Co0.1) As O</t>
  </si>
  <si>
    <t>La (Fe0.9 Ru0.1) As O</t>
  </si>
  <si>
    <t>La (Fe0.925 Co0.075) As O</t>
  </si>
  <si>
    <t>La (Fe0.95 Co0.05) As O</t>
  </si>
  <si>
    <t>La (Fe0.975 Co0.025) As O</t>
  </si>
  <si>
    <t>La (Fe0.99 Co0.01) As O</t>
  </si>
  <si>
    <t>La Cu O (S0.5 Se0.5)</t>
  </si>
  <si>
    <t>La Cu0.82 Sb2</t>
  </si>
  <si>
    <t>La Cu0.87 Sb2</t>
  </si>
  <si>
    <t>La Cu0.94 O Se</t>
  </si>
  <si>
    <t>La Cu0.96 O S</t>
  </si>
  <si>
    <t>La Cu0.96 O Te</t>
  </si>
  <si>
    <t>La Fe (O0.85 F0.15) As</t>
  </si>
  <si>
    <t>La Fe (O0.9 F0.1) As</t>
  </si>
  <si>
    <t>La Fe (O0.95 F0.05) As</t>
  </si>
  <si>
    <t>La Fe As (F0.26 O0.62)</t>
  </si>
  <si>
    <t>La Fe As (O0.85 F0.15)</t>
  </si>
  <si>
    <t>La Fe As O0.88</t>
  </si>
  <si>
    <t>La Mn.76 Sb2</t>
  </si>
  <si>
    <t>La Mn.82 Sb2</t>
  </si>
  <si>
    <t>La Mn.87 Sb2</t>
  </si>
  <si>
    <t>La Pd0.85 Bi2</t>
  </si>
  <si>
    <t>Mn (Nd0.9 Sr0.1) O As</t>
  </si>
  <si>
    <t>Mn (Nd0.95 Sr0.05) O As</t>
  </si>
  <si>
    <t>Mo2 (Cu0.9 Ga5.1)</t>
  </si>
  <si>
    <t>Nd (Ag0.2 Zn0.6) As2</t>
  </si>
  <si>
    <t>Nd (Ag0.4 Zn0.5) As2</t>
  </si>
  <si>
    <t>Nd (Ag0.5 Zn0.5) As2</t>
  </si>
  <si>
    <t>Nd (Ag0.6 Zn0.4) As2</t>
  </si>
  <si>
    <t>Nd (Ag0.8 Zn0.2) As2</t>
  </si>
  <si>
    <t>Nd (Co0.8 Fe0.2) As O</t>
  </si>
  <si>
    <t>Nd (Co0.85 Fe0.15) As O</t>
  </si>
  <si>
    <t>Nd (Co0.9 Fe0.1) As O</t>
  </si>
  <si>
    <t>Nd (Co0.95 Fe0.05) As O</t>
  </si>
  <si>
    <t>Nd (Fe0.85 Ir0.15) As O</t>
  </si>
  <si>
    <t>Nd Fe As (F0.27 O0.62)</t>
  </si>
  <si>
    <t>Nd Fe As O0.83</t>
  </si>
  <si>
    <t>Nd Fe As O0.85</t>
  </si>
  <si>
    <t>Nd Fe As O0.86</t>
  </si>
  <si>
    <t>Nd Fe As O0.92</t>
  </si>
  <si>
    <t>Nd Fe As O0.95</t>
  </si>
  <si>
    <t>Nd Mn As (O0.95 F0.05)</t>
  </si>
  <si>
    <t>Nd0.79 Sr0.21 Fe (As O)</t>
  </si>
  <si>
    <t>Nd0.909 Sr0.091 Fe (As O)</t>
  </si>
  <si>
    <t>Nd0.944 Sr0.052 Fe (As O)</t>
  </si>
  <si>
    <t>Nd0.996 Fe1.013 (As1.023 O1.02)</t>
  </si>
  <si>
    <t>Nd2 Pd1.72 Sb4</t>
  </si>
  <si>
    <t>Pr (Ag0.5 Zn0.5) As2</t>
  </si>
  <si>
    <t>Pr (Fe0.278 Ru0.722) As O</t>
  </si>
  <si>
    <t>Pr (Fe0.516 Ru0.484) As O</t>
  </si>
  <si>
    <t>Pr (Fe0.662 Ru0.338) As O</t>
  </si>
  <si>
    <t>Pr (Fe0.907 Ru0.093) As O</t>
  </si>
  <si>
    <t>Pr Fe As (F0.24 O0.56)</t>
  </si>
  <si>
    <t>Pr Fe As O0.92</t>
  </si>
  <si>
    <t>Sm (Fe0.8 Co0.2) As O</t>
  </si>
  <si>
    <t>Sm (Fe0.825 Co0.175) As O</t>
  </si>
  <si>
    <t>Sm (Fe0.85 Co0.15) As O</t>
  </si>
  <si>
    <t>Sm (Fe0.85 Ir0.15) As O</t>
  </si>
  <si>
    <t>Sm (Fe0.875 Co0.125) As O</t>
  </si>
  <si>
    <t>Sm (Fe0.88 Ni0.12) As O</t>
  </si>
  <si>
    <t>Sm (Fe0.9 Co0.1) As O</t>
  </si>
  <si>
    <t>Sm (Fe0.9 Ni0.1) As O</t>
  </si>
  <si>
    <t>Sm (Fe0.92 Ni0.08) As O</t>
  </si>
  <si>
    <t>Sm (Fe0.925 Co0.075) As O</t>
  </si>
  <si>
    <t>Sm (Fe0.94 Ni0.06) As O</t>
  </si>
  <si>
    <t>Sm (Fe0.95 Co0.05) As O</t>
  </si>
  <si>
    <t>Sm (Fe0.96 Ni0.04) As O</t>
  </si>
  <si>
    <t>Sm Cu (Cu0.25 P1.75)</t>
  </si>
  <si>
    <t>Sm Fe As (F0.26 O0.6)</t>
  </si>
  <si>
    <t>Sm Fe As (O0.69 F0.17)</t>
  </si>
  <si>
    <t>Sm Fe As0.99 (O0.86 F0.14)</t>
  </si>
  <si>
    <t>Sm0.99 Fe1.01 As (O0.82 F0.18)</t>
  </si>
  <si>
    <t>Sr (Fe0.875 Co0.125) As F</t>
  </si>
  <si>
    <t>Tb Ni0.78 Bi2</t>
  </si>
  <si>
    <t>Th Cu0.938 P O</t>
  </si>
  <si>
    <t>Th Cu0.983 As O</t>
  </si>
  <si>
    <t>U Cu0.83 Sb2</t>
  </si>
  <si>
    <t>Y Ni0.82 Bi2</t>
  </si>
  <si>
    <t>Zr Ni0.75 As2</t>
  </si>
  <si>
    <t>Zr2 Cu3.03 Sb2.97</t>
  </si>
  <si>
    <t>CaBe2Ge2</t>
  </si>
  <si>
    <t xml:space="preserve"> (Ca0.1 La0.9) Ir2 Ge2</t>
  </si>
  <si>
    <t>(Co Ni) Ge2 U</t>
  </si>
  <si>
    <t>Al2.05 Sr Au1.95</t>
  </si>
  <si>
    <t>Al2.35 Sr Au1.65</t>
  </si>
  <si>
    <t>Au1.52 Ba Sn2.48</t>
  </si>
  <si>
    <t>Au1.65 Sr Sn2.35</t>
  </si>
  <si>
    <t>Au1.77 Ba Sn2.23</t>
  </si>
  <si>
    <t>Au1.81 Ba Sn2.19</t>
  </si>
  <si>
    <t>BaAu2Sn2</t>
  </si>
  <si>
    <t>SrAu2Sn2</t>
  </si>
  <si>
    <t>UAu2Si2</t>
  </si>
  <si>
    <t>Au2.17 Ba Sn1.83</t>
  </si>
  <si>
    <t>Au2.19 Sr Sn1.81</t>
  </si>
  <si>
    <t>Au3 Ce2 Ga5</t>
  </si>
  <si>
    <t>Au3 La2 Ga5</t>
  </si>
  <si>
    <t>Au3 Nd2 Ga5</t>
  </si>
  <si>
    <t>Au3 Sm2 Ga5</t>
  </si>
  <si>
    <t>Ba Cu2 Sb2</t>
  </si>
  <si>
    <t xml:space="preserve"> Ba Mg2 Pb2</t>
  </si>
  <si>
    <t>Ba Pd2 Sb2</t>
  </si>
  <si>
    <t>Ba Zn1.94 Sn2.06</t>
  </si>
  <si>
    <t>Ba Zn2 Sn2</t>
  </si>
  <si>
    <t>Ca Be2 Ge2</t>
  </si>
  <si>
    <t>CeAu2Al2</t>
  </si>
  <si>
    <t>Ce Cu1.33 Sb2</t>
  </si>
  <si>
    <t>Ce Cu1.77 Sn2.23</t>
  </si>
  <si>
    <t>Ce Cu2 Sb2</t>
  </si>
  <si>
    <t>Ce Cu2 Sn1.95</t>
  </si>
  <si>
    <t>Ce Cu2 Sn2</t>
  </si>
  <si>
    <t>Ce Ge2 Ir2</t>
  </si>
  <si>
    <t>Ce Ir1.968 Ge2</t>
  </si>
  <si>
    <t>CeIr2As2</t>
  </si>
  <si>
    <t>CeIr2Ge2</t>
  </si>
  <si>
    <t>CeIr2P2</t>
  </si>
  <si>
    <t>CeIr2Si2</t>
  </si>
  <si>
    <t>CeIr2Sn2</t>
  </si>
  <si>
    <t>CeLi2Sb2</t>
  </si>
  <si>
    <t>Ce Ni1.26 Sb2</t>
  </si>
  <si>
    <t>Ce Ni1.91 As1.92</t>
  </si>
  <si>
    <t>CeNi2As2</t>
  </si>
  <si>
    <t>CeNi2Bi2</t>
  </si>
  <si>
    <t>CeNi2Sb2</t>
  </si>
  <si>
    <t>Ce Ni2 Sn2</t>
  </si>
  <si>
    <t>CePdSb3</t>
  </si>
  <si>
    <t>Ce Pd2 (Al0.8 Ga1.2)</t>
  </si>
  <si>
    <t>Ce Pd2 (Al1.6 Ga0.4)</t>
  </si>
  <si>
    <t>CePd2Al2</t>
  </si>
  <si>
    <t>CePd2Ga2</t>
  </si>
  <si>
    <t>CePd2Sn2</t>
  </si>
  <si>
    <t>Ce Pt1.88 Sn1.89</t>
  </si>
  <si>
    <t>Ce Pt1.9 Sn2.1</t>
  </si>
  <si>
    <t>CePt2Ge2</t>
  </si>
  <si>
    <t>CePt2Si2</t>
  </si>
  <si>
    <t>CePt2Sn2</t>
  </si>
  <si>
    <t>CeRh2As2</t>
  </si>
  <si>
    <t>CeRh2P2</t>
  </si>
  <si>
    <t>CeRh2Sn2</t>
  </si>
  <si>
    <t>ThCo2As2</t>
  </si>
  <si>
    <t>ThCo2P2</t>
  </si>
  <si>
    <t>UCo2Ge2</t>
  </si>
  <si>
    <t>UCo2P2</t>
  </si>
  <si>
    <t xml:space="preserve"> Co3 Sn3.92 Th2</t>
  </si>
  <si>
    <t>Co3.08 Sn4 U2</t>
  </si>
  <si>
    <t>Cu1.5 Sn1.77 Th</t>
  </si>
  <si>
    <t>Cu2 (Gd0.1 Y0.9) Sn2</t>
  </si>
  <si>
    <t>Cu2 Gd Sn2</t>
  </si>
  <si>
    <t xml:space="preserve"> Cu2 La Sn2</t>
  </si>
  <si>
    <t>Cu2 Lu Sn2</t>
  </si>
  <si>
    <t xml:space="preserve"> Cu2 Pr Sn2</t>
  </si>
  <si>
    <t>Cu2 Sm Sn2</t>
  </si>
  <si>
    <t>YCu2Sn2</t>
  </si>
  <si>
    <t xml:space="preserve"> Cu4 (Gd La) Sn4</t>
  </si>
  <si>
    <t xml:space="preserve"> Dy Au2 Al2</t>
  </si>
  <si>
    <t>Dy Ir2 Si2</t>
  </si>
  <si>
    <t>Dy Ni2 Bi2</t>
  </si>
  <si>
    <t>Dy Ni2 Sb2</t>
  </si>
  <si>
    <t>Dy Pt2 Si2</t>
  </si>
  <si>
    <t>Er Ni2 Sb2</t>
  </si>
  <si>
    <t>Er Pt2 Si2</t>
  </si>
  <si>
    <t>Eu Au2 Al2</t>
  </si>
  <si>
    <t>Eu Cu1.82 Sb2</t>
  </si>
  <si>
    <t>Eu Cu2 Sb2</t>
  </si>
  <si>
    <t>Eu Pd2 Bi2</t>
  </si>
  <si>
    <t>Eu Pd2 Sb2</t>
  </si>
  <si>
    <t>Eu Pd2 Sn2</t>
  </si>
  <si>
    <t>EuPt2As2</t>
  </si>
  <si>
    <t>EuPt2Si2</t>
  </si>
  <si>
    <t>EuZn2Ge2</t>
  </si>
  <si>
    <t>EuZn2Sn2</t>
  </si>
  <si>
    <t>Gd Au2 Al2</t>
  </si>
  <si>
    <t>GdIr2Si2</t>
  </si>
  <si>
    <t>GdNi2Bi2</t>
  </si>
  <si>
    <t>GdNi2Sb2</t>
  </si>
  <si>
    <t>GdNi2Sn2</t>
  </si>
  <si>
    <t>GdPt2Si2</t>
  </si>
  <si>
    <t>HoIr2Si2</t>
  </si>
  <si>
    <t>HoNi2Sb2</t>
  </si>
  <si>
    <t>HoPt2Si2</t>
  </si>
  <si>
    <t>LaIr2Si2</t>
  </si>
  <si>
    <t>NdIr2Ge2</t>
  </si>
  <si>
    <t>NdIr2Si2</t>
  </si>
  <si>
    <t>PrIr2Ge2</t>
  </si>
  <si>
    <t>SmIr2Ge2</t>
  </si>
  <si>
    <t>TbIr2Ge2</t>
  </si>
  <si>
    <t>ThIr2Si2</t>
  </si>
  <si>
    <t>UIr2Ge2</t>
  </si>
  <si>
    <t>UIr2Si2</t>
  </si>
  <si>
    <t>YIr2Si2</t>
  </si>
  <si>
    <t>La (Ir0.6 Rh1.4) Ge2</t>
  </si>
  <si>
    <t>La (Ir1.7 Ru0.3) Ge2</t>
  </si>
  <si>
    <t>La (Pd Rh) Ge2</t>
  </si>
  <si>
    <t>La (Pd1.05 Rh.95) Ge2</t>
  </si>
  <si>
    <t>La (Pd1.3 Pt0.7) Ge2</t>
  </si>
  <si>
    <t>La (Pt0.3 Rh1.7) Ge2</t>
  </si>
  <si>
    <t>La (Pt1.2 Ru0.8) Ge2</t>
  </si>
  <si>
    <t>LaAu2Al2</t>
  </si>
  <si>
    <t>La Cu1.27 Sb2</t>
  </si>
  <si>
    <t>LaCu2Sn2</t>
  </si>
  <si>
    <t>LaIr2As2</t>
  </si>
  <si>
    <t>LaIr2Ge2</t>
  </si>
  <si>
    <t>La Ni1.8 Sb2</t>
  </si>
  <si>
    <t>LaNi2As2</t>
  </si>
  <si>
    <t>LaNi2Bi2</t>
  </si>
  <si>
    <t>LaNi2Sn2</t>
  </si>
  <si>
    <t>LaPd2 (Al0.8Ga1.2)</t>
  </si>
  <si>
    <t>La Pd2 (Al1.6 Ga0.4)</t>
  </si>
  <si>
    <t>LaPd2Al2</t>
  </si>
  <si>
    <t>LaPd2Ga2</t>
  </si>
  <si>
    <t>LaPd2Sb2</t>
  </si>
  <si>
    <t xml:space="preserve"> 
La Pt1.14 Rh.86 Ge2</t>
  </si>
  <si>
    <t>LaPt2Ge2</t>
  </si>
  <si>
    <t>LaPt2Si2</t>
  </si>
  <si>
    <t>LaRh2P2</t>
  </si>
  <si>
    <t xml:space="preserve"> 
La2 (Ir Pd3) Ge4</t>
  </si>
  <si>
    <t>La2 (Ir2.4 Pd1.6) Ge4</t>
  </si>
  <si>
    <t xml:space="preserve"> 
La2 (Pd1.2 Pt2.8) Ge4</t>
  </si>
  <si>
    <t>LuPt2Si2</t>
  </si>
  <si>
    <t>NdAu2As2</t>
  </si>
  <si>
    <t>NdLi2Sb2</t>
  </si>
  <si>
    <t>NdNi2As2</t>
  </si>
  <si>
    <t>NdNi2Bi2</t>
  </si>
  <si>
    <t>NdNi2Sb2</t>
  </si>
  <si>
    <t>NdNi2Sn2</t>
  </si>
  <si>
    <t>NdPt2Si2</t>
  </si>
  <si>
    <t>NdRh2P2</t>
  </si>
  <si>
    <t>PrNi2As2</t>
  </si>
  <si>
    <t>PrNi2Bi2</t>
  </si>
  <si>
    <t>PrNi2Sb2</t>
  </si>
  <si>
    <t>SmNi2As2</t>
  </si>
  <si>
    <t>SmNi2Bi2</t>
  </si>
  <si>
    <t>SmNi2Sb2</t>
  </si>
  <si>
    <t>SmNi2Sn2</t>
  </si>
  <si>
    <t>TbNi2Bi2</t>
  </si>
  <si>
    <t>TbNi2Sb2</t>
  </si>
  <si>
    <t>UNi2As2</t>
  </si>
  <si>
    <t>NpIr2Si2</t>
  </si>
  <si>
    <t>NpPt2Si2</t>
  </si>
  <si>
    <t>SrPd2Bi2</t>
  </si>
  <si>
    <t>SrPd2Sb2</t>
  </si>
  <si>
    <t>Pr (Au0.75 Ga0.25)2 Ga2</t>
  </si>
  <si>
    <t>PrAu2Al2</t>
  </si>
  <si>
    <t>PrLi2Sb2</t>
  </si>
  <si>
    <t>PrRh2P2</t>
  </si>
  <si>
    <t>PuPt2Si2</t>
  </si>
  <si>
    <t>ThPt2Si2</t>
  </si>
  <si>
    <t>UPt2Ge2</t>
  </si>
  <si>
    <t>UPt2Si2</t>
  </si>
  <si>
    <t>PuIr2Si2</t>
  </si>
  <si>
    <t>Rh1.51 U As1.78</t>
  </si>
  <si>
    <t>URh2Ge2</t>
  </si>
  <si>
    <t>SmAu2Al2</t>
  </si>
  <si>
    <t>SmIr2P2</t>
  </si>
  <si>
    <t>SmPt2Ge2</t>
  </si>
  <si>
    <t>SmPt2Si2</t>
  </si>
  <si>
    <t>Sr (Au1.76 Sn0.24) Sn2</t>
  </si>
  <si>
    <t>Sr Au1.55 Ge2.45</t>
  </si>
  <si>
    <t>Sr Au2 (Sn1.78 Au0.22)</t>
  </si>
  <si>
    <t>Sr Au2 (Sn1.84 Au0.16)</t>
  </si>
  <si>
    <t>SrAu2Al2</t>
  </si>
  <si>
    <t>SrAu2Ga2</t>
  </si>
  <si>
    <t>SrCu2Sb2</t>
  </si>
  <si>
    <t>SrPt2As2</t>
  </si>
  <si>
    <t>TbAu2Al2</t>
  </si>
  <si>
    <t>ThAu2Al2</t>
  </si>
  <si>
    <t>ThCo2Sn2</t>
  </si>
  <si>
    <t>ThCu2Sn2</t>
  </si>
  <si>
    <t>ThIr2Ge2</t>
  </si>
  <si>
    <t>Th Ni1.8 Sn1.91</t>
  </si>
  <si>
    <t>ThNi2P2</t>
  </si>
  <si>
    <t>ThNi2Sn2</t>
  </si>
  <si>
    <t>ThPt2Ge2</t>
  </si>
  <si>
    <t>UAu2Al2</t>
  </si>
  <si>
    <t>UCo2Sn2</t>
  </si>
  <si>
    <t> U Cu1.5 Sn2</t>
  </si>
  <si>
    <t>U Cu1.6 Sn2</t>
  </si>
  <si>
    <t>UCu2Sn2</t>
  </si>
  <si>
    <t xml:space="preserve"> U Ni1.6 As2</t>
  </si>
  <si>
    <t>UNi2Sn2</t>
  </si>
  <si>
    <t>YPt2Ge2</t>
  </si>
  <si>
    <t>YPt2Si2</t>
  </si>
  <si>
    <t>LaZn0.5Sb2</t>
  </si>
  <si>
    <t>(Pb0.6 Bi1.4) Cu0.6 O2 Br2</t>
  </si>
  <si>
    <t>(Pb0.6 Bi1.4) Cu0.6 O2 Cl2</t>
  </si>
  <si>
    <t>Ce Cd0.66 Sb2</t>
  </si>
  <si>
    <t>Ce Cu0.71 Bi2</t>
  </si>
  <si>
    <t>Ce Mn0.5 O Se</t>
  </si>
  <si>
    <t>Ce Mn0.741 Sb2</t>
  </si>
  <si>
    <t>Ce Ni0.75 Sb1.74 Bi0.26</t>
  </si>
  <si>
    <t>Ce Zn0.47 Bi2</t>
  </si>
  <si>
    <t>Ce Zn0.65 Sb2</t>
  </si>
  <si>
    <t>Cu0.66 Eu Te2</t>
  </si>
  <si>
    <t>Dy Ni0.59 Sb2</t>
  </si>
  <si>
    <t>Er Ni0.53 Sb2</t>
  </si>
  <si>
    <t>Gd Ni0.63 Sb2</t>
  </si>
  <si>
    <t>Gd Zn0.61 Sb2</t>
  </si>
  <si>
    <t>Ho Ni0.60 Sb2</t>
  </si>
  <si>
    <t>La Cd0.7 Sb2</t>
  </si>
  <si>
    <t>La Co.68 Sb2</t>
  </si>
  <si>
    <t>La Mn.65 Sb2</t>
  </si>
  <si>
    <t>La Mn0.721 Sb2</t>
  </si>
  <si>
    <t>La Zn.52 Sb2</t>
  </si>
  <si>
    <t>La Zn0.52 Bi2</t>
  </si>
  <si>
    <t>La Zn0.61 Sb2</t>
  </si>
  <si>
    <t>Nd Bi2 Ni0.64</t>
  </si>
  <si>
    <t>Nd Cd0.66 Sb2</t>
  </si>
  <si>
    <t>Nd Co0.6 Sb2</t>
  </si>
  <si>
    <t>Nd Fe0.6 Sb2</t>
  </si>
  <si>
    <t>Nd Zn0.61 Sb2</t>
  </si>
  <si>
    <t>Pr Cd0.66 Sb2</t>
  </si>
  <si>
    <t>Pr Zn0.63 Sb2</t>
  </si>
  <si>
    <t>Pr Zn0.667 As2</t>
  </si>
  <si>
    <t>Sm Cd0.65 Sb2</t>
  </si>
  <si>
    <t>Sm Fe As O0.68</t>
  </si>
  <si>
    <t>Sm Zn0.62 Sb2</t>
  </si>
  <si>
    <t>Sm Zn0.64 As2</t>
  </si>
  <si>
    <t>Tb Ni0.60 Sb2</t>
  </si>
  <si>
    <t>Tb Zn0.61 Sb2</t>
  </si>
  <si>
    <t>U Co0.46 Sb2</t>
  </si>
  <si>
    <t>U Cu0.44 Sb2</t>
  </si>
  <si>
    <t>U Cu0.60 Sb2</t>
  </si>
  <si>
    <t>U Cu0.634 Sb2</t>
  </si>
  <si>
    <t>U Fe0.6 Sb2</t>
  </si>
  <si>
    <t>U Ni0.5 Sb2</t>
  </si>
  <si>
    <t>U Pd0.60 Sb2</t>
  </si>
  <si>
    <t>Y Ni0.57 Sb2</t>
  </si>
  <si>
    <t>Ba2Mn2Cu1-xO4S</t>
  </si>
  <si>
    <t>(Ba1.32 Sr0.68) Mn2 Cu0.98 O4 S</t>
  </si>
  <si>
    <t>Ba2 Mn2 Cu0.89 O4 S</t>
  </si>
  <si>
    <t>BaAu3Si</t>
  </si>
  <si>
    <t>BaAu3Ge</t>
  </si>
  <si>
    <t>BaMg2Sn2</t>
  </si>
  <si>
    <t>CaGa4</t>
  </si>
  <si>
    <t>YbGa4</t>
  </si>
  <si>
    <t>BaNiS2</t>
  </si>
  <si>
    <t>AgPbOBr</t>
  </si>
  <si>
    <t xml:space="preserve"> Ba (Co0.1 Ni0.9) S2</t>
  </si>
  <si>
    <t>Ba (Co0.2 Ni0.8) S2</t>
  </si>
  <si>
    <t>Ba (Co0.3 Ni0.7) S2</t>
  </si>
  <si>
    <t>Ba (Co0.4 Ni0.6) S2</t>
  </si>
  <si>
    <t>Ba (Co0.5 Ni0.5) S2</t>
  </si>
  <si>
    <t>Ba (Co0.7 Ni0.3) S2</t>
  </si>
  <si>
    <t>Ba (Zr N2)</t>
  </si>
  <si>
    <t>Ba Co S2</t>
  </si>
  <si>
    <t>Ba Hf N2</t>
  </si>
  <si>
    <t>Ba Ni S2</t>
  </si>
  <si>
    <t>Ca Ni (B0.97 N0.94)</t>
  </si>
  <si>
    <t>Ce2 Bi N</t>
  </si>
  <si>
    <t>Cs Ag Br2</t>
  </si>
  <si>
    <t>Cs Ag Cl2</t>
  </si>
  <si>
    <t>Cs Li Br2</t>
  </si>
  <si>
    <t>Cs Li Cl2</t>
  </si>
  <si>
    <t>K (Co O2)</t>
  </si>
  <si>
    <t>La Ni B N</t>
  </si>
  <si>
    <t>La2 Bi N</t>
  </si>
  <si>
    <t>Nd2 Bi N</t>
  </si>
  <si>
    <t>Pr2 Bi N</t>
  </si>
  <si>
    <t>Sr Ti N2</t>
  </si>
  <si>
    <t>BiIn</t>
  </si>
  <si>
    <t>BaO</t>
  </si>
  <si>
    <t>LaN</t>
  </si>
  <si>
    <t>PrN</t>
  </si>
  <si>
    <t>CaSmCuO3Cl</t>
  </si>
  <si>
    <t>Ca Sm Cu O3 Cl</t>
  </si>
  <si>
    <t>Li (La Ti O4)</t>
  </si>
  <si>
    <t>Li (Nd Ti O4)</t>
  </si>
  <si>
    <t>Ce Pd3 Al2 (Al0.96 Pd0.04)</t>
  </si>
  <si>
    <t>CeAgAs2</t>
  </si>
  <si>
    <t>CeAuAs2</t>
  </si>
  <si>
    <t>CeAsSe</t>
  </si>
  <si>
    <t>Ce As1.01 Se0.99</t>
  </si>
  <si>
    <t>Ce As0.96 Se1.03</t>
  </si>
  <si>
    <t>CeRuGe</t>
  </si>
  <si>
    <t>CeCoGeH</t>
  </si>
  <si>
    <t>Ca2 Ge2 (Mn0.1 Ni1.9) H2</t>
  </si>
  <si>
    <t>Ca2 Ge2 Ni2 D1.89</t>
  </si>
  <si>
    <t>Ca2 Ge2 Ni2 D2</t>
  </si>
  <si>
    <t>Ca2 Ge2 Ni2 H2</t>
  </si>
  <si>
    <t>Ce Co Ge H</t>
  </si>
  <si>
    <t>Ce Ru Si H</t>
  </si>
  <si>
    <t>Co0.5 La Ti O4</t>
  </si>
  <si>
    <t>Zn0.5 La Ti O4</t>
  </si>
  <si>
    <t>CoUC2</t>
  </si>
  <si>
    <t>Er Ni B C</t>
  </si>
  <si>
    <t>Ho Ni0.972 B C</t>
  </si>
  <si>
    <t>Lu Ni B C</t>
  </si>
  <si>
    <t>Ni U C2</t>
  </si>
  <si>
    <t>Pu Fe C2</t>
  </si>
  <si>
    <t>Sc Co C2</t>
  </si>
  <si>
    <t>Sc Co0.881 C2</t>
  </si>
  <si>
    <t xml:space="preserve"> 
Sc Fe C2</t>
  </si>
  <si>
    <t>Sc Fe0.877 C2</t>
  </si>
  <si>
    <t>Sc Ni C2</t>
  </si>
  <si>
    <t>Sc Ni0.83 C2</t>
  </si>
  <si>
    <t>Tb Ni B C</t>
  </si>
  <si>
    <t>U Co0.997 C1.95</t>
  </si>
  <si>
    <t>U Fe C2</t>
  </si>
  <si>
    <t>CsFeF4</t>
  </si>
  <si>
    <t>Cs Mn F4</t>
  </si>
  <si>
    <t>Cs Ti F4</t>
  </si>
  <si>
    <t>Cs Fe F4</t>
  </si>
  <si>
    <t>Fe1+x(Se,Te)</t>
  </si>
  <si>
    <t>(Cu1.01 Fe1.23) Te2</t>
  </si>
  <si>
    <t>Cu1.08 Fe1.164 Te1.91</t>
  </si>
  <si>
    <t>Cu1.096 Fe1.184 Te1.94</t>
  </si>
  <si>
    <t>Cu1.15 Fe1.23 Te2</t>
  </si>
  <si>
    <t>Fe (Se0.44 Te0.56)</t>
  </si>
  <si>
    <t>Fe (Se0.5 Te0.5)</t>
  </si>
  <si>
    <t>Fe (Te0.5 Se0.44 O0.06)</t>
  </si>
  <si>
    <t>Fe (Te0.5 Se0.46 O0.04)</t>
  </si>
  <si>
    <t>Fe1.01 (Se0.357 Te0.595)</t>
  </si>
  <si>
    <t>Fe1.01 (Se0.484 Te0.484)</t>
  </si>
  <si>
    <t>Fe1.013 (Te0.68 Se0.32)</t>
  </si>
  <si>
    <t>Fe1.017 (Se0.241 Te0.722)</t>
  </si>
  <si>
    <t>Fe1.02 (Se0.117 Te0.82)</t>
  </si>
  <si>
    <t>Fe1.02 (Te0.80 Se0.20)</t>
  </si>
  <si>
    <t>Fe1.02 (Te0.85 Se0.15)</t>
  </si>
  <si>
    <t>Fe1.03 (Te0.90 Se0.10)</t>
  </si>
  <si>
    <t>Fe1.035 (Te0.78 Se0.22)</t>
  </si>
  <si>
    <t>Fe1.04 (Te0.64 Se0.35)</t>
  </si>
  <si>
    <t>Fe1.04 (Te0.66 Se0.34)</t>
  </si>
  <si>
    <t>Fe1.04 (Te0.95 Se0.05)</t>
  </si>
  <si>
    <t>Fe1.049 (Te0.79 Se0.21)</t>
  </si>
  <si>
    <t>Fe1.05 Te</t>
  </si>
  <si>
    <t>Fe1.053 (Te0.73 Se0.27)</t>
  </si>
  <si>
    <t>Fe1.054 (Se0.493 Te0.507)</t>
  </si>
  <si>
    <t>Fe1.068 Te</t>
  </si>
  <si>
    <t>Fe1.087 Te</t>
  </si>
  <si>
    <t>Fe1.11 Te</t>
  </si>
  <si>
    <t>Fe1.125 Te</t>
  </si>
  <si>
    <t>Fe1.13 (S0.05 Te0.95)</t>
  </si>
  <si>
    <t xml:space="preserve"> 
Fe1.141 Te</t>
  </si>
  <si>
    <t>Fe1.15 Te</t>
  </si>
  <si>
    <t>FeSe</t>
  </si>
  <si>
    <t>FeS</t>
  </si>
  <si>
    <t>Fe Se0.92</t>
  </si>
  <si>
    <t>Fe0.987 Se</t>
  </si>
  <si>
    <t>Fe Se0.975</t>
  </si>
  <si>
    <t>Fe Se0.963</t>
  </si>
  <si>
    <t>FeSe0.99</t>
  </si>
  <si>
    <t>Fe Se0.984</t>
  </si>
  <si>
    <t>Fe Se0.971</t>
  </si>
  <si>
    <t>Fe0.997 Se</t>
  </si>
  <si>
    <t>FeTe</t>
  </si>
  <si>
    <t>(Cu Fe) Te2</t>
  </si>
  <si>
    <t>CuI</t>
  </si>
  <si>
    <t>Fe (Se0.375 Te0.625)</t>
  </si>
  <si>
    <t>Fe (Se0.25 Te0.75)</t>
  </si>
  <si>
    <t>Fe (Se0.125 Te0.875)</t>
  </si>
  <si>
    <t>Fe (Se0.42 Te0.58)</t>
  </si>
  <si>
    <t>Fe (Te0.95 S0.05)</t>
  </si>
  <si>
    <t>Fe (Te0.9 S0.1)</t>
  </si>
  <si>
    <t>Fe (Te0.85 S0.15)</t>
  </si>
  <si>
    <t>Fe (Te0.8 S0.2)</t>
  </si>
  <si>
    <t>Fe (Te0.75 S0.25)</t>
  </si>
  <si>
    <t>Fe (Te0.7 S0.3)</t>
  </si>
  <si>
    <t>Fe (Te0.975 Se0.025)</t>
  </si>
  <si>
    <t>Fe (Te0.95 Se0.05)</t>
  </si>
  <si>
    <t>Fe (Te0.925 Se0.075)</t>
  </si>
  <si>
    <t>Fe (Te0.9 Se0.1)</t>
  </si>
  <si>
    <t>Fe (Te0.85 Se0.15)</t>
  </si>
  <si>
    <t>Fe (Te0.8 Se0.2)</t>
  </si>
  <si>
    <t>Fe (Te0.75 Se0.25)</t>
  </si>
  <si>
    <t>Fe (Te0.7 Se0.3)</t>
  </si>
  <si>
    <t>Fe (Te0.6 Se0.4)</t>
  </si>
  <si>
    <t>Fe (Te0.5 Se0.5)</t>
  </si>
  <si>
    <t>Fe (Se0.82 Br0.18)</t>
  </si>
  <si>
    <t>Fe (Se0.7 Br0.3)</t>
  </si>
  <si>
    <t>(Fe0.95 Ni0.05) S</t>
  </si>
  <si>
    <t>(Fe0.62 Ni0.38) S</t>
  </si>
  <si>
    <t>Fe Se0.913</t>
  </si>
  <si>
    <t>Ho4-xSb2O2</t>
  </si>
  <si>
    <t>(Ho8.84 Sb5 O5)0.4</t>
  </si>
  <si>
    <t>(La8.80 Sb5 O5)0.40</t>
  </si>
  <si>
    <t xml:space="preserve"> Li2TiSiO5</t>
  </si>
  <si>
    <t>Li2 (Ti O) (Si O4)</t>
  </si>
  <si>
    <t>Li2 (V O) ((Si0.5 Ge0.5) O4)</t>
  </si>
  <si>
    <t>Li2 (V O) (Ge O4)</t>
  </si>
  <si>
    <t>Li2 (V O) (Si O4)</t>
  </si>
  <si>
    <t>Li2 Ti (Ge O4) O</t>
  </si>
  <si>
    <t>Na2 (Ti Ge O5)</t>
  </si>
  <si>
    <t>Na2 (Ti O) (Si O4)</t>
  </si>
  <si>
    <t>LiMnAs</t>
  </si>
  <si>
    <t>LiMnP</t>
  </si>
  <si>
    <t>LiMnSb</t>
  </si>
  <si>
    <t xml:space="preserve"> 
Li3 Mn P2</t>
  </si>
  <si>
    <t xml:space="preserve"> Li3 Mn1 As2</t>
  </si>
  <si>
    <t>Ni2.9Te2</t>
  </si>
  <si>
    <t>Cu2.72 Te2</t>
  </si>
  <si>
    <t>Cu2.8 Te2</t>
  </si>
  <si>
    <t>Cu3 Te2</t>
  </si>
  <si>
    <t>Cu3.18 Te2</t>
  </si>
  <si>
    <t>Ni2.76 (Se0.31 Te1.69)</t>
  </si>
  <si>
    <t xml:space="preserve"> 
Ni2.76 Se Te</t>
  </si>
  <si>
    <t xml:space="preserve"> Ni2.86 Te2</t>
  </si>
  <si>
    <t>Ni3 (Se1.6 Te0.4)</t>
  </si>
  <si>
    <t>Ni3 Se Te</t>
  </si>
  <si>
    <t>Ce (Cu1.5 In1.5)</t>
  </si>
  <si>
    <t>Ce Cu1.1 As2</t>
  </si>
  <si>
    <t>Ce Cu1.11 As2</t>
  </si>
  <si>
    <t>Ce Cu1.24 Sb2</t>
  </si>
  <si>
    <t>Ce Cu1.5 In1.5</t>
  </si>
  <si>
    <t>Ce2 Cu3 In3</t>
  </si>
  <si>
    <t>La Cu O (S0.25 Se0.75)</t>
  </si>
  <si>
    <t>La Cu O (S0.75 Se0.25)</t>
  </si>
  <si>
    <t>Nd Cu1.06 As2</t>
  </si>
  <si>
    <t xml:space="preserve"> Nd Ni Sb2</t>
  </si>
  <si>
    <t xml:space="preserve"> Pr Cu1.08 Sb2</t>
  </si>
  <si>
    <t xml:space="preserve"> Pr Cu1.09 As2</t>
  </si>
  <si>
    <t xml:space="preserve"> Pr Cu1.14 Sb2</t>
  </si>
  <si>
    <t xml:space="preserve"> Pr Ni Sb2</t>
  </si>
  <si>
    <t>Sm Cu1.05 (As1.67 P0.33)</t>
  </si>
  <si>
    <t>Sm Cu1.05 As2</t>
  </si>
  <si>
    <t>Sm Cu1.16 Sb2</t>
  </si>
  <si>
    <t>Tb Ni Sb2</t>
  </si>
  <si>
    <t>Sr2CuGaO3S</t>
  </si>
  <si>
    <t>(Fe2 As2) (Sr4 Cr2 O6)</t>
  </si>
  <si>
    <t>(Fe2 As2) (Sr4 Mg Ti O6)</t>
  </si>
  <si>
    <t>(Fe2 As2) (Sr4 Sc2 O6)</t>
  </si>
  <si>
    <t>(Fe2 P2) (Sr4 Sc2 O6)</t>
  </si>
  <si>
    <t>(Sr1.71 Ca0.29) V O3 Fe As</t>
  </si>
  <si>
    <t>(Sr1.80 Ca0.20) V O3 Fe As</t>
  </si>
  <si>
    <t>(Sr1.89 Ca0.11) V O3 Fe As</t>
  </si>
  <si>
    <t>Ba2 Sc Fe As O3</t>
  </si>
  <si>
    <t xml:space="preserve"> Ca2 Cu Fe O3 S</t>
  </si>
  <si>
    <t>Ca2 Cu Fe O3 Se</t>
  </si>
  <si>
    <t>Sr2 Cr Fe As O3</t>
  </si>
  <si>
    <t>Sr2 Cr1.06 O3 Fe0.94 As</t>
  </si>
  <si>
    <t>Sr2 Cu Cr O3 S</t>
  </si>
  <si>
    <t>Sr2 Cu Fe O3 S</t>
  </si>
  <si>
    <t>Sr2 Cu Fe0.9 O3 Se</t>
  </si>
  <si>
    <t>Sr2 Cu Ga O3 S</t>
  </si>
  <si>
    <t>Sr2 Cu Mn O3 S</t>
  </si>
  <si>
    <t>Sr2 Fe (V O3) As</t>
  </si>
  <si>
    <t>ThNF1+x</t>
  </si>
  <si>
    <t>U N0.95 F1.2</t>
  </si>
  <si>
    <t>Th (N0.9 F0.1) F1.2</t>
  </si>
  <si>
    <t>Fe Li As</t>
  </si>
  <si>
    <t>Li2.3 Mn2 As2</t>
  </si>
  <si>
    <t>Zr2As2S</t>
  </si>
  <si>
    <t>Zr2 As1.87 S</t>
  </si>
  <si>
    <t>Zr2 As2.30 Se1.15</t>
  </si>
  <si>
    <t>Klemenz et al. 2020</t>
  </si>
  <si>
    <t>exp. Data from lit.</t>
  </si>
  <si>
    <t>Aflow class.</t>
  </si>
  <si>
    <t>no</t>
  </si>
  <si>
    <t xml:space="preserve">superconductor and "accidentals TSM", </t>
  </si>
  <si>
    <t>"aacidental TSM"</t>
  </si>
  <si>
    <t xml:space="preserve">no </t>
  </si>
  <si>
    <t>pretty sure these have gaps…</t>
  </si>
  <si>
    <t>superconductor, accidental band crossings</t>
  </si>
  <si>
    <t>its fair to also lable this as TSM</t>
  </si>
  <si>
    <t>TSM :)</t>
  </si>
  <si>
    <t>METALLIC&lt; verly likely to have TSM band below Fermi level https://www.sciencedirect.com/science/article/abs/pii/S092145269700361X, https://www.sciencedirect.com/science/article/abs/pii/S0921452601011966, https://www.sciencedirect.com/science/article/abs/pii/S0921452696005753</t>
  </si>
  <si>
    <t>https://www.sciencedirect.com/science/article/abs/pii/S2211285514000688</t>
  </si>
  <si>
    <t>superconductor, maybe accidental band crossings</t>
  </si>
  <si>
    <t>superconductor (could still be TSM)</t>
  </si>
  <si>
    <t>superconductor (could still be TSM) https://iopscience.iop.org/article/10.1209/0295-5075/101/67001/meta</t>
  </si>
  <si>
    <t>superconductor and TI (but accidental crossing)</t>
  </si>
  <si>
    <t>Egap / eV</t>
  </si>
  <si>
    <t>thermoelektrikum</t>
  </si>
  <si>
    <t>Gvozdetskyi, Volodymyr, et al. "Thermal stability and thermoelectric properties of NaZnSb." Materials 12.1 (2019): 48. https://doi.org/10.3390/ma12010048</t>
  </si>
  <si>
    <t>no data</t>
  </si>
  <si>
    <t>colorless</t>
  </si>
  <si>
    <t>Sabrowsky, Horst, Alfred Thimm, and Petra Vogt-Mertens
 "NaLiS: Ein weiteres Interalkalimetallsulfid/NaLiS: A nother Inter Alkaline Metal Sulphide." Zeitschrift für Naturforschung B 40.12 (1985): 1759-1760.</t>
  </si>
  <si>
    <t>yellow-ish</t>
  </si>
  <si>
    <t>Sabrowsky, Horst, and Ulrich Schröer. "Darstellung und 
Kristallstruktur von KNaO und RbNaO/Preparation and Crystal Structure of KNaO and RbNaO." Zeitschrift für Naturforschung B 37.7 (1982): 818-819.</t>
  </si>
  <si>
    <t>Zhou, Wenqi, Shuxiang Wu, and Shuwei Li. "First-
principles study of the magnetic and electronic properties of AMnAs (A= Li, Na, K, Rb, Cs)." Journal of Magnetism and Magnetic Materials 420 (2016): 19-22.</t>
  </si>
  <si>
    <t>theo. Calculation (GGA)</t>
  </si>
  <si>
    <t xml:space="preserve">https://journals.aps.org/prb/abstract/10.1103/PhysRevB.88.184429
</t>
  </si>
  <si>
    <t>I guess it has a gap</t>
  </si>
  <si>
    <t>Wegner, Aaron, Junjie Yang, and Despina Louca. "Anomalous Magnetoresistance in Antiferromagnetic Semiconductor NaMnBi." Bulletin of the American Physical Society 63 (2018).</t>
  </si>
  <si>
    <t>electride</t>
  </si>
  <si>
    <t>Wu, Jiazhen, et al. "Intermetallic electride catalyst as a platform for ammonia synthesis." Angewandte Chemie International Edition 58.3 (2019): 825-829.</t>
  </si>
  <si>
    <t xml:space="preserve">Li, Jiang, et al. "Acid-durable electride with layered ruthenium for ammonia synthesis: boosting the activity via selective etching." Chemical science 10.22 (2019): 5712-5718.
</t>
  </si>
  <si>
    <t>https://reader.elsevier.com/reader/sd/pii/092583889390536V?token=49EAEA950E334042C2FECF0F8734F207461CE0136ED8FB281CDF76BD36AA6643010BF531F85A8D08D003A47B941955E7</t>
  </si>
  <si>
    <t>semiconductor</t>
  </si>
  <si>
    <t>Klosek, V., et al. "Electronic structure and magnetic properties of RMnX (R= Mg, Ca, Sr, Ba, Y; X= Si, Ge) studied by KKR method." The European Physical Journal B-Condensed Matter and Complex Systems 42.2 (2004): 219-230.</t>
  </si>
  <si>
    <t>no gap</t>
  </si>
  <si>
    <t>yellow</t>
  </si>
  <si>
    <t>Winter, V., et al. "Darstellung und Charakterisierung von RbLiSe im Rahmen einer Struktursystematik für ternäre Interalkalimetallchalkogenide vom Formeltyp ABX." Zeitschrift für anorganische und allgemeine Chemie 622.8 (1996): 1311-1313.</t>
  </si>
  <si>
    <t>https://doi.org/10.1016/j.solidstatesciences.2017.11.010</t>
  </si>
  <si>
    <t>theo. Calculation</t>
  </si>
  <si>
    <t>Juza, Robert, and Rolf Sievers. "Nitridhalogenide des thoriums." Zeitschrift für anorganische und allgemeine Chemie 363.5‐6 (1968): 258-272.</t>
  </si>
  <si>
    <t>conducting</t>
  </si>
  <si>
    <t>calculated</t>
  </si>
  <si>
    <t>metal</t>
  </si>
  <si>
    <t>metallic</t>
  </si>
  <si>
    <t>silvery crystals</t>
  </si>
  <si>
    <t>metastable</t>
  </si>
  <si>
    <t>optical material</t>
  </si>
  <si>
    <t>band gap</t>
  </si>
  <si>
    <t>calculation including magnetism</t>
  </si>
  <si>
    <t>green-ish</t>
  </si>
  <si>
    <t>can't open the paper</t>
  </si>
  <si>
    <t>ionic</t>
  </si>
  <si>
    <t>monolayer calculations</t>
  </si>
  <si>
    <t>superconductor</t>
  </si>
  <si>
    <t>silver</t>
  </si>
  <si>
    <t>graphite-like</t>
  </si>
  <si>
    <t>graphite-like; gray</t>
  </si>
  <si>
    <t>gray; graphite-like</t>
  </si>
  <si>
    <t>semiconductor (highT-metal)</t>
  </si>
  <si>
    <t>Wu, Jiazhen, et al. "Self-promoted LaCoSi Catalyst for N2 Activation and the Mechanism."</t>
  </si>
  <si>
    <t>probably ionic?</t>
  </si>
  <si>
    <t>black</t>
  </si>
  <si>
    <t> fluoresces</t>
  </si>
  <si>
    <t>yes</t>
  </si>
  <si>
    <t>"metallic-phase"</t>
  </si>
  <si>
    <t>metallic conductivity</t>
  </si>
  <si>
    <t>metal, but very anisotrope</t>
  </si>
  <si>
    <t>cylindrical Fermi surface, Shubnikov-de Haas</t>
  </si>
  <si>
    <t>paper is in orth. structure</t>
  </si>
  <si>
    <t>"belong to the more metallicphases"</t>
  </si>
  <si>
    <t>calculations with magnetic information</t>
  </si>
  <si>
    <t>heavy-fermion, metallic</t>
  </si>
  <si>
    <t>negative COHP at EF</t>
  </si>
  <si>
    <t>dHvA</t>
  </si>
  <si>
    <t>metallic (maybe Te deficiant)</t>
  </si>
  <si>
    <t>https://arxiv.org/abs/cond-mat/9910443</t>
  </si>
  <si>
    <t>forgot GdTe2 in summary?</t>
  </si>
  <si>
    <t>insulator</t>
  </si>
  <si>
    <t>disordered, metastable?</t>
  </si>
  <si>
    <t>semimetallic-semiconductor at lowT</t>
  </si>
  <si>
    <t>calculated, has the steep bands</t>
  </si>
  <si>
    <t>golden-brown</t>
  </si>
  <si>
    <t>Te deficient</t>
  </si>
  <si>
    <t>metallic (maybe Te deficiant) or semiconductor</t>
  </si>
  <si>
    <t>https://arxiv.org/abs/cond-mat/9910443
Stöwe, Klaus. "Crystal structure, magnetic properties and band gap measurements of NdTe2-x (x= 0.11 (1))." Zeitschrift für Kristallographie-Crystalline Materials 216.4 (2001): 215-224.</t>
  </si>
  <si>
    <t>semimetallic</t>
  </si>
  <si>
    <t>Np here 4+</t>
  </si>
  <si>
    <t>no date</t>
  </si>
  <si>
    <t>semi-metallic, Te defficient</t>
  </si>
  <si>
    <t xml:space="preserve"> </t>
  </si>
  <si>
    <t>Nakamura, Hiroaki, and Youichi Ogawa. "P-type and N-type semiconductivities of solid yttrium sulfide." Transactions of the Japan institute of metals 25.10 (1984): 698-702.</t>
  </si>
  <si>
    <t>white</t>
  </si>
  <si>
    <t>real?</t>
  </si>
  <si>
    <t>https://lib.dr.iastate.edu/cgi/viewcontent.cgi?article=4278&amp;context=etd</t>
  </si>
  <si>
    <t>can't open paper</t>
  </si>
  <si>
    <t>CDW abd deficiancy</t>
  </si>
  <si>
    <t>https://iopscience.iop.org/article/10.1088/0953-2048/25/8/084018/meta</t>
  </si>
  <si>
    <t>metallic, magn. Calc.</t>
  </si>
  <si>
    <t>metallic, calc.</t>
  </si>
  <si>
    <t>can't open paper, conducting</t>
  </si>
  <si>
    <t>DOS minimum at EF, Korringa–Kohn–Rostoker method</t>
  </si>
  <si>
    <t>anisotropic conducting</t>
  </si>
  <si>
    <t>metallic,  Korringa–Kohn–Rostoker method</t>
  </si>
  <si>
    <t>dHvA and SdH</t>
  </si>
  <si>
    <t>https://www.sciencedirect.com/science/article/abs/pii/S0925838814030552?via%3Dihub</t>
  </si>
  <si>
    <t>can't open it</t>
  </si>
  <si>
    <t>https://www.sciencedirect.com/science/article/abs/pii/S0925838813023116?via%3Dihub</t>
  </si>
  <si>
    <t>https://iopscience.iop.org/article/10.1088/1674-1056/25/7/077503</t>
  </si>
  <si>
    <t>narrow semiconductor</t>
  </si>
  <si>
    <t>semimetal</t>
  </si>
  <si>
    <t>…but the conduction is looking odd?</t>
  </si>
  <si>
    <t>estimated from optical data</t>
  </si>
  <si>
    <t>colored</t>
  </si>
  <si>
    <t>calculated with VASP</t>
  </si>
  <si>
    <t>Hosono, Hideo, et al. "Magnetic semiconductor material." U.S. Patent No. 8,420,236. 16 Apr. 2013.</t>
  </si>
  <si>
    <t>accidental SM, magnetic calc.</t>
  </si>
  <si>
    <t>heavy-fermion conductor</t>
  </si>
  <si>
    <t>2D metallic</t>
  </si>
  <si>
    <t>Kondo effect, metallic</t>
  </si>
  <si>
    <t>TSM?, not really stated</t>
  </si>
  <si>
    <t>calculated superconducing TSM</t>
  </si>
  <si>
    <t>superconductor
has a band gap?</t>
  </si>
  <si>
    <t>maybe superconductor</t>
  </si>
  <si>
    <t>https://www.sciencedirect.com/science/article/abs/pii/S0921453413002086</t>
  </si>
  <si>
    <t>might be superconducting</t>
  </si>
  <si>
    <t>metal-like</t>
  </si>
  <si>
    <t>heavy fermion</t>
  </si>
  <si>
    <t>exhibits Kondo lattice heavy fermion behavior </t>
  </si>
  <si>
    <t>Pauli-paramagnetic, delocalized electrons</t>
  </si>
  <si>
    <t>metallic, topologically interesting</t>
  </si>
  <si>
    <t>https://arxiv.org/abs/1909.13251</t>
  </si>
  <si>
    <t>https://www.sciencedirect.com/science/article/abs/pii/S0925838815008087</t>
  </si>
  <si>
    <t>Doleºal, P., et al. "Structural Phase Transition in CePd2Ga2 under Hydrostatic Pressure."</t>
  </si>
  <si>
    <t>not sure</t>
  </si>
  <si>
    <t>https://www.sciencedirect.com/science/article/abs/pii/0925838894050503</t>
  </si>
  <si>
    <t>GORLICH, ΕΑ, R. KMIEĆ, and A. PACYNA. "PROPERTIES OF SmΤ2Sn2 (T= Ni, Cu) PHASES."</t>
  </si>
  <si>
    <t>Mahlubi, Zwelithini Melford. "Magnetic substitution in CePt₂Si₂ and CeCu₅In Kondo lattice." (2013).</t>
  </si>
  <si>
    <t>incommensurate</t>
  </si>
  <si>
    <t>Kondo effect</t>
  </si>
  <si>
    <t>Ikeda, Y., et al. "Transport properties under high pressure of antiferromagnet EuPt {sub 2} Si {sub 2} with unstable Eu valence." (2007).</t>
  </si>
  <si>
    <t>superconductor (only this structure)</t>
  </si>
  <si>
    <t>can't open or read this</t>
  </si>
  <si>
    <t>SmIr2Si2</t>
  </si>
  <si>
    <t>superconductor, metallic</t>
  </si>
  <si>
    <t>dense-Kondo effect</t>
  </si>
  <si>
    <t>resistivity decreases with T</t>
  </si>
  <si>
    <t>Lloret, B., et al. "Structural, magnetic and electrical properties of some uranium ternary germanides: UM2Ge2 (M= Rh, Ir) and U4M7Ge6 (M= Ru, Os)." Journal of Magnetism and Magnetic Materials 67.2 (1987): 232-238.</t>
  </si>
  <si>
    <t>seems metallic</t>
  </si>
  <si>
    <t>no superconductor</t>
  </si>
  <si>
    <t>superconducting</t>
  </si>
  <si>
    <t>Superconductor</t>
  </si>
  <si>
    <t>maybe also superconductor?</t>
  </si>
  <si>
    <t>low density state metal, superconducting</t>
  </si>
  <si>
    <t>metallic, low-T superconductor</t>
  </si>
  <si>
    <t>semimetal? Very anisotropic conduction</t>
  </si>
  <si>
    <t>Fushiya, K., et al. "Transport properties of single-crystalline Ising magnet SmPt2Si2." Journal of Physics: Conference Series. Vol. 683. No. 1. IOP Publishing, 2016.</t>
  </si>
  <si>
    <t>metallic luster</t>
  </si>
  <si>
    <t>heavy-fermion</t>
  </si>
  <si>
    <t>metallic superconductors</t>
  </si>
  <si>
    <t>topol. Insulator?</t>
  </si>
  <si>
    <t>not sure, probably gaped</t>
  </si>
  <si>
    <t>TMDb yes/no</t>
  </si>
  <si>
    <t>fb</t>
  </si>
  <si>
    <t>fb=flat bands</t>
  </si>
  <si>
    <t>acc. TSM</t>
  </si>
  <si>
    <t>steep</t>
  </si>
  <si>
    <t>may gap</t>
  </si>
  <si>
    <t>kind of</t>
  </si>
  <si>
    <t>gap</t>
  </si>
  <si>
    <t>???</t>
  </si>
  <si>
    <t>sqTSM  yes/no</t>
  </si>
  <si>
    <t>no*</t>
  </si>
  <si>
    <t>yes*</t>
  </si>
  <si>
    <t>inconcl.</t>
  </si>
  <si>
    <t>convol.</t>
  </si>
  <si>
    <r>
      <t>Kim, Donghyeon, et al. "Self-emitting blue and red EuOX (X= F, Cl, Br, I) materials: band structure, charge transfer energy, and emission energy." </t>
    </r>
    <r>
      <rPr>
        <i/>
        <sz val="8"/>
        <rFont val="Arial"/>
        <family val="2"/>
      </rPr>
      <t>Physical Chemistry Chemical Physics</t>
    </r>
    <r>
      <rPr>
        <sz val="8"/>
        <rFont val="Arial"/>
        <family val="2"/>
      </rPr>
      <t> 21.4 (2019): 1737-1749.</t>
    </r>
  </si>
  <si>
    <r>
      <t>Chevalier, B., et al. "From antiferromagnetic to ferromagnetic ordering induced by hydrogenation of the compounds NdCoSi and NdCoGe." </t>
    </r>
    <r>
      <rPr>
        <i/>
        <sz val="8"/>
        <rFont val="Arial"/>
        <family val="2"/>
      </rPr>
      <t>Journal of Physics: Conference Series</t>
    </r>
    <r>
      <rPr>
        <sz val="8"/>
        <rFont val="Arial"/>
        <family val="2"/>
      </rPr>
      <t>. Vol. 200. No. 3. IOP Publishing, 2010.</t>
    </r>
  </si>
  <si>
    <r>
      <t>Lv, Li, et al. "Tuning the optical, electronic and luminescence properties of LaOCl: Eu 3+ via structural and lattice strain modulation." </t>
    </r>
    <r>
      <rPr>
        <i/>
        <sz val="8"/>
        <rFont val="Arial"/>
        <family val="2"/>
      </rPr>
      <t>CrystEngComm</t>
    </r>
    <r>
      <rPr>
        <sz val="8"/>
        <rFont val="Arial"/>
        <family val="2"/>
      </rPr>
      <t> 18.6 (2016): 907-916.</t>
    </r>
  </si>
  <si>
    <r>
      <t>Starick, D., W. Lange, and G. Herzog. "Investigations on the thermoluminescence of LaOBr∶ Tb 3+ phosphors." </t>
    </r>
    <r>
      <rPr>
        <i/>
        <sz val="8"/>
        <rFont val="Arial"/>
        <family val="2"/>
      </rPr>
      <t>Journal of thermal analysis</t>
    </r>
    <r>
      <rPr>
        <sz val="8"/>
        <rFont val="Arial"/>
        <family val="2"/>
      </rPr>
      <t> 33.3 (1988): 889-894.</t>
    </r>
  </si>
  <si>
    <r>
      <t>Talakesh, Shahrzad, and Zahra Nourbakhsh. "Structural, electronic, magnetic and thermodynamic properties of LaFeSi, GdFeSi and TbFeSi nano-layers using first-principles calculations." </t>
    </r>
    <r>
      <rPr>
        <i/>
        <sz val="8"/>
        <rFont val="Arial"/>
        <family val="2"/>
      </rPr>
      <t>Indian Journal of Physics</t>
    </r>
    <r>
      <rPr>
        <sz val="8"/>
        <rFont val="Arial"/>
        <family val="2"/>
      </rPr>
      <t> 93.5 (2019): 571-582.</t>
    </r>
  </si>
  <si>
    <r>
      <t>Skorek, G., et al. "Electronic structure and magnetism of ferromagnetic GdTiSi and GdTiGe."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13.29 (2001): 6397.</t>
    </r>
  </si>
  <si>
    <r>
      <t>Eisenmann, Brigitte, Herbert Schäfer, and Armin Weiss. "Der Übergang vom „geordneten” ︁ Anti‐PbCl2‐Gitter zum Anti‐PbFCl‐Gitter: Ternäre Phasen ABX der Erdalkalimetalle mit Elementen der 4. Hauptgruppe (A= Ca, Sr, Ba; B= Mg; X= Si, Ge, Sn, Pb)."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391.3 (1972): 241-254.</t>
    </r>
  </si>
  <si>
    <r>
      <t>Hölsä, Jorma, et al. "Parametric analysis of the energy level scheme of Ho3+ in HoOCl." </t>
    </r>
    <r>
      <rPr>
        <i/>
        <sz val="8"/>
        <rFont val="Arial"/>
        <family val="2"/>
      </rPr>
      <t>Journal of luminescence</t>
    </r>
    <r>
      <rPr>
        <sz val="8"/>
        <rFont val="Arial"/>
        <family val="2"/>
      </rPr>
      <t> 87 (2000): 1052-1055.</t>
    </r>
  </si>
  <si>
    <r>
      <t>Klosek, V., et al. "Electronic structure and magnetic properties of RMnX (R= Mg, Ca, Sr, Ba, Y; X= Si, Ge) studied by KKR method." </t>
    </r>
    <r>
      <rPr>
        <i/>
        <sz val="8"/>
        <rFont val="Arial"/>
        <family val="2"/>
      </rPr>
      <t>The European Physical Journal B-Condensed Matter and Complex Systems</t>
    </r>
    <r>
      <rPr>
        <sz val="8"/>
        <rFont val="Arial"/>
        <family val="2"/>
      </rPr>
      <t> 42.2 (2004): 219-230.</t>
    </r>
  </si>
  <si>
    <r>
      <t>Schucht, F., et al. "Die magnetischen Eigenschaften der Alkalimetall‐Manganpnictide KMnP, RbMnP, CsMnP, RbMnAs, KMnSb, KMnBi, RbMnBi und CsMnBi–Neutronenbeugungsuntersuchungen und Suszeptibilitätsmessungen."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625.1 (1999): 31-36.</t>
    </r>
  </si>
  <si>
    <r>
      <t>Kamiya, Toshio, et al. "Electronic structures of MnP-based crystals: LaMnOP, BaMn2P2, and KMnP." </t>
    </r>
    <r>
      <rPr>
        <i/>
        <sz val="8"/>
        <rFont val="Arial"/>
        <family val="2"/>
      </rPr>
      <t>Materials Science and Engineering: B</t>
    </r>
    <r>
      <rPr>
        <sz val="8"/>
        <rFont val="Arial"/>
        <family val="2"/>
      </rPr>
      <t> 173.1-3 (2010): 239-243.</t>
    </r>
  </si>
  <si>
    <r>
      <t>Wang, Qiang, et al. "KAgSe: A New Two-Dimensional Efficient Photovoltaic Material with Layer-Independent Behaviors." </t>
    </r>
    <r>
      <rPr>
        <i/>
        <sz val="8"/>
        <rFont val="Arial"/>
        <family val="2"/>
      </rPr>
      <t>ACS applied materials &amp; interfaces</t>
    </r>
    <r>
      <rPr>
        <sz val="8"/>
        <rFont val="Arial"/>
        <family val="2"/>
      </rPr>
      <t> 10.48 (2018): 41670-41677.</t>
    </r>
  </si>
  <si>
    <r>
      <t>Schleid, Thomas, and Hagen Grossholz. "Über Fluoridsulfide (MFS) der Lanthanide (M= La–Nd, Sm, Gd–Lu) im A‐Typ mit PbFCl‐Struktur."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627.12 (2001): 2693-2699.</t>
    </r>
  </si>
  <si>
    <r>
      <t>Matar, Samir F., Bernard Chevalier, and Jean Etourneau. "Dimorphic HT-and LT-TbTiGe: Electronic and magnetic structures and bonding properties from first principles." </t>
    </r>
    <r>
      <rPr>
        <i/>
        <sz val="8"/>
        <rFont val="Arial"/>
        <family val="2"/>
      </rPr>
      <t>Journal of Magnetism and Magnetic Materials</t>
    </r>
    <r>
      <rPr>
        <sz val="8"/>
        <rFont val="Arial"/>
        <family val="2"/>
      </rPr>
      <t> 397 (2016): 275-280.</t>
    </r>
  </si>
  <si>
    <r>
      <t>Barhoumi, Mohamed, et al. "Electronic properties of several two dimensional halides from ab initio calculations." </t>
    </r>
    <r>
      <rPr>
        <i/>
        <sz val="8"/>
        <rFont val="Arial"/>
        <family val="2"/>
      </rPr>
      <t>Beilstein journal of nanotechnology</t>
    </r>
    <r>
      <rPr>
        <sz val="8"/>
        <rFont val="Arial"/>
        <family val="2"/>
      </rPr>
      <t> 10.1 (2019): 823-832.</t>
    </r>
  </si>
  <si>
    <r>
      <t>ElMassalami, M., et al. "Low-temperature magnetic and transport properties of single-crystal CeCoGe."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20.46 (2008): 465223.</t>
    </r>
  </si>
  <si>
    <r>
      <t>Noorafshan, M. "LDA+ DMFT and LDA+ U study of the electronic and magnetic properties of DyFeSi." </t>
    </r>
    <r>
      <rPr>
        <i/>
        <sz val="8"/>
        <rFont val="Arial"/>
        <family val="2"/>
      </rPr>
      <t>Journal of Magnetism and Magnetic Materials</t>
    </r>
    <r>
      <rPr>
        <sz val="8"/>
        <rFont val="Arial"/>
        <family val="2"/>
      </rPr>
      <t> 465 (2018): 300-303.</t>
    </r>
  </si>
  <si>
    <r>
      <t>Zhang, Xiao, Shanshan Sun, and Hechang Lei. "Physical properties of KMgBi single crystals." </t>
    </r>
    <r>
      <rPr>
        <i/>
        <sz val="8"/>
        <rFont val="Arial"/>
        <family val="2"/>
      </rPr>
      <t>arXiv preprint arXiv:1610.02699</t>
    </r>
    <r>
      <rPr>
        <sz val="8"/>
        <rFont val="Arial"/>
        <family val="2"/>
      </rPr>
      <t> (2016).</t>
    </r>
  </si>
  <si>
    <r>
      <t>Chevalier, Bernard, and Samir F. Matar. "Effect of H insertion on the magnetic, electronic, and structural properties of CeCoSi."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70.17 (2004): 174408.</t>
    </r>
  </si>
  <si>
    <r>
      <t>Hlukhyy, Viktor, et al. "Syntheses and Structures of the Germanides CaNiGe and MgCoGe as well as Chemical Bonding in CaNiGe and CaNi2Ge2."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634.8 (2008): 1249-1255.</t>
    </r>
  </si>
  <si>
    <r>
      <t>Nekrasov, Igor Aleksandrovich, Zlata Viktorovna Pchelkina, and Mikhail Vissarionovich Sadovskii. "Electronic structure of new LiFeAs high-T c superconductor." </t>
    </r>
    <r>
      <rPr>
        <i/>
        <sz val="8"/>
        <rFont val="Arial"/>
        <family val="2"/>
      </rPr>
      <t>JETP letters</t>
    </r>
    <r>
      <rPr>
        <sz val="8"/>
        <rFont val="Arial"/>
        <family val="2"/>
      </rPr>
      <t> 88.8 (2008): 543-545.</t>
    </r>
  </si>
  <si>
    <r>
      <t>Zhang, Y., et al. "Symmetry breaking via orbital-dependent reconstruction of electronic structure in detwinned NaFeAs."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85.8 (2012): 085121.</t>
    </r>
  </si>
  <si>
    <r>
      <t>Larres, Markus, Ingo Pantenburg, and Gerd Meyer. "The First Rare‐Earth Metal Telluride Chlorides, RTeCl (R= La, Ce, Pr, Nd)."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639.15 (2013): 2744-2747.</t>
    </r>
  </si>
  <si>
    <r>
      <t>Ferber, Johannes, Harald O. Jeschke, and Roser Valentí. "Fermi surface topology of lafepo and lifep." </t>
    </r>
    <r>
      <rPr>
        <i/>
        <sz val="8"/>
        <rFont val="Arial"/>
        <family val="2"/>
      </rPr>
      <t>Physical review letters</t>
    </r>
    <r>
      <rPr>
        <sz val="8"/>
        <rFont val="Arial"/>
        <family val="2"/>
      </rPr>
      <t> 109.23 (2012): 236403.</t>
    </r>
  </si>
  <si>
    <r>
      <t>Hoffmann, Andrea V., Viktor Hlukhyy, and Thomas F. Fässler. "Synthesis, Structure, and Chemical Bonding in CaCoSi."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640.14 (2014): 2882-2888.</t>
    </r>
  </si>
  <si>
    <r>
      <t>Brixner, L. H. "Preparation and properties of EuFBr." </t>
    </r>
    <r>
      <rPr>
        <i/>
        <sz val="8"/>
        <rFont val="Arial"/>
        <family val="2"/>
      </rPr>
      <t>Materials Research Bulletin</t>
    </r>
    <r>
      <rPr>
        <sz val="8"/>
        <rFont val="Arial"/>
        <family val="2"/>
      </rPr>
      <t> 11.3 (1976): 269-273.</t>
    </r>
  </si>
  <si>
    <r>
      <t>Hulliger, F. "New ternary thorium and uranium compounds MYX." </t>
    </r>
    <r>
      <rPr>
        <i/>
        <sz val="8"/>
        <rFont val="Arial"/>
        <family val="2"/>
      </rPr>
      <t>Journal of the Less Common Metals</t>
    </r>
    <r>
      <rPr>
        <sz val="8"/>
        <rFont val="Arial"/>
        <family val="2"/>
      </rPr>
      <t> 16.2 (1968): 113-117.</t>
    </r>
  </si>
  <si>
    <r>
      <t>Guan, Shan, et al. "Two-dimensional spin-orbit Dirac point in monolayer HfGeTe." </t>
    </r>
    <r>
      <rPr>
        <i/>
        <sz val="8"/>
        <rFont val="Arial"/>
        <family val="2"/>
      </rPr>
      <t>Physical Review Materials</t>
    </r>
    <r>
      <rPr>
        <sz val="8"/>
        <rFont val="Arial"/>
        <family val="2"/>
      </rPr>
      <t> 1.5 (2017): 054003.</t>
    </r>
  </si>
  <si>
    <r>
      <t>Zubieta, J. A., and J. J. Zuckerman. "Structural tin chemistry." </t>
    </r>
    <r>
      <rPr>
        <i/>
        <sz val="8"/>
        <rFont val="Arial"/>
        <family val="2"/>
      </rPr>
      <t>Progress in inorganic chemistry</t>
    </r>
    <r>
      <rPr>
        <sz val="8"/>
        <rFont val="Arial"/>
        <family val="2"/>
      </rPr>
      <t> 24 (1978): 251-475.</t>
    </r>
  </si>
  <si>
    <r>
      <t>Henkie, Z., et al. "Unusual transport properties of USbTe ferromagnet." </t>
    </r>
    <r>
      <rPr>
        <i/>
        <sz val="8"/>
        <rFont val="Arial"/>
        <family val="2"/>
      </rPr>
      <t>physica status solidi (a)</t>
    </r>
    <r>
      <rPr>
        <sz val="8"/>
        <rFont val="Arial"/>
        <family val="2"/>
      </rPr>
      <t> 196.1 (2003): 352-355.</t>
    </r>
  </si>
  <si>
    <r>
      <t>Wawryk, Ryszard. "Magnetic and transport properties of UBi2 and USb2 single crystals." </t>
    </r>
    <r>
      <rPr>
        <i/>
        <sz val="8"/>
        <rFont val="Arial"/>
        <family val="2"/>
      </rPr>
      <t>Philosophical Magazine</t>
    </r>
    <r>
      <rPr>
        <sz val="8"/>
        <rFont val="Arial"/>
        <family val="2"/>
      </rPr>
      <t> 86.12 (2006): 1775-1787.</t>
    </r>
  </si>
  <si>
    <r>
      <t>Henkie, Z., R. Fabrowski, and A. Wojakowski. "Electron transport properties of UAsSe." </t>
    </r>
    <r>
      <rPr>
        <i/>
        <sz val="8"/>
        <rFont val="Arial"/>
        <family val="2"/>
      </rPr>
      <t>Acta Physica Polonica-Series A General Physics</t>
    </r>
    <r>
      <rPr>
        <sz val="8"/>
        <rFont val="Arial"/>
        <family val="2"/>
      </rPr>
      <t> 85.2 (1994): 249-252.</t>
    </r>
  </si>
  <si>
    <r>
      <t>Kaczorowski, D., A. P. Pikul, and A. Zygmunt. "Electrical transport properties of USbSe and USbTe."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398.1-2 (2005): L1-L3.</t>
    </r>
  </si>
  <si>
    <r>
      <t>Wisniewski, Piotr, et al. "Shubnikov-de Haas effect study of cylindrical Fermi surfaces in UAs2."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12.9 (2000): 1971.</t>
    </r>
  </si>
  <si>
    <r>
      <t>Poole, R. T., et al. "Electronic structure of the alkaline-earth fluorides studied by photoelectron spectroscopy."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12.12 (1975): 5872.</t>
    </r>
  </si>
  <si>
    <r>
      <t>Wiśniewski, Piotr, et al. "Shubnikov–de Haas Effect Study of Cylindrical Fermi Surfaces in UP2." </t>
    </r>
    <r>
      <rPr>
        <i/>
        <sz val="8"/>
        <rFont val="Arial"/>
        <family val="2"/>
      </rPr>
      <t>Journal of the Physical Society of Japan</t>
    </r>
    <r>
      <rPr>
        <sz val="8"/>
        <rFont val="Arial"/>
        <family val="2"/>
      </rPr>
      <t> 70.1 (2001): 278-283.</t>
    </r>
  </si>
  <si>
    <r>
      <t>Lam, Robert, and Arthur Mar. "New Ternary Zirconium Antimonides, ZrSi0. 7Sb1. 3, ZrGeSb, and ZrSn0. 4Sb1. 6: A Family Containing ZrSiS-Type andβ-ZrSb2-Type Compounds." </t>
    </r>
    <r>
      <rPr>
        <i/>
        <sz val="8"/>
        <rFont val="Arial"/>
        <family val="2"/>
      </rPr>
      <t>Journal of Solid State Chemistry</t>
    </r>
    <r>
      <rPr>
        <sz val="8"/>
        <rFont val="Arial"/>
        <family val="2"/>
      </rPr>
      <t> 134.2 (1997): 388-394.</t>
    </r>
  </si>
  <si>
    <r>
      <t>Samsel-Czekała, M. "Electronic structure and Fermi surface of UN Z (Z= Se and Te) by ab initio calculations."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81.19 (2010): 195115.</t>
    </r>
  </si>
  <si>
    <r>
      <t>Deppe, M., et al. "New non-magnetically ordered heavy-fermion system CeTiGe."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21.20 (2009): 206001.</t>
    </r>
  </si>
  <si>
    <r>
      <t>Dashjav, E., and H. Kleinke. "Crystal and electronic structures of the new antimonides TiGeSb and HfGeSb."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628.9‐10 (2002): 2176-2176.</t>
    </r>
  </si>
  <si>
    <r>
      <t>Miller, Brandon, Jin Hu, and Salvador Barraza-Lopez. "Electronic structure of bulk SmSbTe." </t>
    </r>
    <r>
      <rPr>
        <i/>
        <sz val="8"/>
        <rFont val="Arial"/>
        <family val="2"/>
      </rPr>
      <t>Bulletin of the American Physical Society</t>
    </r>
    <r>
      <rPr>
        <sz val="8"/>
        <rFont val="Arial"/>
        <family val="2"/>
      </rPr>
      <t> (2020).</t>
    </r>
  </si>
  <si>
    <r>
      <t>Nakamura, Ai, et al. "Single crystal growth and Fermi surface properties in ThSb 2 and ThBi 2." </t>
    </r>
    <r>
      <rPr>
        <i/>
        <sz val="8"/>
        <rFont val="Arial"/>
        <family val="2"/>
      </rPr>
      <t>Progress in Nuclear Science and Technology</t>
    </r>
    <r>
      <rPr>
        <sz val="8"/>
        <rFont val="Arial"/>
        <family val="2"/>
      </rPr>
      <t> 5 (2018): 112-115.</t>
    </r>
  </si>
  <si>
    <r>
      <t>Haase, D. J., and H. Steinfink. "Thermoelectric and Electrical Measurements in the Er‐Se System." </t>
    </r>
    <r>
      <rPr>
        <i/>
        <sz val="8"/>
        <rFont val="Arial"/>
        <family val="2"/>
      </rPr>
      <t>Journal of Applied Physics</t>
    </r>
    <r>
      <rPr>
        <sz val="8"/>
        <rFont val="Arial"/>
        <family val="2"/>
      </rPr>
      <t> 36.11 (1965): 3490-3495.</t>
    </r>
  </si>
  <si>
    <r>
      <t>Le Rolland, B., et al. "On the polymorphism in lanthanum polysulfide (LaS2)." </t>
    </r>
    <r>
      <rPr>
        <i/>
        <sz val="8"/>
        <rFont val="Arial"/>
        <family val="2"/>
      </rPr>
      <t>Journal of Solid State Chemistry</t>
    </r>
    <r>
      <rPr>
        <sz val="8"/>
        <rFont val="Arial"/>
        <family val="2"/>
      </rPr>
      <t> 113.2 (1994): 312-319.</t>
    </r>
  </si>
  <si>
    <r>
      <t>Grzechnik, Andrzej, et al. "LaSe2− x compounds: Vibrational and electrical properties." </t>
    </r>
    <r>
      <rPr>
        <i/>
        <sz val="8"/>
        <rFont val="Arial"/>
        <family val="2"/>
      </rPr>
      <t>Journal of Physics and Chemistry of Solids</t>
    </r>
    <r>
      <rPr>
        <sz val="8"/>
        <rFont val="Arial"/>
        <family val="2"/>
      </rPr>
      <t> 57.11 (1996): 1625-1634.</t>
    </r>
  </si>
  <si>
    <r>
      <t>Laverock, J., et al. "Fermi surface nesting and charge-density wave formation in rare-earth tritellurides."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71.8 (2005): 085114.</t>
    </r>
  </si>
  <si>
    <r>
      <t>Uspenskaya, S. I., A. A. Eliseev, and A. A. Fedorov. "Vapor Growth of Lanthanum and Neodymium Sulfide Crystals." </t>
    </r>
    <r>
      <rPr>
        <i/>
        <sz val="8"/>
        <rFont val="Arial"/>
        <family val="2"/>
      </rPr>
      <t>РОСТ КРИСТАЛЛОВ/Rost Kristallov/Growth of Crystals</t>
    </r>
    <r>
      <rPr>
        <sz val="8"/>
        <rFont val="Arial"/>
        <family val="2"/>
      </rPr>
      <t>. Springer, Boston, MA, 1975. 257-260.</t>
    </r>
  </si>
  <si>
    <r>
      <t>Stöwe, Klaus. "Crystal structure, magnetic properties and band gap measurements of NdTe2-x (x= 0.11 (1))." </t>
    </r>
    <r>
      <rPr>
        <i/>
        <sz val="8"/>
        <rFont val="Arial"/>
        <family val="2"/>
      </rPr>
      <t>Zeitschrift für Kristallographie-Crystalline Materials</t>
    </r>
    <r>
      <rPr>
        <sz val="8"/>
        <rFont val="Arial"/>
        <family val="2"/>
      </rPr>
      <t> 216.4 (2001): 215-224.</t>
    </r>
  </si>
  <si>
    <r>
      <t>Wojakowski, A. "Ternary neptunium compounds of the NpAsY type (Y S, Se, Te)." </t>
    </r>
    <r>
      <rPr>
        <i/>
        <sz val="8"/>
        <rFont val="Arial"/>
        <family val="2"/>
      </rPr>
      <t>Journal of the Less Common Metals</t>
    </r>
    <r>
      <rPr>
        <sz val="8"/>
        <rFont val="Arial"/>
        <family val="2"/>
      </rPr>
      <t> 107.1 (1985): 155-158.</t>
    </r>
  </si>
  <si>
    <r>
      <t>Delapalme, A., et al. "NpAs2: Magnetic form factor and tentative crystal field model." </t>
    </r>
    <r>
      <rPr>
        <i/>
        <sz val="8"/>
        <rFont val="Arial"/>
        <family val="2"/>
      </rPr>
      <t>Journal of Magnetism and Magnetic Materials</t>
    </r>
    <r>
      <rPr>
        <sz val="8"/>
        <rFont val="Arial"/>
        <family val="2"/>
      </rPr>
      <t> 30.1 (1982): 117-121.</t>
    </r>
  </si>
  <si>
    <r>
      <t>Damien, D. "Plutonium tellurides." </t>
    </r>
    <r>
      <rPr>
        <i/>
        <sz val="8"/>
        <rFont val="Arial"/>
        <family val="2"/>
      </rPr>
      <t>Inorganic and Nuclear Chemistry Letters</t>
    </r>
    <r>
      <rPr>
        <sz val="8"/>
        <rFont val="Arial"/>
        <family val="2"/>
      </rPr>
      <t> 9.4 (1973): 453-456.</t>
    </r>
  </si>
  <si>
    <r>
      <t>Haeuseler, H., and M. Jung. "Single crystal growth and structure of LaOBr and SmOBr." </t>
    </r>
    <r>
      <rPr>
        <i/>
        <sz val="8"/>
        <rFont val="Arial"/>
        <family val="2"/>
      </rPr>
      <t>Materials research bulletin</t>
    </r>
    <r>
      <rPr>
        <sz val="8"/>
        <rFont val="Arial"/>
        <family val="2"/>
      </rPr>
      <t> 21.11 (1986): 1291-1294.</t>
    </r>
  </si>
  <si>
    <r>
      <t>Bärnighausen, H., G. Brauer, and N. Schultz. "Darstellung und Kristallstruktur der Samarium‐, Europium‐und Ytterbium‐oxidbromide LnOBr und Ln3 O4Br."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338.5‐6 (1965): 250-265.</t>
    </r>
  </si>
  <si>
    <r>
      <t>Teske, Christoph L. "„Ytterbiumdisulfid” ︁: Eine Korrektur."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619.6 (1993): 1154-1154.</t>
    </r>
  </si>
  <si>
    <r>
      <t>Stancheva, Miluvka, Tsvetan Dimitrov, and Daher Daher. "Synthesis of Ytterbium selenite and selenide." </t>
    </r>
    <r>
      <rPr>
        <i/>
        <sz val="8"/>
        <rFont val="Arial"/>
        <family val="2"/>
      </rPr>
      <t>Евразийский союз ученых</t>
    </r>
    <r>
      <rPr>
        <sz val="8"/>
        <rFont val="Arial"/>
        <family val="2"/>
      </rPr>
      <t> 5-1 (2017): 79-82.</t>
    </r>
  </si>
  <si>
    <r>
      <t>Motizuki, K., T. Korenari, and M. Shirai. "Electronic band structures and magnetism of intermetallic Cu2Sb-type manganese compounds MnAlGe and MnGaGe." </t>
    </r>
    <r>
      <rPr>
        <i/>
        <sz val="8"/>
        <rFont val="Arial"/>
        <family val="2"/>
      </rPr>
      <t>Journal of Magnetism and Magnetic Materials</t>
    </r>
    <r>
      <rPr>
        <sz val="8"/>
        <rFont val="Arial"/>
        <family val="2"/>
      </rPr>
      <t> 104 (1992): 1923-1924.</t>
    </r>
  </si>
  <si>
    <r>
      <t>OHTA, Hiroto, et al. "Study of Magnetism and Electronic Structures of Compounds with CoAs Layers." </t>
    </r>
    <r>
      <rPr>
        <i/>
        <sz val="8"/>
        <rFont val="Arial"/>
        <family val="2"/>
      </rPr>
      <t>Journal of the Japan Society of Powder and Powder Metallurgy</t>
    </r>
    <r>
      <rPr>
        <sz val="8"/>
        <rFont val="Arial"/>
        <family val="2"/>
      </rPr>
      <t> 65.5 (2018): 261-264.</t>
    </r>
  </si>
  <si>
    <r>
      <t>Shirai, M., T. Kawamoto, and K. Motizuki. "The electronic band structures for an antiferromagnetic state of cu2sb-type intermetallic compound cr2as." </t>
    </r>
    <r>
      <rPr>
        <i/>
        <sz val="8"/>
        <rFont val="Arial"/>
        <family val="2"/>
      </rPr>
      <t>International Journal of Modern Physics B</t>
    </r>
    <r>
      <rPr>
        <sz val="8"/>
        <rFont val="Arial"/>
        <family val="2"/>
      </rPr>
      <t> 7.01n03 (1993): 770-773.</t>
    </r>
  </si>
  <si>
    <r>
      <t>Wang, Guangtao, Xianbiao Shi, and Dongyang Wang. "Pnictide-height dependent ferromagnetism in CuFeAs and CuFeSb."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686 (2016): 38-42.</t>
    </r>
  </si>
  <si>
    <r>
      <t>Ito, Tadaei, Masafumi Shirai, and Kazuko Motizuki. "Electronic band structures of intermetallic compound Cu2Sb." </t>
    </r>
    <r>
      <rPr>
        <i/>
        <sz val="8"/>
        <rFont val="Arial"/>
        <family val="2"/>
      </rPr>
      <t>Journal of the Physical Society of Japan</t>
    </r>
    <r>
      <rPr>
        <sz val="8"/>
        <rFont val="Arial"/>
        <family val="2"/>
      </rPr>
      <t> 61.7 (1992): 2202-2205.</t>
    </r>
  </si>
  <si>
    <r>
      <t>Ozcan, M., et al. "Structural, electronic and vibrational properties of ultra-thin octahedrally coordinated structure of EuO2." </t>
    </r>
    <r>
      <rPr>
        <i/>
        <sz val="8"/>
        <rFont val="Arial"/>
        <family val="2"/>
      </rPr>
      <t>Journal of Magnetism and Magnetic Materials</t>
    </r>
    <r>
      <rPr>
        <sz val="8"/>
        <rFont val="Arial"/>
        <family val="2"/>
      </rPr>
      <t> 493 (2020): 165668.</t>
    </r>
  </si>
  <si>
    <r>
      <t>Tamazyan, Rafael, et al. "Two-dimensionally modulated structure of the rare-earth polysulfide GdS2− x (x= 0.18≃ 13/72)." </t>
    </r>
    <r>
      <rPr>
        <i/>
        <sz val="8"/>
        <rFont val="Arial"/>
        <family val="2"/>
      </rPr>
      <t>Acta Crystallographica Section B: Structural Science</t>
    </r>
    <r>
      <rPr>
        <sz val="8"/>
        <rFont val="Arial"/>
        <family val="2"/>
      </rPr>
      <t> 59.6 (2003): 709-719.</t>
    </r>
  </si>
  <si>
    <r>
      <t>Guillou, Francois, et al. "Crystal, magnetic, calorimetric and electronic structure investigation of GdScGe1–x Sb x compounds."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29.48 (2017): 485802.</t>
    </r>
  </si>
  <si>
    <r>
      <t>Morozkin, A. V. "New ternary compounds with CeFeSi-type structure (LuTiSi, LuTiGe) and CeScSi-type structure (ZrVGe and HfVGe)."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289.1-2 (1999): L10-L11.</t>
    </r>
  </si>
  <si>
    <r>
      <t>Liu, Xiaofeng, et al. "MgFeGe as an isoelectronic and isostructural analog of the superconductor LiFeAs."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85.10 (2012): 104403.</t>
    </r>
  </si>
  <si>
    <r>
      <t>Nateprov, A. N., et al. "Structure and properties of the tetragonal phase of MnCuAs." </t>
    </r>
    <r>
      <rPr>
        <i/>
        <sz val="8"/>
        <rFont val="Arial"/>
        <family val="2"/>
      </rPr>
      <t>Surface Engineering and Applied Electrochemistry</t>
    </r>
    <r>
      <rPr>
        <sz val="8"/>
        <rFont val="Arial"/>
        <family val="2"/>
      </rPr>
      <t> 47.6 (2011): 540-543.</t>
    </r>
  </si>
  <si>
    <r>
      <t>Tobola, Janusz, et al. "Structure and magnetism in the polymorphous MnFeAs."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317 (2001): 274-279.</t>
    </r>
  </si>
  <si>
    <r>
      <t>Rahman, Gul. "Magnetic and electronic structure calculations of antiferromagnetic Mn2As." </t>
    </r>
    <r>
      <rPr>
        <i/>
        <sz val="8"/>
        <rFont val="Arial"/>
        <family val="2"/>
      </rPr>
      <t>Journal of magnetism and magnetic materials</t>
    </r>
    <r>
      <rPr>
        <sz val="8"/>
        <rFont val="Arial"/>
        <family val="2"/>
      </rPr>
      <t> 321.18 (2009): 2775-2778.</t>
    </r>
  </si>
  <si>
    <r>
      <t>Suzuki, M., M. Shirai, and K. Motizuki. "Electronic band structure in the ferrimagnetic state of Mn2Sb."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4.1 (1992): L33.</t>
    </r>
  </si>
  <si>
    <r>
      <t>Arif, M., et al. "Elastic and electro-optical properties of XYZ (X= Li, Na and K; Y= Mg; Z= N, P, As, Sb and Bi) compounds." </t>
    </r>
    <r>
      <rPr>
        <i/>
        <sz val="8"/>
        <rFont val="Arial"/>
        <family val="2"/>
      </rPr>
      <t>Indian Journal of Physics</t>
    </r>
    <r>
      <rPr>
        <sz val="8"/>
        <rFont val="Arial"/>
        <family val="2"/>
      </rPr>
      <t> 90.6 (2016): 639-647.</t>
    </r>
  </si>
  <si>
    <r>
      <t>Free, David G., et al. "Synthesis, Structure and Properties of Several New Oxychalcogenide Materials with the General Formula A 2O2 M 2OSe2 (A= La− Sm, M= Fe, Mn)." </t>
    </r>
    <r>
      <rPr>
        <i/>
        <sz val="8"/>
        <rFont val="Arial"/>
        <family val="2"/>
      </rPr>
      <t>Chemistry of Materials</t>
    </r>
    <r>
      <rPr>
        <sz val="8"/>
        <rFont val="Arial"/>
        <family val="2"/>
      </rPr>
      <t> 23.6 (2011): 1625-1635.</t>
    </r>
  </si>
  <si>
    <r>
      <t>Myers, K. D., et al. "de Haas–van Alphen and Shubnikov–de Haas oscillations in R AgSb 2 (R= Y, La-Nd, Sm)."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60.19 (1999): 13371.</t>
    </r>
  </si>
  <si>
    <r>
      <t>Saparov, Bayrammurad, et al. "Crystal, magnetic and electronic structures and properties of new BaMn Pn F (Pn= As, Sb, Bi)." </t>
    </r>
    <r>
      <rPr>
        <i/>
        <sz val="8"/>
        <rFont val="Arial"/>
        <family val="2"/>
      </rPr>
      <t>Scientific reports</t>
    </r>
    <r>
      <rPr>
        <sz val="8"/>
        <rFont val="Arial"/>
        <family val="2"/>
      </rPr>
      <t> 3.1 (2013): 1-10.</t>
    </r>
  </si>
  <si>
    <r>
      <t>Zhao, Li-Dong, et al. "BiCuSeO oxyselenides: new promising thermoelectric materials." </t>
    </r>
    <r>
      <rPr>
        <i/>
        <sz val="8"/>
        <rFont val="Arial"/>
        <family val="2"/>
      </rPr>
      <t>Energy &amp; Environmental Science</t>
    </r>
    <r>
      <rPr>
        <sz val="8"/>
        <rFont val="Arial"/>
        <family val="2"/>
      </rPr>
      <t> 7.9 (2014): 2900-2924.</t>
    </r>
  </si>
  <si>
    <r>
      <t>Chang, Hui-Ching, et al. "Enhanced thermoelectric performance of BiCuTeO by excess Bi additions." </t>
    </r>
    <r>
      <rPr>
        <i/>
        <sz val="8"/>
        <rFont val="Arial"/>
        <family val="2"/>
      </rPr>
      <t>Ceramics International</t>
    </r>
    <r>
      <rPr>
        <sz val="8"/>
        <rFont val="Arial"/>
        <family val="2"/>
      </rPr>
      <t> 45.7 (2019): 9254-9259.</t>
    </r>
  </si>
  <si>
    <r>
      <t>Zocco, Diego A., et al. "Search for pressure-induced superconductivity in CeFeAsO and CeFePO iron pnictides."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83.9 (2011): 094528.</t>
    </r>
  </si>
  <si>
    <r>
      <t>Luo, Yongkang, et al. "CeNiAsO: an antiferromagnetic dense Kondo lattice."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23.17 (2011): 175701.</t>
    </r>
  </si>
  <si>
    <r>
      <t>Park, Sang-Won, et al. "Magnetic structure and electromagnetic properties of LnCrAsO with a ZrCuSiAs-type structure (Ln= La, Ce, Pr, and Nd)." </t>
    </r>
    <r>
      <rPr>
        <i/>
        <sz val="8"/>
        <rFont val="Arial"/>
        <family val="2"/>
      </rPr>
      <t>Inorganic chemistry</t>
    </r>
    <r>
      <rPr>
        <sz val="8"/>
        <rFont val="Arial"/>
        <family val="2"/>
      </rPr>
      <t> 52.23 (2013): 13363-13368.</t>
    </r>
  </si>
  <si>
    <r>
      <t>Ueda, K., et al. "Electrical and optical properties and electronic structures of LnCuOS (Ln= La∼ Nd)." </t>
    </r>
    <r>
      <rPr>
        <i/>
        <sz val="8"/>
        <rFont val="Arial"/>
        <family val="2"/>
      </rPr>
      <t>Chemistry of materials</t>
    </r>
    <r>
      <rPr>
        <sz val="8"/>
        <rFont val="Arial"/>
        <family val="2"/>
      </rPr>
      <t> 15.19 (2003): 3692-3695.</t>
    </r>
  </si>
  <si>
    <r>
      <t>Poettgen, Rainer, and Dirk Johrendt. "Materials with ZrCuSiAs-type structure." </t>
    </r>
    <r>
      <rPr>
        <i/>
        <sz val="8"/>
        <rFont val="Arial"/>
        <family val="2"/>
      </rPr>
      <t>Zeitschrift für Naturforschung B</t>
    </r>
    <r>
      <rPr>
        <sz val="8"/>
        <rFont val="Arial"/>
        <family val="2"/>
      </rPr>
      <t> 63.10 (2008): 1135-1148.</t>
    </r>
  </si>
  <si>
    <r>
      <t>Plokhikh, Igor V., et al. "Structural and thermodynamic stability of the “1111” structure type: a case study of the EuFZnPn series." </t>
    </r>
    <r>
      <rPr>
        <i/>
        <sz val="8"/>
        <rFont val="Arial"/>
        <family val="2"/>
      </rPr>
      <t>Inorganic chemistry</t>
    </r>
    <r>
      <rPr>
        <sz val="8"/>
        <rFont val="Arial"/>
        <family val="2"/>
      </rPr>
      <t> 55.23 (2016): 12409-12418.</t>
    </r>
  </si>
  <si>
    <r>
      <t>Lebegue, S., Z. P. Yin, and W. E. Pickett. "The delicate electronic and magnetic structure of the LaFePnO system (Pn= pnicogen)." </t>
    </r>
    <r>
      <rPr>
        <i/>
        <sz val="8"/>
        <rFont val="Arial"/>
        <family val="2"/>
      </rPr>
      <t>New Journal of Physics</t>
    </r>
    <r>
      <rPr>
        <sz val="8"/>
        <rFont val="Arial"/>
        <family val="2"/>
      </rPr>
      <t> 11.2 (2009): 025004.</t>
    </r>
  </si>
  <si>
    <r>
      <t>Gamon, J., et al. "Mechanochemical synthesis of iodine-substituted BiCuOS." </t>
    </r>
    <r>
      <rPr>
        <i/>
        <sz val="8"/>
        <rFont val="Arial"/>
        <family val="2"/>
      </rPr>
      <t>Journal of Solid State Chemistry</t>
    </r>
    <r>
      <rPr>
        <sz val="8"/>
        <rFont val="Arial"/>
        <family val="2"/>
      </rPr>
      <t> 263 (2018): 157-163.</t>
    </r>
  </si>
  <si>
    <r>
      <t>McGuire, Michael A., Andrew F. May, and Brian C. Sales. "Structural and physical properties of layered oxy-arsenides LnRuAsO (Ln= La, Nd, Sm, Gd)." </t>
    </r>
    <r>
      <rPr>
        <i/>
        <sz val="8"/>
        <rFont val="Arial"/>
        <family val="2"/>
      </rPr>
      <t>Journal of Solid State Chemistry</t>
    </r>
    <r>
      <rPr>
        <sz val="8"/>
        <rFont val="Arial"/>
        <family val="2"/>
      </rPr>
      <t> 191 (2012): 71-75.</t>
    </r>
  </si>
  <si>
    <r>
      <t>Yanagi, Hiroshi, et al. "Itinerant ferromagnetism in the layered crystals LaCoO X (X= P, As)."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77.22 (2008): 224431.</t>
    </r>
  </si>
  <si>
    <r>
      <t>Liu, Min Ling, et al. "Syntheses, crystal and electronic structure, and some optical and transport properties of LnCuOTe (Ln= La, Ce, Nd)." </t>
    </r>
    <r>
      <rPr>
        <i/>
        <sz val="8"/>
        <rFont val="Arial"/>
        <family val="2"/>
      </rPr>
      <t>Journal of Solid State Chemistry</t>
    </r>
    <r>
      <rPr>
        <sz val="8"/>
        <rFont val="Arial"/>
        <family val="2"/>
      </rPr>
      <t> 180.1 (2007): 62-69.</t>
    </r>
  </si>
  <si>
    <r>
      <t>Yanagi, Hiroshi, et al. "Electrical and magnetic properties of quaternary compounds LnMnPO (Ln= Nd, Sm, Gd) with ZrCuSiAs-type structure." </t>
    </r>
    <r>
      <rPr>
        <i/>
        <sz val="8"/>
        <rFont val="Arial"/>
        <family val="2"/>
      </rPr>
      <t>Materials Science and Engineering: B</t>
    </r>
    <r>
      <rPr>
        <sz val="8"/>
        <rFont val="Arial"/>
        <family val="2"/>
      </rPr>
      <t> 173.1-3 (2010): 47-50.</t>
    </r>
  </si>
  <si>
    <r>
      <t>Downie, Ruth Amy. </t>
    </r>
    <r>
      <rPr>
        <i/>
        <sz val="8"/>
        <rFont val="Arial"/>
        <family val="2"/>
      </rPr>
      <t>Synthesis, structure and properties of Zintl-type thermoelectric materials</t>
    </r>
    <r>
      <rPr>
        <sz val="8"/>
        <rFont val="Arial"/>
        <family val="2"/>
      </rPr>
      <t>. Diss. Heriot-Watt University, 2014.</t>
    </r>
  </si>
  <si>
    <r>
      <t>Wells, Daniel M., et al. "Structure, properties, and theoretical electronic structure of UCuOP and NpCuOP." </t>
    </r>
    <r>
      <rPr>
        <i/>
        <sz val="8"/>
        <rFont val="Arial"/>
        <family val="2"/>
      </rPr>
      <t>Inorganic chemistry</t>
    </r>
    <r>
      <rPr>
        <sz val="8"/>
        <rFont val="Arial"/>
        <family val="2"/>
      </rPr>
      <t> 50.2 (2011): 576-589.</t>
    </r>
  </si>
  <si>
    <r>
      <t>Hillier, N. J., et al. "Intrinsic dependence of T c on hydrostatic (He-gas) pressure for superconducting LaFePO, PrFePO, and NdFePO single crystals."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86.21 (2012): 214517.</t>
    </r>
  </si>
  <si>
    <r>
      <t>Llanos, Jaime, and Octavio Peña. "Electrical resistivity, optical and magnetic properties of the layered oxyselenide SmCuOSe." </t>
    </r>
    <r>
      <rPr>
        <i/>
        <sz val="8"/>
        <rFont val="Arial"/>
        <family val="2"/>
      </rPr>
      <t>Journal of Solid State Chemistry</t>
    </r>
    <r>
      <rPr>
        <sz val="8"/>
        <rFont val="Arial"/>
        <family val="2"/>
      </rPr>
      <t> 178.4 (2005): 957-960.</t>
    </r>
  </si>
  <si>
    <r>
      <t>Zhu, Li-Fang, and Bang-Gui Liu. "Striped antiferromagnetism and electronic structures of SrFeAsF and their implications." </t>
    </r>
    <r>
      <rPr>
        <i/>
        <sz val="8"/>
        <rFont val="Arial"/>
        <family val="2"/>
      </rPr>
      <t>EPL (Europhysics Letters)</t>
    </r>
    <r>
      <rPr>
        <sz val="8"/>
        <rFont val="Arial"/>
        <family val="2"/>
      </rPr>
      <t> 85.6 (2009): 67009.</t>
    </r>
  </si>
  <si>
    <r>
      <t>Kaurav, N., et al. "Crystal structure and electronic and thermal properties of TbFeAsO 0.85." </t>
    </r>
    <r>
      <rPr>
        <i/>
        <sz val="8"/>
        <rFont val="Arial"/>
        <family val="2"/>
      </rPr>
      <t>Applied Physics Letters</t>
    </r>
    <r>
      <rPr>
        <sz val="8"/>
        <rFont val="Arial"/>
        <family val="2"/>
      </rPr>
      <t> 94.19 (2009): 192507.</t>
    </r>
  </si>
  <si>
    <r>
      <t>Wang, Cao, et al. "A new ZrCuSiAs-type superconductor: ThFeAsN." </t>
    </r>
    <r>
      <rPr>
        <i/>
        <sz val="8"/>
        <rFont val="Arial"/>
        <family val="2"/>
      </rPr>
      <t>Journal of the American Chemical Society</t>
    </r>
    <r>
      <rPr>
        <sz val="8"/>
        <rFont val="Arial"/>
        <family val="2"/>
      </rPr>
      <t> 138.7 (2016): 2170-2173.</t>
    </r>
  </si>
  <si>
    <r>
      <t>Baergen, Alyson M., et al. "Quaternary germanide arsenides ZrCuGeAs and HfCuGeAs."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637.13 (2011): 2007-2012.</t>
    </r>
  </si>
  <si>
    <r>
      <t>Seibel, Elizabeth M. </t>
    </r>
    <r>
      <rPr>
        <i/>
        <sz val="8"/>
        <rFont val="Arial"/>
        <family val="2"/>
      </rPr>
      <t>Structure-Property Relationships in Novel Materials Part I: Frustrated Magnetism and Deintercalation of Honeycomb Oxides Part II: Electron-Precise Gold Intermetallics</t>
    </r>
    <r>
      <rPr>
        <sz val="8"/>
        <rFont val="Arial"/>
        <family val="2"/>
      </rPr>
      <t>. Diss. Princeton University, 2017.</t>
    </r>
  </si>
  <si>
    <r>
      <t>Strydomt, A. M., and A. Thamizhavel. "The Hall effect in quantum critical CeAuSb2." </t>
    </r>
    <r>
      <rPr>
        <i/>
        <sz val="8"/>
        <rFont val="Arial"/>
        <family val="2"/>
      </rPr>
      <t>Journal of Physics: Conference Series</t>
    </r>
    <r>
      <rPr>
        <sz val="8"/>
        <rFont val="Arial"/>
        <family val="2"/>
      </rPr>
      <t>. Vol. 273. No. 1. IOP Publishing, 2011.</t>
    </r>
  </si>
  <si>
    <r>
      <t>Thamizhavel, Arumugam, et al. "Anisotropic electrical and magnetic properties of Ce T Sb 2 (T= Cu, Au, and Ni) single crystals."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68.5 (2003): 054427.</t>
    </r>
  </si>
  <si>
    <r>
      <t>Kaczorowski, D., and J. Schoenes. "Electrical transport properties of UCuAs2 single crystals." </t>
    </r>
    <r>
      <rPr>
        <i/>
        <sz val="8"/>
        <rFont val="Arial"/>
        <family val="2"/>
      </rPr>
      <t>Solid state communications</t>
    </r>
    <r>
      <rPr>
        <sz val="8"/>
        <rFont val="Arial"/>
        <family val="2"/>
      </rPr>
      <t> 74.3 (1990): 143-146.</t>
    </r>
  </si>
  <si>
    <r>
      <t>Sengupta, Kausik, et al. "Magnetic and transport anomalies in the compounds, RCuAs2 (R= Pr, Nd, Sm, Gd, Tb, Dy, Ho, and Er)." </t>
    </r>
    <r>
      <rPr>
        <i/>
        <sz val="8"/>
        <rFont val="Arial"/>
        <family val="2"/>
      </rPr>
      <t>Physica B: Condensed Matter</t>
    </r>
    <r>
      <rPr>
        <sz val="8"/>
        <rFont val="Arial"/>
        <family val="2"/>
      </rPr>
      <t> 348.1-4 (2004): 465-474.</t>
    </r>
  </si>
  <si>
    <r>
      <t>Zou, Muyuan, et al. "Evidence the ferromagnetic order on CoSb layer of LaCoSb $ _2$." </t>
    </r>
    <r>
      <rPr>
        <i/>
        <sz val="8"/>
        <rFont val="Arial"/>
        <family val="2"/>
      </rPr>
      <t>arXiv preprint arXiv:1911.10347</t>
    </r>
    <r>
      <rPr>
        <sz val="8"/>
        <rFont val="Arial"/>
        <family val="2"/>
      </rPr>
      <t> (2019).</t>
    </r>
  </si>
  <si>
    <r>
      <t>Chamorro, J. R., et al. "Dirac fermions and possible weak antilocalization in LaCuSb2." </t>
    </r>
    <r>
      <rPr>
        <i/>
        <sz val="8"/>
        <rFont val="Arial"/>
        <family val="2"/>
      </rPr>
      <t>APL Materials</t>
    </r>
    <r>
      <rPr>
        <sz val="8"/>
        <rFont val="Arial"/>
        <family val="2"/>
      </rPr>
      <t> 7.12 (2019): 121108.</t>
    </r>
  </si>
  <si>
    <r>
      <t>Mizoguchi, Hiroshi, Toshio Kamiya, and Hideo Hosono. "Superconducting compounds with metallic square net." </t>
    </r>
    <r>
      <rPr>
        <i/>
        <sz val="8"/>
        <rFont val="Arial"/>
        <family val="2"/>
      </rPr>
      <t>Solid state communications</t>
    </r>
    <r>
      <rPr>
        <sz val="8"/>
        <rFont val="Arial"/>
        <family val="2"/>
      </rPr>
      <t> 152.8 (2012): 666-670.</t>
    </r>
  </si>
  <si>
    <r>
      <t>Ruszała, Piotr, Maciej J. Winiarski, and Małgorzata Samsel-Czekała. "Dirac-like band structure of LaTESb2 (TE= Ni, Cu, and Pd) superconductors by DFT calculations." </t>
    </r>
    <r>
      <rPr>
        <i/>
        <sz val="8"/>
        <rFont val="Arial"/>
        <family val="2"/>
      </rPr>
      <t>Computational Materials Science</t>
    </r>
    <r>
      <rPr>
        <sz val="8"/>
        <rFont val="Arial"/>
        <family val="2"/>
      </rPr>
      <t> 154 (2018): 106-110.</t>
    </r>
  </si>
  <si>
    <r>
      <t>Jesus, C. B. R., et al. "Magnetic properties of the RAuBi2 (R= Ce, Pr, Nd, Gd, Sm) series of intermetallic compounds." </t>
    </r>
    <r>
      <rPr>
        <i/>
        <sz val="8"/>
        <rFont val="Arial"/>
        <family val="2"/>
      </rPr>
      <t>Physics Procedia</t>
    </r>
    <r>
      <rPr>
        <sz val="8"/>
        <rFont val="Arial"/>
        <family val="2"/>
      </rPr>
      <t> 75 (2015): 618-624.</t>
    </r>
  </si>
  <si>
    <r>
      <t>Kaczorowski, D., et al. "Magnetic and electronic properties of ternary uranium antimonides U T Sb 2 (T= 3 d−, 4 d−, 5 d-electron transition metal)."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58.14 (1998): 9227.</t>
    </r>
  </si>
  <si>
    <r>
      <t>Werwinski, M., and A. Szajek. "Electronic structure and magnetic properties of the UCoAs2 compound." </t>
    </r>
    <r>
      <rPr>
        <i/>
        <sz val="8"/>
        <rFont val="Arial"/>
        <family val="2"/>
      </rPr>
      <t>Acta Physica Polonica-Series A General Physics</t>
    </r>
    <r>
      <rPr>
        <sz val="8"/>
        <rFont val="Arial"/>
        <family val="2"/>
      </rPr>
      <t> 115.1 (2009): 244.</t>
    </r>
  </si>
  <si>
    <r>
      <t>Shein, I. R., et al. "Structural, elastic and electronic properties of new layered superconductor HfCuGe2 in comparison with isostructural HfCuSi2, ZrCuGe2, and ZrCuSi2 from first-principles calculations." </t>
    </r>
    <r>
      <rPr>
        <i/>
        <sz val="8"/>
        <rFont val="Arial"/>
        <family val="2"/>
      </rPr>
      <t>Intermetallics</t>
    </r>
    <r>
      <rPr>
        <sz val="8"/>
        <rFont val="Arial"/>
        <family val="2"/>
      </rPr>
      <t> 42 (2013): 130-136.</t>
    </r>
  </si>
  <si>
    <r>
      <t>Borisenko, Sergey, et al. "Time-reversal symmetry breaking type-II Weyl state in YbMnBi 2." </t>
    </r>
    <r>
      <rPr>
        <i/>
        <sz val="8"/>
        <rFont val="Arial"/>
        <family val="2"/>
      </rPr>
      <t>Nature communications</t>
    </r>
    <r>
      <rPr>
        <sz val="8"/>
        <rFont val="Arial"/>
        <family val="2"/>
      </rPr>
      <t> 10.1 (2019): 1-10.</t>
    </r>
  </si>
  <si>
    <r>
      <t>Kealhofer, Robert, et al. "Observation of a two-dimensional Fermi surface and Dirac dispersion in YbMnSb 2."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97.4 (2018): 045109.</t>
    </r>
  </si>
  <si>
    <r>
      <t>Wang, Kefeng, D. Graf, and C. Petrovic. "Quasi-two-dimensional Dirac fermions and quantum magnetoresistance in LaAgBi 2."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87.23 (2013): 235101.</t>
    </r>
  </si>
  <si>
    <r>
      <t>Ubaldini, Alberto, et al. "BiOCuS: A new superconducting compound with oxypnictide-related structure." </t>
    </r>
    <r>
      <rPr>
        <i/>
        <sz val="8"/>
        <rFont val="Arial"/>
        <family val="2"/>
      </rPr>
      <t>Physica C: Superconductivity and its applications</t>
    </r>
    <r>
      <rPr>
        <sz val="8"/>
        <rFont val="Arial"/>
        <family val="2"/>
      </rPr>
      <t> 470 (2010): S356-S357.
https://pubs.acs.org/doi/abs/10.1021/ic7014622</t>
    </r>
  </si>
  <si>
    <r>
      <t>Schwickert, Christian, Birgit Gerke, and Rainer Poettgen. "Gold-Tin Ordering in SrAu2Sn2." </t>
    </r>
    <r>
      <rPr>
        <i/>
        <sz val="8"/>
        <rFont val="Arial"/>
        <family val="2"/>
      </rPr>
      <t>Zeitschrift für Naturforschung B</t>
    </r>
    <r>
      <rPr>
        <sz val="8"/>
        <rFont val="Arial"/>
        <family val="2"/>
      </rPr>
      <t> 69.7 (2014): 767-774.</t>
    </r>
  </si>
  <si>
    <r>
      <t>Lin, K. J., et al. "Annealing effects on the physical properties of UAu2Si2." </t>
    </r>
    <r>
      <rPr>
        <i/>
        <sz val="8"/>
        <rFont val="Arial"/>
        <family val="2"/>
      </rPr>
      <t>Solid state communications</t>
    </r>
    <r>
      <rPr>
        <sz val="8"/>
        <rFont val="Arial"/>
        <family val="2"/>
      </rPr>
      <t> 103.3 (1997): 185-188.</t>
    </r>
  </si>
  <si>
    <r>
      <t>Anand, V. K., et al. "Crystal growth and physical properties of srcu 2 as 2, srcu 2 sb 2, and bacu 2 sb 2."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85.21 (2012): 214523.</t>
    </r>
  </si>
  <si>
    <r>
      <t>Aydemir, U., et al. "High temperature transport properties of BaZn2Sn2."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622 (2015): 402-407.</t>
    </r>
  </si>
  <si>
    <r>
      <t>Mentink, S. A. M., et al. "Resistivity anomalies in heavy-fermion CeCu2Sb2 and CeNi2Sb2."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216.1 (1994): 131-134.</t>
    </r>
  </si>
  <si>
    <r>
      <t>Cheng, Kangqiao, et al. "Synthesis and physical properties of CeRu 2 As 2 and CeIr 2 As 2."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100.20 (2019): 205121.</t>
    </r>
  </si>
  <si>
    <r>
      <t>Anand, V. K., et al. "Kondo lattice heavy fermion behavior in CeRh2Ga2."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29.13 (2017): 135601.</t>
    </r>
  </si>
  <si>
    <r>
      <t>Matar, Samir F., Rainer Pöttgen, and Bernard Chevalier. "Electronic structure and chemical bonding of α-and β-CeIr2Si2 intermediate valence compounds." </t>
    </r>
    <r>
      <rPr>
        <i/>
        <sz val="8"/>
        <rFont val="Arial"/>
        <family val="2"/>
      </rPr>
      <t>Journal of Solid State Chemistry</t>
    </r>
    <r>
      <rPr>
        <sz val="8"/>
        <rFont val="Arial"/>
        <family val="2"/>
      </rPr>
      <t> 186 (2012): 81-86.</t>
    </r>
  </si>
  <si>
    <r>
      <t>Beyermann, W. P., et al. "Competing interactions in the heavy-electron antiferromagnets Ce M 2 Sn 2 (M= Ni, Ir, Cu, Rh, Pd, and Pt)."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43.16 (1991): 13130.</t>
    </r>
  </si>
  <si>
    <r>
      <t>Tokuoka, K., et al. "Pressure effect on the antiferromagnetic temperature of CePdSb3." </t>
    </r>
    <r>
      <rPr>
        <i/>
        <sz val="8"/>
        <rFont val="Arial"/>
        <family val="2"/>
      </rPr>
      <t>Journal of Magnetism and Magnetic Materials</t>
    </r>
    <r>
      <rPr>
        <sz val="8"/>
        <rFont val="Arial"/>
        <family val="2"/>
      </rPr>
      <t> 310.2 (2007): e22-e24.</t>
    </r>
  </si>
  <si>
    <r>
      <t>Gignoux, D., et al. "Magnetic properties of a new Kondo lattice compound: CePt2Si2." </t>
    </r>
    <r>
      <rPr>
        <i/>
        <sz val="8"/>
        <rFont val="Arial"/>
        <family val="2"/>
      </rPr>
      <t>Physics Letters A</t>
    </r>
    <r>
      <rPr>
        <sz val="8"/>
        <rFont val="Arial"/>
        <family val="2"/>
      </rPr>
      <t> 117.3 (1986): 145-149.</t>
    </r>
  </si>
  <si>
    <r>
      <t>Zwicknagl, Gertrud, et al. "Spin-orbit interaction and quasiparticle bands in locally non-centrosymmetric heavy-fermion systems." </t>
    </r>
    <r>
      <rPr>
        <i/>
        <sz val="8"/>
        <rFont val="Arial"/>
        <family val="2"/>
      </rPr>
      <t>APS Meeting Abstracts</t>
    </r>
    <r>
      <rPr>
        <sz val="8"/>
        <rFont val="Arial"/>
        <family val="2"/>
      </rPr>
      <t>. 2019.</t>
    </r>
  </si>
  <si>
    <r>
      <t>Endstra, T., et al. "Structural and magnetic properties of UCo2Ge2." </t>
    </r>
    <r>
      <rPr>
        <i/>
        <sz val="8"/>
        <rFont val="Arial"/>
        <family val="2"/>
      </rPr>
      <t>Journal of applied physics</t>
    </r>
    <r>
      <rPr>
        <sz val="8"/>
        <rFont val="Arial"/>
        <family val="2"/>
      </rPr>
      <t> 69.8 (1991): 4816-4818.</t>
    </r>
  </si>
  <si>
    <r>
      <t>Kaczorowski, D., and R. Troc. "Magnetic and transport properties of a strongly anisotropic ferromagnet, UCu2P2."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2.18 (1990): 4185.</t>
    </r>
  </si>
  <si>
    <r>
      <t>Möller, Matthias. </t>
    </r>
    <r>
      <rPr>
        <i/>
        <sz val="8"/>
        <rFont val="Arial"/>
        <family val="2"/>
      </rPr>
      <t>Thermoelektrische Eigenschaften von Zintl-Verbindungen des Typs ATMTt und ATM2Tt2</t>
    </r>
    <r>
      <rPr>
        <sz val="8"/>
        <rFont val="Arial"/>
        <family val="2"/>
      </rPr>
      <t>. Diss. Technische Universität, 2018.</t>
    </r>
  </si>
  <si>
    <r>
      <t>Anand, V. K., and D. C. Johnston. "Antiferromagnetism in EuCu 2 As 2 and EuCu 1.82 Sb 2 single crystals."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91.18 (2015): 184403.</t>
    </r>
  </si>
  <si>
    <r>
      <t>Das, S., et al. "Structural, magnetic, thermal, and electronic transport properties of single-crystal EuPd 2 Sb 2."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81.5 (2010): 054425.</t>
    </r>
  </si>
  <si>
    <r>
      <t>Imre, Anette, et al. "Inkommensurabel modulierte Kristallstrukturen und Phasenumwandlungen–Die Verbindungen SrPt2As2 und EuPt2As2."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633.11‐12 (2007): 2037-2045.</t>
    </r>
  </si>
  <si>
    <r>
      <t>Kranenberg, Christian, et al. "New compounds of the ThCr2Si2-type and the electronic structure of CaM2Ge2 (M: Mn–Zn)." </t>
    </r>
    <r>
      <rPr>
        <i/>
        <sz val="8"/>
        <rFont val="Arial"/>
        <family val="2"/>
      </rPr>
      <t>Journal of Solid State Chemistry</t>
    </r>
    <r>
      <rPr>
        <sz val="8"/>
        <rFont val="Arial"/>
        <family val="2"/>
      </rPr>
      <t> 167.1 (2002): 107-112.</t>
    </r>
  </si>
  <si>
    <r>
      <t>Tchokonté, MB Tchoula, P. de V. du Plessis, and D. Kaczorowski. "Electrical transport and magnetic properties of (Ce1− xGdx) Pt2Si2 (0≤ x≤ 1)."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15.22 (2003): 3767.</t>
    </r>
  </si>
  <si>
    <r>
      <t>Braun, H. F., N. Engel, and E. Parthé. "Polymorphism and superconductivity of La Ir 2 Si 2."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28.3 (1983): 1389.</t>
    </r>
  </si>
  <si>
    <r>
      <t>Anand, V. K., Z. Hossain, and S. Ramakrishnan. "Antiferromagnetic ordering below 1.7 K in PrIr2Ge2."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509.5 (2011): 1436-1439.</t>
    </r>
  </si>
  <si>
    <r>
      <t>飯沼拓也, et al. "SmIr2SixGe2-x の結晶構造と物性." </t>
    </r>
    <r>
      <rPr>
        <i/>
        <sz val="8"/>
        <rFont val="Arial"/>
        <family val="2"/>
      </rPr>
      <t>日本物理学会講演概要集 73.1</t>
    </r>
    <r>
      <rPr>
        <sz val="8"/>
        <rFont val="Arial"/>
        <family val="2"/>
      </rPr>
      <t>. 一般社団法人 日本物理学会, 2018.</t>
    </r>
  </si>
  <si>
    <r>
      <t>Fushiya, Kengo, et al. "Electrical resistivity of single-crystal SmIr2Si2." </t>
    </r>
    <r>
      <rPr>
        <i/>
        <sz val="8"/>
        <rFont val="Arial"/>
        <family val="2"/>
      </rPr>
      <t>Physics Procedia</t>
    </r>
    <r>
      <rPr>
        <sz val="8"/>
        <rFont val="Arial"/>
        <family val="2"/>
      </rPr>
      <t> 75 (2015): 77-82.</t>
    </r>
  </si>
  <si>
    <r>
      <t>Domieracki, K., and D. Kaczorowski. "Superconductivity in ThIr2Si2." </t>
    </r>
    <r>
      <rPr>
        <i/>
        <sz val="8"/>
        <rFont val="Arial"/>
        <family val="2"/>
      </rPr>
      <t>Tc</t>
    </r>
    <r>
      <rPr>
        <sz val="8"/>
        <rFont val="Arial"/>
        <family val="2"/>
      </rPr>
      <t> 2 (2016): 2.</t>
    </r>
  </si>
  <si>
    <r>
      <t>Verniere, A., et al. "Low temperature structural and physical behaviour of UIr2Si2 single crystal." </t>
    </r>
    <r>
      <rPr>
        <i/>
        <sz val="8"/>
        <rFont val="Arial"/>
        <family val="2"/>
      </rPr>
      <t>Physica B: Condensed Matter</t>
    </r>
    <r>
      <rPr>
        <sz val="8"/>
        <rFont val="Arial"/>
        <family val="2"/>
      </rPr>
      <t> 206 (1995): 509-511.</t>
    </r>
  </si>
  <si>
    <r>
      <t>Vališka, Michal, et al. "Superconductivity in the YIr2Si2 and LaIr2Si2 Polymorphs." </t>
    </r>
    <r>
      <rPr>
        <i/>
        <sz val="8"/>
        <rFont val="Arial"/>
        <family val="2"/>
      </rPr>
      <t>Journal of the Physical Society of Japan</t>
    </r>
    <r>
      <rPr>
        <sz val="8"/>
        <rFont val="Arial"/>
        <family val="2"/>
      </rPr>
      <t> 81.10 (2012): 104715.</t>
    </r>
  </si>
  <si>
    <r>
      <t>Hulliger, F., H-U. Nissen, and R. Wessicken. "On new CaBe2Ge2-type representatives MAu2Al2."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206.2 (1994): 263-266.</t>
    </r>
  </si>
  <si>
    <r>
      <t>Francois, M., et al. "De nouvelles séries de germaniures, isotypes de U4Re7Si6, ThCr2Si2 et CaBe2Ge2, dans les systèmes ternaires R T Ge où R est un élément des terres rares et T≡ Ru, Os, Rh, Ir: supraconductivité de LaIr2Ge2." </t>
    </r>
    <r>
      <rPr>
        <i/>
        <sz val="8"/>
        <rFont val="Arial"/>
        <family val="2"/>
      </rPr>
      <t>Journal of the Less Common Metals</t>
    </r>
    <r>
      <rPr>
        <sz val="8"/>
        <rFont val="Arial"/>
        <family val="2"/>
      </rPr>
      <t> 113.2 (1985): 231-237.</t>
    </r>
  </si>
  <si>
    <r>
      <t>Doležal, P., et al. "Czochralski growth of LaPd2Al2 single crystals." </t>
    </r>
    <r>
      <rPr>
        <i/>
        <sz val="8"/>
        <rFont val="Arial"/>
        <family val="2"/>
      </rPr>
      <t>Journal of Crystal Growth</t>
    </r>
    <r>
      <rPr>
        <sz val="8"/>
        <rFont val="Arial"/>
        <family val="2"/>
      </rPr>
      <t> 475 (2017): 10-20.</t>
    </r>
  </si>
  <si>
    <r>
      <t>Ganesanpotti, Subodh, et al. "LaPd2Sb2: A pnictide superconductor with CaBe2Ge2 type structure."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583 (2014): 151-154.</t>
    </r>
  </si>
  <si>
    <r>
      <t>Hull, G. W., et al. "Superconductivity in the ternary intermetallics Yb Pd 2 Ge 2, La Pd 2 Ge 2, and La Pt 2 Ge 2."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24.11 (1981): 6715.</t>
    </r>
  </si>
  <si>
    <r>
      <t>Nagano, Yutaro, et al. "Charge density wave and superconductivity of RPt2Si2 (R= Y, La, Nd, and Lu)." </t>
    </r>
    <r>
      <rPr>
        <i/>
        <sz val="8"/>
        <rFont val="Arial"/>
        <family val="2"/>
      </rPr>
      <t>Journal of the Physical Society of Japan</t>
    </r>
    <r>
      <rPr>
        <sz val="8"/>
        <rFont val="Arial"/>
        <family val="2"/>
      </rPr>
      <t> 82.6 (2013): 064715.</t>
    </r>
  </si>
  <si>
    <r>
      <t>Xie, Weiwei, Elizabeth M. Seibel, and Robert J. Cava. "The New Superconductor t P-SrPd2Bi2: Structural Polymorphism and Superconductivity in Intermetallics." </t>
    </r>
    <r>
      <rPr>
        <i/>
        <sz val="8"/>
        <rFont val="Arial"/>
        <family val="2"/>
      </rPr>
      <t>Inorganic chemistry</t>
    </r>
    <r>
      <rPr>
        <sz val="8"/>
        <rFont val="Arial"/>
        <family val="2"/>
      </rPr>
      <t> 55.7 (2016): 3203-3205.</t>
    </r>
  </si>
  <si>
    <r>
      <t>Kase, Naoki, et al. "Superconductivity in Ternary Pnictide SrPd2Sb2 Polymorphs." </t>
    </r>
    <r>
      <rPr>
        <i/>
        <sz val="8"/>
        <rFont val="Arial"/>
        <family val="2"/>
      </rPr>
      <t>Journal of the Physical Society of Japan</t>
    </r>
    <r>
      <rPr>
        <sz val="8"/>
        <rFont val="Arial"/>
        <family val="2"/>
      </rPr>
      <t> 85.4 (2016): 043701.</t>
    </r>
  </si>
  <si>
    <r>
      <t>Wastin, F., et al. "Magnetic study of new Pu (Mt: 3d, 4d or 5d transition metal) 2Si2 intermetallic compounds."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193.1-2 (1993): 119-121.</t>
    </r>
  </si>
  <si>
    <r>
      <t>Shelton, R. N., H. F. Braun, and E. Musick. "Superconductivity and relative phase stability in 1: 2: 2 ternary transition metal silicides and germanides." </t>
    </r>
    <r>
      <rPr>
        <i/>
        <sz val="8"/>
        <rFont val="Arial"/>
        <family val="2"/>
      </rPr>
      <t>Solid state communications</t>
    </r>
    <r>
      <rPr>
        <sz val="8"/>
        <rFont val="Arial"/>
        <family val="2"/>
      </rPr>
      <t> 52.9 (1984): 797-799.</t>
    </r>
  </si>
  <si>
    <r>
      <t>Kadowaki, Kazuo. "Electrical resistivity of some uranium compounds." </t>
    </r>
    <r>
      <rPr>
        <i/>
        <sz val="8"/>
        <rFont val="Arial"/>
        <family val="2"/>
      </rPr>
      <t>Physica B: Condensed Matter</t>
    </r>
    <r>
      <rPr>
        <sz val="8"/>
        <rFont val="Arial"/>
        <family val="2"/>
      </rPr>
      <t> 186 (1993): 727-729.</t>
    </r>
  </si>
  <si>
    <r>
      <t>Steeman, R. A., et al. "Hybridisation effects in UPt2Si2."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2.18 (1990): 4059.</t>
    </r>
  </si>
  <si>
    <r>
      <t>Lloret, B., et al. "Structural, magnetic and electrical properties of some uranium ternary germanides: UM2Ge2 (M= Rh, Ir) and U4M7Ge6 (M= Ru, Os)." </t>
    </r>
    <r>
      <rPr>
        <i/>
        <sz val="8"/>
        <rFont val="Arial"/>
        <family val="2"/>
      </rPr>
      <t>Journal of Magnetism and Magnetic Materials</t>
    </r>
    <r>
      <rPr>
        <sz val="8"/>
        <rFont val="Arial"/>
        <family val="2"/>
      </rPr>
      <t> 67.2 (1987): 232-238.</t>
    </r>
  </si>
  <si>
    <r>
      <t>Stegemann, Frank, et al. "On Ternary Intermetallic Aurides: CaAu2Al2, SrAu2–xAl2+ x and Ba3Au5+ xAl6–x."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643.21 (2017): 1379-1390.</t>
    </r>
  </si>
  <si>
    <r>
      <t>Cordier, G., and C. Röhr. "Crystal structure of strontium gold gallium (1/2/2), SrAu2Ga2." </t>
    </r>
    <r>
      <rPr>
        <i/>
        <sz val="8"/>
        <rFont val="Arial"/>
        <family val="2"/>
      </rPr>
      <t>Zeitschrift für Kristallographie-Crystalline Materials</t>
    </r>
    <r>
      <rPr>
        <sz val="8"/>
        <rFont val="Arial"/>
        <family val="2"/>
      </rPr>
      <t> 197.1-4 (1991): 312-313.</t>
    </r>
  </si>
  <si>
    <r>
      <t>Shein, I. R., and A. L. Ivanovskii. "Electronic band structure, Fermi surface, and elastic properties of polymorphs of the 5.2 K iron-free superconductor Sr Pt 2 As 2 from first-principles calculations."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83.10 (2011): 104501.</t>
    </r>
  </si>
  <si>
    <r>
      <t>Kaczorowski, D., et al. "Magnetic and electrical properties of (U, Th) T2Sn2 (T Co, Ni, Cu) intermetallics." </t>
    </r>
    <r>
      <rPr>
        <i/>
        <sz val="8"/>
        <rFont val="Arial"/>
        <family val="2"/>
      </rPr>
      <t>Journal of alloys and compounds</t>
    </r>
    <r>
      <rPr>
        <sz val="8"/>
        <rFont val="Arial"/>
        <family val="2"/>
      </rPr>
      <t> 200.1-2 (1993): 115-121.</t>
    </r>
  </si>
  <si>
    <r>
      <t>Britz, Douglas. </t>
    </r>
    <r>
      <rPr>
        <i/>
        <sz val="8"/>
        <rFont val="Arial"/>
        <family val="2"/>
      </rPr>
      <t>Characterization of conventional and unconventional superconductivity in rare-earth intermetallic compounds</t>
    </r>
    <r>
      <rPr>
        <sz val="8"/>
        <rFont val="Arial"/>
        <family val="2"/>
      </rPr>
      <t>. Diss. University of Johannesburg, 2016.</t>
    </r>
  </si>
  <si>
    <r>
      <t>Baran, A., and P. de V. du Plessis. "The electrical resistivity of the new UCu2Sn2 compound." </t>
    </r>
    <r>
      <rPr>
        <i/>
        <sz val="8"/>
        <rFont val="Arial"/>
        <family val="2"/>
      </rPr>
      <t>Physica B: Condensed Matter</t>
    </r>
    <r>
      <rPr>
        <sz val="8"/>
        <rFont val="Arial"/>
        <family val="2"/>
      </rPr>
      <t> 186 (1993): 781-784.</t>
    </r>
  </si>
  <si>
    <r>
      <t>Klemenz, Sebastian, et al. "The role of delocalized chemical bonding in square-net-based topological semimetals." </t>
    </r>
    <r>
      <rPr>
        <i/>
        <sz val="8"/>
        <rFont val="Arial"/>
        <family val="2"/>
      </rPr>
      <t>Journal of the American Chemical Society</t>
    </r>
    <r>
      <rPr>
        <sz val="8"/>
        <rFont val="Arial"/>
        <family val="2"/>
      </rPr>
      <t> (2020).</t>
    </r>
  </si>
  <si>
    <r>
      <t>Zeiringer, Isolde. </t>
    </r>
    <r>
      <rPr>
        <i/>
        <sz val="8"/>
        <rFont val="Arial"/>
        <family val="2"/>
      </rPr>
      <t>Non-centrosymmetric superconducting compounds</t>
    </r>
    <r>
      <rPr>
        <sz val="8"/>
        <rFont val="Arial"/>
        <family val="2"/>
      </rPr>
      <t>. Diss. uniwien, 2015.</t>
    </r>
  </si>
  <si>
    <r>
      <t>Hase, Izumi, Naoki Shirakawa, and Yoshikazu Nishihara. "Electronic structures of BaNiS2 and BaCoS2." </t>
    </r>
    <r>
      <rPr>
        <i/>
        <sz val="8"/>
        <rFont val="Arial"/>
        <family val="2"/>
      </rPr>
      <t>Journal of the Physical Society of Japan</t>
    </r>
    <r>
      <rPr>
        <sz val="8"/>
        <rFont val="Arial"/>
        <family val="2"/>
      </rPr>
      <t> 64.7 (1995): 2533-2540.</t>
    </r>
  </si>
  <si>
    <r>
      <t>Wolff, Klaus K., et al. "Lanthanide (III) Nitride Bismuthides M2NBi (M= La–Nd) and Their Potential as Topological Insulators." </t>
    </r>
    <r>
      <rPr>
        <i/>
        <sz val="8"/>
        <rFont val="Arial"/>
        <family val="2"/>
      </rPr>
      <t>European Journal of Inorganic Chemistry</t>
    </r>
    <r>
      <rPr>
        <sz val="8"/>
        <rFont val="Arial"/>
        <family val="2"/>
      </rPr>
      <t> 2015.1 (2015): 92-98.</t>
    </r>
  </si>
  <si>
    <r>
      <t>Gaebell, Hans‐Christian, and Gerd Meyer. "Ternäre Bromide mit Lithium und Silber: RbLiBr2, CsLiBr2 und CsAgBr2." </t>
    </r>
    <r>
      <rPr>
        <i/>
        <sz val="8"/>
        <rFont val="Arial"/>
        <family val="2"/>
      </rPr>
      <t>Zeitschrift für anorganische und allgemeine Chemie</t>
    </r>
    <r>
      <rPr>
        <sz val="8"/>
        <rFont val="Arial"/>
        <family val="2"/>
      </rPr>
      <t> 513.6 (1984): 15-21.</t>
    </r>
  </si>
  <si>
    <r>
      <t>Jung, Myung-Chul, et al. "Electronic structures and phonon spectra in boronitride superconductors La M BN (M= Ni, Pt)." </t>
    </r>
    <r>
      <rPr>
        <i/>
        <sz val="8"/>
        <rFont val="Arial"/>
        <family val="2"/>
      </rPr>
      <t>Physical Review B</t>
    </r>
    <r>
      <rPr>
        <sz val="8"/>
        <rFont val="Arial"/>
        <family val="2"/>
      </rPr>
      <t> 87.14 (2013): 144509.</t>
    </r>
  </si>
  <si>
    <r>
      <t>Mukherjee, D., et al. "Stabilization of tetragonal phase in LaN under high pressure via Peierls distortion." </t>
    </r>
    <r>
      <rPr>
        <i/>
        <sz val="8"/>
        <rFont val="Arial"/>
        <family val="2"/>
      </rPr>
      <t>High Pressure Research</t>
    </r>
    <r>
      <rPr>
        <sz val="8"/>
        <rFont val="Arial"/>
        <family val="2"/>
      </rPr>
      <t> 33.3 (2013): 563-571.</t>
    </r>
  </si>
  <si>
    <r>
      <t>Petit, L., et al. "Rare-earth pnictides and chalcogenides from first-principles." </t>
    </r>
    <r>
      <rPr>
        <i/>
        <sz val="8"/>
        <rFont val="Arial"/>
        <family val="2"/>
      </rPr>
      <t>Journal of Physics: Condensed Matter</t>
    </r>
    <r>
      <rPr>
        <sz val="8"/>
        <rFont val="Arial"/>
        <family val="2"/>
      </rPr>
      <t> 28.22 (2016): 223001.</t>
    </r>
  </si>
  <si>
    <t>ZrSiS-UP3</t>
  </si>
  <si>
    <t>ZrSiS-UP4</t>
  </si>
  <si>
    <t>ZrSiS-UP5</t>
  </si>
  <si>
    <t>ZrSiS-UP6</t>
  </si>
  <si>
    <t>ZrSiS-UP7</t>
  </si>
  <si>
    <t>ZrSiS-UP8</t>
  </si>
  <si>
    <t>ZrSiS-UP9</t>
  </si>
  <si>
    <t>ZrSiS-UP10</t>
  </si>
  <si>
    <t>ZrSiS-UP11</t>
  </si>
  <si>
    <t>ZrSiS-UP12</t>
  </si>
  <si>
    <t>ZrSiS-UP13</t>
  </si>
  <si>
    <t>ZrSiS-UP14</t>
  </si>
  <si>
    <t>ZrSiS-UP15</t>
  </si>
  <si>
    <t>ZrSiS-UP16</t>
  </si>
  <si>
    <t>ZrSiS-UP17</t>
  </si>
  <si>
    <t>ZrSiS-UP18</t>
  </si>
  <si>
    <t>ZrSiS-UP19</t>
  </si>
  <si>
    <t>ZrSiS-UP20</t>
  </si>
  <si>
    <t>ZrSiS-UP21</t>
  </si>
  <si>
    <t>ZrSiS-UP22</t>
  </si>
  <si>
    <t>ZrSiS-UP23</t>
  </si>
  <si>
    <t>ZrSiS-UP24</t>
  </si>
  <si>
    <t>ZrSiS-UP25</t>
  </si>
  <si>
    <t>ZrSiS-UP26</t>
  </si>
  <si>
    <t>ZrSiS-UP27</t>
  </si>
  <si>
    <t>ZrSiS-UP28</t>
  </si>
  <si>
    <t>ZrSiS-UP29</t>
  </si>
  <si>
    <t>ZrSiS-UP30</t>
  </si>
  <si>
    <t>ZrSiS-UP31</t>
  </si>
  <si>
    <t>ZrSiS-UP32</t>
  </si>
  <si>
    <t>ZrSiS-UP33</t>
  </si>
  <si>
    <t>ZrSiS-UP34</t>
  </si>
  <si>
    <t>ZrSiS-UP35</t>
  </si>
  <si>
    <t>ZrSiS-UP36</t>
  </si>
  <si>
    <t>ZrSiS-UP37</t>
  </si>
  <si>
    <t>ZrSiS-UP38</t>
  </si>
  <si>
    <t>ZrSiS-UP39</t>
  </si>
  <si>
    <t>ZrSiS-UP40</t>
  </si>
  <si>
    <t>ZrSiS-UP41</t>
  </si>
  <si>
    <t>ZrSiS-UP42</t>
  </si>
  <si>
    <t>ZrSiS-UP43</t>
  </si>
  <si>
    <t>ZrSiS-UP44</t>
  </si>
  <si>
    <t>ZrSiS-UP45</t>
  </si>
  <si>
    <t>ZrSiS-UP46</t>
  </si>
  <si>
    <t>ZrSiS-UP47</t>
  </si>
  <si>
    <t>ZrSiS-UP48</t>
  </si>
  <si>
    <t>ZrSiS-UP49</t>
  </si>
  <si>
    <t>ZrSiS-UP50</t>
  </si>
  <si>
    <t>ZrSiS-UP51</t>
  </si>
  <si>
    <t>ZrSiS-UP52</t>
  </si>
  <si>
    <t>ZrSiS-UP53</t>
  </si>
  <si>
    <t>ZrSiS-UP54</t>
  </si>
  <si>
    <t>ZrSiS-UP55</t>
  </si>
  <si>
    <t>ZrSiS-UP56</t>
  </si>
  <si>
    <t>ZrSiS-UP57</t>
  </si>
  <si>
    <t>ZrCuSiAs-HfCuSi3</t>
  </si>
  <si>
    <t>ZrCuSiAs-HfCuSi4</t>
  </si>
  <si>
    <t>ZrCuSiAs-HfCuSi5</t>
  </si>
  <si>
    <t>ZrCuSiAs-HfCuSi6</t>
  </si>
  <si>
    <t>ZrCuSiAs-HfCuSi7</t>
  </si>
  <si>
    <t>ZrCuSiAs-HfCuSi8</t>
  </si>
  <si>
    <t>ZrCuSiAs-HfCuSi9</t>
  </si>
  <si>
    <t>ZrCuSiAs-HfCuSi10</t>
  </si>
  <si>
    <t>ZrCuSiAs-HfCuSi11</t>
  </si>
  <si>
    <t>ZrCuSiAs-HfCuSi12</t>
  </si>
  <si>
    <t>ZrCuSiAs-HfCuSi13</t>
  </si>
  <si>
    <t>ZrCuSiAs-HfCuSi14</t>
  </si>
  <si>
    <t>ZrCuSiAs-HfCuSi15</t>
  </si>
  <si>
    <t>ZrCuSiAs-HfCuSi16</t>
  </si>
  <si>
    <t>ZrCuSiAs-HfCuSi17</t>
  </si>
  <si>
    <t>ZrCuSiAs-HfCuSi18</t>
  </si>
  <si>
    <t>ZrCuSiAs-HfCuSi19</t>
  </si>
  <si>
    <t>ZrCuSiAs-HfCuSi20</t>
  </si>
  <si>
    <t>ZrCuSiAs-HfCuSi21</t>
  </si>
  <si>
    <t>ZrCuSiAs-HfCuSi22</t>
  </si>
  <si>
    <t>ZrCuSiAs-HfCuSi23</t>
  </si>
  <si>
    <t>ZrCuSiAs-HfCuSi24</t>
  </si>
  <si>
    <t>ZrCuSiAs-HfCuSi25</t>
  </si>
  <si>
    <t>ZrCuSiAs-HfCuSi26</t>
  </si>
  <si>
    <t>ZrCuSiAs-HfCuSi27</t>
  </si>
  <si>
    <t>ZrCuSiAs-HfCuSi28</t>
  </si>
  <si>
    <t>ZrCuSiAs-HfCuSi29</t>
  </si>
  <si>
    <t>ZrCuSiAs-HfCuSi30</t>
  </si>
  <si>
    <t>ZrCuSiAs-HfCuSi31</t>
  </si>
  <si>
    <t>ZrCuSiAs-HfCuSi32</t>
  </si>
  <si>
    <t>ZrCuSiAs-HfCuSi33</t>
  </si>
  <si>
    <t>ZrCuSiAs-HfCuSi34</t>
  </si>
  <si>
    <t>ZrCuSiAs-HfCuSi35</t>
  </si>
  <si>
    <t>ZrCuSiAs-HfCuSi36</t>
  </si>
  <si>
    <t>ZrCuSiAs-HfCuSi37</t>
  </si>
  <si>
    <t>ZrCuSiAs-HfCuSi38</t>
  </si>
  <si>
    <t>ZrCuSiAs-HfCuSi39</t>
  </si>
  <si>
    <t>ZrCuSiAs-HfCuSi40</t>
  </si>
  <si>
    <t>ZrCuSiAs-HfCuSi41</t>
  </si>
  <si>
    <t>ZrCuSiAs-HfCuSi42</t>
  </si>
  <si>
    <t>ZrCuSiAs-HfCuSi43</t>
  </si>
  <si>
    <t>ZrCuSiAs-HfCuSi44</t>
  </si>
  <si>
    <t>ZrCuSiAs-HfCuSi45</t>
  </si>
  <si>
    <t>ZrCuSiAs-HfCuSi46</t>
  </si>
  <si>
    <t>ZrCuSiAs-HfCuSi47</t>
  </si>
  <si>
    <t>ZrCuSiAs-HfCuSi48</t>
  </si>
  <si>
    <t>ZrCuSiAs-HfCuSi49</t>
  </si>
  <si>
    <t>ZrCuSiAs-HfCuSi50</t>
  </si>
  <si>
    <t>ZrCuSiAs-HfCuSi51</t>
  </si>
  <si>
    <t>ZrCuSiAs-HfCuSi52</t>
  </si>
  <si>
    <t>ZrCuSiAs-HfCuSi53</t>
  </si>
  <si>
    <t>ZrCuSiAs-HfCuSi54</t>
  </si>
  <si>
    <t>ZrCuSiAs-HfCuSi55</t>
  </si>
  <si>
    <t>ZrCuSiAs-HfCuSi56</t>
  </si>
  <si>
    <t>ZrCuSiAs-HfCuSi57</t>
  </si>
  <si>
    <t>ZrCuSiAs-HfCuSi58</t>
  </si>
  <si>
    <t>ZrCuSiAs-HfCuSi59</t>
  </si>
  <si>
    <t>ZrCuSiAs-HfCuSi60</t>
  </si>
  <si>
    <t>ZrCuSiAs-HfCuSi61</t>
  </si>
  <si>
    <t>ZrCuSiAs-HfCuSi62</t>
  </si>
  <si>
    <t>ZrCuSiAs-HfCuSi63</t>
  </si>
  <si>
    <t>ZrCuSiAs-HfCuSi64</t>
  </si>
  <si>
    <t>ZrCuSiAs-HfCuSi65</t>
  </si>
  <si>
    <t>ZrCuSiAs-HfCuSi66</t>
  </si>
  <si>
    <t>ZrCuSiAs-HfCuSi67</t>
  </si>
  <si>
    <t>ZrCuSiAs-HfCuSi68</t>
  </si>
  <si>
    <t>ZrCuSiAs-HfCuSi69</t>
  </si>
  <si>
    <t>ZrCuSiAs-HfCuSi70</t>
  </si>
  <si>
    <t>ZrCuSiAs-HfCuSi71</t>
  </si>
  <si>
    <t>ZrCuSiAs-HfCuSi72</t>
  </si>
  <si>
    <t>ZrCuSiAs-HfCuSi73</t>
  </si>
  <si>
    <t>ZrCuSiAs-HfCuSi74</t>
  </si>
  <si>
    <t>ZrCuSiAs-HfCuSi75</t>
  </si>
  <si>
    <t>ZrCuSiAs-HfCuSi76</t>
  </si>
  <si>
    <t>ZrCuSiAs-HfCuSi77</t>
  </si>
  <si>
    <t>ZrCuSiAs-HfCuSi78</t>
  </si>
  <si>
    <t>ZrCuSiAs-HfCuSi79</t>
  </si>
  <si>
    <t>ZrCuSiAs-HfCuSi80</t>
  </si>
  <si>
    <t>ZrCuSiAs-HfCuSi81</t>
  </si>
  <si>
    <t>ZrCuSiAs-HfCuSi82</t>
  </si>
  <si>
    <t>ZrCuSiAs-HfCuSi83</t>
  </si>
  <si>
    <t>ZrCuSiAs-HfCuSi84</t>
  </si>
  <si>
    <t>ZrCuSiAs-HfCuSi85</t>
  </si>
  <si>
    <t>ZrCuSiAs-HfCuSi86</t>
  </si>
  <si>
    <t>ZrCuSiAs-HfCuSi87</t>
  </si>
  <si>
    <t>ZrCuSiAs-HfCuSi88</t>
  </si>
  <si>
    <t>ZrCuSiAs-HfCuSi89</t>
  </si>
  <si>
    <t>ZrCuSiAs-HfCuSi90</t>
  </si>
  <si>
    <t>ZrCuSiAs-HfCuSi91</t>
  </si>
  <si>
    <t>ZrCuSiAs-HfCuSi92</t>
  </si>
  <si>
    <t>ZrCuSiAs-HfCuSi93</t>
  </si>
  <si>
    <t>ZrCuSiAs-HfCuSi94</t>
  </si>
  <si>
    <t>ZrCuSiAs-HfCuSi95</t>
  </si>
  <si>
    <t>ZrCuSiAs-HfCuSi96</t>
  </si>
  <si>
    <t>ZrCuSiAs-HfCuSi97</t>
  </si>
  <si>
    <t>ZrCuSiAs-HfCuSi98</t>
  </si>
  <si>
    <t>ZrCuSiAs-HfCuSi99</t>
  </si>
  <si>
    <t>ZrCuSiAs-HfCuSi100</t>
  </si>
  <si>
    <t>ZrCuSiAs-HfCuSi101</t>
  </si>
  <si>
    <t>ZrCuSiAs-HfCuSi102</t>
  </si>
  <si>
    <t>ZrCuSiAs-HfCuSi103</t>
  </si>
  <si>
    <t>ZrCuSiAs-HfCuSi104</t>
  </si>
  <si>
    <t>ZrCuSiAs-HfCuSi105</t>
  </si>
  <si>
    <t>ZrCuSiAs-HfCuSi106</t>
  </si>
  <si>
    <t>ZrCuSiAs-HfCuSi107</t>
  </si>
  <si>
    <t>ZrCuSiAs-HfCuSi108</t>
  </si>
  <si>
    <t>ZrCuSiAs-HfCuSi109</t>
  </si>
  <si>
    <t>ZrCuSiAs-HfCuSi110</t>
  </si>
  <si>
    <t>ZrCuSiAs-HfCuSi111</t>
  </si>
  <si>
    <t>ZrCuSiAs-HfCuSi112</t>
  </si>
  <si>
    <t>ZrCuSiAs-HfCuSi113</t>
  </si>
  <si>
    <t>ZrCuSiAs-HfCuSi114</t>
  </si>
  <si>
    <t>ZrCuSiAs-HfCuSi115</t>
  </si>
  <si>
    <t>ZrCuSiAs-HfCuSi116</t>
  </si>
  <si>
    <t>ZrCuSiAs-HfCuSi117</t>
  </si>
  <si>
    <t>ZrCuSiAs-HfCuSi118</t>
  </si>
  <si>
    <t>ZrCuSiAs-HfCuSi119</t>
  </si>
  <si>
    <t>ZrCuSiAs-HfCuSi120</t>
  </si>
  <si>
    <t>ZrCuSiAs-HfCuSi121</t>
  </si>
  <si>
    <t>ZrCuSiAs-HfCuSi122</t>
  </si>
  <si>
    <t>ZrCuSiAs-HfCuSi123</t>
  </si>
  <si>
    <t>ZrCuSiAs-HfCuSi124</t>
  </si>
  <si>
    <t>ZrCuSiAs-HfCuSi125</t>
  </si>
  <si>
    <t>ZrCuSiAs-HfCuSi126</t>
  </si>
  <si>
    <t>ZrCuSiAs-HfCuSi127</t>
  </si>
  <si>
    <t>ZrCuSiAs-HfCuSi128</t>
  </si>
  <si>
    <t>ZrCuSiAs-HfCuSi129</t>
  </si>
  <si>
    <t>ZrCuSiAs-HfCuSi130</t>
  </si>
  <si>
    <t>ZrCuSiAs-HfCuSi131</t>
  </si>
  <si>
    <t>ZrCuSiAs-HfCuSi132</t>
  </si>
  <si>
    <t>ZrCuSiAs-HfCuSi133</t>
  </si>
  <si>
    <t>ZrCuSiAs-HfCuSi134</t>
  </si>
  <si>
    <t>ZrCuSiAs-HfCuSi135</t>
  </si>
  <si>
    <t>ZrCuSiAs-HfCuSi136</t>
  </si>
  <si>
    <t>ZrCuSiAs-HfCuSi137</t>
  </si>
  <si>
    <t>ZrCuSiAs-HfCuSi138</t>
  </si>
  <si>
    <t>ZrCuSiAs-HfCuSi139</t>
  </si>
  <si>
    <t>ZrCuSiAs-HfCuSi140</t>
  </si>
  <si>
    <t>ZrCuSiAs-HfCuSi141</t>
  </si>
  <si>
    <t>ZrCuSiAs-HfCuSi142</t>
  </si>
  <si>
    <t>ZrCuSiAs-HfCuSi143</t>
  </si>
  <si>
    <t>ZrCuSiAs-HfCuSi144</t>
  </si>
  <si>
    <t>ZrCuSiAs-HfCuSi145</t>
  </si>
  <si>
    <t>ZrCuSiAs-HfCuSi146</t>
  </si>
  <si>
    <t>ZrCuSiAs-HfCuSi147</t>
  </si>
  <si>
    <t>ZrCuSiAs-HfCuSi148</t>
  </si>
  <si>
    <t>ZrCuSiAs-HfCuSi149</t>
  </si>
  <si>
    <t>ZrCuSiAs-HfCuSi150</t>
  </si>
  <si>
    <t>ZrCuSiAs-HfCuSi151</t>
  </si>
  <si>
    <t>ZrCuSiAs-HfCuSi152</t>
  </si>
  <si>
    <t>ZrCuSiAs-HfCuSi153</t>
  </si>
  <si>
    <t>ZrCuSiAs-HfCuSi154</t>
  </si>
  <si>
    <t>ZrCuSiAs-HfCuSi155</t>
  </si>
  <si>
    <t>ZrCuSiAs-HfCuSi156</t>
  </si>
  <si>
    <t>ZrCuSiAs-HfCuSi157</t>
  </si>
  <si>
    <t>ZrCuSiAs-HfCuSi158</t>
  </si>
  <si>
    <t>ZrCuSiAs-HfCuSi159</t>
  </si>
  <si>
    <t>ZrCuSiAs-HfCuSi160</t>
  </si>
  <si>
    <t>ZrCuSiAs-HfCuSi161</t>
  </si>
  <si>
    <t>ZrCuSiAs-HfCuSi162</t>
  </si>
  <si>
    <t>ZrCuSiAs-HfCuSi163</t>
  </si>
  <si>
    <t>ZrCuSiAs-HfCuSi164</t>
  </si>
  <si>
    <t>ZrCuSiAs-HfCuSi165</t>
  </si>
  <si>
    <t>ZrCuSiAs-HfCuSi166</t>
  </si>
  <si>
    <t>ZrCuSiAs-HfCuSi167</t>
  </si>
  <si>
    <t>ZrCuSiAs-HfCuSi168</t>
  </si>
  <si>
    <t>ZrCuSiAs-HfCuSi169</t>
  </si>
  <si>
    <t>ZrCuSiAs-HfCuSi170</t>
  </si>
  <si>
    <t>ZrCuSiAs-HfCuSi171</t>
  </si>
  <si>
    <t>ZrCuSiAs-HfCuSi172</t>
  </si>
  <si>
    <t>ZrCuSiAs-HfCuSi173</t>
  </si>
  <si>
    <t>ZrCuSiAs-HfCuSi174</t>
  </si>
  <si>
    <t>ZrCuSiAs-HfCuSi175</t>
  </si>
  <si>
    <t>ZrCuSiAs-HfCuSi176</t>
  </si>
  <si>
    <t>ZrCuSiAs-HfCuSi177</t>
  </si>
  <si>
    <t>ZrCuSiAs-HfCuSi178</t>
  </si>
  <si>
    <t>ZrCuSiAs-HfCuSi179</t>
  </si>
  <si>
    <t>ZrCuSiAs-HfCuSi180</t>
  </si>
  <si>
    <t>ZrCuSiAs-HfCuSi181</t>
  </si>
  <si>
    <t>ZrCuSiAs-HfCuSi182</t>
  </si>
  <si>
    <t>ZrCuSiAs-HfCuSi183</t>
  </si>
  <si>
    <t>ZrCuSiAs-HfCuSi184</t>
  </si>
  <si>
    <t>ZrCuSiAs-HfCuSi185</t>
  </si>
  <si>
    <t>ZrCuSiAs-HfCuSi186</t>
  </si>
  <si>
    <t>ZrCuSiAs-HfCuSi187</t>
  </si>
  <si>
    <t>ZrCuSiAs-HfCuSi188</t>
  </si>
  <si>
    <t>ZrCuSiAs-HfCuSi189</t>
  </si>
  <si>
    <t>ZrCuSiAs-HfCuSi190</t>
  </si>
  <si>
    <t>ZrCuSiAs-HfCuSi191</t>
  </si>
  <si>
    <t>ZrCuSiAs-HfCuSi192</t>
  </si>
  <si>
    <t>ZrCuSiAs-HfCuSi193</t>
  </si>
  <si>
    <t>ZrCuSiAs-HfCuSi194</t>
  </si>
  <si>
    <t>ZrCuSiAs-HfCuSi195</t>
  </si>
  <si>
    <t>ZrCuSiAs-HfCuSi196</t>
  </si>
  <si>
    <t>ZrCuSiAs-HfCuSi197</t>
  </si>
  <si>
    <t>ZrCuSiAs-HfCuSi198</t>
  </si>
  <si>
    <t>ZrCuSiAs-HfCuSi199</t>
  </si>
  <si>
    <t>ZrCuSiAs-HfCuSi200</t>
  </si>
  <si>
    <t>ZrCuSiAs-HfCuSi201</t>
  </si>
  <si>
    <t>ZrCuSiAs-HfCuSi202</t>
  </si>
  <si>
    <t>ZrCuSiAs-HfCuSi203</t>
  </si>
  <si>
    <t>ZrCuSiAs-HfCuSi204</t>
  </si>
  <si>
    <t>ZrCuSiAs-HfCuSi205</t>
  </si>
  <si>
    <t>ZrCuSiAs-HfCuSi206</t>
  </si>
  <si>
    <t>ZrCuSiAs-HfCuSi207</t>
  </si>
  <si>
    <t>ZrCuSiAs-HfCuSi208</t>
  </si>
  <si>
    <t>ZrCuSiAs-HfCuSi209</t>
  </si>
  <si>
    <t>ZrCuSiAs-HfCuSi210</t>
  </si>
  <si>
    <t>ZrCuSiAs-HfCuSi211</t>
  </si>
  <si>
    <t>ZrCuSiAs-HfCuSi212</t>
  </si>
  <si>
    <t>ZrCuSiAs-HfCuSi213</t>
  </si>
  <si>
    <t>ZrCuSiAs-HfCuSi214</t>
  </si>
  <si>
    <t>ZrCuSiAs-HfCuSi215</t>
  </si>
  <si>
    <t>ZrCuSiAs-HfCuSi216</t>
  </si>
  <si>
    <t>ZrCuSiAs-HfCuSi217</t>
  </si>
  <si>
    <t>ZrCuSiAs-HfCuSi218</t>
  </si>
  <si>
    <t>ZrCuSiAs-HfCuSi219</t>
  </si>
  <si>
    <t>ZrCuSiAs-HfCuSi220</t>
  </si>
  <si>
    <t>ZrCuSiAs-HfCuSi221</t>
  </si>
  <si>
    <t>ZrCuSiAs-HfCuSi222</t>
  </si>
  <si>
    <t>ZrCuSiAs-HfCuSi223</t>
  </si>
  <si>
    <t>ZrCuSiAs-HfCuSi224</t>
  </si>
  <si>
    <t>ZrCuSiAs-HfCuSi225</t>
  </si>
  <si>
    <t>ZrCuSiAs-HfCuSi226</t>
  </si>
  <si>
    <t>ZrCuSiAs-HfCuSi227</t>
  </si>
  <si>
    <t>ZrCuSiAs-HfCuSi228</t>
  </si>
  <si>
    <t>ZrCuSiAs-HfCuSi229</t>
  </si>
  <si>
    <t>ZrCuSiAs-HfCuSi230</t>
  </si>
  <si>
    <t>ZrCuSiAs-HfCuSi231</t>
  </si>
  <si>
    <t>ZrCuSiAs-HfCuSi232</t>
  </si>
  <si>
    <t>ZrCuSiAs-HfCuSi233</t>
  </si>
  <si>
    <t>ZrCuSiAs-HfCuSi234</t>
  </si>
  <si>
    <t>ZrCuSiAs-HfCuSi235</t>
  </si>
  <si>
    <t>ZrCuSiAs-HfCuSi236</t>
  </si>
  <si>
    <t>ZrCuSiAs-HfCuSi237</t>
  </si>
  <si>
    <t>ZrCuSiAs-HfCuSi238</t>
  </si>
  <si>
    <t>ZrCuSiAs-HfCuSi239</t>
  </si>
  <si>
    <t>ZrCuSiAs-HfCuSi240</t>
  </si>
  <si>
    <t>ZrCuSiAs-HfCuSi241</t>
  </si>
  <si>
    <t>ZrCuSiAs-HfCuSi242</t>
  </si>
  <si>
    <t>ZrCuSiAs-HfCuSi243</t>
  </si>
  <si>
    <t>ZrCuSiAs-HfCuSi244</t>
  </si>
  <si>
    <t>ZrCuSiAs-HfCuSi245</t>
  </si>
  <si>
    <t>ZrCuSiAs-HfCuSi246</t>
  </si>
  <si>
    <t>ZrCuSiAs-HfCuSi247</t>
  </si>
  <si>
    <t>ZrCuSiAs-HfCuSi248</t>
  </si>
  <si>
    <t>ZrCuSiAs-HfCuSi249</t>
  </si>
  <si>
    <t>ZrCuSiAs-HfCuSi250</t>
  </si>
  <si>
    <t>ZrCuSiAs-HfCuSi251</t>
  </si>
  <si>
    <t>ZrCuSiAs-HfCuSi252</t>
  </si>
  <si>
    <t>ZrCuSiAs-HfCuSi253</t>
  </si>
  <si>
    <t>ZrCuSiAs-HfCuSi254</t>
  </si>
  <si>
    <t>ZrCuSiAs-HfCuSi255</t>
  </si>
  <si>
    <t>ZrCuSiAs-HfCuSi256</t>
  </si>
  <si>
    <t>ZrCuSiAs-HfCuSi257</t>
  </si>
  <si>
    <t>ZrCuSiAs-HfCuSi258</t>
  </si>
  <si>
    <t>ZrCuSiAs-HfCuSi259</t>
  </si>
  <si>
    <t>ZrCuSiAs-HfCuSi260</t>
  </si>
  <si>
    <t>ZrCuSiAs-HfCuSi261</t>
  </si>
  <si>
    <t>ZrCuSiAs-HfCuSi262</t>
  </si>
  <si>
    <t>ZrCuSiAs-HfCuSi263</t>
  </si>
  <si>
    <t>ZrCuSiAs-HfCuSi264</t>
  </si>
  <si>
    <t>ZrCuSiAs-HfCuSi265</t>
  </si>
  <si>
    <t>ZrCuSiAs-HfCuSi266</t>
  </si>
  <si>
    <t>ZrCuSiAs-HfCuSi267</t>
  </si>
  <si>
    <t>ZrCuSiAs-HfCuSi268</t>
  </si>
  <si>
    <t>ZrCuSiAs-HfCuSi269</t>
  </si>
  <si>
    <t>ZrCuSiAs-HfCuSi270</t>
  </si>
  <si>
    <t>ZrCuSiAs-HfCuSi271</t>
  </si>
  <si>
    <t>ZrCuSiAs-HfCuSi272</t>
  </si>
  <si>
    <t>ZrCuSiAs-HfCuSi273</t>
  </si>
  <si>
    <t>ZrCuSiAs-HfCuSi274</t>
  </si>
  <si>
    <t>ZrCuSiAs-HfCuSi275</t>
  </si>
  <si>
    <t>ZrCuSiAs-HfCuSi276</t>
  </si>
  <si>
    <t>ZrCuSiAs-HfCuSi277</t>
  </si>
  <si>
    <t>ZrCuSiAs-HfCuSi278</t>
  </si>
  <si>
    <t>ZrCuSiAs-HfCuSi279</t>
  </si>
  <si>
    <t>ZrCuSiAs-HfCuSi280</t>
  </si>
  <si>
    <t>ZrCuSiAs-HfCuSi281</t>
  </si>
  <si>
    <t>ZrCuSiAs-HfCuSi282</t>
  </si>
  <si>
    <t>ZrCuSiAs-HfCuSi283</t>
  </si>
  <si>
    <t>ZrCuSiAs-HfCuSi284</t>
  </si>
  <si>
    <t>ZrCuSiAs-HfCuSi285</t>
  </si>
  <si>
    <t>ZrCuSiAs-HfCuSi286</t>
  </si>
  <si>
    <t>ZrCuSiAs-HfCuSi287</t>
  </si>
  <si>
    <t>ZrCuSiAs-HfCuSi288</t>
  </si>
  <si>
    <t>ZrCuSiAs-HfCuSi289</t>
  </si>
  <si>
    <t>ZrCuSiAs-HfCuSi290</t>
  </si>
  <si>
    <t>ZrCuSiAs-HfCuSi291</t>
  </si>
  <si>
    <t>ZrCuSiAs-HfCuSi292</t>
  </si>
  <si>
    <t>ZrCuSiAs-HfCuSi293</t>
  </si>
  <si>
    <t>ZrCuSiAs-HfCuSi294</t>
  </si>
  <si>
    <t>ZrCuSiAs-HfCuSi295</t>
  </si>
  <si>
    <t>ZrCuSiAs-HfCuSi296</t>
  </si>
  <si>
    <t>ZrCuSiAs-HfCuSi297</t>
  </si>
  <si>
    <t>ZrCuSiAs-HfCuSi298</t>
  </si>
  <si>
    <t>ZrCuSiAs-HfCuSi299</t>
  </si>
  <si>
    <t>ZrCuSiAs-HfCuSi300</t>
  </si>
  <si>
    <t>ZrCuSiAs-HfCuSi301</t>
  </si>
  <si>
    <t>ZrCuSiAs-HfCuSi302</t>
  </si>
  <si>
    <t>ZrCuSiAs-HfCuSi303</t>
  </si>
  <si>
    <t>ZrCuSiAs-HfCuSi304</t>
  </si>
  <si>
    <t>ZrCuSiAs-HfCuSi305</t>
  </si>
  <si>
    <t>ZrCuSiAs-HfCuSi306</t>
  </si>
  <si>
    <t>ZrCuSiAs-HfCuSi307</t>
  </si>
  <si>
    <t>ZrCuSiAs-HfCuSi308</t>
  </si>
  <si>
    <t>ZrCuSiAs-HfCuSi309</t>
  </si>
  <si>
    <t>ZrCuSiAs-HfCuSi310</t>
  </si>
  <si>
    <t>ZrCuSiAs-HfCuSi311</t>
  </si>
  <si>
    <t>ZrCuSiAs-HfCuSi312</t>
  </si>
  <si>
    <t>ZrCuSiAs-HfCuSi313</t>
  </si>
  <si>
    <t>ZrCuSiAs-HfCuSi314</t>
  </si>
  <si>
    <t>ZrCuSiAs-HfCuSi315</t>
  </si>
  <si>
    <t>ZrCuSiAs-HfCuSi316</t>
  </si>
  <si>
    <t>ZrCuSiAs-HfCuSi317</t>
  </si>
  <si>
    <t>ZrCuSiAs-HfCuSi318</t>
  </si>
  <si>
    <t>ZrCuSiAs-HfCuSi319</t>
  </si>
  <si>
    <t>ZrCuSiAs-HfCuSi320</t>
  </si>
  <si>
    <t>ZrCuSiAs-HfCuSi321</t>
  </si>
  <si>
    <t>ZrCuSiAs-HfCuSi322</t>
  </si>
  <si>
    <t>ZrCuSiAs-HfCuSi323</t>
  </si>
  <si>
    <t>ZrCuSiAs-HfCuSi324</t>
  </si>
  <si>
    <t>ZrCuSiAs-HfCuSi325</t>
  </si>
  <si>
    <t>ZrCuSiAs-HfCuSi326</t>
  </si>
  <si>
    <t>ZrCuSiAs-HfCuSi327</t>
  </si>
  <si>
    <t>ZrCuSiAs-HfCuSi328</t>
  </si>
  <si>
    <t>ZrCuSiAs-HfCuSi329</t>
  </si>
  <si>
    <t>ZrCuSiAs-HfCuSi330</t>
  </si>
  <si>
    <t>ZrCuSiAs-HfCuSi331</t>
  </si>
  <si>
    <t>ZrCuSiAs-HfCuSi332</t>
  </si>
  <si>
    <t>ZrCuSiAs-HfCuSi333</t>
  </si>
  <si>
    <t>ZrCuSiAs-HfCuSi334</t>
  </si>
  <si>
    <t>ZrCuSiAs-HfCuSi335</t>
  </si>
  <si>
    <t>CaBe2Ge3</t>
  </si>
  <si>
    <t>CaBe2Ge4</t>
  </si>
  <si>
    <t>CaBe2Ge5</t>
  </si>
  <si>
    <t>CaBe2Ge6</t>
  </si>
  <si>
    <t>CaBe2Ge7</t>
  </si>
  <si>
    <t>CaBe2Ge8</t>
  </si>
  <si>
    <t>CaBe2Ge9</t>
  </si>
  <si>
    <t>CaBe2Ge10</t>
  </si>
  <si>
    <t>CaBe2Ge11</t>
  </si>
  <si>
    <t>CaBe2Ge12</t>
  </si>
  <si>
    <t>CaBe2Ge13</t>
  </si>
  <si>
    <t>CaBe2Ge14</t>
  </si>
  <si>
    <t>CaBe2Ge15</t>
  </si>
  <si>
    <t>CaBe2Ge16</t>
  </si>
  <si>
    <t>CaBe2Ge17</t>
  </si>
  <si>
    <t>CaBe2Ge18</t>
  </si>
  <si>
    <t>CaBe2Ge19</t>
  </si>
  <si>
    <t>CaBe2Ge20</t>
  </si>
  <si>
    <t>CaBe2Ge21</t>
  </si>
  <si>
    <t>CaBe2Ge22</t>
  </si>
  <si>
    <t>CaBe2Ge23</t>
  </si>
  <si>
    <t>CaBe2Ge24</t>
  </si>
  <si>
    <t>CaBe2Ge25</t>
  </si>
  <si>
    <t>CaBe2Ge26</t>
  </si>
  <si>
    <t>CaBe2Ge27</t>
  </si>
  <si>
    <t>CaBe2Ge28</t>
  </si>
  <si>
    <t>CaBe2Ge29</t>
  </si>
  <si>
    <t>CaBe2Ge30</t>
  </si>
  <si>
    <t>CaBe2Ge31</t>
  </si>
  <si>
    <t>CaBe2Ge32</t>
  </si>
  <si>
    <t>CaBe2Ge33</t>
  </si>
  <si>
    <t>CaBe2Ge34</t>
  </si>
  <si>
    <t>CaBe2Ge35</t>
  </si>
  <si>
    <t>CaBe2Ge36</t>
  </si>
  <si>
    <t>CaBe2Ge37</t>
  </si>
  <si>
    <t>CaBe2Ge38</t>
  </si>
  <si>
    <t>CaBe2Ge39</t>
  </si>
  <si>
    <t>CaBe2Ge40</t>
  </si>
  <si>
    <t>CaBe2Ge41</t>
  </si>
  <si>
    <t>CaBe2Ge42</t>
  </si>
  <si>
    <t>CaBe2Ge43</t>
  </si>
  <si>
    <t>CaBe2Ge44</t>
  </si>
  <si>
    <t>CaBe2Ge45</t>
  </si>
  <si>
    <t>CaBe2Ge46</t>
  </si>
  <si>
    <t>CaBe2Ge47</t>
  </si>
  <si>
    <t>CaBe2Ge48</t>
  </si>
  <si>
    <t>CaBe2Ge49</t>
  </si>
  <si>
    <t>CaBe2Ge50</t>
  </si>
  <si>
    <t>CaBe2Ge51</t>
  </si>
  <si>
    <t>CaBe2Ge52</t>
  </si>
  <si>
    <t>CaBe2Ge53</t>
  </si>
  <si>
    <t>CaBe2Ge54</t>
  </si>
  <si>
    <t>CaBe2Ge55</t>
  </si>
  <si>
    <t>CaBe2Ge56</t>
  </si>
  <si>
    <t>CaBe2Ge57</t>
  </si>
  <si>
    <t>CaBe2Ge58</t>
  </si>
  <si>
    <t>CaBe2Ge59</t>
  </si>
  <si>
    <t>CaBe2Ge60</t>
  </si>
  <si>
    <t>CaBe2Ge61</t>
  </si>
  <si>
    <t>CaBe2Ge62</t>
  </si>
  <si>
    <t>CaBe2Ge63</t>
  </si>
  <si>
    <t>CaBe2Ge64</t>
  </si>
  <si>
    <t>CaBe2Ge65</t>
  </si>
  <si>
    <t>CaBe2Ge66</t>
  </si>
  <si>
    <t>CaBe2Ge67</t>
  </si>
  <si>
    <t>CaBe2Ge68</t>
  </si>
  <si>
    <t>CaBe2Ge69</t>
  </si>
  <si>
    <t>CaBe2Ge70</t>
  </si>
  <si>
    <t>CaBe2Ge71</t>
  </si>
  <si>
    <t>CaBe2Ge72</t>
  </si>
  <si>
    <t>CaBe2Ge73</t>
  </si>
  <si>
    <t>CaBe2Ge74</t>
  </si>
  <si>
    <t>CaBe2Ge75</t>
  </si>
  <si>
    <t>CaBe2Ge76</t>
  </si>
  <si>
    <t>CaBe2Ge77</t>
  </si>
  <si>
    <t>CaBe2Ge78</t>
  </si>
  <si>
    <t>CaBe2Ge79</t>
  </si>
  <si>
    <t>CaBe2Ge80</t>
  </si>
  <si>
    <t>CaBe2Ge81</t>
  </si>
  <si>
    <t>CaBe2Ge82</t>
  </si>
  <si>
    <t>CaBe2Ge83</t>
  </si>
  <si>
    <t>CaBe2Ge84</t>
  </si>
  <si>
    <t>CaBe2Ge85</t>
  </si>
  <si>
    <t>CaBe2Ge86</t>
  </si>
  <si>
    <t>CaBe2Ge87</t>
  </si>
  <si>
    <t>CaBe2Ge88</t>
  </si>
  <si>
    <t>CaBe2Ge89</t>
  </si>
  <si>
    <t>CaBe2Ge90</t>
  </si>
  <si>
    <t>CaBe2Ge91</t>
  </si>
  <si>
    <t>CaBe2Ge92</t>
  </si>
  <si>
    <t>CaBe2Ge93</t>
  </si>
  <si>
    <t>CaBe2Ge94</t>
  </si>
  <si>
    <t>CaBe2Ge95</t>
  </si>
  <si>
    <t>CaBe2Ge96</t>
  </si>
  <si>
    <t>CaBe2Ge97</t>
  </si>
  <si>
    <t>CaBe2Ge98</t>
  </si>
  <si>
    <t>CaBe2Ge99</t>
  </si>
  <si>
    <t>CaBe2Ge100</t>
  </si>
  <si>
    <t>CaBe2Ge101</t>
  </si>
  <si>
    <t>CaBe2Ge102</t>
  </si>
  <si>
    <t>CaBe2Ge103</t>
  </si>
  <si>
    <t>CaBe2Ge104</t>
  </si>
  <si>
    <t>CaBe2Ge105</t>
  </si>
  <si>
    <t>CaBe2Ge106</t>
  </si>
  <si>
    <t>CaBe2Ge107</t>
  </si>
  <si>
    <t>CaBe2Ge108</t>
  </si>
  <si>
    <t>CaBe2Ge109</t>
  </si>
  <si>
    <t>CaBe2Ge110</t>
  </si>
  <si>
    <t>CaBe2Ge111</t>
  </si>
  <si>
    <t>CaBe2Ge112</t>
  </si>
  <si>
    <t>CaBe2Ge113</t>
  </si>
  <si>
    <t>CaBe2Ge114</t>
  </si>
  <si>
    <t>CaBe2Ge115</t>
  </si>
  <si>
    <t>CaBe2Ge116</t>
  </si>
  <si>
    <t>CaBe2Ge117</t>
  </si>
  <si>
    <t>CaBe2Ge118</t>
  </si>
  <si>
    <t>CaBe2Ge119</t>
  </si>
  <si>
    <t>CaBe2Ge120</t>
  </si>
  <si>
    <t>CaBe2Ge121</t>
  </si>
  <si>
    <t>CaBe2Ge122</t>
  </si>
  <si>
    <t>CaBe2Ge123</t>
  </si>
  <si>
    <t>CaBe2Ge124</t>
  </si>
  <si>
    <t>CaBe2Ge125</t>
  </si>
  <si>
    <t>CaBe2Ge126</t>
  </si>
  <si>
    <t>CaBe2Ge127</t>
  </si>
  <si>
    <t>CaBe2Ge128</t>
  </si>
  <si>
    <t>CaBe2Ge129</t>
  </si>
  <si>
    <t>CaBe2Ge130</t>
  </si>
  <si>
    <t>CaBe2Ge131</t>
  </si>
  <si>
    <t>CaBe2Ge132</t>
  </si>
  <si>
    <t>CaBe2Ge133</t>
  </si>
  <si>
    <t>CaBe2Ge134</t>
  </si>
  <si>
    <t>CaBe2Ge135</t>
  </si>
  <si>
    <t>CaBe2Ge136</t>
  </si>
  <si>
    <t>CaBe2Ge137</t>
  </si>
  <si>
    <t>CaBe2Ge138</t>
  </si>
  <si>
    <t>CaBe2Ge139</t>
  </si>
  <si>
    <t>CaBe2Ge140</t>
  </si>
  <si>
    <t>CaBe2Ge141</t>
  </si>
  <si>
    <t>CaBe2Ge142</t>
  </si>
  <si>
    <t>CaBe2Ge143</t>
  </si>
  <si>
    <t>CaBe2Ge144</t>
  </si>
  <si>
    <t>CaBe2Ge145</t>
  </si>
  <si>
    <t>CaBe2Ge146</t>
  </si>
  <si>
    <t>CaBe2Ge147</t>
  </si>
  <si>
    <t>CaBe2Ge148</t>
  </si>
  <si>
    <t>CaBe2Ge149</t>
  </si>
  <si>
    <t>CaBe2Ge150</t>
  </si>
  <si>
    <t>CaBe2Ge151</t>
  </si>
  <si>
    <t>CaBe2Ge152</t>
  </si>
  <si>
    <t>CaBe2Ge153</t>
  </si>
  <si>
    <t>CaBe2Ge154</t>
  </si>
  <si>
    <t>CaBe2Ge155</t>
  </si>
  <si>
    <t>CaBe2Ge156</t>
  </si>
  <si>
    <t>CaBe2Ge157</t>
  </si>
  <si>
    <t>CaBe2Ge158</t>
  </si>
  <si>
    <t>CaBe2Ge159</t>
  </si>
  <si>
    <t>CaBe2Ge160</t>
  </si>
  <si>
    <t>CaBe2Ge161</t>
  </si>
  <si>
    <t>CaBe2Ge162</t>
  </si>
  <si>
    <t>CaBe2Ge163</t>
  </si>
  <si>
    <t>CaBe2Ge164</t>
  </si>
  <si>
    <t>CaBe2Ge165</t>
  </si>
  <si>
    <t>CaBe2Ge166</t>
  </si>
  <si>
    <t>CaBe2Ge167</t>
  </si>
  <si>
    <t>CaBe2Ge168</t>
  </si>
  <si>
    <t>CaBe2Ge169</t>
  </si>
  <si>
    <t>CaBe2Ge170</t>
  </si>
  <si>
    <t>CaBe2Ge171</t>
  </si>
  <si>
    <t>CaBe2Ge172</t>
  </si>
  <si>
    <t>CaBe2Ge173</t>
  </si>
  <si>
    <t>CaBe2Ge174</t>
  </si>
  <si>
    <t>CaBe2Ge175</t>
  </si>
  <si>
    <t>CaBe2Ge176</t>
  </si>
  <si>
    <t>CaBe2Ge177</t>
  </si>
  <si>
    <t>CaBe2Ge178</t>
  </si>
  <si>
    <t>CaBe2Ge179</t>
  </si>
  <si>
    <t>CaBe2Ge180</t>
  </si>
  <si>
    <t>CaBe2Ge181</t>
  </si>
  <si>
    <t>CaBe2Ge182</t>
  </si>
  <si>
    <t>CaBe2Ge183</t>
  </si>
  <si>
    <t>CaBe2Ge184</t>
  </si>
  <si>
    <t>CaBe2Ge185</t>
  </si>
  <si>
    <t>CaBe2Ge186</t>
  </si>
  <si>
    <t>CaBe2Ge187</t>
  </si>
  <si>
    <t>CaBe2Ge188</t>
  </si>
  <si>
    <t>CaBe2Ge189</t>
  </si>
  <si>
    <t>CaBe2Ge190</t>
  </si>
  <si>
    <t>CaBe2Ge191</t>
  </si>
  <si>
    <t>CaBe2Ge192</t>
  </si>
  <si>
    <t>CaBe2Ge193</t>
  </si>
  <si>
    <t>CaBe2Ge194</t>
  </si>
  <si>
    <t>CaBe2Ge195</t>
  </si>
  <si>
    <t>CaBe2Ge196</t>
  </si>
  <si>
    <t>CaBe2Ge197</t>
  </si>
  <si>
    <t>CaBe2Ge198</t>
  </si>
  <si>
    <t>CaBe2Ge199</t>
  </si>
  <si>
    <t>CaBe2Ge200</t>
  </si>
  <si>
    <t>CaBe2Ge201</t>
  </si>
  <si>
    <t>CaBe2Ge202</t>
  </si>
  <si>
    <t>LaZn0.5Sb3</t>
  </si>
  <si>
    <t>LaZn0.5Sb4</t>
  </si>
  <si>
    <t>LaZn0.5Sb5</t>
  </si>
  <si>
    <t>LaZn0.5Sb6</t>
  </si>
  <si>
    <t>LaZn0.5Sb7</t>
  </si>
  <si>
    <t>LaZn0.5Sb8</t>
  </si>
  <si>
    <t>LaZn0.5Sb9</t>
  </si>
  <si>
    <t>LaZn0.5Sb10</t>
  </si>
  <si>
    <t>LaZn0.5Sb11</t>
  </si>
  <si>
    <t>LaZn0.5Sb12</t>
  </si>
  <si>
    <t>LaZn0.5Sb13</t>
  </si>
  <si>
    <t>LaZn0.5Sb14</t>
  </si>
  <si>
    <t>LaZn0.5Sb15</t>
  </si>
  <si>
    <t>LaZn0.5Sb16</t>
  </si>
  <si>
    <t>LaZn0.5Sb17</t>
  </si>
  <si>
    <t>LaZn0.5Sb18</t>
  </si>
  <si>
    <t>LaZn0.5Sb19</t>
  </si>
  <si>
    <t>LaZn0.5Sb20</t>
  </si>
  <si>
    <t>LaZn0.5Sb21</t>
  </si>
  <si>
    <t>LaZn0.5Sb22</t>
  </si>
  <si>
    <t>LaZn0.5Sb23</t>
  </si>
  <si>
    <t>LaZn0.5Sb24</t>
  </si>
  <si>
    <t>LaZn0.5Sb25</t>
  </si>
  <si>
    <t>LaZn0.5Sb26</t>
  </si>
  <si>
    <t>LaZn0.5Sb27</t>
  </si>
  <si>
    <t>LaZn0.5Sb28</t>
  </si>
  <si>
    <t>LaZn0.5Sb29</t>
  </si>
  <si>
    <t>LaZn0.5Sb30</t>
  </si>
  <si>
    <t>LaZn0.5Sb31</t>
  </si>
  <si>
    <t>LaZn0.5Sb32</t>
  </si>
  <si>
    <t>LaZn0.5Sb33</t>
  </si>
  <si>
    <t>LaZn0.5Sb34</t>
  </si>
  <si>
    <t>LaZn0.5Sb35</t>
  </si>
  <si>
    <t>LaZn0.5Sb36</t>
  </si>
  <si>
    <t>LaZn0.5Sb37</t>
  </si>
  <si>
    <t>LaZn0.5Sb38</t>
  </si>
  <si>
    <t>LaZn0.5Sb39</t>
  </si>
  <si>
    <t>LaZn0.5Sb40</t>
  </si>
  <si>
    <t>LaZn0.5Sb41</t>
  </si>
  <si>
    <t>LaZn0.5Sb42</t>
  </si>
  <si>
    <t>LaZn0.5Sb43</t>
  </si>
  <si>
    <t>LaZn0.5Sb44</t>
  </si>
  <si>
    <t>LaZn0.5Sb45</t>
  </si>
  <si>
    <t>BaMg2Sn3</t>
  </si>
  <si>
    <t>BaMg2Sn4</t>
  </si>
  <si>
    <t>BaNiS3</t>
  </si>
  <si>
    <t>BaNiS4</t>
  </si>
  <si>
    <t>BaNiS5</t>
  </si>
  <si>
    <t>BaNiS6</t>
  </si>
  <si>
    <t>BaNiS7</t>
  </si>
  <si>
    <t>BaNiS8</t>
  </si>
  <si>
    <t>BaNiS9</t>
  </si>
  <si>
    <t>BaNiS10</t>
  </si>
  <si>
    <t>BaNiS11</t>
  </si>
  <si>
    <t>BaNiS12</t>
  </si>
  <si>
    <t>BaNiS13</t>
  </si>
  <si>
    <t>BaNiS14</t>
  </si>
  <si>
    <t>BaNiS15</t>
  </si>
  <si>
    <t>BaNiS16</t>
  </si>
  <si>
    <t>BaNiS17</t>
  </si>
  <si>
    <t>BaNiS18</t>
  </si>
  <si>
    <t>BaNiS19</t>
  </si>
  <si>
    <t>BaNiS20</t>
  </si>
  <si>
    <t>BaNiS21</t>
  </si>
  <si>
    <t>BaNiS22</t>
  </si>
  <si>
    <t>BaNiS23</t>
  </si>
  <si>
    <t>BaNiS24</t>
  </si>
  <si>
    <t>CeAgAs3</t>
  </si>
  <si>
    <t>Co0.5 La Ti O5</t>
  </si>
  <si>
    <t>CoUC3</t>
  </si>
  <si>
    <t>CoUC4</t>
  </si>
  <si>
    <t>CoUC5</t>
  </si>
  <si>
    <t>CoUC6</t>
  </si>
  <si>
    <t>CoUC7</t>
  </si>
  <si>
    <t>CoUC8</t>
  </si>
  <si>
    <t>CoUC9</t>
  </si>
  <si>
    <t>CoUC10</t>
  </si>
  <si>
    <t>CoUC11</t>
  </si>
  <si>
    <t>CoUC12</t>
  </si>
  <si>
    <t>CoUC13</t>
  </si>
  <si>
    <t>CoUC14</t>
  </si>
  <si>
    <t>CoUC15</t>
  </si>
  <si>
    <t>CsFeF5</t>
  </si>
  <si>
    <t>CsFeF6</t>
  </si>
  <si>
    <t>Ho4-xSb2O3</t>
  </si>
  <si>
    <t xml:space="preserve"> Li2TiSiO6</t>
  </si>
  <si>
    <t xml:space="preserve"> Li2TiSiO7</t>
  </si>
  <si>
    <t xml:space="preserve"> Li2TiSiO8</t>
  </si>
  <si>
    <t xml:space="preserve"> Li2TiSiO9</t>
  </si>
  <si>
    <t xml:space="preserve"> Li2TiSiO10</t>
  </si>
  <si>
    <t xml:space="preserve"> Li2TiSiO11</t>
  </si>
  <si>
    <t>Ni2.9Te3</t>
  </si>
  <si>
    <t>Ni2.9Te4</t>
  </si>
  <si>
    <t>Ni2.9Te5</t>
  </si>
  <si>
    <t>Ni2.9Te6</t>
  </si>
  <si>
    <t>Ni2.9Te7</t>
  </si>
  <si>
    <t>Ni2.9Te8</t>
  </si>
  <si>
    <t>Ni2.9Te9</t>
  </si>
  <si>
    <t>Ni2.9Te10</t>
  </si>
  <si>
    <t>PrNiSb3</t>
  </si>
  <si>
    <t>PrNiSb4</t>
  </si>
  <si>
    <t>PrNiSb5</t>
  </si>
  <si>
    <t>PrNiSb6</t>
  </si>
  <si>
    <t>PrNiSb7</t>
  </si>
  <si>
    <t>PrNiSb8</t>
  </si>
  <si>
    <t>PrNiSb9</t>
  </si>
  <si>
    <t>PrNiSb10</t>
  </si>
  <si>
    <t>PrNiSb11</t>
  </si>
  <si>
    <t>PrNiSb12</t>
  </si>
  <si>
    <t>PrNiSb13</t>
  </si>
  <si>
    <t>PrNiSb14</t>
  </si>
  <si>
    <t>PrNiSb15</t>
  </si>
  <si>
    <t>PrNiSb16</t>
  </si>
  <si>
    <t>PrNiSb17</t>
  </si>
  <si>
    <t>PrNiSb18</t>
  </si>
  <si>
    <t>PrNiSb19</t>
  </si>
  <si>
    <t>structure typpe</t>
  </si>
  <si>
    <t>#e in MG sq.-net</t>
  </si>
  <si>
    <t>#e in TM sq.-net</t>
  </si>
  <si>
    <t>s- and p-el.</t>
  </si>
  <si>
    <t>d-el.</t>
  </si>
  <si>
    <t>bolder #e for MG</t>
  </si>
  <si>
    <t>bold estimates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</si>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</sst>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Arial"/>
      <family val="2"/>
    </font>
    <font>
      <u/>
      <sz val="9.9"/>
      <color theme="10"/>
      <name val="Calibri"/>
      <family val="2"/>
    </font>
    <font>
      <sz val="9.9"/>
      <name val="Calibri"/>
      <family val="2"/>
    </font>
    <font>
      <u/>
      <sz val="9.9"/>
      <name val="Calibri"/>
      <family val="2"/>
    </font>
    <font>
      <sz val="8"/>
      <name val="Arial"/>
      <family val="2"/>
    </font>
    <font>
      <i/>
      <sz val="8"/>
      <name val="Arial"/>
      <family val="2"/>
    </font>
    <font>
      <sz val="11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0" borderId="5" xfId="0" applyFont="1" applyBorder="1"/>
    <xf numFmtId="0" fontId="1" fillId="0" borderId="6" xfId="0" applyFont="1" applyBorder="1"/>
    <xf numFmtId="0" fontId="2" fillId="0" borderId="8" xfId="0" applyFont="1" applyBorder="1"/>
    <xf numFmtId="0" fontId="6" fillId="0" borderId="9" xfId="1" applyNumberFormat="1" applyFont="1" applyBorder="1" applyAlignment="1" applyProtection="1"/>
    <xf numFmtId="0" fontId="1" fillId="0" borderId="12" xfId="0" applyFont="1" applyBorder="1"/>
    <xf numFmtId="0" fontId="1" fillId="0" borderId="3" xfId="0" applyFont="1" applyBorder="1"/>
    <xf numFmtId="0" fontId="1" fillId="0" borderId="16" xfId="0" applyFont="1" applyBorder="1"/>
    <xf numFmtId="0" fontId="1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2" borderId="11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wrapText="1"/>
    </xf>
    <xf numFmtId="0" fontId="1" fillId="0" borderId="8" xfId="0" applyFont="1" applyBorder="1"/>
    <xf numFmtId="0" fontId="1" fillId="0" borderId="0" xfId="0" applyFont="1"/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5" xfId="0" applyFont="1" applyBorder="1"/>
    <xf numFmtId="0" fontId="7" fillId="0" borderId="1" xfId="1" applyFont="1" applyBorder="1" applyAlignment="1" applyProtection="1">
      <alignment wrapText="1"/>
    </xf>
    <xf numFmtId="0" fontId="8" fillId="0" borderId="1" xfId="0" applyFont="1" applyBorder="1"/>
    <xf numFmtId="0" fontId="10" fillId="0" borderId="0" xfId="0" applyFont="1"/>
    <xf numFmtId="16" fontId="1" fillId="0" borderId="5" xfId="0" applyNumberFormat="1" applyFont="1" applyBorder="1"/>
    <xf numFmtId="0" fontId="8" fillId="0" borderId="4" xfId="0" applyFont="1" applyBorder="1"/>
    <xf numFmtId="0" fontId="8" fillId="0" borderId="0" xfId="0" applyFont="1"/>
    <xf numFmtId="0" fontId="1" fillId="2" borderId="6" xfId="0" applyFont="1" applyFill="1" applyBorder="1"/>
    <xf numFmtId="0" fontId="1" fillId="0" borderId="2" xfId="0" applyFont="1" applyBorder="1"/>
    <xf numFmtId="0" fontId="1" fillId="0" borderId="18" xfId="0" applyFont="1" applyBorder="1"/>
    <xf numFmtId="0" fontId="8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8" xfId="0" applyFont="1" applyBorder="1" applyAlignment="1">
      <alignment vertical="top" wrapText="1"/>
    </xf>
    <xf numFmtId="0" fontId="1" fillId="3" borderId="18" xfId="0" applyFont="1" applyFill="1" applyBorder="1" applyAlignment="1">
      <alignment vertical="top" wrapText="1"/>
    </xf>
    <xf numFmtId="0" fontId="2" fillId="0" borderId="12" xfId="0" applyFont="1" applyBorder="1"/>
    <xf numFmtId="0" fontId="1" fillId="0" borderId="18" xfId="0" applyFont="1" applyBorder="1" applyAlignment="1">
      <alignment horizontal="center"/>
    </xf>
    <xf numFmtId="0" fontId="2" fillId="0" borderId="18" xfId="0" applyFont="1" applyBorder="1"/>
    <xf numFmtId="0" fontId="1" fillId="0" borderId="19" xfId="0" applyFont="1" applyBorder="1" applyAlignment="1">
      <alignment horizontal="center"/>
    </xf>
    <xf numFmtId="0" fontId="2" fillId="0" borderId="1" xfId="0" applyFont="1" applyBorder="1"/>
    <xf numFmtId="0" fontId="1" fillId="4" borderId="16" xfId="0" applyFont="1" applyFill="1" applyBorder="1"/>
    <xf numFmtId="0" fontId="1" fillId="4" borderId="0" xfId="0" applyFont="1" applyFill="1"/>
    <xf numFmtId="0" fontId="3" fillId="0" borderId="2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textRotation="90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 wrapText="1"/>
    </xf>
    <xf numFmtId="0" fontId="7" fillId="0" borderId="13" xfId="1" applyFont="1" applyBorder="1" applyAlignment="1" applyProtection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pPr>
              <a:solidFill>
                <a:schemeClr val="bg1">
                  <a:lumMod val="50000"/>
                </a:schemeClr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data!$G$3:$G$1300</c:f>
              <c:numCache>
                <c:formatCode>General</c:formatCode>
                <c:ptCount val="1298"/>
                <c:pt idx="0">
                  <c:v>2.665</c:v>
                </c:pt>
                <c:pt idx="1">
                  <c:v>2.3620000000000001</c:v>
                </c:pt>
                <c:pt idx="2">
                  <c:v>2.5829</c:v>
                </c:pt>
                <c:pt idx="3">
                  <c:v>2.633</c:v>
                </c:pt>
                <c:pt idx="4">
                  <c:v>2.7690000000000001</c:v>
                </c:pt>
                <c:pt idx="5">
                  <c:v>2.5529999999999999</c:v>
                </c:pt>
                <c:pt idx="6">
                  <c:v>2.7040000000000002</c:v>
                </c:pt>
                <c:pt idx="7">
                  <c:v>2.3849999999999998</c:v>
                </c:pt>
                <c:pt idx="8">
                  <c:v>2.35067</c:v>
                </c:pt>
                <c:pt idx="9">
                  <c:v>2.2679999999999998</c:v>
                </c:pt>
                <c:pt idx="10">
                  <c:v>2.4090199999999999</c:v>
                </c:pt>
                <c:pt idx="11">
                  <c:v>2.6894</c:v>
                </c:pt>
                <c:pt idx="12">
                  <c:v>2.7269999999999999</c:v>
                </c:pt>
                <c:pt idx="13">
                  <c:v>2.3386999999999998</c:v>
                </c:pt>
                <c:pt idx="14">
                  <c:v>2.4958999999999998</c:v>
                </c:pt>
                <c:pt idx="15">
                  <c:v>2.6678000000000002</c:v>
                </c:pt>
                <c:pt idx="16">
                  <c:v>2.36632</c:v>
                </c:pt>
                <c:pt idx="17">
                  <c:v>2.4860000000000002</c:v>
                </c:pt>
                <c:pt idx="18">
                  <c:v>2.77522</c:v>
                </c:pt>
                <c:pt idx="19">
                  <c:v>2.5880000000000001</c:v>
                </c:pt>
                <c:pt idx="20">
                  <c:v>2.2959999999999998</c:v>
                </c:pt>
                <c:pt idx="21">
                  <c:v>2.3820000000000001</c:v>
                </c:pt>
                <c:pt idx="22">
                  <c:v>2.2900999999999998</c:v>
                </c:pt>
                <c:pt idx="23">
                  <c:v>2.2556099999999999</c:v>
                </c:pt>
                <c:pt idx="24">
                  <c:v>2.3165</c:v>
                </c:pt>
                <c:pt idx="25">
                  <c:v>2.2732000000000001</c:v>
                </c:pt>
                <c:pt idx="26">
                  <c:v>2.4</c:v>
                </c:pt>
                <c:pt idx="27">
                  <c:v>2.3475000000000001</c:v>
                </c:pt>
                <c:pt idx="28">
                  <c:v>2.33</c:v>
                </c:pt>
                <c:pt idx="29">
                  <c:v>2.3492000000000002</c:v>
                </c:pt>
                <c:pt idx="30">
                  <c:v>2.343</c:v>
                </c:pt>
                <c:pt idx="31">
                  <c:v>2.3673999999999999</c:v>
                </c:pt>
                <c:pt idx="32">
                  <c:v>2.3361999999999998</c:v>
                </c:pt>
                <c:pt idx="33">
                  <c:v>2.2833000000000001</c:v>
                </c:pt>
                <c:pt idx="34">
                  <c:v>2.5853999999999999</c:v>
                </c:pt>
                <c:pt idx="35">
                  <c:v>2.5590999999999999</c:v>
                </c:pt>
                <c:pt idx="36">
                  <c:v>2.4344999999999999</c:v>
                </c:pt>
                <c:pt idx="37">
                  <c:v>2.4058999999999999</c:v>
                </c:pt>
                <c:pt idx="38">
                  <c:v>2.5152999999999999</c:v>
                </c:pt>
                <c:pt idx="39">
                  <c:v>2.3432200000000001</c:v>
                </c:pt>
                <c:pt idx="40">
                  <c:v>2.3440699999999999</c:v>
                </c:pt>
                <c:pt idx="41">
                  <c:v>2.15978</c:v>
                </c:pt>
                <c:pt idx="42">
                  <c:v>2.5339</c:v>
                </c:pt>
                <c:pt idx="43">
                  <c:v>2.6478000000000002</c:v>
                </c:pt>
                <c:pt idx="44">
                  <c:v>2.5337999999999998</c:v>
                </c:pt>
                <c:pt idx="45">
                  <c:v>2.5024999999999999</c:v>
                </c:pt>
                <c:pt idx="46">
                  <c:v>2.4554999999999998</c:v>
                </c:pt>
                <c:pt idx="47">
                  <c:v>2.395</c:v>
                </c:pt>
                <c:pt idx="48">
                  <c:v>2.2799999999999998</c:v>
                </c:pt>
                <c:pt idx="49">
                  <c:v>2.6392000000000002</c:v>
                </c:pt>
                <c:pt idx="50">
                  <c:v>2.89</c:v>
                </c:pt>
                <c:pt idx="51">
                  <c:v>2.4350000000000001</c:v>
                </c:pt>
                <c:pt idx="52">
                  <c:v>2.415</c:v>
                </c:pt>
                <c:pt idx="53">
                  <c:v>2.4140000000000001</c:v>
                </c:pt>
                <c:pt idx="54">
                  <c:v>2.41</c:v>
                </c:pt>
                <c:pt idx="55">
                  <c:v>2.3965000000000001</c:v>
                </c:pt>
                <c:pt idx="56">
                  <c:v>2.3837000000000002</c:v>
                </c:pt>
                <c:pt idx="57">
                  <c:v>2.4083999999999999</c:v>
                </c:pt>
                <c:pt idx="58">
                  <c:v>3.0181</c:v>
                </c:pt>
                <c:pt idx="59">
                  <c:v>2.9209999999999998</c:v>
                </c:pt>
                <c:pt idx="60">
                  <c:v>2.5680000000000001</c:v>
                </c:pt>
                <c:pt idx="61">
                  <c:v>2.8647</c:v>
                </c:pt>
                <c:pt idx="62">
                  <c:v>2.6814</c:v>
                </c:pt>
                <c:pt idx="63">
                  <c:v>2.4895999999999998</c:v>
                </c:pt>
                <c:pt idx="64">
                  <c:v>2.8157000000000001</c:v>
                </c:pt>
                <c:pt idx="65">
                  <c:v>2.5807000000000002</c:v>
                </c:pt>
                <c:pt idx="66">
                  <c:v>2.8218000000000001</c:v>
                </c:pt>
                <c:pt idx="67">
                  <c:v>2.8569</c:v>
                </c:pt>
                <c:pt idx="68">
                  <c:v>2.419</c:v>
                </c:pt>
                <c:pt idx="69">
                  <c:v>2.5310000000000001</c:v>
                </c:pt>
                <c:pt idx="70">
                  <c:v>2.6219999999999999</c:v>
                </c:pt>
                <c:pt idx="71">
                  <c:v>2.3687</c:v>
                </c:pt>
                <c:pt idx="72">
                  <c:v>2.5590000000000002</c:v>
                </c:pt>
                <c:pt idx="73">
                  <c:v>2.5409999999999999</c:v>
                </c:pt>
                <c:pt idx="74">
                  <c:v>2.5489999999999999</c:v>
                </c:pt>
                <c:pt idx="75">
                  <c:v>2.5299999999999998</c:v>
                </c:pt>
                <c:pt idx="76">
                  <c:v>2.68</c:v>
                </c:pt>
                <c:pt idx="77">
                  <c:v>2.6520000000000001</c:v>
                </c:pt>
                <c:pt idx="78">
                  <c:v>2.6392000000000002</c:v>
                </c:pt>
                <c:pt idx="79">
                  <c:v>2.6429999999999998</c:v>
                </c:pt>
                <c:pt idx="80">
                  <c:v>2.645</c:v>
                </c:pt>
                <c:pt idx="81">
                  <c:v>2.29</c:v>
                </c:pt>
                <c:pt idx="82">
                  <c:v>2.371</c:v>
                </c:pt>
                <c:pt idx="83">
                  <c:v>2.3866000000000001</c:v>
                </c:pt>
                <c:pt idx="84">
                  <c:v>2.3931</c:v>
                </c:pt>
                <c:pt idx="85">
                  <c:v>2.5499999999999998</c:v>
                </c:pt>
                <c:pt idx="86">
                  <c:v>2.3694999999999999</c:v>
                </c:pt>
                <c:pt idx="87">
                  <c:v>2.3762099999999999</c:v>
                </c:pt>
                <c:pt idx="88">
                  <c:v>2.4135</c:v>
                </c:pt>
                <c:pt idx="89">
                  <c:v>2.4390000000000001</c:v>
                </c:pt>
                <c:pt idx="90">
                  <c:v>2.508</c:v>
                </c:pt>
                <c:pt idx="91">
                  <c:v>2.5089999999999999</c:v>
                </c:pt>
                <c:pt idx="92">
                  <c:v>2.7227999999999999</c:v>
                </c:pt>
                <c:pt idx="93">
                  <c:v>2.9119999999999999</c:v>
                </c:pt>
                <c:pt idx="94">
                  <c:v>2.8054000000000001</c:v>
                </c:pt>
                <c:pt idx="95">
                  <c:v>2.8849999999999998</c:v>
                </c:pt>
                <c:pt idx="96">
                  <c:v>2.8180000000000001</c:v>
                </c:pt>
                <c:pt idx="97">
                  <c:v>2.8319999999999999</c:v>
                </c:pt>
                <c:pt idx="98">
                  <c:v>2.4531999999999998</c:v>
                </c:pt>
                <c:pt idx="99">
                  <c:v>2.38</c:v>
                </c:pt>
                <c:pt idx="100">
                  <c:v>2.2469999999999999</c:v>
                </c:pt>
                <c:pt idx="101">
                  <c:v>2.35</c:v>
                </c:pt>
                <c:pt idx="102">
                  <c:v>2.75</c:v>
                </c:pt>
                <c:pt idx="103">
                  <c:v>2.73</c:v>
                </c:pt>
                <c:pt idx="104">
                  <c:v>2.3633000000000002</c:v>
                </c:pt>
                <c:pt idx="105">
                  <c:v>2.8090000000000002</c:v>
                </c:pt>
                <c:pt idx="106">
                  <c:v>2.5219999999999998</c:v>
                </c:pt>
                <c:pt idx="107">
                  <c:v>2.5691999999999999</c:v>
                </c:pt>
                <c:pt idx="108">
                  <c:v>2.7160000000000002</c:v>
                </c:pt>
                <c:pt idx="109">
                  <c:v>2.7909999999999999</c:v>
                </c:pt>
                <c:pt idx="110">
                  <c:v>2.5438000000000001</c:v>
                </c:pt>
                <c:pt idx="111">
                  <c:v>2.5318999999999998</c:v>
                </c:pt>
                <c:pt idx="112">
                  <c:v>2.5024000000000002</c:v>
                </c:pt>
                <c:pt idx="113">
                  <c:v>2.4773000000000001</c:v>
                </c:pt>
                <c:pt idx="114">
                  <c:v>2.7544</c:v>
                </c:pt>
                <c:pt idx="115">
                  <c:v>2.71</c:v>
                </c:pt>
                <c:pt idx="116">
                  <c:v>2.4361999999999999</c:v>
                </c:pt>
                <c:pt idx="117">
                  <c:v>2.4780000000000002</c:v>
                </c:pt>
                <c:pt idx="118">
                  <c:v>2.4460000000000002</c:v>
                </c:pt>
                <c:pt idx="119">
                  <c:v>2.694</c:v>
                </c:pt>
                <c:pt idx="120">
                  <c:v>2.5118</c:v>
                </c:pt>
                <c:pt idx="121">
                  <c:v>2.56</c:v>
                </c:pt>
                <c:pt idx="122">
                  <c:v>2.3894000000000002</c:v>
                </c:pt>
                <c:pt idx="123">
                  <c:v>2.4026999999999998</c:v>
                </c:pt>
                <c:pt idx="124">
                  <c:v>2.4407000000000001</c:v>
                </c:pt>
                <c:pt idx="125">
                  <c:v>2.5219999999999998</c:v>
                </c:pt>
                <c:pt idx="126">
                  <c:v>2.3795000000000002</c:v>
                </c:pt>
                <c:pt idx="127">
                  <c:v>2.3557800000000002</c:v>
                </c:pt>
                <c:pt idx="128">
                  <c:v>2.8998599999999999</c:v>
                </c:pt>
                <c:pt idx="129">
                  <c:v>2.4988000000000001</c:v>
                </c:pt>
                <c:pt idx="130">
                  <c:v>2.4756</c:v>
                </c:pt>
                <c:pt idx="131">
                  <c:v>2.3280599999999998</c:v>
                </c:pt>
                <c:pt idx="132">
                  <c:v>2.72492</c:v>
                </c:pt>
                <c:pt idx="133">
                  <c:v>2.8369200000000001</c:v>
                </c:pt>
                <c:pt idx="134">
                  <c:v>2.6859999999999999</c:v>
                </c:pt>
                <c:pt idx="135">
                  <c:v>2.5724900000000002</c:v>
                </c:pt>
                <c:pt idx="136">
                  <c:v>3.0019999999999998</c:v>
                </c:pt>
                <c:pt idx="137">
                  <c:v>2.9750000000000001</c:v>
                </c:pt>
                <c:pt idx="138">
                  <c:v>2.2385999999999999</c:v>
                </c:pt>
                <c:pt idx="139">
                  <c:v>2.9780000000000002</c:v>
                </c:pt>
                <c:pt idx="140">
                  <c:v>2.9141599999999999</c:v>
                </c:pt>
                <c:pt idx="141">
                  <c:v>2.9203999999999999</c:v>
                </c:pt>
                <c:pt idx="142">
                  <c:v>2.8575499999999998</c:v>
                </c:pt>
                <c:pt idx="143">
                  <c:v>2.3635000000000002</c:v>
                </c:pt>
                <c:pt idx="144">
                  <c:v>2.3389000000000002</c:v>
                </c:pt>
                <c:pt idx="145">
                  <c:v>2.3593000000000002</c:v>
                </c:pt>
                <c:pt idx="146">
                  <c:v>2.4430000000000001</c:v>
                </c:pt>
                <c:pt idx="147">
                  <c:v>2.3102999999999998</c:v>
                </c:pt>
                <c:pt idx="148">
                  <c:v>2.2806000000000002</c:v>
                </c:pt>
                <c:pt idx="149">
                  <c:v>2.3519999999999999</c:v>
                </c:pt>
                <c:pt idx="150">
                  <c:v>2.3768199999999999</c:v>
                </c:pt>
                <c:pt idx="151">
                  <c:v>2.3675999999999999</c:v>
                </c:pt>
                <c:pt idx="152">
                  <c:v>2.7742100000000001</c:v>
                </c:pt>
                <c:pt idx="153">
                  <c:v>2.5112800000000002</c:v>
                </c:pt>
                <c:pt idx="154">
                  <c:v>2.3098999999999998</c:v>
                </c:pt>
                <c:pt idx="155">
                  <c:v>2.4331</c:v>
                </c:pt>
                <c:pt idx="156">
                  <c:v>2.4797699999999998</c:v>
                </c:pt>
                <c:pt idx="157">
                  <c:v>2.7060399999999998</c:v>
                </c:pt>
                <c:pt idx="158">
                  <c:v>2.2995000000000001</c:v>
                </c:pt>
                <c:pt idx="159">
                  <c:v>2.42</c:v>
                </c:pt>
                <c:pt idx="160">
                  <c:v>2.4161600000000001</c:v>
                </c:pt>
                <c:pt idx="161">
                  <c:v>3.0184000000000002</c:v>
                </c:pt>
                <c:pt idx="162">
                  <c:v>2.4366300000000001</c:v>
                </c:pt>
                <c:pt idx="163">
                  <c:v>2.9937</c:v>
                </c:pt>
                <c:pt idx="164">
                  <c:v>2.9630000000000001</c:v>
                </c:pt>
                <c:pt idx="165">
                  <c:v>2.9550000000000001</c:v>
                </c:pt>
                <c:pt idx="166">
                  <c:v>2.2734999999999999</c:v>
                </c:pt>
                <c:pt idx="167">
                  <c:v>3.1099000000000001</c:v>
                </c:pt>
                <c:pt idx="168">
                  <c:v>2.3496000000000001</c:v>
                </c:pt>
                <c:pt idx="169">
                  <c:v>2.407</c:v>
                </c:pt>
                <c:pt idx="170">
                  <c:v>2.4748000000000001</c:v>
                </c:pt>
                <c:pt idx="171">
                  <c:v>2.3485999999999998</c:v>
                </c:pt>
                <c:pt idx="172">
                  <c:v>2.34</c:v>
                </c:pt>
                <c:pt idx="173">
                  <c:v>2.5217000000000001</c:v>
                </c:pt>
                <c:pt idx="174">
                  <c:v>2.5026000000000002</c:v>
                </c:pt>
                <c:pt idx="175">
                  <c:v>2.51553</c:v>
                </c:pt>
                <c:pt idx="176">
                  <c:v>2.3988999999999998</c:v>
                </c:pt>
                <c:pt idx="177">
                  <c:v>2.4441000000000002</c:v>
                </c:pt>
                <c:pt idx="178">
                  <c:v>2.9641999999999999</c:v>
                </c:pt>
                <c:pt idx="179">
                  <c:v>3.1581999999999999</c:v>
                </c:pt>
                <c:pt idx="180">
                  <c:v>2.4655999999999998</c:v>
                </c:pt>
                <c:pt idx="181">
                  <c:v>2.6682999999999999</c:v>
                </c:pt>
                <c:pt idx="182">
                  <c:v>2.3142</c:v>
                </c:pt>
                <c:pt idx="183">
                  <c:v>2.5123000000000002</c:v>
                </c:pt>
                <c:pt idx="184">
                  <c:v>2.4958</c:v>
                </c:pt>
                <c:pt idx="185">
                  <c:v>2.3010000000000002</c:v>
                </c:pt>
                <c:pt idx="186">
                  <c:v>2.484</c:v>
                </c:pt>
                <c:pt idx="187">
                  <c:v>2.3121</c:v>
                </c:pt>
                <c:pt idx="188">
                  <c:v>2.544</c:v>
                </c:pt>
                <c:pt idx="189">
                  <c:v>2.56</c:v>
                </c:pt>
                <c:pt idx="190">
                  <c:v>2.3723000000000001</c:v>
                </c:pt>
                <c:pt idx="191">
                  <c:v>2.61755</c:v>
                </c:pt>
                <c:pt idx="192">
                  <c:v>2.6225499999999999</c:v>
                </c:pt>
                <c:pt idx="193">
                  <c:v>2.5051999999999999</c:v>
                </c:pt>
                <c:pt idx="194">
                  <c:v>2.5623</c:v>
                </c:pt>
                <c:pt idx="195">
                  <c:v>2.5169000000000001</c:v>
                </c:pt>
                <c:pt idx="196">
                  <c:v>2.4828000000000001</c:v>
                </c:pt>
                <c:pt idx="197">
                  <c:v>2.4681999999999999</c:v>
                </c:pt>
                <c:pt idx="198">
                  <c:v>2.4310999999999998</c:v>
                </c:pt>
                <c:pt idx="199">
                  <c:v>2.6871</c:v>
                </c:pt>
                <c:pt idx="200">
                  <c:v>2.4278599999999999</c:v>
                </c:pt>
                <c:pt idx="201">
                  <c:v>2.65</c:v>
                </c:pt>
                <c:pt idx="202">
                  <c:v>2.58</c:v>
                </c:pt>
                <c:pt idx="203">
                  <c:v>2.78</c:v>
                </c:pt>
                <c:pt idx="204">
                  <c:v>2.60473</c:v>
                </c:pt>
                <c:pt idx="205">
                  <c:v>2.78</c:v>
                </c:pt>
                <c:pt idx="206">
                  <c:v>2.3940999999999999</c:v>
                </c:pt>
                <c:pt idx="207">
                  <c:v>2.3892000000000002</c:v>
                </c:pt>
                <c:pt idx="208">
                  <c:v>2.3889999999999998</c:v>
                </c:pt>
                <c:pt idx="209">
                  <c:v>2.3898999999999999</c:v>
                </c:pt>
                <c:pt idx="210">
                  <c:v>2.3858000000000001</c:v>
                </c:pt>
                <c:pt idx="211">
                  <c:v>2.35</c:v>
                </c:pt>
                <c:pt idx="212">
                  <c:v>2.3738999999999999</c:v>
                </c:pt>
                <c:pt idx="213">
                  <c:v>2.4035000000000002</c:v>
                </c:pt>
                <c:pt idx="214">
                  <c:v>2.41411</c:v>
                </c:pt>
                <c:pt idx="215">
                  <c:v>2.4140999999999999</c:v>
                </c:pt>
                <c:pt idx="216">
                  <c:v>2.383</c:v>
                </c:pt>
                <c:pt idx="217">
                  <c:v>2.391</c:v>
                </c:pt>
                <c:pt idx="218">
                  <c:v>2.3820000000000001</c:v>
                </c:pt>
                <c:pt idx="219">
                  <c:v>2.4</c:v>
                </c:pt>
                <c:pt idx="220">
                  <c:v>2.3650000000000002</c:v>
                </c:pt>
                <c:pt idx="221">
                  <c:v>2.3759999999999999</c:v>
                </c:pt>
                <c:pt idx="222">
                  <c:v>2.3569</c:v>
                </c:pt>
                <c:pt idx="223">
                  <c:v>3.2469999999999999</c:v>
                </c:pt>
                <c:pt idx="224">
                  <c:v>2.8119999999999998</c:v>
                </c:pt>
                <c:pt idx="225">
                  <c:v>2.8050000000000002</c:v>
                </c:pt>
                <c:pt idx="226">
                  <c:v>2.8610000000000002</c:v>
                </c:pt>
                <c:pt idx="227">
                  <c:v>2.8580000000000001</c:v>
                </c:pt>
                <c:pt idx="228">
                  <c:v>2.88</c:v>
                </c:pt>
                <c:pt idx="229">
                  <c:v>2.67</c:v>
                </c:pt>
                <c:pt idx="230">
                  <c:v>2.77163</c:v>
                </c:pt>
                <c:pt idx="231">
                  <c:v>2.7800500000000001</c:v>
                </c:pt>
                <c:pt idx="232">
                  <c:v>2.8174000000000001</c:v>
                </c:pt>
                <c:pt idx="233">
                  <c:v>2.86313</c:v>
                </c:pt>
                <c:pt idx="234">
                  <c:v>2.83297</c:v>
                </c:pt>
                <c:pt idx="235">
                  <c:v>2.8178999999999998</c:v>
                </c:pt>
                <c:pt idx="236">
                  <c:v>3.0139999999999998</c:v>
                </c:pt>
                <c:pt idx="237">
                  <c:v>3.0630000000000002</c:v>
                </c:pt>
                <c:pt idx="238">
                  <c:v>3.282</c:v>
                </c:pt>
                <c:pt idx="239">
                  <c:v>3.2574999999999998</c:v>
                </c:pt>
                <c:pt idx="240">
                  <c:v>2.9117999999999999</c:v>
                </c:pt>
                <c:pt idx="241">
                  <c:v>3.0150999999999999</c:v>
                </c:pt>
                <c:pt idx="242">
                  <c:v>2.6067999999999998</c:v>
                </c:pt>
                <c:pt idx="243">
                  <c:v>3.34077</c:v>
                </c:pt>
                <c:pt idx="244">
                  <c:v>3.2484799999999998</c:v>
                </c:pt>
                <c:pt idx="245">
                  <c:v>3.0234999999999999</c:v>
                </c:pt>
                <c:pt idx="246">
                  <c:v>2.6657899999999999</c:v>
                </c:pt>
                <c:pt idx="247">
                  <c:v>3.0131999999999999</c:v>
                </c:pt>
                <c:pt idx="248">
                  <c:v>3.2442000000000002</c:v>
                </c:pt>
                <c:pt idx="249">
                  <c:v>3.0286599999999999</c:v>
                </c:pt>
                <c:pt idx="250">
                  <c:v>2.8473999999999999</c:v>
                </c:pt>
                <c:pt idx="251">
                  <c:v>3.1419999999999999</c:v>
                </c:pt>
                <c:pt idx="252">
                  <c:v>2.8910999999999998</c:v>
                </c:pt>
                <c:pt idx="253">
                  <c:v>2.9112</c:v>
                </c:pt>
                <c:pt idx="254">
                  <c:v>2.34551</c:v>
                </c:pt>
                <c:pt idx="255">
                  <c:v>3.09</c:v>
                </c:pt>
                <c:pt idx="256">
                  <c:v>2.7</c:v>
                </c:pt>
                <c:pt idx="257">
                  <c:v>2.7080000000000002</c:v>
                </c:pt>
                <c:pt idx="258">
                  <c:v>2.7</c:v>
                </c:pt>
                <c:pt idx="259">
                  <c:v>2.74</c:v>
                </c:pt>
                <c:pt idx="260">
                  <c:v>2.7570000000000001</c:v>
                </c:pt>
                <c:pt idx="261">
                  <c:v>2.5421</c:v>
                </c:pt>
                <c:pt idx="262">
                  <c:v>2.8165399999999998</c:v>
                </c:pt>
                <c:pt idx="263">
                  <c:v>2.9348000000000001</c:v>
                </c:pt>
                <c:pt idx="264">
                  <c:v>2.3659300000000001</c:v>
                </c:pt>
                <c:pt idx="265">
                  <c:v>2.6049000000000002</c:v>
                </c:pt>
                <c:pt idx="266">
                  <c:v>2.8188</c:v>
                </c:pt>
                <c:pt idx="267">
                  <c:v>2.8130000000000002</c:v>
                </c:pt>
                <c:pt idx="268">
                  <c:v>2.8828</c:v>
                </c:pt>
                <c:pt idx="269">
                  <c:v>2.8163</c:v>
                </c:pt>
                <c:pt idx="270">
                  <c:v>3.2526000000000002</c:v>
                </c:pt>
                <c:pt idx="271">
                  <c:v>3.0347499999999998</c:v>
                </c:pt>
                <c:pt idx="272">
                  <c:v>3.01918</c:v>
                </c:pt>
                <c:pt idx="273">
                  <c:v>3.0653100000000002</c:v>
                </c:pt>
                <c:pt idx="274">
                  <c:v>3.0529199999999999</c:v>
                </c:pt>
                <c:pt idx="275">
                  <c:v>2.8260000000000001</c:v>
                </c:pt>
                <c:pt idx="276">
                  <c:v>2.88</c:v>
                </c:pt>
                <c:pt idx="277">
                  <c:v>2.98</c:v>
                </c:pt>
                <c:pt idx="278">
                  <c:v>3.0638999999999998</c:v>
                </c:pt>
                <c:pt idx="279">
                  <c:v>2.7973699999999999</c:v>
                </c:pt>
                <c:pt idx="280">
                  <c:v>2.8001999999999998</c:v>
                </c:pt>
                <c:pt idx="281">
                  <c:v>3.20845</c:v>
                </c:pt>
                <c:pt idx="282">
                  <c:v>3.3288199999999999</c:v>
                </c:pt>
                <c:pt idx="283">
                  <c:v>3.2712400000000001</c:v>
                </c:pt>
                <c:pt idx="284">
                  <c:v>3.2819500000000001</c:v>
                </c:pt>
                <c:pt idx="285">
                  <c:v>3.2692299999999999</c:v>
                </c:pt>
                <c:pt idx="286">
                  <c:v>3.2686000000000002</c:v>
                </c:pt>
                <c:pt idx="287">
                  <c:v>3.3839999999999999</c:v>
                </c:pt>
                <c:pt idx="288">
                  <c:v>3.4205999999999999</c:v>
                </c:pt>
                <c:pt idx="289">
                  <c:v>3.3029000000000002</c:v>
                </c:pt>
                <c:pt idx="290">
                  <c:v>2.7599</c:v>
                </c:pt>
                <c:pt idx="291">
                  <c:v>2.42</c:v>
                </c:pt>
                <c:pt idx="292">
                  <c:v>3.0859999999999999</c:v>
                </c:pt>
                <c:pt idx="293">
                  <c:v>3.1263999999999998</c:v>
                </c:pt>
                <c:pt idx="294">
                  <c:v>3.2603</c:v>
                </c:pt>
                <c:pt idx="295">
                  <c:v>2.3250999999999999</c:v>
                </c:pt>
                <c:pt idx="296">
                  <c:v>3.4383699999999999</c:v>
                </c:pt>
                <c:pt idx="297">
                  <c:v>2.2243400000000002</c:v>
                </c:pt>
                <c:pt idx="298">
                  <c:v>2.4879199999999999</c:v>
                </c:pt>
                <c:pt idx="299">
                  <c:v>3.0766</c:v>
                </c:pt>
                <c:pt idx="300">
                  <c:v>3.3420000000000001</c:v>
                </c:pt>
                <c:pt idx="301">
                  <c:v>2.9209999999999998</c:v>
                </c:pt>
                <c:pt idx="302">
                  <c:v>3.0495999999999999</c:v>
                </c:pt>
                <c:pt idx="303">
                  <c:v>3.246</c:v>
                </c:pt>
                <c:pt idx="304">
                  <c:v>2.3961999999999999</c:v>
                </c:pt>
                <c:pt idx="305">
                  <c:v>2.4563999999999999</c:v>
                </c:pt>
                <c:pt idx="306">
                  <c:v>2.427</c:v>
                </c:pt>
                <c:pt idx="307">
                  <c:v>2.71</c:v>
                </c:pt>
                <c:pt idx="308">
                  <c:v>2.5659999999999998</c:v>
                </c:pt>
                <c:pt idx="309">
                  <c:v>2.423</c:v>
                </c:pt>
                <c:pt idx="310">
                  <c:v>2.5329999999999999</c:v>
                </c:pt>
                <c:pt idx="311">
                  <c:v>2.8647</c:v>
                </c:pt>
                <c:pt idx="312">
                  <c:v>2.9954700000000001</c:v>
                </c:pt>
                <c:pt idx="313">
                  <c:v>3.2229999999999999</c:v>
                </c:pt>
                <c:pt idx="314">
                  <c:v>2.8447</c:v>
                </c:pt>
                <c:pt idx="315">
                  <c:v>2.9929999999999999</c:v>
                </c:pt>
                <c:pt idx="316">
                  <c:v>3.2669000000000001</c:v>
                </c:pt>
                <c:pt idx="317">
                  <c:v>2.2799999999999998</c:v>
                </c:pt>
                <c:pt idx="318">
                  <c:v>2.2810000000000001</c:v>
                </c:pt>
                <c:pt idx="319">
                  <c:v>2.3887999999999998</c:v>
                </c:pt>
                <c:pt idx="320">
                  <c:v>2.2759999999999998</c:v>
                </c:pt>
                <c:pt idx="321">
                  <c:v>2.9969000000000001</c:v>
                </c:pt>
                <c:pt idx="322">
                  <c:v>3.2403499999999998</c:v>
                </c:pt>
                <c:pt idx="323">
                  <c:v>3.1205599999999998</c:v>
                </c:pt>
                <c:pt idx="324">
                  <c:v>2.8700999999999999</c:v>
                </c:pt>
                <c:pt idx="325">
                  <c:v>2.9744799999999998</c:v>
                </c:pt>
                <c:pt idx="326">
                  <c:v>3.2067999999999999</c:v>
                </c:pt>
                <c:pt idx="327">
                  <c:v>2.41</c:v>
                </c:pt>
                <c:pt idx="328">
                  <c:v>2.97201</c:v>
                </c:pt>
                <c:pt idx="329">
                  <c:v>3.4359999999999999</c:v>
                </c:pt>
                <c:pt idx="330">
                  <c:v>3.12805</c:v>
                </c:pt>
                <c:pt idx="331">
                  <c:v>3.3809999999999998</c:v>
                </c:pt>
                <c:pt idx="332">
                  <c:v>2.1846999999999999</c:v>
                </c:pt>
                <c:pt idx="333">
                  <c:v>2.2048000000000001</c:v>
                </c:pt>
                <c:pt idx="334">
                  <c:v>2.8199000000000001</c:v>
                </c:pt>
                <c:pt idx="335">
                  <c:v>2.952</c:v>
                </c:pt>
                <c:pt idx="336">
                  <c:v>3.1797</c:v>
                </c:pt>
                <c:pt idx="337">
                  <c:v>2.9750999999999999</c:v>
                </c:pt>
                <c:pt idx="338">
                  <c:v>3.3241999999999998</c:v>
                </c:pt>
                <c:pt idx="339">
                  <c:v>3.0679599999999998</c:v>
                </c:pt>
                <c:pt idx="340">
                  <c:v>3.2440000000000002</c:v>
                </c:pt>
                <c:pt idx="341">
                  <c:v>3.0652599999999999</c:v>
                </c:pt>
                <c:pt idx="342">
                  <c:v>3.0560299999999998</c:v>
                </c:pt>
                <c:pt idx="343">
                  <c:v>3.0406499999999999</c:v>
                </c:pt>
                <c:pt idx="344">
                  <c:v>3.0156999999999998</c:v>
                </c:pt>
                <c:pt idx="345">
                  <c:v>2.3570000000000002</c:v>
                </c:pt>
                <c:pt idx="346">
                  <c:v>2.8753000000000002</c:v>
                </c:pt>
                <c:pt idx="347">
                  <c:v>3.331</c:v>
                </c:pt>
                <c:pt idx="348">
                  <c:v>2.9367999999999999</c:v>
                </c:pt>
                <c:pt idx="349">
                  <c:v>2.8698000000000001</c:v>
                </c:pt>
                <c:pt idx="350">
                  <c:v>3.26</c:v>
                </c:pt>
                <c:pt idx="351">
                  <c:v>2.5630999999999999</c:v>
                </c:pt>
                <c:pt idx="352">
                  <c:v>2.3690000000000002</c:v>
                </c:pt>
                <c:pt idx="353">
                  <c:v>3.4333999999999998</c:v>
                </c:pt>
                <c:pt idx="354">
                  <c:v>3.1397900000000001</c:v>
                </c:pt>
                <c:pt idx="355">
                  <c:v>3.37981</c:v>
                </c:pt>
                <c:pt idx="356">
                  <c:v>2.3462999999999998</c:v>
                </c:pt>
                <c:pt idx="357">
                  <c:v>2.9887000000000001</c:v>
                </c:pt>
                <c:pt idx="358">
                  <c:v>3.3839999999999999</c:v>
                </c:pt>
                <c:pt idx="359">
                  <c:v>3.145</c:v>
                </c:pt>
                <c:pt idx="360">
                  <c:v>3.32918</c:v>
                </c:pt>
                <c:pt idx="361">
                  <c:v>2.2869000000000002</c:v>
                </c:pt>
                <c:pt idx="362">
                  <c:v>3.02006</c:v>
                </c:pt>
                <c:pt idx="363">
                  <c:v>3.2679999999999998</c:v>
                </c:pt>
                <c:pt idx="364">
                  <c:v>2.7627000000000002</c:v>
                </c:pt>
                <c:pt idx="365">
                  <c:v>2.706</c:v>
                </c:pt>
                <c:pt idx="366">
                  <c:v>3.2357999999999998</c:v>
                </c:pt>
                <c:pt idx="367">
                  <c:v>2.7427999999999999</c:v>
                </c:pt>
                <c:pt idx="368">
                  <c:v>3.0771000000000002</c:v>
                </c:pt>
                <c:pt idx="369">
                  <c:v>3.1934</c:v>
                </c:pt>
                <c:pt idx="370">
                  <c:v>3.1525599999999998</c:v>
                </c:pt>
                <c:pt idx="371">
                  <c:v>2.95</c:v>
                </c:pt>
                <c:pt idx="372">
                  <c:v>3.0217000000000001</c:v>
                </c:pt>
                <c:pt idx="373">
                  <c:v>2.3516400000000002</c:v>
                </c:pt>
                <c:pt idx="374">
                  <c:v>2.98787</c:v>
                </c:pt>
                <c:pt idx="375">
                  <c:v>3.3311999999999999</c:v>
                </c:pt>
                <c:pt idx="376">
                  <c:v>3.3315399999999999</c:v>
                </c:pt>
                <c:pt idx="377">
                  <c:v>2.2561</c:v>
                </c:pt>
                <c:pt idx="378">
                  <c:v>2.6663999999999999</c:v>
                </c:pt>
                <c:pt idx="379">
                  <c:v>3.1905999999999999</c:v>
                </c:pt>
                <c:pt idx="380">
                  <c:v>2.6964000000000001</c:v>
                </c:pt>
                <c:pt idx="381">
                  <c:v>3.2238000000000002</c:v>
                </c:pt>
                <c:pt idx="382">
                  <c:v>2.1909999999999998</c:v>
                </c:pt>
                <c:pt idx="383">
                  <c:v>2.6579999999999999</c:v>
                </c:pt>
                <c:pt idx="384">
                  <c:v>2.964</c:v>
                </c:pt>
                <c:pt idx="385">
                  <c:v>3.0737000000000001</c:v>
                </c:pt>
                <c:pt idx="386">
                  <c:v>2.9964</c:v>
                </c:pt>
                <c:pt idx="387">
                  <c:v>3.3508</c:v>
                </c:pt>
                <c:pt idx="388">
                  <c:v>2.9681000000000002</c:v>
                </c:pt>
                <c:pt idx="389">
                  <c:v>3.0467</c:v>
                </c:pt>
                <c:pt idx="390">
                  <c:v>3.0419999999999998</c:v>
                </c:pt>
                <c:pt idx="391">
                  <c:v>2.3188</c:v>
                </c:pt>
                <c:pt idx="392">
                  <c:v>3.0167000000000002</c:v>
                </c:pt>
                <c:pt idx="393">
                  <c:v>3.2864</c:v>
                </c:pt>
                <c:pt idx="394">
                  <c:v>2.8430200000000001</c:v>
                </c:pt>
                <c:pt idx="395">
                  <c:v>2.8685999999999998</c:v>
                </c:pt>
                <c:pt idx="396">
                  <c:v>2.8547799999999999</c:v>
                </c:pt>
                <c:pt idx="397">
                  <c:v>2.3010000000000002</c:v>
                </c:pt>
                <c:pt idx="398">
                  <c:v>2.3250000000000002</c:v>
                </c:pt>
                <c:pt idx="399">
                  <c:v>2.34</c:v>
                </c:pt>
                <c:pt idx="400">
                  <c:v>2.9750999999999999</c:v>
                </c:pt>
                <c:pt idx="401">
                  <c:v>3.1640000000000001</c:v>
                </c:pt>
                <c:pt idx="402">
                  <c:v>3.2879999999999998</c:v>
                </c:pt>
                <c:pt idx="403">
                  <c:v>3.3176100000000002</c:v>
                </c:pt>
                <c:pt idx="404">
                  <c:v>3.3348</c:v>
                </c:pt>
                <c:pt idx="405">
                  <c:v>1.927</c:v>
                </c:pt>
                <c:pt idx="406">
                  <c:v>3.0129999999999999</c:v>
                </c:pt>
                <c:pt idx="407">
                  <c:v>2.9390000000000001</c:v>
                </c:pt>
                <c:pt idx="408">
                  <c:v>2.7370000000000001</c:v>
                </c:pt>
                <c:pt idx="409">
                  <c:v>2.8447</c:v>
                </c:pt>
                <c:pt idx="410">
                  <c:v>2.8378999999999999</c:v>
                </c:pt>
                <c:pt idx="411">
                  <c:v>2.8559999999999999</c:v>
                </c:pt>
                <c:pt idx="412">
                  <c:v>2.8378999999999999</c:v>
                </c:pt>
                <c:pt idx="413">
                  <c:v>2.8778999999999999</c:v>
                </c:pt>
                <c:pt idx="414">
                  <c:v>2.5399500000000002</c:v>
                </c:pt>
                <c:pt idx="415">
                  <c:v>2.39236</c:v>
                </c:pt>
                <c:pt idx="416">
                  <c:v>2.5686</c:v>
                </c:pt>
                <c:pt idx="417">
                  <c:v>2.5038999999999998</c:v>
                </c:pt>
                <c:pt idx="418">
                  <c:v>2.56</c:v>
                </c:pt>
                <c:pt idx="419">
                  <c:v>2.5207999999999999</c:v>
                </c:pt>
                <c:pt idx="420">
                  <c:v>2.5649999999999999</c:v>
                </c:pt>
                <c:pt idx="421">
                  <c:v>2.6019000000000001</c:v>
                </c:pt>
                <c:pt idx="422">
                  <c:v>2.8172999999999999</c:v>
                </c:pt>
                <c:pt idx="423">
                  <c:v>2.77</c:v>
                </c:pt>
                <c:pt idx="424">
                  <c:v>2.8353000000000002</c:v>
                </c:pt>
                <c:pt idx="425">
                  <c:v>2.75</c:v>
                </c:pt>
                <c:pt idx="426">
                  <c:v>2.8065099999999998</c:v>
                </c:pt>
                <c:pt idx="427">
                  <c:v>2.3226300000000002</c:v>
                </c:pt>
                <c:pt idx="428">
                  <c:v>2.7349999999999999</c:v>
                </c:pt>
                <c:pt idx="429">
                  <c:v>2.4367999999999999</c:v>
                </c:pt>
                <c:pt idx="430">
                  <c:v>2.5410699999999999</c:v>
                </c:pt>
                <c:pt idx="431">
                  <c:v>3.0819999999999999</c:v>
                </c:pt>
                <c:pt idx="432">
                  <c:v>2.74</c:v>
                </c:pt>
                <c:pt idx="433">
                  <c:v>3.2121</c:v>
                </c:pt>
                <c:pt idx="434">
                  <c:v>2.3761000000000001</c:v>
                </c:pt>
                <c:pt idx="435">
                  <c:v>2.327</c:v>
                </c:pt>
                <c:pt idx="436">
                  <c:v>2.2395800000000001</c:v>
                </c:pt>
                <c:pt idx="437">
                  <c:v>2.82</c:v>
                </c:pt>
                <c:pt idx="438">
                  <c:v>2.78</c:v>
                </c:pt>
                <c:pt idx="439">
                  <c:v>2.9106999999999998</c:v>
                </c:pt>
                <c:pt idx="440">
                  <c:v>2.4054000000000002</c:v>
                </c:pt>
                <c:pt idx="441">
                  <c:v>2.5665</c:v>
                </c:pt>
                <c:pt idx="442">
                  <c:v>2.81</c:v>
                </c:pt>
                <c:pt idx="443">
                  <c:v>2.5291999999999999</c:v>
                </c:pt>
                <c:pt idx="444">
                  <c:v>2.4265699999999999</c:v>
                </c:pt>
                <c:pt idx="445">
                  <c:v>2.5682</c:v>
                </c:pt>
                <c:pt idx="446">
                  <c:v>2.5133999999999999</c:v>
                </c:pt>
                <c:pt idx="447">
                  <c:v>2.7467999999999999</c:v>
                </c:pt>
                <c:pt idx="448">
                  <c:v>2.8895</c:v>
                </c:pt>
                <c:pt idx="449">
                  <c:v>3.0762999999999998</c:v>
                </c:pt>
                <c:pt idx="450">
                  <c:v>3.0394999999999999</c:v>
                </c:pt>
                <c:pt idx="451">
                  <c:v>3.2170000000000001</c:v>
                </c:pt>
                <c:pt idx="452">
                  <c:v>2.8281999999999998</c:v>
                </c:pt>
                <c:pt idx="453">
                  <c:v>2.8391999999999999</c:v>
                </c:pt>
                <c:pt idx="454">
                  <c:v>2.4113000000000002</c:v>
                </c:pt>
                <c:pt idx="455">
                  <c:v>2.4161800000000002</c:v>
                </c:pt>
                <c:pt idx="456">
                  <c:v>2.6755100000000001</c:v>
                </c:pt>
                <c:pt idx="457">
                  <c:v>2.7329300000000001</c:v>
                </c:pt>
                <c:pt idx="458">
                  <c:v>2.4430000000000001</c:v>
                </c:pt>
                <c:pt idx="459">
                  <c:v>2.4773000000000001</c:v>
                </c:pt>
                <c:pt idx="460">
                  <c:v>2.4516200000000001</c:v>
                </c:pt>
                <c:pt idx="461">
                  <c:v>2.89</c:v>
                </c:pt>
                <c:pt idx="462">
                  <c:v>2.95</c:v>
                </c:pt>
                <c:pt idx="463">
                  <c:v>2.92</c:v>
                </c:pt>
                <c:pt idx="464">
                  <c:v>3.02</c:v>
                </c:pt>
                <c:pt idx="465">
                  <c:v>2.86</c:v>
                </c:pt>
                <c:pt idx="466">
                  <c:v>2.6829999999999998</c:v>
                </c:pt>
                <c:pt idx="467">
                  <c:v>2.7370700000000001</c:v>
                </c:pt>
                <c:pt idx="468">
                  <c:v>2.7139600000000002</c:v>
                </c:pt>
                <c:pt idx="469">
                  <c:v>2.9</c:v>
                </c:pt>
                <c:pt idx="470">
                  <c:v>2.9</c:v>
                </c:pt>
                <c:pt idx="471">
                  <c:v>2.5069300000000001</c:v>
                </c:pt>
                <c:pt idx="472">
                  <c:v>2.5409999999999999</c:v>
                </c:pt>
                <c:pt idx="473">
                  <c:v>2.4798</c:v>
                </c:pt>
                <c:pt idx="474">
                  <c:v>2.88</c:v>
                </c:pt>
                <c:pt idx="475">
                  <c:v>2.83</c:v>
                </c:pt>
                <c:pt idx="476">
                  <c:v>2.96</c:v>
                </c:pt>
                <c:pt idx="477">
                  <c:v>2.7</c:v>
                </c:pt>
                <c:pt idx="478">
                  <c:v>2.75</c:v>
                </c:pt>
                <c:pt idx="479">
                  <c:v>2.71</c:v>
                </c:pt>
                <c:pt idx="480">
                  <c:v>2.81</c:v>
                </c:pt>
                <c:pt idx="481">
                  <c:v>2.81</c:v>
                </c:pt>
                <c:pt idx="482">
                  <c:v>2.73</c:v>
                </c:pt>
                <c:pt idx="483">
                  <c:v>2.67</c:v>
                </c:pt>
                <c:pt idx="484">
                  <c:v>2.87</c:v>
                </c:pt>
                <c:pt idx="485">
                  <c:v>3.01</c:v>
                </c:pt>
                <c:pt idx="486">
                  <c:v>2.88</c:v>
                </c:pt>
                <c:pt idx="487">
                  <c:v>2.9</c:v>
                </c:pt>
                <c:pt idx="488">
                  <c:v>2.43174</c:v>
                </c:pt>
                <c:pt idx="489">
                  <c:v>2.6838500000000001</c:v>
                </c:pt>
                <c:pt idx="490">
                  <c:v>2.7301500000000001</c:v>
                </c:pt>
                <c:pt idx="491">
                  <c:v>2.6367799999999999</c:v>
                </c:pt>
                <c:pt idx="492">
                  <c:v>2.6915300000000002</c:v>
                </c:pt>
                <c:pt idx="493">
                  <c:v>2.6189300000000002</c:v>
                </c:pt>
                <c:pt idx="494">
                  <c:v>2.4281000000000001</c:v>
                </c:pt>
                <c:pt idx="495">
                  <c:v>2.7229999999999999</c:v>
                </c:pt>
                <c:pt idx="496">
                  <c:v>2.378356806444418</c:v>
                </c:pt>
                <c:pt idx="497">
                  <c:v>2.6677204639461012</c:v>
                </c:pt>
                <c:pt idx="498">
                  <c:v>3.2526301797499513</c:v>
                </c:pt>
                <c:pt idx="499">
                  <c:v>2.6716485489302291</c:v>
                </c:pt>
                <c:pt idx="500">
                  <c:v>2.6197901796459888</c:v>
                </c:pt>
                <c:pt idx="501">
                  <c:v>2.6522157876134167</c:v>
                </c:pt>
                <c:pt idx="502">
                  <c:v>2.6258075069983939</c:v>
                </c:pt>
                <c:pt idx="503">
                  <c:v>2.6413571737329224</c:v>
                </c:pt>
                <c:pt idx="504">
                  <c:v>2.636131426959202</c:v>
                </c:pt>
                <c:pt idx="505">
                  <c:v>2.6474131764852871</c:v>
                </c:pt>
                <c:pt idx="506">
                  <c:v>2.6397888017943862</c:v>
                </c:pt>
                <c:pt idx="507">
                  <c:v>2.3669349982422414</c:v>
                </c:pt>
                <c:pt idx="508">
                  <c:v>2.4066785734245544</c:v>
                </c:pt>
                <c:pt idx="509">
                  <c:v>2.607014601151219</c:v>
                </c:pt>
                <c:pt idx="510">
                  <c:v>2.6248758889787074</c:v>
                </c:pt>
                <c:pt idx="511">
                  <c:v>2.6317204980743378</c:v>
                </c:pt>
                <c:pt idx="512">
                  <c:v>2.6569964683183622</c:v>
                </c:pt>
                <c:pt idx="513">
                  <c:v>2.6469918445009251</c:v>
                </c:pt>
                <c:pt idx="514">
                  <c:v>2.3138835821490837</c:v>
                </c:pt>
                <c:pt idx="515">
                  <c:v>2.3563650119275534</c:v>
                </c:pt>
                <c:pt idx="516">
                  <c:v>2.3805223444719443</c:v>
                </c:pt>
                <c:pt idx="517">
                  <c:v>2.3305954073603168</c:v>
                </c:pt>
                <c:pt idx="518">
                  <c:v>2.3829800227676294</c:v>
                </c:pt>
                <c:pt idx="519">
                  <c:v>2.3423165954499701</c:v>
                </c:pt>
                <c:pt idx="520">
                  <c:v>2.386628871404235</c:v>
                </c:pt>
                <c:pt idx="521">
                  <c:v>2.386628871404235</c:v>
                </c:pt>
                <c:pt idx="522">
                  <c:v>2.3587137439640826</c:v>
                </c:pt>
                <c:pt idx="523">
                  <c:v>2.364861249355116</c:v>
                </c:pt>
                <c:pt idx="524">
                  <c:v>2.3514000629842298</c:v>
                </c:pt>
                <c:pt idx="525">
                  <c:v>2.3846822036592217</c:v>
                </c:pt>
                <c:pt idx="526">
                  <c:v>2.3637777802147562</c:v>
                </c:pt>
                <c:pt idx="527">
                  <c:v>2.520279268370254</c:v>
                </c:pt>
                <c:pt idx="528">
                  <c:v>2.3275699170465742</c:v>
                </c:pt>
                <c:pt idx="529">
                  <c:v>2.491209205903639</c:v>
                </c:pt>
                <c:pt idx="530">
                  <c:v>2.2458217497433428</c:v>
                </c:pt>
                <c:pt idx="531">
                  <c:v>2.2388109890966676</c:v>
                </c:pt>
                <c:pt idx="532">
                  <c:v>2.4335</c:v>
                </c:pt>
                <c:pt idx="533">
                  <c:v>2.5209000000000001</c:v>
                </c:pt>
                <c:pt idx="534">
                  <c:v>2.2826212528902468</c:v>
                </c:pt>
                <c:pt idx="535">
                  <c:v>2.49600406952626</c:v>
                </c:pt>
                <c:pt idx="536">
                  <c:v>2.5226593618173689</c:v>
                </c:pt>
                <c:pt idx="537">
                  <c:v>2.3579057263597289</c:v>
                </c:pt>
                <c:pt idx="538">
                  <c:v>2.3178649254216692</c:v>
                </c:pt>
                <c:pt idx="539">
                  <c:v>2.3296226374458162</c:v>
                </c:pt>
                <c:pt idx="540">
                  <c:v>2.2730312158544788</c:v>
                </c:pt>
                <c:pt idx="541">
                  <c:v>2.2704008815493366</c:v>
                </c:pt>
                <c:pt idx="542">
                  <c:v>2.4222999999999999</c:v>
                </c:pt>
                <c:pt idx="543">
                  <c:v>2.282501509194121</c:v>
                </c:pt>
                <c:pt idx="544">
                  <c:v>2.8227754162570213</c:v>
                </c:pt>
                <c:pt idx="545">
                  <c:v>2.3525984636683144</c:v>
                </c:pt>
                <c:pt idx="546">
                  <c:v>2.3765429187141249</c:v>
                </c:pt>
                <c:pt idx="547">
                  <c:v>2.3501773664995311</c:v>
                </c:pt>
                <c:pt idx="548">
                  <c:v>2.4077164874640555</c:v>
                </c:pt>
                <c:pt idx="549">
                  <c:v>2.3872379359607727</c:v>
                </c:pt>
                <c:pt idx="550">
                  <c:v>2.3679087243450216</c:v>
                </c:pt>
                <c:pt idx="551">
                  <c:v>2.407899553537697</c:v>
                </c:pt>
                <c:pt idx="552">
                  <c:v>2.3820000000000001</c:v>
                </c:pt>
                <c:pt idx="553">
                  <c:v>2.3799215722962388</c:v>
                </c:pt>
                <c:pt idx="554">
                  <c:v>2.3661802571180082</c:v>
                </c:pt>
                <c:pt idx="555">
                  <c:v>2.332076948779144</c:v>
                </c:pt>
                <c:pt idx="556">
                  <c:v>2.3179034009687434</c:v>
                </c:pt>
                <c:pt idx="557">
                  <c:v>2.3069423754721585</c:v>
                </c:pt>
                <c:pt idx="558">
                  <c:v>2.3505523175043264</c:v>
                </c:pt>
                <c:pt idx="559">
                  <c:v>2.3181314403289215</c:v>
                </c:pt>
                <c:pt idx="560">
                  <c:v>2.3562517366208988</c:v>
                </c:pt>
                <c:pt idx="561">
                  <c:v>2.3351000000000002</c:v>
                </c:pt>
                <c:pt idx="562">
                  <c:v>2.3275064196677975</c:v>
                </c:pt>
                <c:pt idx="563">
                  <c:v>2.3662281132499987</c:v>
                </c:pt>
                <c:pt idx="564">
                  <c:v>2.3138353403913126</c:v>
                </c:pt>
                <c:pt idx="565">
                  <c:v>2.314347370681157</c:v>
                </c:pt>
                <c:pt idx="566">
                  <c:v>2.3319222477364807</c:v>
                </c:pt>
                <c:pt idx="567">
                  <c:v>2.3750846872462965</c:v>
                </c:pt>
                <c:pt idx="568">
                  <c:v>2.2723393200116573</c:v>
                </c:pt>
                <c:pt idx="569">
                  <c:v>2.3003334261249542</c:v>
                </c:pt>
                <c:pt idx="570">
                  <c:v>2.2915993037311346</c:v>
                </c:pt>
                <c:pt idx="571">
                  <c:v>2.2887400010400918</c:v>
                </c:pt>
                <c:pt idx="572">
                  <c:v>2.3281415668476866</c:v>
                </c:pt>
                <c:pt idx="573">
                  <c:v>2.3113999999999999</c:v>
                </c:pt>
                <c:pt idx="574">
                  <c:v>2.4527431337456171</c:v>
                </c:pt>
                <c:pt idx="575">
                  <c:v>2.4761000000000002</c:v>
                </c:pt>
                <c:pt idx="576">
                  <c:v>2.5029071333950847</c:v>
                </c:pt>
                <c:pt idx="577">
                  <c:v>2.5309987083440539</c:v>
                </c:pt>
                <c:pt idx="578">
                  <c:v>2.5099016262606595</c:v>
                </c:pt>
                <c:pt idx="579">
                  <c:v>2.4678947660354118</c:v>
                </c:pt>
                <c:pt idx="580">
                  <c:v>2.4963439980446642</c:v>
                </c:pt>
                <c:pt idx="581">
                  <c:v>2.4652218783743112</c:v>
                </c:pt>
                <c:pt idx="582">
                  <c:v>2.5195430339753635</c:v>
                </c:pt>
                <c:pt idx="583">
                  <c:v>2.5090378938046944</c:v>
                </c:pt>
                <c:pt idx="584">
                  <c:v>2.4564520854835519</c:v>
                </c:pt>
                <c:pt idx="585">
                  <c:v>2.4869754749985296</c:v>
                </c:pt>
                <c:pt idx="586">
                  <c:v>2.256473473786528</c:v>
                </c:pt>
                <c:pt idx="587">
                  <c:v>2.4006684483226657</c:v>
                </c:pt>
                <c:pt idx="588">
                  <c:v>2.3892477354828494</c:v>
                </c:pt>
                <c:pt idx="589">
                  <c:v>2.3367002656759315</c:v>
                </c:pt>
                <c:pt idx="590">
                  <c:v>2.3284457099132121</c:v>
                </c:pt>
                <c:pt idx="591">
                  <c:v>2.2456264622781767</c:v>
                </c:pt>
                <c:pt idx="592">
                  <c:v>2.8596257462124535</c:v>
                </c:pt>
                <c:pt idx="593">
                  <c:v>2.8275444949920612</c:v>
                </c:pt>
                <c:pt idx="594">
                  <c:v>2.7883282352238874</c:v>
                </c:pt>
                <c:pt idx="595">
                  <c:v>3.3499890875046141</c:v>
                </c:pt>
                <c:pt idx="596">
                  <c:v>3.3546689366617444</c:v>
                </c:pt>
                <c:pt idx="597">
                  <c:v>3.4735390778831672</c:v>
                </c:pt>
                <c:pt idx="598">
                  <c:v>3.420537004739022</c:v>
                </c:pt>
                <c:pt idx="599">
                  <c:v>3.2956896173453529</c:v>
                </c:pt>
                <c:pt idx="600">
                  <c:v>3.3474813863991835</c:v>
                </c:pt>
                <c:pt idx="601">
                  <c:v>3.2901121501591706</c:v>
                </c:pt>
                <c:pt idx="602">
                  <c:v>3.2935731897137188</c:v>
                </c:pt>
                <c:pt idx="603">
                  <c:v>3.429006889415068</c:v>
                </c:pt>
                <c:pt idx="604">
                  <c:v>2.9812358937027179</c:v>
                </c:pt>
                <c:pt idx="605">
                  <c:v>2.8639085404602223</c:v>
                </c:pt>
                <c:pt idx="606">
                  <c:v>3.0398530044898964</c:v>
                </c:pt>
                <c:pt idx="607">
                  <c:v>3.1987903743567552</c:v>
                </c:pt>
                <c:pt idx="608">
                  <c:v>3.2675360243461737</c:v>
                </c:pt>
                <c:pt idx="609">
                  <c:v>3.0195322889142218</c:v>
                </c:pt>
                <c:pt idx="610">
                  <c:v>3.2018885811501936</c:v>
                </c:pt>
                <c:pt idx="611">
                  <c:v>3.2458904865033014</c:v>
                </c:pt>
                <c:pt idx="612">
                  <c:v>3.0740936173444293</c:v>
                </c:pt>
                <c:pt idx="613">
                  <c:v>3.2786138913851994</c:v>
                </c:pt>
                <c:pt idx="614">
                  <c:v>3.2460690042919604</c:v>
                </c:pt>
                <c:pt idx="615">
                  <c:v>3.3050921908600372</c:v>
                </c:pt>
                <c:pt idx="616">
                  <c:v>3.2900807318704204</c:v>
                </c:pt>
                <c:pt idx="617">
                  <c:v>3.3140880121716783</c:v>
                </c:pt>
                <c:pt idx="618">
                  <c:v>2.9034225004983343</c:v>
                </c:pt>
                <c:pt idx="619">
                  <c:v>2.8593824906961993</c:v>
                </c:pt>
                <c:pt idx="620">
                  <c:v>3.0307365497626741</c:v>
                </c:pt>
                <c:pt idx="621">
                  <c:v>3.2093755849907066</c:v>
                </c:pt>
                <c:pt idx="622">
                  <c:v>3.2546164673589417</c:v>
                </c:pt>
                <c:pt idx="623">
                  <c:v>3.2590190368422212</c:v>
                </c:pt>
                <c:pt idx="624">
                  <c:v>3.3530973403932607</c:v>
                </c:pt>
                <c:pt idx="625">
                  <c:v>3.3713633181346681</c:v>
                </c:pt>
                <c:pt idx="626">
                  <c:v>3.4491194503858171</c:v>
                </c:pt>
                <c:pt idx="627">
                  <c:v>3.3708283249740503</c:v>
                </c:pt>
                <c:pt idx="628">
                  <c:v>3.3912941851157647</c:v>
                </c:pt>
                <c:pt idx="629">
                  <c:v>3.393988070995118</c:v>
                </c:pt>
                <c:pt idx="630">
                  <c:v>3.4601915674059112</c:v>
                </c:pt>
                <c:pt idx="631">
                  <c:v>3.4201149787976424</c:v>
                </c:pt>
                <c:pt idx="632">
                  <c:v>2.9981478770894814</c:v>
                </c:pt>
                <c:pt idx="633">
                  <c:v>3.1838258743412777</c:v>
                </c:pt>
                <c:pt idx="634">
                  <c:v>3.2263145596785958</c:v>
                </c:pt>
                <c:pt idx="635">
                  <c:v>3.4570968395548443</c:v>
                </c:pt>
                <c:pt idx="636">
                  <c:v>3.3853354985549067</c:v>
                </c:pt>
                <c:pt idx="637">
                  <c:v>3.3125262651250571</c:v>
                </c:pt>
                <c:pt idx="638">
                  <c:v>3.3205277434770668</c:v>
                </c:pt>
                <c:pt idx="639">
                  <c:v>3.2819688397210602</c:v>
                </c:pt>
                <c:pt idx="640">
                  <c:v>3.3213812640173721</c:v>
                </c:pt>
                <c:pt idx="641">
                  <c:v>2.9926360387965656</c:v>
                </c:pt>
                <c:pt idx="642">
                  <c:v>3.4614404990442926</c:v>
                </c:pt>
                <c:pt idx="643">
                  <c:v>3.0006473615473377</c:v>
                </c:pt>
                <c:pt idx="644">
                  <c:v>3.4698394407234456</c:v>
                </c:pt>
                <c:pt idx="645">
                  <c:v>3.4062892683094312</c:v>
                </c:pt>
                <c:pt idx="646">
                  <c:v>3.341272968296702</c:v>
                </c:pt>
                <c:pt idx="647">
                  <c:v>3.3070352254096114</c:v>
                </c:pt>
                <c:pt idx="648">
                  <c:v>3.3356762901246877</c:v>
                </c:pt>
                <c:pt idx="649">
                  <c:v>3.3302222567706439</c:v>
                </c:pt>
                <c:pt idx="650">
                  <c:v>3.3710619439274621</c:v>
                </c:pt>
                <c:pt idx="651">
                  <c:v>3.4023391986837526</c:v>
                </c:pt>
                <c:pt idx="652">
                  <c:v>3.447323940956267</c:v>
                </c:pt>
                <c:pt idx="653">
                  <c:v>3.3671285226590326</c:v>
                </c:pt>
                <c:pt idx="654">
                  <c:v>3.3070352254096114</c:v>
                </c:pt>
                <c:pt idx="655">
                  <c:v>3.287590963684655</c:v>
                </c:pt>
                <c:pt idx="656">
                  <c:v>3.2719920646473213</c:v>
                </c:pt>
                <c:pt idx="657">
                  <c:v>3.2530961658433957</c:v>
                </c:pt>
                <c:pt idx="658">
                  <c:v>3.3069636263081277</c:v>
                </c:pt>
                <c:pt idx="659">
                  <c:v>3.0589622910137351</c:v>
                </c:pt>
                <c:pt idx="660">
                  <c:v>3.2265062902038486</c:v>
                </c:pt>
                <c:pt idx="661">
                  <c:v>3.2822491469899115</c:v>
                </c:pt>
                <c:pt idx="662">
                  <c:v>3.2718780971332047</c:v>
                </c:pt>
                <c:pt idx="663">
                  <c:v>3.2813574075252845</c:v>
                </c:pt>
                <c:pt idx="664">
                  <c:v>3.0086426443022369</c:v>
                </c:pt>
                <c:pt idx="665">
                  <c:v>3.1935895050240881</c:v>
                </c:pt>
                <c:pt idx="666">
                  <c:v>3.2381296020028301</c:v>
                </c:pt>
                <c:pt idx="667">
                  <c:v>3.2449647061385489</c:v>
                </c:pt>
                <c:pt idx="668">
                  <c:v>3.005697254528541</c:v>
                </c:pt>
                <c:pt idx="669">
                  <c:v>3.0411157789905006</c:v>
                </c:pt>
                <c:pt idx="670">
                  <c:v>3.1913553637287086</c:v>
                </c:pt>
                <c:pt idx="671">
                  <c:v>3.2336412911762493</c:v>
                </c:pt>
                <c:pt idx="672">
                  <c:v>3.0019703915288707</c:v>
                </c:pt>
                <c:pt idx="673">
                  <c:v>3.1203875320863594</c:v>
                </c:pt>
                <c:pt idx="674">
                  <c:v>3.1496594017868027</c:v>
                </c:pt>
                <c:pt idx="675">
                  <c:v>3.2358238389652798</c:v>
                </c:pt>
                <c:pt idx="676">
                  <c:v>3.2543453950218622</c:v>
                </c:pt>
                <c:pt idx="677">
                  <c:v>3.2516357679134589</c:v>
                </c:pt>
                <c:pt idx="678">
                  <c:v>3.0481062141755104</c:v>
                </c:pt>
                <c:pt idx="679">
                  <c:v>3.2586061321515984</c:v>
                </c:pt>
                <c:pt idx="680">
                  <c:v>3.2758537644153889</c:v>
                </c:pt>
                <c:pt idx="681">
                  <c:v>2.9977002920858449</c:v>
                </c:pt>
                <c:pt idx="682">
                  <c:v>3.2104230687753597</c:v>
                </c:pt>
                <c:pt idx="683">
                  <c:v>2.9357663804192593</c:v>
                </c:pt>
                <c:pt idx="684">
                  <c:v>3.3588045187631859</c:v>
                </c:pt>
                <c:pt idx="685">
                  <c:v>3.2749506425483528</c:v>
                </c:pt>
                <c:pt idx="686">
                  <c:v>3.4316930948762012</c:v>
                </c:pt>
                <c:pt idx="687">
                  <c:v>2.9198639361449703</c:v>
                </c:pt>
                <c:pt idx="688">
                  <c:v>2.3138835821490837</c:v>
                </c:pt>
                <c:pt idx="689">
                  <c:v>2.3294999999999999</c:v>
                </c:pt>
                <c:pt idx="690">
                  <c:v>2.3288000000000002</c:v>
                </c:pt>
                <c:pt idx="691">
                  <c:v>2.3290000000000002</c:v>
                </c:pt>
                <c:pt idx="692">
                  <c:v>2.3296999999999999</c:v>
                </c:pt>
                <c:pt idx="693">
                  <c:v>2.34246</c:v>
                </c:pt>
                <c:pt idx="694">
                  <c:v>2.3397299999999999</c:v>
                </c:pt>
                <c:pt idx="695">
                  <c:v>2.32938</c:v>
                </c:pt>
                <c:pt idx="696">
                  <c:v>2.3221400000000001</c:v>
                </c:pt>
                <c:pt idx="697">
                  <c:v>2.3532600000000001</c:v>
                </c:pt>
                <c:pt idx="698">
                  <c:v>2.3574999999999999</c:v>
                </c:pt>
                <c:pt idx="699">
                  <c:v>2.3567</c:v>
                </c:pt>
                <c:pt idx="700">
                  <c:v>2.3555999999999999</c:v>
                </c:pt>
                <c:pt idx="701">
                  <c:v>2.3302</c:v>
                </c:pt>
                <c:pt idx="702">
                  <c:v>2.3561999999999999</c:v>
                </c:pt>
                <c:pt idx="703">
                  <c:v>2.33</c:v>
                </c:pt>
                <c:pt idx="704">
                  <c:v>2.3578000000000001</c:v>
                </c:pt>
                <c:pt idx="705">
                  <c:v>2.3302</c:v>
                </c:pt>
                <c:pt idx="706">
                  <c:v>2.3574000000000002</c:v>
                </c:pt>
                <c:pt idx="707">
                  <c:v>2.3300999999999998</c:v>
                </c:pt>
                <c:pt idx="708">
                  <c:v>2.3586</c:v>
                </c:pt>
                <c:pt idx="709">
                  <c:v>2.3302</c:v>
                </c:pt>
                <c:pt idx="710">
                  <c:v>2.3582999999999998</c:v>
                </c:pt>
                <c:pt idx="711">
                  <c:v>2.3336000000000001</c:v>
                </c:pt>
                <c:pt idx="712">
                  <c:v>2.2999999999999998</c:v>
                </c:pt>
                <c:pt idx="713">
                  <c:v>2.3187000000000002</c:v>
                </c:pt>
                <c:pt idx="714">
                  <c:v>2.3290000000000002</c:v>
                </c:pt>
                <c:pt idx="715">
                  <c:v>2.33</c:v>
                </c:pt>
                <c:pt idx="716">
                  <c:v>2.3064</c:v>
                </c:pt>
                <c:pt idx="717">
                  <c:v>3.464</c:v>
                </c:pt>
                <c:pt idx="718">
                  <c:v>2.3650000000000002</c:v>
                </c:pt>
                <c:pt idx="719">
                  <c:v>2.8119999999999998</c:v>
                </c:pt>
                <c:pt idx="720">
                  <c:v>2.8176000000000001</c:v>
                </c:pt>
                <c:pt idx="721">
                  <c:v>2.3342000000000001</c:v>
                </c:pt>
                <c:pt idx="722">
                  <c:v>2.3331</c:v>
                </c:pt>
                <c:pt idx="723">
                  <c:v>2.3372000000000002</c:v>
                </c:pt>
                <c:pt idx="724">
                  <c:v>3.3559999999999999</c:v>
                </c:pt>
                <c:pt idx="725">
                  <c:v>2.3378000000000001</c:v>
                </c:pt>
                <c:pt idx="726">
                  <c:v>2.3645</c:v>
                </c:pt>
                <c:pt idx="727">
                  <c:v>2.3530000000000002</c:v>
                </c:pt>
                <c:pt idx="728">
                  <c:v>3.4390999999999998</c:v>
                </c:pt>
                <c:pt idx="729">
                  <c:v>3.4489999999999998</c:v>
                </c:pt>
                <c:pt idx="730">
                  <c:v>3.4375</c:v>
                </c:pt>
                <c:pt idx="731">
                  <c:v>3.4710000000000001</c:v>
                </c:pt>
                <c:pt idx="732">
                  <c:v>3.3268</c:v>
                </c:pt>
                <c:pt idx="733">
                  <c:v>2.9641000000000002</c:v>
                </c:pt>
                <c:pt idx="734">
                  <c:v>2.9883999999999999</c:v>
                </c:pt>
                <c:pt idx="735">
                  <c:v>3.3530000000000002</c:v>
                </c:pt>
                <c:pt idx="736">
                  <c:v>2.9862000000000002</c:v>
                </c:pt>
                <c:pt idx="737">
                  <c:v>2.9727000000000001</c:v>
                </c:pt>
                <c:pt idx="738">
                  <c:v>2.2789999999999999</c:v>
                </c:pt>
                <c:pt idx="739">
                  <c:v>3.0173999999999999</c:v>
                </c:pt>
                <c:pt idx="740">
                  <c:v>2.2797000000000001</c:v>
                </c:pt>
                <c:pt idx="741">
                  <c:v>3.38</c:v>
                </c:pt>
                <c:pt idx="742">
                  <c:v>2.9813000000000001</c:v>
                </c:pt>
                <c:pt idx="743">
                  <c:v>2.3805000000000001</c:v>
                </c:pt>
                <c:pt idx="744">
                  <c:v>2.3736000000000002</c:v>
                </c:pt>
                <c:pt idx="745">
                  <c:v>2.375</c:v>
                </c:pt>
                <c:pt idx="746">
                  <c:v>2.3730000000000002</c:v>
                </c:pt>
                <c:pt idx="747">
                  <c:v>2.4296500000000001</c:v>
                </c:pt>
                <c:pt idx="748">
                  <c:v>2.38</c:v>
                </c:pt>
                <c:pt idx="749">
                  <c:v>2.4403000000000001</c:v>
                </c:pt>
                <c:pt idx="750">
                  <c:v>2.4453100000000001</c:v>
                </c:pt>
                <c:pt idx="751">
                  <c:v>2.3692000000000002</c:v>
                </c:pt>
                <c:pt idx="752">
                  <c:v>2.4418199999999999</c:v>
                </c:pt>
                <c:pt idx="753">
                  <c:v>2.43249</c:v>
                </c:pt>
                <c:pt idx="754">
                  <c:v>2.4419599999999999</c:v>
                </c:pt>
                <c:pt idx="755">
                  <c:v>2.4381599999999999</c:v>
                </c:pt>
                <c:pt idx="756">
                  <c:v>2.3690000000000002</c:v>
                </c:pt>
                <c:pt idx="757">
                  <c:v>3.387</c:v>
                </c:pt>
                <c:pt idx="758">
                  <c:v>3.399</c:v>
                </c:pt>
                <c:pt idx="759">
                  <c:v>2.3759999999999999</c:v>
                </c:pt>
                <c:pt idx="760">
                  <c:v>2.3601000000000001</c:v>
                </c:pt>
                <c:pt idx="761">
                  <c:v>2.4024000000000001</c:v>
                </c:pt>
                <c:pt idx="762">
                  <c:v>2.4163000000000001</c:v>
                </c:pt>
                <c:pt idx="763">
                  <c:v>2.4129999999999998</c:v>
                </c:pt>
                <c:pt idx="764">
                  <c:v>2.4113000000000002</c:v>
                </c:pt>
                <c:pt idx="765">
                  <c:v>2.3843999999999999</c:v>
                </c:pt>
                <c:pt idx="766">
                  <c:v>2.3690000000000002</c:v>
                </c:pt>
                <c:pt idx="767">
                  <c:v>2.3765999999999998</c:v>
                </c:pt>
                <c:pt idx="768">
                  <c:v>3.331</c:v>
                </c:pt>
                <c:pt idx="769">
                  <c:v>3.387</c:v>
                </c:pt>
                <c:pt idx="770">
                  <c:v>3.399</c:v>
                </c:pt>
                <c:pt idx="771">
                  <c:v>3.4889999999999999</c:v>
                </c:pt>
                <c:pt idx="772">
                  <c:v>2.3309600000000001</c:v>
                </c:pt>
                <c:pt idx="773">
                  <c:v>2.3307899999999999</c:v>
                </c:pt>
                <c:pt idx="774">
                  <c:v>2.7823000000000002</c:v>
                </c:pt>
                <c:pt idx="775">
                  <c:v>3.0750999999999999</c:v>
                </c:pt>
                <c:pt idx="776">
                  <c:v>3.0807000000000002</c:v>
                </c:pt>
                <c:pt idx="777">
                  <c:v>3.0926</c:v>
                </c:pt>
                <c:pt idx="778">
                  <c:v>3.0876000000000001</c:v>
                </c:pt>
                <c:pt idx="779">
                  <c:v>3.1147</c:v>
                </c:pt>
                <c:pt idx="780">
                  <c:v>2.3151999999999999</c:v>
                </c:pt>
                <c:pt idx="781">
                  <c:v>2.3163999999999998</c:v>
                </c:pt>
                <c:pt idx="782">
                  <c:v>2.3169</c:v>
                </c:pt>
                <c:pt idx="783">
                  <c:v>2.3169</c:v>
                </c:pt>
                <c:pt idx="784">
                  <c:v>2.3159999999999998</c:v>
                </c:pt>
                <c:pt idx="785">
                  <c:v>2.3309000000000002</c:v>
                </c:pt>
                <c:pt idx="786">
                  <c:v>2.3258999999999999</c:v>
                </c:pt>
                <c:pt idx="787">
                  <c:v>2.3029999999999999</c:v>
                </c:pt>
                <c:pt idx="788">
                  <c:v>2.3245</c:v>
                </c:pt>
                <c:pt idx="789">
                  <c:v>2.3195999999999999</c:v>
                </c:pt>
                <c:pt idx="790">
                  <c:v>2.3136000000000001</c:v>
                </c:pt>
                <c:pt idx="791">
                  <c:v>2.2970000000000002</c:v>
                </c:pt>
                <c:pt idx="792">
                  <c:v>2.3153999999999999</c:v>
                </c:pt>
                <c:pt idx="793">
                  <c:v>2.3161999999999998</c:v>
                </c:pt>
                <c:pt idx="794">
                  <c:v>2.3172000000000001</c:v>
                </c:pt>
                <c:pt idx="795">
                  <c:v>2.3172999999999999</c:v>
                </c:pt>
                <c:pt idx="796">
                  <c:v>3.3069999999999999</c:v>
                </c:pt>
                <c:pt idx="797">
                  <c:v>3.1004</c:v>
                </c:pt>
                <c:pt idx="798">
                  <c:v>2.3401000000000001</c:v>
                </c:pt>
                <c:pt idx="799">
                  <c:v>2.3340000000000001</c:v>
                </c:pt>
                <c:pt idx="800">
                  <c:v>2.3311000000000002</c:v>
                </c:pt>
                <c:pt idx="801">
                  <c:v>2.3266</c:v>
                </c:pt>
                <c:pt idx="802">
                  <c:v>2.3393999999999999</c:v>
                </c:pt>
                <c:pt idx="803">
                  <c:v>2.339</c:v>
                </c:pt>
                <c:pt idx="804">
                  <c:v>2.3501400000000001</c:v>
                </c:pt>
                <c:pt idx="805">
                  <c:v>2.3512</c:v>
                </c:pt>
                <c:pt idx="806">
                  <c:v>2.3656000000000001</c:v>
                </c:pt>
                <c:pt idx="807">
                  <c:v>2.2965</c:v>
                </c:pt>
                <c:pt idx="808">
                  <c:v>2.3580100000000002</c:v>
                </c:pt>
                <c:pt idx="809">
                  <c:v>2.35154</c:v>
                </c:pt>
                <c:pt idx="810">
                  <c:v>2.3393199999999998</c:v>
                </c:pt>
                <c:pt idx="811">
                  <c:v>2.35724</c:v>
                </c:pt>
                <c:pt idx="812">
                  <c:v>2.3734299999999999</c:v>
                </c:pt>
                <c:pt idx="813">
                  <c:v>2.3624000000000001</c:v>
                </c:pt>
                <c:pt idx="814">
                  <c:v>2.34755</c:v>
                </c:pt>
                <c:pt idx="815">
                  <c:v>2.3563200000000002</c:v>
                </c:pt>
                <c:pt idx="816">
                  <c:v>2.3549099999999998</c:v>
                </c:pt>
                <c:pt idx="817">
                  <c:v>3.0278999999999998</c:v>
                </c:pt>
                <c:pt idx="818">
                  <c:v>2.3035999999999999</c:v>
                </c:pt>
                <c:pt idx="819">
                  <c:v>2.3014000000000001</c:v>
                </c:pt>
                <c:pt idx="820">
                  <c:v>2.2930000000000001</c:v>
                </c:pt>
                <c:pt idx="821">
                  <c:v>2.3005</c:v>
                </c:pt>
                <c:pt idx="822">
                  <c:v>2.4506999999999999</c:v>
                </c:pt>
                <c:pt idx="823">
                  <c:v>3.302</c:v>
                </c:pt>
                <c:pt idx="824">
                  <c:v>2.3862999999999999</c:v>
                </c:pt>
                <c:pt idx="825">
                  <c:v>2.4015</c:v>
                </c:pt>
                <c:pt idx="826">
                  <c:v>3.2290000000000001</c:v>
                </c:pt>
                <c:pt idx="827">
                  <c:v>3.36</c:v>
                </c:pt>
                <c:pt idx="828">
                  <c:v>2.8561000000000001</c:v>
                </c:pt>
                <c:pt idx="829">
                  <c:v>2.9155899999999999</c:v>
                </c:pt>
                <c:pt idx="830">
                  <c:v>2.5036300625292065</c:v>
                </c:pt>
                <c:pt idx="831">
                  <c:v>2.3978550547638218</c:v>
                </c:pt>
                <c:pt idx="832">
                  <c:v>2.6190787511979612</c:v>
                </c:pt>
                <c:pt idx="833">
                  <c:v>2.6246914350539865</c:v>
                </c:pt>
                <c:pt idx="834">
                  <c:v>2.8398046051430859</c:v>
                </c:pt>
                <c:pt idx="835">
                  <c:v>2.8122285003269005</c:v>
                </c:pt>
                <c:pt idx="836">
                  <c:v>2.8118971950154932</c:v>
                </c:pt>
                <c:pt idx="837">
                  <c:v>2.8129361411090681</c:v>
                </c:pt>
                <c:pt idx="838">
                  <c:v>2.81752985812241</c:v>
                </c:pt>
                <c:pt idx="839">
                  <c:v>2.8015674862922109</c:v>
                </c:pt>
                <c:pt idx="840">
                  <c:v>2.5106132044582257</c:v>
                </c:pt>
                <c:pt idx="841">
                  <c:v>2.8021279346389592</c:v>
                </c:pt>
                <c:pt idx="842">
                  <c:v>2.7855025836064558</c:v>
                </c:pt>
                <c:pt idx="843">
                  <c:v>2.5966711272413763</c:v>
                </c:pt>
                <c:pt idx="844">
                  <c:v>2.6064275591575528</c:v>
                </c:pt>
                <c:pt idx="845">
                  <c:v>2.5799339187709829</c:v>
                </c:pt>
                <c:pt idx="846">
                  <c:v>2.5543258565893661</c:v>
                </c:pt>
                <c:pt idx="847">
                  <c:v>2.7278611989036223</c:v>
                </c:pt>
                <c:pt idx="848">
                  <c:v>2.973908034371608</c:v>
                </c:pt>
                <c:pt idx="849">
                  <c:v>2.7408032696056464</c:v>
                </c:pt>
                <c:pt idx="850">
                  <c:v>2.8229957072242837</c:v>
                </c:pt>
                <c:pt idx="851">
                  <c:v>2.7935670688923873</c:v>
                </c:pt>
                <c:pt idx="852">
                  <c:v>2.398902481052533</c:v>
                </c:pt>
                <c:pt idx="853">
                  <c:v>2.5849453322538567</c:v>
                </c:pt>
                <c:pt idx="854">
                  <c:v>2.6604031292268475</c:v>
                </c:pt>
                <c:pt idx="855">
                  <c:v>2.6502950892930062</c:v>
                </c:pt>
                <c:pt idx="856">
                  <c:v>2.6708430902057874</c:v>
                </c:pt>
                <c:pt idx="857">
                  <c:v>2.6505542889646381</c:v>
                </c:pt>
                <c:pt idx="858">
                  <c:v>2.6556451664331964</c:v>
                </c:pt>
                <c:pt idx="859">
                  <c:v>2.5475161942566729</c:v>
                </c:pt>
                <c:pt idx="860">
                  <c:v>2.5026071756316233</c:v>
                </c:pt>
                <c:pt idx="861">
                  <c:v>2.5411613924849887</c:v>
                </c:pt>
                <c:pt idx="862">
                  <c:v>2.5067603355917374</c:v>
                </c:pt>
                <c:pt idx="863">
                  <c:v>2.4703909484371174</c:v>
                </c:pt>
                <c:pt idx="864">
                  <c:v>2.4374577822723924</c:v>
                </c:pt>
                <c:pt idx="865">
                  <c:v>2.648055071575393</c:v>
                </c:pt>
                <c:pt idx="866">
                  <c:v>2.507322159196939</c:v>
                </c:pt>
                <c:pt idx="867">
                  <c:v>2.5426369695590916</c:v>
                </c:pt>
                <c:pt idx="868">
                  <c:v>2.4197609058612404</c:v>
                </c:pt>
                <c:pt idx="869">
                  <c:v>2.4372829291328184</c:v>
                </c:pt>
                <c:pt idx="870">
                  <c:v>2.6202667180270027</c:v>
                </c:pt>
                <c:pt idx="871">
                  <c:v>2.5454075955728581</c:v>
                </c:pt>
                <c:pt idx="872">
                  <c:v>2.5460831780599786</c:v>
                </c:pt>
                <c:pt idx="873">
                  <c:v>2.5915314604302995</c:v>
                </c:pt>
                <c:pt idx="874">
                  <c:v>2.5521368355948315</c:v>
                </c:pt>
                <c:pt idx="875">
                  <c:v>2.554541163810049</c:v>
                </c:pt>
                <c:pt idx="876">
                  <c:v>2.53686347082945</c:v>
                </c:pt>
                <c:pt idx="877">
                  <c:v>2.556007095549619</c:v>
                </c:pt>
                <c:pt idx="878">
                  <c:v>2.6527965485842686</c:v>
                </c:pt>
                <c:pt idx="879">
                  <c:v>2.6657074348291645</c:v>
                </c:pt>
                <c:pt idx="880">
                  <c:v>2.6925553638705053</c:v>
                </c:pt>
                <c:pt idx="881">
                  <c:v>2.5460199272283792</c:v>
                </c:pt>
                <c:pt idx="882">
                  <c:v>2.492392866494975</c:v>
                </c:pt>
                <c:pt idx="883">
                  <c:v>2.6784793609714916</c:v>
                </c:pt>
                <c:pt idx="884">
                  <c:v>2.5104288981168139</c:v>
                </c:pt>
                <c:pt idx="885">
                  <c:v>2.4607713218096885</c:v>
                </c:pt>
                <c:pt idx="886">
                  <c:v>2.6293998073858984</c:v>
                </c:pt>
                <c:pt idx="887">
                  <c:v>2.4332812132435495</c:v>
                </c:pt>
                <c:pt idx="888">
                  <c:v>2.4636871155089888</c:v>
                </c:pt>
                <c:pt idx="889">
                  <c:v>2.3316122674289135</c:v>
                </c:pt>
                <c:pt idx="890">
                  <c:v>2.4174388110198364</c:v>
                </c:pt>
                <c:pt idx="891">
                  <c:v>2.5957297847107585</c:v>
                </c:pt>
                <c:pt idx="892">
                  <c:v>2.6249340657624143</c:v>
                </c:pt>
                <c:pt idx="893">
                  <c:v>2.6359109313573179</c:v>
                </c:pt>
                <c:pt idx="894">
                  <c:v>2.4737815202640676</c:v>
                </c:pt>
                <c:pt idx="895">
                  <c:v>2.5379129406660113</c:v>
                </c:pt>
                <c:pt idx="896">
                  <c:v>2.6185623263033651</c:v>
                </c:pt>
                <c:pt idx="897">
                  <c:v>2.5620472467150175</c:v>
                </c:pt>
                <c:pt idx="898">
                  <c:v>2.6352356874966607</c:v>
                </c:pt>
                <c:pt idx="899">
                  <c:v>2.5955320089723419</c:v>
                </c:pt>
                <c:pt idx="900">
                  <c:v>2.4687730465962239</c:v>
                </c:pt>
                <c:pt idx="901">
                  <c:v>2.5971277722899968</c:v>
                </c:pt>
                <c:pt idx="902">
                  <c:v>2.5300668121810537</c:v>
                </c:pt>
                <c:pt idx="903">
                  <c:v>2.4138253008069999</c:v>
                </c:pt>
                <c:pt idx="904">
                  <c:v>2.5663797969562103</c:v>
                </c:pt>
                <c:pt idx="905">
                  <c:v>2.5480777171232436</c:v>
                </c:pt>
                <c:pt idx="906">
                  <c:v>2.4413100356161239</c:v>
                </c:pt>
                <c:pt idx="907">
                  <c:v>2.5444972863023456</c:v>
                </c:pt>
                <c:pt idx="908">
                  <c:v>2.4408270572902122</c:v>
                </c:pt>
                <c:pt idx="909">
                  <c:v>2.6044622536331761</c:v>
                </c:pt>
                <c:pt idx="910">
                  <c:v>2.6836898673941629</c:v>
                </c:pt>
                <c:pt idx="911">
                  <c:v>2.6934066404046755</c:v>
                </c:pt>
                <c:pt idx="912">
                  <c:v>2.7146770850266888</c:v>
                </c:pt>
                <c:pt idx="913">
                  <c:v>2.6829410227460158</c:v>
                </c:pt>
                <c:pt idx="914">
                  <c:v>2.6939995541662118</c:v>
                </c:pt>
                <c:pt idx="915">
                  <c:v>2.5784402677996172</c:v>
                </c:pt>
                <c:pt idx="916">
                  <c:v>2.4823292886563211</c:v>
                </c:pt>
                <c:pt idx="917">
                  <c:v>2.6096086486102106</c:v>
                </c:pt>
                <c:pt idx="918">
                  <c:v>2.7493969668449108</c:v>
                </c:pt>
                <c:pt idx="919">
                  <c:v>2.5458055677722133</c:v>
                </c:pt>
                <c:pt idx="920">
                  <c:v>2.4137189219335373</c:v>
                </c:pt>
                <c:pt idx="921">
                  <c:v>2.5794577923470663</c:v>
                </c:pt>
                <c:pt idx="922">
                  <c:v>2.5834065828862487</c:v>
                </c:pt>
                <c:pt idx="923">
                  <c:v>2.4953547224264532</c:v>
                </c:pt>
                <c:pt idx="924">
                  <c:v>2.4632635435332531</c:v>
                </c:pt>
                <c:pt idx="925">
                  <c:v>2.4067672824301063</c:v>
                </c:pt>
                <c:pt idx="926">
                  <c:v>2.5440672475388695</c:v>
                </c:pt>
                <c:pt idx="927">
                  <c:v>2.5196829416133766</c:v>
                </c:pt>
                <c:pt idx="928">
                  <c:v>2.4425348682292825</c:v>
                </c:pt>
                <c:pt idx="929">
                  <c:v>2.5355246144338652</c:v>
                </c:pt>
                <c:pt idx="930">
                  <c:v>2.4514818974426471</c:v>
                </c:pt>
                <c:pt idx="931">
                  <c:v>2.5428751307132642</c:v>
                </c:pt>
                <c:pt idx="932">
                  <c:v>2.5316730728117327</c:v>
                </c:pt>
                <c:pt idx="933">
                  <c:v>2.4398312284262613</c:v>
                </c:pt>
                <c:pt idx="934">
                  <c:v>2.518168772421737</c:v>
                </c:pt>
                <c:pt idx="935">
                  <c:v>2.4359805494001798</c:v>
                </c:pt>
                <c:pt idx="936">
                  <c:v>2.4879931608426893</c:v>
                </c:pt>
                <c:pt idx="937">
                  <c:v>2.400469082248851</c:v>
                </c:pt>
                <c:pt idx="938">
                  <c:v>2.4117471711603602</c:v>
                </c:pt>
                <c:pt idx="939">
                  <c:v>2.5101089797058611</c:v>
                </c:pt>
                <c:pt idx="940">
                  <c:v>2.5129599598879411</c:v>
                </c:pt>
                <c:pt idx="941">
                  <c:v>2.523592777450435</c:v>
                </c:pt>
                <c:pt idx="942">
                  <c:v>2.515822883598128</c:v>
                </c:pt>
                <c:pt idx="943">
                  <c:v>2.6003380722513754</c:v>
                </c:pt>
                <c:pt idx="944">
                  <c:v>2.5055508757357128</c:v>
                </c:pt>
                <c:pt idx="945">
                  <c:v>2.5050663739759473</c:v>
                </c:pt>
                <c:pt idx="946">
                  <c:v>2.5986528476955133</c:v>
                </c:pt>
                <c:pt idx="947">
                  <c:v>2.6432522398742049</c:v>
                </c:pt>
                <c:pt idx="948">
                  <c:v>2.6235596524569438</c:v>
                </c:pt>
                <c:pt idx="949">
                  <c:v>2.5537370685245282</c:v>
                </c:pt>
                <c:pt idx="950">
                  <c:v>2.5100254393929955</c:v>
                </c:pt>
                <c:pt idx="951">
                  <c:v>2.5613234682735797</c:v>
                </c:pt>
                <c:pt idx="952">
                  <c:v>2.4523857744019395</c:v>
                </c:pt>
                <c:pt idx="953">
                  <c:v>2.6391551227807737</c:v>
                </c:pt>
                <c:pt idx="954">
                  <c:v>2.5797199634844086</c:v>
                </c:pt>
                <c:pt idx="955">
                  <c:v>2.567222523058724</c:v>
                </c:pt>
                <c:pt idx="956">
                  <c:v>2.5675503481723583</c:v>
                </c:pt>
                <c:pt idx="957">
                  <c:v>2.567745781205764</c:v>
                </c:pt>
                <c:pt idx="958">
                  <c:v>2.5655555300168422</c:v>
                </c:pt>
                <c:pt idx="959">
                  <c:v>2.7173268361482319</c:v>
                </c:pt>
                <c:pt idx="960">
                  <c:v>2.519380418169515</c:v>
                </c:pt>
                <c:pt idx="961">
                  <c:v>2.5502458974730438</c:v>
                </c:pt>
                <c:pt idx="962">
                  <c:v>2.5105392934785944</c:v>
                </c:pt>
                <c:pt idx="963">
                  <c:v>2.4817396473459903</c:v>
                </c:pt>
                <c:pt idx="964">
                  <c:v>2.5428407913198185</c:v>
                </c:pt>
                <c:pt idx="965">
                  <c:v>2.5204679619042487</c:v>
                </c:pt>
                <c:pt idx="966">
                  <c:v>2.5315576644135995</c:v>
                </c:pt>
                <c:pt idx="967">
                  <c:v>2.5179047356199185</c:v>
                </c:pt>
                <c:pt idx="968">
                  <c:v>2.5700279421681391</c:v>
                </c:pt>
                <c:pt idx="969">
                  <c:v>2.7943455321647326</c:v>
                </c:pt>
                <c:pt idx="970">
                  <c:v>2.3749655841119037</c:v>
                </c:pt>
                <c:pt idx="971">
                  <c:v>2.6027130179103497</c:v>
                </c:pt>
                <c:pt idx="972">
                  <c:v>2.4930909386069331</c:v>
                </c:pt>
                <c:pt idx="973">
                  <c:v>2.5375267787703075</c:v>
                </c:pt>
                <c:pt idx="974">
                  <c:v>2.4831275335954857</c:v>
                </c:pt>
                <c:pt idx="975">
                  <c:v>2.4552716436728543</c:v>
                </c:pt>
                <c:pt idx="976">
                  <c:v>2.414841551527553</c:v>
                </c:pt>
                <c:pt idx="977">
                  <c:v>2.6119619970627443</c:v>
                </c:pt>
                <c:pt idx="978">
                  <c:v>2.5210500278225343</c:v>
                </c:pt>
                <c:pt idx="979">
                  <c:v>2.3952923660831051</c:v>
                </c:pt>
                <c:pt idx="980">
                  <c:v>2.5878443267321938</c:v>
                </c:pt>
                <c:pt idx="981">
                  <c:v>2.4735235312695121</c:v>
                </c:pt>
                <c:pt idx="982">
                  <c:v>2.5241212213362498</c:v>
                </c:pt>
                <c:pt idx="983">
                  <c:v>2.5637247675811459</c:v>
                </c:pt>
                <c:pt idx="984">
                  <c:v>2.4480362454579794</c:v>
                </c:pt>
                <c:pt idx="985">
                  <c:v>2.4130299284144821</c:v>
                </c:pt>
                <c:pt idx="986">
                  <c:v>2.4510301172372406</c:v>
                </c:pt>
                <c:pt idx="987">
                  <c:v>2.5669821925111673</c:v>
                </c:pt>
                <c:pt idx="988">
                  <c:v>2.7577035450187535</c:v>
                </c:pt>
                <c:pt idx="989">
                  <c:v>2.6762737590134535</c:v>
                </c:pt>
                <c:pt idx="990">
                  <c:v>2.5850698529340099</c:v>
                </c:pt>
                <c:pt idx="991">
                  <c:v>2.5769136701148914</c:v>
                </c:pt>
                <c:pt idx="992">
                  <c:v>2.80496900550235</c:v>
                </c:pt>
                <c:pt idx="993">
                  <c:v>2.4630427934262529</c:v>
                </c:pt>
                <c:pt idx="994">
                  <c:v>2.5077751718405699</c:v>
                </c:pt>
                <c:pt idx="995">
                  <c:v>2.535698378392067</c:v>
                </c:pt>
                <c:pt idx="996">
                  <c:v>2.513681078120293</c:v>
                </c:pt>
                <c:pt idx="997">
                  <c:v>2.4653131589645993</c:v>
                </c:pt>
                <c:pt idx="998">
                  <c:v>2.4604003179175864</c:v>
                </c:pt>
                <c:pt idx="999">
                  <c:v>2.5293341908605926</c:v>
                </c:pt>
                <c:pt idx="1000">
                  <c:v>2.486619033466928</c:v>
                </c:pt>
                <c:pt idx="1001">
                  <c:v>2.5542300699036491</c:v>
                </c:pt>
                <c:pt idx="1002">
                  <c:v>2.4586817818662174</c:v>
                </c:pt>
                <c:pt idx="1003">
                  <c:v>2.5229450608450708</c:v>
                </c:pt>
                <c:pt idx="1004">
                  <c:v>2.487704281142757</c:v>
                </c:pt>
                <c:pt idx="1005">
                  <c:v>2.814619385345972</c:v>
                </c:pt>
                <c:pt idx="1006">
                  <c:v>2.6422026727270111</c:v>
                </c:pt>
                <c:pt idx="1007">
                  <c:v>2.7780724115112623</c:v>
                </c:pt>
                <c:pt idx="1008">
                  <c:v>2.7899532380045433</c:v>
                </c:pt>
                <c:pt idx="1009">
                  <c:v>2.620847923497279</c:v>
                </c:pt>
                <c:pt idx="1010">
                  <c:v>2.6309771775662059</c:v>
                </c:pt>
                <c:pt idx="1011">
                  <c:v>2.7114195795560674</c:v>
                </c:pt>
                <c:pt idx="1012">
                  <c:v>2.5734998677194625</c:v>
                </c:pt>
                <c:pt idx="1013">
                  <c:v>2.5373583054034765</c:v>
                </c:pt>
                <c:pt idx="1014">
                  <c:v>2.5397531474731951</c:v>
                </c:pt>
                <c:pt idx="1015">
                  <c:v>2.5891379048393701</c:v>
                </c:pt>
                <c:pt idx="1016">
                  <c:v>2.564102852539266</c:v>
                </c:pt>
                <c:pt idx="1017">
                  <c:v>2.5397978959751901</c:v>
                </c:pt>
                <c:pt idx="1018">
                  <c:v>2.5529300317639438</c:v>
                </c:pt>
                <c:pt idx="1019">
                  <c:v>2.3549787120022976</c:v>
                </c:pt>
                <c:pt idx="1020">
                  <c:v>2.5482374227657831</c:v>
                </c:pt>
                <c:pt idx="1021">
                  <c:v>2.5684192913930546</c:v>
                </c:pt>
                <c:pt idx="1022">
                  <c:v>2.5376632985681926</c:v>
                </c:pt>
                <c:pt idx="1023">
                  <c:v>2.6287117212809776</c:v>
                </c:pt>
                <c:pt idx="1024">
                  <c:v>2.6728247825385116</c:v>
                </c:pt>
                <c:pt idx="1025">
                  <c:v>2.6449431179455183</c:v>
                </c:pt>
                <c:pt idx="1026">
                  <c:v>2.5818441616495758</c:v>
                </c:pt>
                <c:pt idx="1027">
                  <c:v>2.394205777080928</c:v>
                </c:pt>
                <c:pt idx="1028">
                  <c:v>2.5065819466963375</c:v>
                </c:pt>
                <c:pt idx="1029">
                  <c:v>2.5239944190915242</c:v>
                </c:pt>
                <c:pt idx="1030">
                  <c:v>2.5397377896152982</c:v>
                </c:pt>
                <c:pt idx="1031">
                  <c:v>2.4710000000000001</c:v>
                </c:pt>
                <c:pt idx="1032">
                  <c:v>2.375</c:v>
                </c:pt>
                <c:pt idx="1033">
                  <c:v>3.3094999999999999</c:v>
                </c:pt>
                <c:pt idx="1034">
                  <c:v>3.4444999999999997</c:v>
                </c:pt>
                <c:pt idx="1035">
                  <c:v>2.5762999999999998</c:v>
                </c:pt>
                <c:pt idx="1036">
                  <c:v>3.5939999999999994</c:v>
                </c:pt>
                <c:pt idx="1037">
                  <c:v>3.3778000000000006</c:v>
                </c:pt>
                <c:pt idx="1038">
                  <c:v>3.4287000000000001</c:v>
                </c:pt>
                <c:pt idx="1039">
                  <c:v>3.3138999999999998</c:v>
                </c:pt>
                <c:pt idx="1040">
                  <c:v>3.4809999999999999</c:v>
                </c:pt>
                <c:pt idx="1041">
                  <c:v>3.2416999999999998</c:v>
                </c:pt>
                <c:pt idx="1042">
                  <c:v>3.23</c:v>
                </c:pt>
                <c:pt idx="1043">
                  <c:v>3.2729000000000004</c:v>
                </c:pt>
                <c:pt idx="1044">
                  <c:v>3.2449000000000003</c:v>
                </c:pt>
                <c:pt idx="1045">
                  <c:v>3.2358000000000002</c:v>
                </c:pt>
                <c:pt idx="1046">
                  <c:v>3.3386000000000005</c:v>
                </c:pt>
                <c:pt idx="1047">
                  <c:v>3.3809999999999998</c:v>
                </c:pt>
                <c:pt idx="1048">
                  <c:v>3.3310000000000004</c:v>
                </c:pt>
                <c:pt idx="1049">
                  <c:v>3.3296999999999999</c:v>
                </c:pt>
                <c:pt idx="1050">
                  <c:v>3.3540000000000001</c:v>
                </c:pt>
                <c:pt idx="1051">
                  <c:v>3.4549000000000003</c:v>
                </c:pt>
                <c:pt idx="1052">
                  <c:v>3.3620000000000001</c:v>
                </c:pt>
                <c:pt idx="1053">
                  <c:v>3.4200000000000004</c:v>
                </c:pt>
                <c:pt idx="1054">
                  <c:v>3.2759999999999998</c:v>
                </c:pt>
                <c:pt idx="1055">
                  <c:v>3.3340199999999998</c:v>
                </c:pt>
                <c:pt idx="1056">
                  <c:v>3.3067000000000002</c:v>
                </c:pt>
                <c:pt idx="1057">
                  <c:v>3.2881999999999998</c:v>
                </c:pt>
                <c:pt idx="1058">
                  <c:v>3.2902</c:v>
                </c:pt>
                <c:pt idx="1059">
                  <c:v>3.3047</c:v>
                </c:pt>
                <c:pt idx="1060">
                  <c:v>3.0832999999999999</c:v>
                </c:pt>
                <c:pt idx="1061">
                  <c:v>3.2489000000000003</c:v>
                </c:pt>
                <c:pt idx="1062">
                  <c:v>2.3860000000000001</c:v>
                </c:pt>
                <c:pt idx="1063">
                  <c:v>3.2646000000000002</c:v>
                </c:pt>
                <c:pt idx="1064">
                  <c:v>3.0373000000000001</c:v>
                </c:pt>
                <c:pt idx="1065">
                  <c:v>3.2526000000000002</c:v>
                </c:pt>
                <c:pt idx="1066">
                  <c:v>3.2262000000000004</c:v>
                </c:pt>
                <c:pt idx="1067">
                  <c:v>3.2724000000000002</c:v>
                </c:pt>
                <c:pt idx="1068">
                  <c:v>3.2387000000000001</c:v>
                </c:pt>
                <c:pt idx="1069">
                  <c:v>3.2369999999999997</c:v>
                </c:pt>
                <c:pt idx="1070">
                  <c:v>3.23</c:v>
                </c:pt>
                <c:pt idx="1071">
                  <c:v>3.238</c:v>
                </c:pt>
                <c:pt idx="1072">
                  <c:v>3.2511999999999999</c:v>
                </c:pt>
                <c:pt idx="1073">
                  <c:v>3.2543999999999995</c:v>
                </c:pt>
                <c:pt idx="1074">
                  <c:v>3.2498000000000005</c:v>
                </c:pt>
                <c:pt idx="1075">
                  <c:v>2.4296000000000002</c:v>
                </c:pt>
                <c:pt idx="1076">
                  <c:v>2.4342999999999999</c:v>
                </c:pt>
                <c:pt idx="1077">
                  <c:v>2.5792000000000002</c:v>
                </c:pt>
                <c:pt idx="1078">
                  <c:v>2.5299999999999998</c:v>
                </c:pt>
                <c:pt idx="1079">
                  <c:v>2.92</c:v>
                </c:pt>
                <c:pt idx="1080">
                  <c:v>2.7624200000000001</c:v>
                </c:pt>
                <c:pt idx="1081">
                  <c:v>2.7525200000000001</c:v>
                </c:pt>
                <c:pt idx="1082">
                  <c:v>2.327</c:v>
                </c:pt>
                <c:pt idx="1083">
                  <c:v>2.3519999999999999</c:v>
                </c:pt>
                <c:pt idx="1084">
                  <c:v>2.355</c:v>
                </c:pt>
                <c:pt idx="1085">
                  <c:v>2.359</c:v>
                </c:pt>
                <c:pt idx="1086">
                  <c:v>2.3650000000000002</c:v>
                </c:pt>
                <c:pt idx="1087">
                  <c:v>2.37</c:v>
                </c:pt>
                <c:pt idx="1088">
                  <c:v>2.3780000000000001</c:v>
                </c:pt>
                <c:pt idx="1089">
                  <c:v>2.2021000000000002</c:v>
                </c:pt>
                <c:pt idx="1090">
                  <c:v>2.4316</c:v>
                </c:pt>
                <c:pt idx="1091">
                  <c:v>2.1856</c:v>
                </c:pt>
                <c:pt idx="1092">
                  <c:v>2.3448000000000002</c:v>
                </c:pt>
                <c:pt idx="1093">
                  <c:v>2.1351</c:v>
                </c:pt>
                <c:pt idx="1094">
                  <c:v>2.52</c:v>
                </c:pt>
                <c:pt idx="1095">
                  <c:v>2.8494999999999999</c:v>
                </c:pt>
                <c:pt idx="1096">
                  <c:v>2.7334000000000001</c:v>
                </c:pt>
                <c:pt idx="1097">
                  <c:v>2.7366000000000001</c:v>
                </c:pt>
                <c:pt idx="1098">
                  <c:v>2.601</c:v>
                </c:pt>
                <c:pt idx="1099">
                  <c:v>1.9999499999999999</c:v>
                </c:pt>
                <c:pt idx="1100">
                  <c:v>1.92</c:v>
                </c:pt>
                <c:pt idx="1101">
                  <c:v>2.5379999999999998</c:v>
                </c:pt>
                <c:pt idx="1102">
                  <c:v>2.4950000000000001</c:v>
                </c:pt>
                <c:pt idx="1103">
                  <c:v>2.5019999999999998</c:v>
                </c:pt>
                <c:pt idx="1104">
                  <c:v>2.0560999999999998</c:v>
                </c:pt>
                <c:pt idx="1105">
                  <c:v>2.5430000000000001</c:v>
                </c:pt>
                <c:pt idx="1106">
                  <c:v>3.15</c:v>
                </c:pt>
                <c:pt idx="1107">
                  <c:v>2.3252999999999999</c:v>
                </c:pt>
                <c:pt idx="1108">
                  <c:v>2.2884699999999998</c:v>
                </c:pt>
                <c:pt idx="1109">
                  <c:v>2.2909999999999999</c:v>
                </c:pt>
                <c:pt idx="1110">
                  <c:v>2.0449999999999999</c:v>
                </c:pt>
                <c:pt idx="1111">
                  <c:v>2.0070000000000001</c:v>
                </c:pt>
                <c:pt idx="1112">
                  <c:v>2.528</c:v>
                </c:pt>
                <c:pt idx="1113">
                  <c:v>3.173</c:v>
                </c:pt>
                <c:pt idx="1114">
                  <c:v>2.9929999999999999</c:v>
                </c:pt>
                <c:pt idx="1115">
                  <c:v>3.0430000000000001</c:v>
                </c:pt>
                <c:pt idx="1116">
                  <c:v>3.044</c:v>
                </c:pt>
                <c:pt idx="1117">
                  <c:v>2.3249</c:v>
                </c:pt>
                <c:pt idx="1118">
                  <c:v>2.3318599999999998</c:v>
                </c:pt>
                <c:pt idx="1119">
                  <c:v>2.3415400000000002</c:v>
                </c:pt>
                <c:pt idx="1120">
                  <c:v>2.3312300000000001</c:v>
                </c:pt>
                <c:pt idx="1121">
                  <c:v>2.3580999999999999</c:v>
                </c:pt>
                <c:pt idx="1122">
                  <c:v>2.3864999999999998</c:v>
                </c:pt>
                <c:pt idx="1123">
                  <c:v>2.3713000000000002</c:v>
                </c:pt>
                <c:pt idx="1124">
                  <c:v>2.0409999999999999</c:v>
                </c:pt>
                <c:pt idx="1125">
                  <c:v>2.0640000000000001</c:v>
                </c:pt>
                <c:pt idx="1126">
                  <c:v>2.1133999999999999</c:v>
                </c:pt>
                <c:pt idx="1127">
                  <c:v>2.0990000000000002</c:v>
                </c:pt>
                <c:pt idx="1128">
                  <c:v>2.1059999999999999</c:v>
                </c:pt>
                <c:pt idx="1129">
                  <c:v>2.1035499999999998</c:v>
                </c:pt>
                <c:pt idx="1130">
                  <c:v>2.1110000000000002</c:v>
                </c:pt>
                <c:pt idx="1131">
                  <c:v>2.1</c:v>
                </c:pt>
                <c:pt idx="1132">
                  <c:v>2.0337999999999998</c:v>
                </c:pt>
                <c:pt idx="1133">
                  <c:v>2.0274000000000001</c:v>
                </c:pt>
                <c:pt idx="1134">
                  <c:v>2.0939999999999999</c:v>
                </c:pt>
                <c:pt idx="1135">
                  <c:v>2.0295999999999998</c:v>
                </c:pt>
                <c:pt idx="1136">
                  <c:v>2.0880000000000001</c:v>
                </c:pt>
                <c:pt idx="1137">
                  <c:v>2.1217000000000001</c:v>
                </c:pt>
                <c:pt idx="1138">
                  <c:v>2.097</c:v>
                </c:pt>
                <c:pt idx="1139">
                  <c:v>2.1013999999999999</c:v>
                </c:pt>
                <c:pt idx="1140">
                  <c:v>2.0093000000000001</c:v>
                </c:pt>
                <c:pt idx="1141">
                  <c:v>1.9978</c:v>
                </c:pt>
                <c:pt idx="1142">
                  <c:v>1.9587000000000001</c:v>
                </c:pt>
                <c:pt idx="1143">
                  <c:v>2.6212</c:v>
                </c:pt>
                <c:pt idx="1144">
                  <c:v>2.613</c:v>
                </c:pt>
                <c:pt idx="1145">
                  <c:v>2.613</c:v>
                </c:pt>
                <c:pt idx="1146">
                  <c:v>2.4284300000000001</c:v>
                </c:pt>
                <c:pt idx="1147">
                  <c:v>2.407</c:v>
                </c:pt>
                <c:pt idx="1148">
                  <c:v>2.3976999999999999</c:v>
                </c:pt>
                <c:pt idx="1149">
                  <c:v>2.3957000000000002</c:v>
                </c:pt>
                <c:pt idx="1150">
                  <c:v>2.3997999999999999</c:v>
                </c:pt>
                <c:pt idx="1151">
                  <c:v>2.33</c:v>
                </c:pt>
                <c:pt idx="1152">
                  <c:v>2.33</c:v>
                </c:pt>
                <c:pt idx="1153">
                  <c:v>2.5491999999999999</c:v>
                </c:pt>
                <c:pt idx="1154">
                  <c:v>2.5</c:v>
                </c:pt>
                <c:pt idx="1155">
                  <c:v>2.5503999999999998</c:v>
                </c:pt>
                <c:pt idx="1156">
                  <c:v>2.5287000000000002</c:v>
                </c:pt>
                <c:pt idx="1157">
                  <c:v>2.5512000000000001</c:v>
                </c:pt>
                <c:pt idx="1158">
                  <c:v>2.5640999999999998</c:v>
                </c:pt>
                <c:pt idx="1159">
                  <c:v>2.5649999999999999</c:v>
                </c:pt>
                <c:pt idx="1160">
                  <c:v>2.3660000000000001</c:v>
                </c:pt>
                <c:pt idx="1161">
                  <c:v>2.476</c:v>
                </c:pt>
                <c:pt idx="1162">
                  <c:v>2.5764999999999998</c:v>
                </c:pt>
                <c:pt idx="1163">
                  <c:v>2.5720000000000001</c:v>
                </c:pt>
                <c:pt idx="1164">
                  <c:v>2.5943999999999998</c:v>
                </c:pt>
                <c:pt idx="1165">
                  <c:v>2.5619999999999998</c:v>
                </c:pt>
                <c:pt idx="1166">
                  <c:v>2.4940000000000002</c:v>
                </c:pt>
                <c:pt idx="1167">
                  <c:v>2.6002800000000001</c:v>
                </c:pt>
                <c:pt idx="1168">
                  <c:v>2.6030000000000002</c:v>
                </c:pt>
                <c:pt idx="1169">
                  <c:v>2.6067</c:v>
                </c:pt>
                <c:pt idx="1170">
                  <c:v>2.5686</c:v>
                </c:pt>
                <c:pt idx="1171">
                  <c:v>2.2599999999999998</c:v>
                </c:pt>
                <c:pt idx="1172">
                  <c:v>2.5590000000000002</c:v>
                </c:pt>
                <c:pt idx="1173">
                  <c:v>2.6143999999999998</c:v>
                </c:pt>
                <c:pt idx="1174">
                  <c:v>2.2557999999999998</c:v>
                </c:pt>
                <c:pt idx="1175">
                  <c:v>2.3889</c:v>
                </c:pt>
                <c:pt idx="1176">
                  <c:v>2.3948</c:v>
                </c:pt>
                <c:pt idx="1177">
                  <c:v>2.3944999999999999</c:v>
                </c:pt>
                <c:pt idx="1178">
                  <c:v>2.3944999999999999</c:v>
                </c:pt>
                <c:pt idx="1179">
                  <c:v>2.3929999999999998</c:v>
                </c:pt>
                <c:pt idx="1180">
                  <c:v>2.3934700000000002</c:v>
                </c:pt>
                <c:pt idx="1181">
                  <c:v>2.39459</c:v>
                </c:pt>
                <c:pt idx="1182">
                  <c:v>2.3929</c:v>
                </c:pt>
                <c:pt idx="1183">
                  <c:v>2.4641000000000002</c:v>
                </c:pt>
                <c:pt idx="1184">
                  <c:v>2.3957999999999999</c:v>
                </c:pt>
                <c:pt idx="1185">
                  <c:v>2.5527000000000002</c:v>
                </c:pt>
                <c:pt idx="1186">
                  <c:v>2.601</c:v>
                </c:pt>
                <c:pt idx="1187">
                  <c:v>2.5991</c:v>
                </c:pt>
                <c:pt idx="1188">
                  <c:v>2.4693000000000001</c:v>
                </c:pt>
                <c:pt idx="1189">
                  <c:v>2.5022000000000002</c:v>
                </c:pt>
                <c:pt idx="1190">
                  <c:v>2.536</c:v>
                </c:pt>
                <c:pt idx="1191">
                  <c:v>2.56</c:v>
                </c:pt>
                <c:pt idx="1192">
                  <c:v>2.5244</c:v>
                </c:pt>
                <c:pt idx="1193">
                  <c:v>2.6019999999999999</c:v>
                </c:pt>
                <c:pt idx="1194">
                  <c:v>2.601</c:v>
                </c:pt>
                <c:pt idx="1195">
                  <c:v>2.6</c:v>
                </c:pt>
                <c:pt idx="1196">
                  <c:v>2.6040000000000001</c:v>
                </c:pt>
                <c:pt idx="1197">
                  <c:v>2.6080000000000001</c:v>
                </c:pt>
                <c:pt idx="1198">
                  <c:v>2.61</c:v>
                </c:pt>
                <c:pt idx="1199">
                  <c:v>2.5933799999999998</c:v>
                </c:pt>
                <c:pt idx="1200">
                  <c:v>2.5916999999999999</c:v>
                </c:pt>
                <c:pt idx="1201">
                  <c:v>2.5823</c:v>
                </c:pt>
                <c:pt idx="1202">
                  <c:v>2.5834000000000001</c:v>
                </c:pt>
                <c:pt idx="1203">
                  <c:v>2.5554299999999999</c:v>
                </c:pt>
                <c:pt idx="1204">
                  <c:v>2.55105</c:v>
                </c:pt>
                <c:pt idx="1205">
                  <c:v>2.5449999999999999</c:v>
                </c:pt>
                <c:pt idx="1206">
                  <c:v>2.5081699999999998</c:v>
                </c:pt>
                <c:pt idx="1207">
                  <c:v>2.4988299999999999</c:v>
                </c:pt>
                <c:pt idx="1208">
                  <c:v>2.4834999999999998</c:v>
                </c:pt>
                <c:pt idx="1209">
                  <c:v>2.4655</c:v>
                </c:pt>
                <c:pt idx="1210">
                  <c:v>2.4685000000000001</c:v>
                </c:pt>
                <c:pt idx="1211">
                  <c:v>2.26092</c:v>
                </c:pt>
                <c:pt idx="1212">
                  <c:v>2.2583799999999998</c:v>
                </c:pt>
                <c:pt idx="1213">
                  <c:v>2.4708000000000001</c:v>
                </c:pt>
                <c:pt idx="1214">
                  <c:v>2.0630000000000002</c:v>
                </c:pt>
                <c:pt idx="1215">
                  <c:v>2.15</c:v>
                </c:pt>
                <c:pt idx="1216">
                  <c:v>2.0644399999999998</c:v>
                </c:pt>
                <c:pt idx="1217">
                  <c:v>2.0421999999999998</c:v>
                </c:pt>
                <c:pt idx="1218">
                  <c:v>2.0421999999999998</c:v>
                </c:pt>
                <c:pt idx="1219">
                  <c:v>2.0430000000000001</c:v>
                </c:pt>
                <c:pt idx="1220">
                  <c:v>2.0486</c:v>
                </c:pt>
                <c:pt idx="1221">
                  <c:v>2.3067000000000002</c:v>
                </c:pt>
                <c:pt idx="1222">
                  <c:v>2.306</c:v>
                </c:pt>
                <c:pt idx="1223">
                  <c:v>2.6</c:v>
                </c:pt>
                <c:pt idx="1224">
                  <c:v>2.5</c:v>
                </c:pt>
                <c:pt idx="1225">
                  <c:v>2.7202500000000001</c:v>
                </c:pt>
                <c:pt idx="1226">
                  <c:v>2.52874</c:v>
                </c:pt>
                <c:pt idx="1227">
                  <c:v>2.6011299999999999</c:v>
                </c:pt>
                <c:pt idx="1228">
                  <c:v>2.65</c:v>
                </c:pt>
                <c:pt idx="1229">
                  <c:v>2.65</c:v>
                </c:pt>
                <c:pt idx="1230">
                  <c:v>2.6261199999999998</c:v>
                </c:pt>
                <c:pt idx="1231">
                  <c:v>2.76</c:v>
                </c:pt>
                <c:pt idx="1232">
                  <c:v>2.55328</c:v>
                </c:pt>
                <c:pt idx="1233">
                  <c:v>2.5009999999999999</c:v>
                </c:pt>
                <c:pt idx="1234">
                  <c:v>2.5819299999999998</c:v>
                </c:pt>
                <c:pt idx="1235">
                  <c:v>2.5052500000000002</c:v>
                </c:pt>
                <c:pt idx="1236">
                  <c:v>2.5089999999999999</c:v>
                </c:pt>
                <c:pt idx="1237">
                  <c:v>2.694</c:v>
                </c:pt>
                <c:pt idx="1238">
                  <c:v>2.5135999999999998</c:v>
                </c:pt>
                <c:pt idx="1239">
                  <c:v>2.5133000000000001</c:v>
                </c:pt>
                <c:pt idx="1240">
                  <c:v>2.6678999999999999</c:v>
                </c:pt>
                <c:pt idx="1241">
                  <c:v>2.694</c:v>
                </c:pt>
                <c:pt idx="1242">
                  <c:v>2.6922999999999999</c:v>
                </c:pt>
                <c:pt idx="1243">
                  <c:v>2.3723999999999998</c:v>
                </c:pt>
                <c:pt idx="1244">
                  <c:v>2.3656999999999999</c:v>
                </c:pt>
                <c:pt idx="1245">
                  <c:v>2.5076000000000001</c:v>
                </c:pt>
                <c:pt idx="1246">
                  <c:v>2.5329999999999999</c:v>
                </c:pt>
                <c:pt idx="1247">
                  <c:v>2.669</c:v>
                </c:pt>
                <c:pt idx="1248">
                  <c:v>2.5114999999999998</c:v>
                </c:pt>
                <c:pt idx="1249">
                  <c:v>2.6520000000000001</c:v>
                </c:pt>
                <c:pt idx="1250">
                  <c:v>2.4369999999999998</c:v>
                </c:pt>
                <c:pt idx="1251">
                  <c:v>2.3340000000000001</c:v>
                </c:pt>
                <c:pt idx="1252">
                  <c:v>2.5055000000000001</c:v>
                </c:pt>
                <c:pt idx="1253">
                  <c:v>2.6850000000000001</c:v>
                </c:pt>
                <c:pt idx="1254">
                  <c:v>2.5640000000000001</c:v>
                </c:pt>
                <c:pt idx="1255">
                  <c:v>2.41269</c:v>
                </c:pt>
                <c:pt idx="1256">
                  <c:v>2.40212</c:v>
                </c:pt>
                <c:pt idx="1257">
                  <c:v>2.4338000000000002</c:v>
                </c:pt>
                <c:pt idx="1258">
                  <c:v>2.3384</c:v>
                </c:pt>
                <c:pt idx="1259">
                  <c:v>2.4196</c:v>
                </c:pt>
                <c:pt idx="1260">
                  <c:v>2.4161999999999999</c:v>
                </c:pt>
                <c:pt idx="1261">
                  <c:v>2.4129</c:v>
                </c:pt>
                <c:pt idx="1262">
                  <c:v>2.4409999999999998</c:v>
                </c:pt>
                <c:pt idx="1263">
                  <c:v>2.411</c:v>
                </c:pt>
                <c:pt idx="1264">
                  <c:v>2.5049999999999999</c:v>
                </c:pt>
                <c:pt idx="1265">
                  <c:v>2.4165999999999999</c:v>
                </c:pt>
                <c:pt idx="1266">
                  <c:v>2.4036</c:v>
                </c:pt>
                <c:pt idx="1267">
                  <c:v>2.4489999999999998</c:v>
                </c:pt>
                <c:pt idx="1268">
                  <c:v>2.4569999999999999</c:v>
                </c:pt>
                <c:pt idx="1269">
                  <c:v>2.5146999999999999</c:v>
                </c:pt>
                <c:pt idx="1270">
                  <c:v>2.4319999999999999</c:v>
                </c:pt>
                <c:pt idx="1271">
                  <c:v>2.4129999999999998</c:v>
                </c:pt>
                <c:pt idx="1272">
                  <c:v>2.4269699999999998</c:v>
                </c:pt>
                <c:pt idx="1273">
                  <c:v>2.11</c:v>
                </c:pt>
                <c:pt idx="1274">
                  <c:v>2.5032399999999999</c:v>
                </c:pt>
                <c:pt idx="1275">
                  <c:v>2.4261900000000001</c:v>
                </c:pt>
                <c:pt idx="1276">
                  <c:v>2.5925199999999999</c:v>
                </c:pt>
                <c:pt idx="1277">
                  <c:v>2.8479999999999999</c:v>
                </c:pt>
                <c:pt idx="1278">
                  <c:v>2.8450000000000002</c:v>
                </c:pt>
              </c:numCache>
            </c:numRef>
          </c:xVal>
          <c:yVal>
            <c:numRef>
              <c:f>data!$F$3:$F$1300</c:f>
              <c:numCache>
                <c:formatCode>General</c:formatCode>
                <c:ptCount val="1298"/>
                <c:pt idx="0">
                  <c:v>3.1880000000000002</c:v>
                </c:pt>
                <c:pt idx="1">
                  <c:v>2.7530000000000001</c:v>
                </c:pt>
                <c:pt idx="2">
                  <c:v>2.9174500000000001</c:v>
                </c:pt>
                <c:pt idx="3">
                  <c:v>2.944</c:v>
                </c:pt>
                <c:pt idx="4">
                  <c:v>3.14</c:v>
                </c:pt>
                <c:pt idx="5">
                  <c:v>2.899</c:v>
                </c:pt>
                <c:pt idx="6">
                  <c:v>3.097</c:v>
                </c:pt>
                <c:pt idx="7">
                  <c:v>2.8312599999999999</c:v>
                </c:pt>
                <c:pt idx="8">
                  <c:v>2.8454000000000002</c:v>
                </c:pt>
                <c:pt idx="9">
                  <c:v>2.8136000000000001</c:v>
                </c:pt>
                <c:pt idx="10">
                  <c:v>3.00874</c:v>
                </c:pt>
                <c:pt idx="11">
                  <c:v>3.2046000000000001</c:v>
                </c:pt>
                <c:pt idx="12">
                  <c:v>3.3347000000000002</c:v>
                </c:pt>
                <c:pt idx="13">
                  <c:v>2.718</c:v>
                </c:pt>
                <c:pt idx="14">
                  <c:v>2.9026999999999998</c:v>
                </c:pt>
                <c:pt idx="15">
                  <c:v>3.1070000000000002</c:v>
                </c:pt>
                <c:pt idx="16">
                  <c:v>2.7584200000000001</c:v>
                </c:pt>
                <c:pt idx="17">
                  <c:v>2.8898999999999999</c:v>
                </c:pt>
                <c:pt idx="18">
                  <c:v>3.1551100000000001</c:v>
                </c:pt>
                <c:pt idx="19">
                  <c:v>2.9826000000000001</c:v>
                </c:pt>
                <c:pt idx="20">
                  <c:v>2.8157000000000001</c:v>
                </c:pt>
                <c:pt idx="21">
                  <c:v>2.855</c:v>
                </c:pt>
                <c:pt idx="22">
                  <c:v>2.8049200000000001</c:v>
                </c:pt>
                <c:pt idx="23">
                  <c:v>2.8920699999999999</c:v>
                </c:pt>
                <c:pt idx="24">
                  <c:v>2.7484999999999999</c:v>
                </c:pt>
                <c:pt idx="25">
                  <c:v>2.6495000000000002</c:v>
                </c:pt>
                <c:pt idx="26">
                  <c:v>2.8022999999999998</c:v>
                </c:pt>
                <c:pt idx="27">
                  <c:v>2.7178399999999998</c:v>
                </c:pt>
                <c:pt idx="28">
                  <c:v>2.7046999999999999</c:v>
                </c:pt>
                <c:pt idx="29">
                  <c:v>2.8369</c:v>
                </c:pt>
                <c:pt idx="30">
                  <c:v>2.8380000000000001</c:v>
                </c:pt>
                <c:pt idx="31">
                  <c:v>2.8660000000000001</c:v>
                </c:pt>
                <c:pt idx="32">
                  <c:v>2.8460299999999998</c:v>
                </c:pt>
                <c:pt idx="33">
                  <c:v>2.7570000000000001</c:v>
                </c:pt>
                <c:pt idx="34">
                  <c:v>2.8593999999999999</c:v>
                </c:pt>
                <c:pt idx="35">
                  <c:v>2.8292999999999999</c:v>
                </c:pt>
                <c:pt idx="36">
                  <c:v>2.9188999999999998</c:v>
                </c:pt>
                <c:pt idx="37">
                  <c:v>2.786</c:v>
                </c:pt>
                <c:pt idx="38">
                  <c:v>2.9224999999999999</c:v>
                </c:pt>
                <c:pt idx="39">
                  <c:v>2.8970199999999999</c:v>
                </c:pt>
                <c:pt idx="40">
                  <c:v>2.9062100000000002</c:v>
                </c:pt>
                <c:pt idx="41">
                  <c:v>2.51023</c:v>
                </c:pt>
                <c:pt idx="42">
                  <c:v>2.9035199999999999</c:v>
                </c:pt>
                <c:pt idx="43">
                  <c:v>3.1055999999999999</c:v>
                </c:pt>
                <c:pt idx="44">
                  <c:v>3.0531999999999999</c:v>
                </c:pt>
                <c:pt idx="45">
                  <c:v>2.8751000000000002</c:v>
                </c:pt>
                <c:pt idx="46">
                  <c:v>2.8468</c:v>
                </c:pt>
                <c:pt idx="47">
                  <c:v>2.8765000000000001</c:v>
                </c:pt>
                <c:pt idx="48">
                  <c:v>2.80707</c:v>
                </c:pt>
                <c:pt idx="49">
                  <c:v>3.1049000000000002</c:v>
                </c:pt>
                <c:pt idx="50">
                  <c:v>3.2294</c:v>
                </c:pt>
                <c:pt idx="51">
                  <c:v>2.9861</c:v>
                </c:pt>
                <c:pt idx="52">
                  <c:v>2.9655999999999998</c:v>
                </c:pt>
                <c:pt idx="53">
                  <c:v>2.9676999999999998</c:v>
                </c:pt>
                <c:pt idx="54">
                  <c:v>2.9641999999999999</c:v>
                </c:pt>
                <c:pt idx="55">
                  <c:v>2.9578000000000002</c:v>
                </c:pt>
                <c:pt idx="56">
                  <c:v>2.9508000000000001</c:v>
                </c:pt>
                <c:pt idx="57">
                  <c:v>2.9409000000000001</c:v>
                </c:pt>
                <c:pt idx="58">
                  <c:v>3.5285000000000002</c:v>
                </c:pt>
                <c:pt idx="59">
                  <c:v>3.4089999999999998</c:v>
                </c:pt>
                <c:pt idx="60">
                  <c:v>3.1280000000000001</c:v>
                </c:pt>
                <c:pt idx="61">
                  <c:v>3.4152999999999998</c:v>
                </c:pt>
                <c:pt idx="62">
                  <c:v>3.194</c:v>
                </c:pt>
                <c:pt idx="63">
                  <c:v>2.9150499999999999</c:v>
                </c:pt>
                <c:pt idx="64">
                  <c:v>3.3206000000000002</c:v>
                </c:pt>
                <c:pt idx="65">
                  <c:v>2.9567000000000001</c:v>
                </c:pt>
                <c:pt idx="66">
                  <c:v>3.1705999999999999</c:v>
                </c:pt>
                <c:pt idx="67">
                  <c:v>3.2879999999999998</c:v>
                </c:pt>
                <c:pt idx="68">
                  <c:v>2.9910000000000001</c:v>
                </c:pt>
                <c:pt idx="69">
                  <c:v>3.1110000000000002</c:v>
                </c:pt>
                <c:pt idx="70">
                  <c:v>3.1970000000000001</c:v>
                </c:pt>
                <c:pt idx="71">
                  <c:v>2.8896999999999999</c:v>
                </c:pt>
                <c:pt idx="72">
                  <c:v>2.9535999999999998</c:v>
                </c:pt>
                <c:pt idx="73">
                  <c:v>2.9154</c:v>
                </c:pt>
                <c:pt idx="74">
                  <c:v>2.9161000000000001</c:v>
                </c:pt>
                <c:pt idx="75">
                  <c:v>2.8984000000000001</c:v>
                </c:pt>
                <c:pt idx="76">
                  <c:v>3.2639999999999998</c:v>
                </c:pt>
                <c:pt idx="77">
                  <c:v>3.0102000000000002</c:v>
                </c:pt>
                <c:pt idx="78">
                  <c:v>2.9762</c:v>
                </c:pt>
                <c:pt idx="79">
                  <c:v>2.9634999999999998</c:v>
                </c:pt>
                <c:pt idx="80">
                  <c:v>2.9542999999999999</c:v>
                </c:pt>
                <c:pt idx="81">
                  <c:v>2.8530000000000002</c:v>
                </c:pt>
                <c:pt idx="82">
                  <c:v>2.8090000000000002</c:v>
                </c:pt>
                <c:pt idx="83">
                  <c:v>2.9112</c:v>
                </c:pt>
                <c:pt idx="84">
                  <c:v>2.93302</c:v>
                </c:pt>
                <c:pt idx="85">
                  <c:v>2.8397000000000001</c:v>
                </c:pt>
                <c:pt idx="86">
                  <c:v>2.8719999999999999</c:v>
                </c:pt>
                <c:pt idx="87">
                  <c:v>2.8708499999999999</c:v>
                </c:pt>
                <c:pt idx="88">
                  <c:v>2.9655999999999998</c:v>
                </c:pt>
                <c:pt idx="89">
                  <c:v>2.9274</c:v>
                </c:pt>
                <c:pt idx="90">
                  <c:v>3.0434000000000001</c:v>
                </c:pt>
                <c:pt idx="91">
                  <c:v>3.0228999999999999</c:v>
                </c:pt>
                <c:pt idx="92">
                  <c:v>2.8736999999999999</c:v>
                </c:pt>
                <c:pt idx="93">
                  <c:v>3.4026000000000001</c:v>
                </c:pt>
                <c:pt idx="94">
                  <c:v>3.3466999999999998</c:v>
                </c:pt>
                <c:pt idx="95">
                  <c:v>3.3774000000000002</c:v>
                </c:pt>
                <c:pt idx="96">
                  <c:v>3.26</c:v>
                </c:pt>
                <c:pt idx="97">
                  <c:v>3.2810000000000001</c:v>
                </c:pt>
                <c:pt idx="98">
                  <c:v>2.6637</c:v>
                </c:pt>
                <c:pt idx="99">
                  <c:v>2.5421999999999998</c:v>
                </c:pt>
                <c:pt idx="100">
                  <c:v>2.7530000000000001</c:v>
                </c:pt>
                <c:pt idx="101">
                  <c:v>2.8129</c:v>
                </c:pt>
                <c:pt idx="102">
                  <c:v>2.8610000000000002</c:v>
                </c:pt>
                <c:pt idx="103">
                  <c:v>2.8439999999999999</c:v>
                </c:pt>
                <c:pt idx="104">
                  <c:v>2.8892000000000002</c:v>
                </c:pt>
                <c:pt idx="105">
                  <c:v>3.2732000000000001</c:v>
                </c:pt>
                <c:pt idx="106">
                  <c:v>3.0055999999999998</c:v>
                </c:pt>
                <c:pt idx="107">
                  <c:v>3.0377000000000001</c:v>
                </c:pt>
                <c:pt idx="108">
                  <c:v>3.13</c:v>
                </c:pt>
                <c:pt idx="109">
                  <c:v>3.1960000000000002</c:v>
                </c:pt>
                <c:pt idx="110">
                  <c:v>2.8020999999999998</c:v>
                </c:pt>
                <c:pt idx="111">
                  <c:v>2.7852000000000001</c:v>
                </c:pt>
                <c:pt idx="112">
                  <c:v>2.7461000000000002</c:v>
                </c:pt>
                <c:pt idx="113">
                  <c:v>2.7113999999999998</c:v>
                </c:pt>
                <c:pt idx="114">
                  <c:v>2.8700999999999999</c:v>
                </c:pt>
                <c:pt idx="115">
                  <c:v>2.8355000000000001</c:v>
                </c:pt>
                <c:pt idx="116">
                  <c:v>2.6488999999999998</c:v>
                </c:pt>
                <c:pt idx="117">
                  <c:v>3.0049999999999999</c:v>
                </c:pt>
                <c:pt idx="118">
                  <c:v>3.0259999999999998</c:v>
                </c:pt>
                <c:pt idx="119">
                  <c:v>3.2909999999999999</c:v>
                </c:pt>
                <c:pt idx="120">
                  <c:v>2.9826000000000001</c:v>
                </c:pt>
                <c:pt idx="121">
                  <c:v>2.956</c:v>
                </c:pt>
                <c:pt idx="122">
                  <c:v>2.9485999999999999</c:v>
                </c:pt>
                <c:pt idx="123">
                  <c:v>2.7930999999999999</c:v>
                </c:pt>
                <c:pt idx="124">
                  <c:v>2.8107000000000002</c:v>
                </c:pt>
                <c:pt idx="125">
                  <c:v>2.8191999999999999</c:v>
                </c:pt>
                <c:pt idx="126">
                  <c:v>2.9338000000000002</c:v>
                </c:pt>
                <c:pt idx="127">
                  <c:v>2.5208400000000002</c:v>
                </c:pt>
                <c:pt idx="128">
                  <c:v>3.3523900000000002</c:v>
                </c:pt>
                <c:pt idx="129">
                  <c:v>3.0179</c:v>
                </c:pt>
                <c:pt idx="130">
                  <c:v>3.0009999999999999</c:v>
                </c:pt>
                <c:pt idx="131">
                  <c:v>2.6509399999999999</c:v>
                </c:pt>
                <c:pt idx="132">
                  <c:v>3.2173400000000001</c:v>
                </c:pt>
                <c:pt idx="133">
                  <c:v>3.2145100000000002</c:v>
                </c:pt>
                <c:pt idx="134">
                  <c:v>3.1233</c:v>
                </c:pt>
                <c:pt idx="135">
                  <c:v>2.9528799999999999</c:v>
                </c:pt>
                <c:pt idx="136">
                  <c:v>3.4649999999999999</c:v>
                </c:pt>
                <c:pt idx="137">
                  <c:v>3.444</c:v>
                </c:pt>
                <c:pt idx="138">
                  <c:v>2.5597300000000001</c:v>
                </c:pt>
                <c:pt idx="139">
                  <c:v>3.4295</c:v>
                </c:pt>
                <c:pt idx="140">
                  <c:v>3.45139</c:v>
                </c:pt>
                <c:pt idx="141">
                  <c:v>3.4079999999999999</c:v>
                </c:pt>
                <c:pt idx="142">
                  <c:v>3.3729</c:v>
                </c:pt>
                <c:pt idx="143">
                  <c:v>2.8595000000000002</c:v>
                </c:pt>
                <c:pt idx="144">
                  <c:v>2.891</c:v>
                </c:pt>
                <c:pt idx="145">
                  <c:v>2.8588</c:v>
                </c:pt>
                <c:pt idx="146">
                  <c:v>2.835</c:v>
                </c:pt>
                <c:pt idx="147">
                  <c:v>2.8290000000000002</c:v>
                </c:pt>
                <c:pt idx="148">
                  <c:v>2.7839999999999998</c:v>
                </c:pt>
                <c:pt idx="149">
                  <c:v>2.879</c:v>
                </c:pt>
                <c:pt idx="150">
                  <c:v>2.8213599999999999</c:v>
                </c:pt>
                <c:pt idx="151">
                  <c:v>2.8090000000000002</c:v>
                </c:pt>
                <c:pt idx="152">
                  <c:v>3.1438000000000001</c:v>
                </c:pt>
                <c:pt idx="153">
                  <c:v>2.8616600000000001</c:v>
                </c:pt>
                <c:pt idx="154">
                  <c:v>2.8043999999999998</c:v>
                </c:pt>
                <c:pt idx="155">
                  <c:v>2.9651900000000002</c:v>
                </c:pt>
                <c:pt idx="156">
                  <c:v>2.8425699999999998</c:v>
                </c:pt>
                <c:pt idx="157">
                  <c:v>3.17279</c:v>
                </c:pt>
                <c:pt idx="158">
                  <c:v>2.8180000000000001</c:v>
                </c:pt>
                <c:pt idx="159">
                  <c:v>2.8069999999999999</c:v>
                </c:pt>
                <c:pt idx="160">
                  <c:v>2.6702900000000001</c:v>
                </c:pt>
                <c:pt idx="161">
                  <c:v>3.1943000000000001</c:v>
                </c:pt>
                <c:pt idx="162">
                  <c:v>2.7926500000000001</c:v>
                </c:pt>
                <c:pt idx="163">
                  <c:v>3.1640000000000001</c:v>
                </c:pt>
                <c:pt idx="164">
                  <c:v>3.1436999999999999</c:v>
                </c:pt>
                <c:pt idx="165">
                  <c:v>3.1227499999999999</c:v>
                </c:pt>
                <c:pt idx="166">
                  <c:v>2.6109100000000001</c:v>
                </c:pt>
                <c:pt idx="167">
                  <c:v>3.7530000000000001</c:v>
                </c:pt>
                <c:pt idx="168">
                  <c:v>2.8759000000000001</c:v>
                </c:pt>
                <c:pt idx="169">
                  <c:v>2.8121</c:v>
                </c:pt>
                <c:pt idx="170">
                  <c:v>2.875</c:v>
                </c:pt>
                <c:pt idx="171">
                  <c:v>2.7267000000000001</c:v>
                </c:pt>
                <c:pt idx="172">
                  <c:v>2.8279999999999998</c:v>
                </c:pt>
                <c:pt idx="173">
                  <c:v>2.9809000000000001</c:v>
                </c:pt>
                <c:pt idx="174">
                  <c:v>2.9672999999999998</c:v>
                </c:pt>
                <c:pt idx="175">
                  <c:v>2.9182299999999999</c:v>
                </c:pt>
                <c:pt idx="176">
                  <c:v>2.8532000000000002</c:v>
                </c:pt>
                <c:pt idx="177">
                  <c:v>2.6621000000000001</c:v>
                </c:pt>
                <c:pt idx="178">
                  <c:v>3.6358999999999999</c:v>
                </c:pt>
                <c:pt idx="179">
                  <c:v>3.7921999999999998</c:v>
                </c:pt>
                <c:pt idx="180">
                  <c:v>2.6941999999999999</c:v>
                </c:pt>
                <c:pt idx="181">
                  <c:v>3.187354526876482</c:v>
                </c:pt>
                <c:pt idx="182">
                  <c:v>2.7519888816999245</c:v>
                </c:pt>
                <c:pt idx="183">
                  <c:v>2.9784044730358574</c:v>
                </c:pt>
                <c:pt idx="184">
                  <c:v>2.9151891267977796</c:v>
                </c:pt>
                <c:pt idx="185">
                  <c:v>2.8282857033899531</c:v>
                </c:pt>
                <c:pt idx="186">
                  <c:v>2.8468119010570403</c:v>
                </c:pt>
                <c:pt idx="187">
                  <c:v>2.8471654544476341</c:v>
                </c:pt>
                <c:pt idx="188">
                  <c:v>2.8835814536787412</c:v>
                </c:pt>
                <c:pt idx="189">
                  <c:v>2.9019662299895912</c:v>
                </c:pt>
                <c:pt idx="190">
                  <c:v>2.8967336398088106</c:v>
                </c:pt>
                <c:pt idx="191">
                  <c:v>3.0671463740747686</c:v>
                </c:pt>
                <c:pt idx="192">
                  <c:v>3.0876524707291786</c:v>
                </c:pt>
                <c:pt idx="193">
                  <c:v>2.9197146101973739</c:v>
                </c:pt>
                <c:pt idx="194">
                  <c:v>3.0307303748436616</c:v>
                </c:pt>
                <c:pt idx="195">
                  <c:v>2.9646158908027189</c:v>
                </c:pt>
                <c:pt idx="196">
                  <c:v>2.897087193199404</c:v>
                </c:pt>
                <c:pt idx="197">
                  <c:v>2.8819551080820123</c:v>
                </c:pt>
                <c:pt idx="198">
                  <c:v>2.6601357108237922</c:v>
                </c:pt>
                <c:pt idx="199">
                  <c:v>3.2350135239284552</c:v>
                </c:pt>
                <c:pt idx="200">
                  <c:v>2.7768083297195725</c:v>
                </c:pt>
                <c:pt idx="201">
                  <c:v>2.8390337264639882</c:v>
                </c:pt>
                <c:pt idx="202">
                  <c:v>2.8404479400263618</c:v>
                </c:pt>
                <c:pt idx="203">
                  <c:v>2.8736819587421292</c:v>
                </c:pt>
                <c:pt idx="204">
                  <c:v>2.9062088706767106</c:v>
                </c:pt>
                <c:pt idx="205">
                  <c:v>2.8779245994292486</c:v>
                </c:pt>
                <c:pt idx="206">
                  <c:v>2.9293383334893224</c:v>
                </c:pt>
                <c:pt idx="207">
                  <c:v>2.926014931617746</c:v>
                </c:pt>
                <c:pt idx="208">
                  <c:v>2.9244734388347591</c:v>
                </c:pt>
                <c:pt idx="209">
                  <c:v>2.9220268493718535</c:v>
                </c:pt>
                <c:pt idx="210">
                  <c:v>2.9163841372579848</c:v>
                </c:pt>
                <c:pt idx="211">
                  <c:v>2.8623682502431445</c:v>
                </c:pt>
                <c:pt idx="212">
                  <c:v>2.8994913562554383</c:v>
                </c:pt>
                <c:pt idx="213">
                  <c:v>2.665665285852671</c:v>
                </c:pt>
                <c:pt idx="214">
                  <c:v>2.6696321548951274</c:v>
                </c:pt>
                <c:pt idx="215">
                  <c:v>2.6709544445759459</c:v>
                </c:pt>
                <c:pt idx="216">
                  <c:v>2.8857027740223011</c:v>
                </c:pt>
                <c:pt idx="217">
                  <c:v>2.8956022689589123</c:v>
                </c:pt>
                <c:pt idx="218">
                  <c:v>2.9118657249262032</c:v>
                </c:pt>
                <c:pt idx="219">
                  <c:v>2.888531201147047</c:v>
                </c:pt>
                <c:pt idx="220">
                  <c:v>2.9033804435519643</c:v>
                </c:pt>
                <c:pt idx="221">
                  <c:v>2.9118657249262032</c:v>
                </c:pt>
                <c:pt idx="222">
                  <c:v>2.7604034523960443</c:v>
                </c:pt>
                <c:pt idx="223">
                  <c:v>2.9359000000000002</c:v>
                </c:pt>
                <c:pt idx="224">
                  <c:v>2.5059900000000002</c:v>
                </c:pt>
                <c:pt idx="225">
                  <c:v>2.5618500000000002</c:v>
                </c:pt>
                <c:pt idx="226">
                  <c:v>2.5639699999999999</c:v>
                </c:pt>
                <c:pt idx="227">
                  <c:v>2.6205400000000001</c:v>
                </c:pt>
                <c:pt idx="228">
                  <c:v>2.73367</c:v>
                </c:pt>
                <c:pt idx="229">
                  <c:v>2.4683700000000002</c:v>
                </c:pt>
                <c:pt idx="230">
                  <c:v>2.48902</c:v>
                </c:pt>
                <c:pt idx="231">
                  <c:v>2.48902</c:v>
                </c:pt>
                <c:pt idx="232">
                  <c:v>2.5668000000000002</c:v>
                </c:pt>
                <c:pt idx="233">
                  <c:v>2.6092200000000001</c:v>
                </c:pt>
                <c:pt idx="234">
                  <c:v>2.5526599999999999</c:v>
                </c:pt>
                <c:pt idx="235">
                  <c:v>2.7364999999999999</c:v>
                </c:pt>
                <c:pt idx="236">
                  <c:v>2.6637</c:v>
                </c:pt>
                <c:pt idx="237">
                  <c:v>2.6949299999999998</c:v>
                </c:pt>
                <c:pt idx="238">
                  <c:v>3.012</c:v>
                </c:pt>
                <c:pt idx="239">
                  <c:v>3.0550000000000002</c:v>
                </c:pt>
                <c:pt idx="240">
                  <c:v>2.8010000000000002</c:v>
                </c:pt>
                <c:pt idx="241">
                  <c:v>2.7294299999999998</c:v>
                </c:pt>
                <c:pt idx="242">
                  <c:v>2.6127600000000002</c:v>
                </c:pt>
                <c:pt idx="243">
                  <c:v>3.1430899999999999</c:v>
                </c:pt>
                <c:pt idx="244">
                  <c:v>3.0207600000000001</c:v>
                </c:pt>
                <c:pt idx="245">
                  <c:v>2.9470000000000001</c:v>
                </c:pt>
                <c:pt idx="246">
                  <c:v>2.47417</c:v>
                </c:pt>
                <c:pt idx="247">
                  <c:v>2.8192300000000001</c:v>
                </c:pt>
                <c:pt idx="248">
                  <c:v>2.91</c:v>
                </c:pt>
                <c:pt idx="249">
                  <c:v>2.7959000000000001</c:v>
                </c:pt>
                <c:pt idx="250">
                  <c:v>2.6960000000000002</c:v>
                </c:pt>
                <c:pt idx="251">
                  <c:v>3</c:v>
                </c:pt>
                <c:pt idx="252">
                  <c:v>2.6926999999999999</c:v>
                </c:pt>
                <c:pt idx="253">
                  <c:v>2.7189000000000001</c:v>
                </c:pt>
                <c:pt idx="254">
                  <c:v>2.7987299999999999</c:v>
                </c:pt>
                <c:pt idx="255">
                  <c:v>2.8809999999999998</c:v>
                </c:pt>
                <c:pt idx="256">
                  <c:v>2.911</c:v>
                </c:pt>
                <c:pt idx="257">
                  <c:v>2.9062000000000001</c:v>
                </c:pt>
                <c:pt idx="258">
                  <c:v>2.9394</c:v>
                </c:pt>
                <c:pt idx="259">
                  <c:v>2.9188999999999998</c:v>
                </c:pt>
                <c:pt idx="260">
                  <c:v>2.6179000000000001</c:v>
                </c:pt>
                <c:pt idx="261">
                  <c:v>2.742</c:v>
                </c:pt>
                <c:pt idx="262">
                  <c:v>3.0264199999999999</c:v>
                </c:pt>
                <c:pt idx="263">
                  <c:v>3.1349999999999998</c:v>
                </c:pt>
                <c:pt idx="264">
                  <c:v>2.5894200000000001</c:v>
                </c:pt>
                <c:pt idx="265">
                  <c:v>2.7839999999999998</c:v>
                </c:pt>
                <c:pt idx="266">
                  <c:v>2.6145</c:v>
                </c:pt>
                <c:pt idx="267">
                  <c:v>2.5625549750200487</c:v>
                </c:pt>
                <c:pt idx="268">
                  <c:v>2.6934404402176781</c:v>
                </c:pt>
                <c:pt idx="269">
                  <c:v>2.6952082071706447</c:v>
                </c:pt>
                <c:pt idx="270">
                  <c:v>3.0257099166972372</c:v>
                </c:pt>
                <c:pt idx="271">
                  <c:v>2.8086281348729671</c:v>
                </c:pt>
                <c:pt idx="272">
                  <c:v>2.8107494552165266</c:v>
                </c:pt>
                <c:pt idx="273">
                  <c:v>2.8100423484353403</c:v>
                </c:pt>
                <c:pt idx="274">
                  <c:v>2.8135778823412729</c:v>
                </c:pt>
                <c:pt idx="275">
                  <c:v>2.5745757903002198</c:v>
                </c:pt>
                <c:pt idx="276">
                  <c:v>2.8489332214006002</c:v>
                </c:pt>
                <c:pt idx="277">
                  <c:v>2.8595398231183982</c:v>
                </c:pt>
                <c:pt idx="278">
                  <c:v>2.8920667350529796</c:v>
                </c:pt>
                <c:pt idx="279">
                  <c:v>2.5950799999999998</c:v>
                </c:pt>
                <c:pt idx="280">
                  <c:v>2.6240732649832781</c:v>
                </c:pt>
                <c:pt idx="281">
                  <c:v>3.0617723625377509</c:v>
                </c:pt>
                <c:pt idx="282">
                  <c:v>3.1678383797157332</c:v>
                </c:pt>
                <c:pt idx="283">
                  <c:v>3.0971277015970782</c:v>
                </c:pt>
                <c:pt idx="284">
                  <c:v>3.1112698372208096</c:v>
                </c:pt>
                <c:pt idx="285">
                  <c:v>3.0971277015970782</c:v>
                </c:pt>
                <c:pt idx="286">
                  <c:v>3.081571352410974</c:v>
                </c:pt>
                <c:pt idx="287">
                  <c:v>3.0603581489753782</c:v>
                </c:pt>
                <c:pt idx="288">
                  <c:v>2.9814500000000002</c:v>
                </c:pt>
                <c:pt idx="289">
                  <c:v>3.0314000000000001</c:v>
                </c:pt>
                <c:pt idx="290">
                  <c:v>2.8361999999999998</c:v>
                </c:pt>
                <c:pt idx="291">
                  <c:v>2.8157000000000001</c:v>
                </c:pt>
                <c:pt idx="292">
                  <c:v>3.0590000000000002</c:v>
                </c:pt>
                <c:pt idx="293">
                  <c:v>2.8963000000000001</c:v>
                </c:pt>
                <c:pt idx="294">
                  <c:v>3.0870000000000002</c:v>
                </c:pt>
                <c:pt idx="295">
                  <c:v>2.7742</c:v>
                </c:pt>
                <c:pt idx="296">
                  <c:v>3.17632</c:v>
                </c:pt>
                <c:pt idx="297">
                  <c:v>2.7280199999999999</c:v>
                </c:pt>
                <c:pt idx="298">
                  <c:v>2.8786299999999998</c:v>
                </c:pt>
                <c:pt idx="299">
                  <c:v>2.8690000000000002</c:v>
                </c:pt>
                <c:pt idx="300">
                  <c:v>3.1960000000000002</c:v>
                </c:pt>
                <c:pt idx="301">
                  <c:v>2.7759999999999998</c:v>
                </c:pt>
                <c:pt idx="302">
                  <c:v>2.8963100000000002</c:v>
                </c:pt>
                <c:pt idx="303">
                  <c:v>3.06</c:v>
                </c:pt>
                <c:pt idx="304">
                  <c:v>2.7608000000000001</c:v>
                </c:pt>
                <c:pt idx="305">
                  <c:v>2.7738999999999998</c:v>
                </c:pt>
                <c:pt idx="306">
                  <c:v>2.7467999999999999</c:v>
                </c:pt>
                <c:pt idx="307">
                  <c:v>3.1560000000000001</c:v>
                </c:pt>
                <c:pt idx="308">
                  <c:v>3.0434000000000001</c:v>
                </c:pt>
                <c:pt idx="309">
                  <c:v>2.7732999999999999</c:v>
                </c:pt>
                <c:pt idx="310">
                  <c:v>2.89</c:v>
                </c:pt>
                <c:pt idx="311">
                  <c:v>2.7208999999999999</c:v>
                </c:pt>
                <c:pt idx="312">
                  <c:v>2.8178200000000002</c:v>
                </c:pt>
                <c:pt idx="313">
                  <c:v>3.0329999999999999</c:v>
                </c:pt>
                <c:pt idx="314">
                  <c:v>2.7</c:v>
                </c:pt>
                <c:pt idx="315">
                  <c:v>2.8107500000000001</c:v>
                </c:pt>
                <c:pt idx="316">
                  <c:v>3.0038</c:v>
                </c:pt>
                <c:pt idx="317">
                  <c:v>2.7747000000000002</c:v>
                </c:pt>
                <c:pt idx="318">
                  <c:v>2.8235000000000001</c:v>
                </c:pt>
                <c:pt idx="319">
                  <c:v>2.7437999999999998</c:v>
                </c:pt>
                <c:pt idx="320">
                  <c:v>2.7572000000000001</c:v>
                </c:pt>
                <c:pt idx="321">
                  <c:v>2.8425699999999998</c:v>
                </c:pt>
                <c:pt idx="322">
                  <c:v>3.0525799999999998</c:v>
                </c:pt>
                <c:pt idx="323">
                  <c:v>2.7690299999999999</c:v>
                </c:pt>
                <c:pt idx="324">
                  <c:v>2.7046999999999999</c:v>
                </c:pt>
                <c:pt idx="325">
                  <c:v>2.8142900000000002</c:v>
                </c:pt>
                <c:pt idx="326">
                  <c:v>3.0150999999999999</c:v>
                </c:pt>
                <c:pt idx="327">
                  <c:v>2.93025</c:v>
                </c:pt>
                <c:pt idx="328">
                  <c:v>2.8107500000000001</c:v>
                </c:pt>
                <c:pt idx="329">
                  <c:v>3.14</c:v>
                </c:pt>
                <c:pt idx="330">
                  <c:v>2.9938899999999999</c:v>
                </c:pt>
                <c:pt idx="331">
                  <c:v>3.1869999999999998</c:v>
                </c:pt>
                <c:pt idx="332">
                  <c:v>2.6619999999999999</c:v>
                </c:pt>
                <c:pt idx="333">
                  <c:v>2.7284000000000002</c:v>
                </c:pt>
                <c:pt idx="334">
                  <c:v>2.673</c:v>
                </c:pt>
                <c:pt idx="335">
                  <c:v>2.7829999999999999</c:v>
                </c:pt>
                <c:pt idx="336">
                  <c:v>2.9853999999999998</c:v>
                </c:pt>
                <c:pt idx="337">
                  <c:v>2.8439999999999999</c:v>
                </c:pt>
                <c:pt idx="338">
                  <c:v>3.0489999999999999</c:v>
                </c:pt>
                <c:pt idx="339">
                  <c:v>2.9253</c:v>
                </c:pt>
                <c:pt idx="340">
                  <c:v>3.125</c:v>
                </c:pt>
                <c:pt idx="341">
                  <c:v>2.7442799999999998</c:v>
                </c:pt>
                <c:pt idx="342">
                  <c:v>2.80863</c:v>
                </c:pt>
                <c:pt idx="343">
                  <c:v>2.9274200000000001</c:v>
                </c:pt>
                <c:pt idx="344">
                  <c:v>2.7987000000000002</c:v>
                </c:pt>
                <c:pt idx="345">
                  <c:v>2.8645</c:v>
                </c:pt>
                <c:pt idx="346">
                  <c:v>3.0619999999999998</c:v>
                </c:pt>
                <c:pt idx="347">
                  <c:v>3.0790000000000002</c:v>
                </c:pt>
                <c:pt idx="348">
                  <c:v>2.8106</c:v>
                </c:pt>
                <c:pt idx="349">
                  <c:v>2.7139000000000002</c:v>
                </c:pt>
                <c:pt idx="350">
                  <c:v>3.024</c:v>
                </c:pt>
                <c:pt idx="351">
                  <c:v>2.9963000000000002</c:v>
                </c:pt>
                <c:pt idx="352">
                  <c:v>2.8892000000000002</c:v>
                </c:pt>
                <c:pt idx="353">
                  <c:v>3.0720000000000001</c:v>
                </c:pt>
                <c:pt idx="354">
                  <c:v>2.94156</c:v>
                </c:pt>
                <c:pt idx="355">
                  <c:v>3.15299</c:v>
                </c:pt>
                <c:pt idx="356">
                  <c:v>2.8580999999999999</c:v>
                </c:pt>
                <c:pt idx="357">
                  <c:v>2.8149999999999999</c:v>
                </c:pt>
                <c:pt idx="358">
                  <c:v>3.06</c:v>
                </c:pt>
                <c:pt idx="359">
                  <c:v>2.9489999999999998</c:v>
                </c:pt>
                <c:pt idx="360">
                  <c:v>3.1049099999999998</c:v>
                </c:pt>
                <c:pt idx="361">
                  <c:v>2.7895400000000001</c:v>
                </c:pt>
                <c:pt idx="362">
                  <c:v>2.8609499999999999</c:v>
                </c:pt>
                <c:pt idx="363">
                  <c:v>3.09</c:v>
                </c:pt>
                <c:pt idx="364">
                  <c:v>3.09076</c:v>
                </c:pt>
                <c:pt idx="365">
                  <c:v>2.7410000000000001</c:v>
                </c:pt>
                <c:pt idx="366">
                  <c:v>3.0646</c:v>
                </c:pt>
                <c:pt idx="367">
                  <c:v>2.8370000000000002</c:v>
                </c:pt>
                <c:pt idx="368">
                  <c:v>2.8860000000000001</c:v>
                </c:pt>
                <c:pt idx="369">
                  <c:v>3.012</c:v>
                </c:pt>
                <c:pt idx="370">
                  <c:v>2.88924</c:v>
                </c:pt>
                <c:pt idx="371">
                  <c:v>3.1589999999999998</c:v>
                </c:pt>
                <c:pt idx="372">
                  <c:v>2.8809999999999998</c:v>
                </c:pt>
                <c:pt idx="373">
                  <c:v>2.9040900000000001</c:v>
                </c:pt>
                <c:pt idx="374">
                  <c:v>2.81853</c:v>
                </c:pt>
                <c:pt idx="375">
                  <c:v>3.089</c:v>
                </c:pt>
                <c:pt idx="376">
                  <c:v>3.0780400000000001</c:v>
                </c:pt>
                <c:pt idx="377">
                  <c:v>2.7484999999999999</c:v>
                </c:pt>
                <c:pt idx="378">
                  <c:v>2.6905000000000001</c:v>
                </c:pt>
                <c:pt idx="379">
                  <c:v>2.9981</c:v>
                </c:pt>
                <c:pt idx="380">
                  <c:v>2.7294</c:v>
                </c:pt>
                <c:pt idx="381">
                  <c:v>3.0339999999999998</c:v>
                </c:pt>
                <c:pt idx="382">
                  <c:v>2.6762000000000001</c:v>
                </c:pt>
                <c:pt idx="383">
                  <c:v>2.6789999999999998</c:v>
                </c:pt>
                <c:pt idx="384">
                  <c:v>2.8069999999999999</c:v>
                </c:pt>
                <c:pt idx="385">
                  <c:v>2.8672</c:v>
                </c:pt>
                <c:pt idx="386">
                  <c:v>2.7846000000000002</c:v>
                </c:pt>
                <c:pt idx="387">
                  <c:v>3.0209999999999999</c:v>
                </c:pt>
                <c:pt idx="388">
                  <c:v>2.8010000000000002</c:v>
                </c:pt>
                <c:pt idx="389">
                  <c:v>2.8927738418341664</c:v>
                </c:pt>
                <c:pt idx="390">
                  <c:v>2.8736819587421292</c:v>
                </c:pt>
                <c:pt idx="391">
                  <c:v>2.7527666991592294</c:v>
                </c:pt>
                <c:pt idx="392">
                  <c:v>2.837195248832904</c:v>
                </c:pt>
                <c:pt idx="393">
                  <c:v>3.0221743827913041</c:v>
                </c:pt>
                <c:pt idx="394">
                  <c:v>2.6222418584200051</c:v>
                </c:pt>
                <c:pt idx="395">
                  <c:v>2.7011479041326116</c:v>
                </c:pt>
                <c:pt idx="396">
                  <c:v>2.9323718215806132</c:v>
                </c:pt>
                <c:pt idx="397">
                  <c:v>2.7860714285531163</c:v>
                </c:pt>
                <c:pt idx="398">
                  <c:v>2.8209317928656126</c:v>
                </c:pt>
                <c:pt idx="399">
                  <c:v>2.8489332214006002</c:v>
                </c:pt>
                <c:pt idx="400">
                  <c:v>2.8439834739322944</c:v>
                </c:pt>
                <c:pt idx="401">
                  <c:v>2.9224723266440011</c:v>
                </c:pt>
                <c:pt idx="402">
                  <c:v>3.0950063812535187</c:v>
                </c:pt>
                <c:pt idx="403">
                  <c:v>3.1112698372208096</c:v>
                </c:pt>
                <c:pt idx="404">
                  <c:v>3.0759852088396009</c:v>
                </c:pt>
                <c:pt idx="405">
                  <c:v>2.1354624791833738</c:v>
                </c:pt>
                <c:pt idx="406">
                  <c:v>2.8362052993392424</c:v>
                </c:pt>
                <c:pt idx="407">
                  <c:v>2.602152954766495</c:v>
                </c:pt>
                <c:pt idx="408">
                  <c:v>2.5735858408065586</c:v>
                </c:pt>
                <c:pt idx="409">
                  <c:v>2.6494583984278752</c:v>
                </c:pt>
                <c:pt idx="410">
                  <c:v>2.6516504294495533</c:v>
                </c:pt>
                <c:pt idx="411">
                  <c:v>2.7011479041326116</c:v>
                </c:pt>
                <c:pt idx="412">
                  <c:v>2.6749849532287095</c:v>
                </c:pt>
                <c:pt idx="413">
                  <c:v>2.5352606532662478</c:v>
                </c:pt>
                <c:pt idx="414">
                  <c:v>2.7669100000000002</c:v>
                </c:pt>
                <c:pt idx="415">
                  <c:v>2.6573099999999998</c:v>
                </c:pt>
                <c:pt idx="416">
                  <c:v>2.6573000000000002</c:v>
                </c:pt>
                <c:pt idx="417">
                  <c:v>2.5400999999999998</c:v>
                </c:pt>
                <c:pt idx="418">
                  <c:v>2.6475499999999998</c:v>
                </c:pt>
                <c:pt idx="419">
                  <c:v>2.8008500000000001</c:v>
                </c:pt>
                <c:pt idx="420">
                  <c:v>2.6785000000000001</c:v>
                </c:pt>
                <c:pt idx="421">
                  <c:v>2.8298999999999999</c:v>
                </c:pt>
                <c:pt idx="422">
                  <c:v>2.8553000000000002</c:v>
                </c:pt>
                <c:pt idx="423">
                  <c:v>2.8313000000000001</c:v>
                </c:pt>
                <c:pt idx="424">
                  <c:v>2.8418999999999999</c:v>
                </c:pt>
                <c:pt idx="425">
                  <c:v>2.8136000000000001</c:v>
                </c:pt>
                <c:pt idx="426">
                  <c:v>2.8001399999999999</c:v>
                </c:pt>
                <c:pt idx="427">
                  <c:v>2.786</c:v>
                </c:pt>
                <c:pt idx="428">
                  <c:v>2.7559999999999998</c:v>
                </c:pt>
                <c:pt idx="429">
                  <c:v>2.5724</c:v>
                </c:pt>
                <c:pt idx="430">
                  <c:v>2.8043900000000002</c:v>
                </c:pt>
                <c:pt idx="431">
                  <c:v>3.0689799999999998</c:v>
                </c:pt>
                <c:pt idx="432">
                  <c:v>2.8262999999999998</c:v>
                </c:pt>
                <c:pt idx="433">
                  <c:v>3.8071000000000002</c:v>
                </c:pt>
                <c:pt idx="434">
                  <c:v>2.8298000000000001</c:v>
                </c:pt>
                <c:pt idx="435">
                  <c:v>2.6509399999999999</c:v>
                </c:pt>
                <c:pt idx="436">
                  <c:v>2.5576099999999999</c:v>
                </c:pt>
                <c:pt idx="437">
                  <c:v>2.8228</c:v>
                </c:pt>
                <c:pt idx="438">
                  <c:v>2.81</c:v>
                </c:pt>
                <c:pt idx="439">
                  <c:v>3.1265399999999999</c:v>
                </c:pt>
                <c:pt idx="440">
                  <c:v>2.7549000000000001</c:v>
                </c:pt>
                <c:pt idx="441">
                  <c:v>2.8071999999999999</c:v>
                </c:pt>
                <c:pt idx="442">
                  <c:v>2.8475000000000001</c:v>
                </c:pt>
                <c:pt idx="443">
                  <c:v>2.6873</c:v>
                </c:pt>
                <c:pt idx="444">
                  <c:v>2.6467000000000001</c:v>
                </c:pt>
                <c:pt idx="445">
                  <c:v>2.6320000000000001</c:v>
                </c:pt>
                <c:pt idx="446">
                  <c:v>2.6751</c:v>
                </c:pt>
                <c:pt idx="447">
                  <c:v>2.8860999999999999</c:v>
                </c:pt>
                <c:pt idx="448">
                  <c:v>3.2901699999999998</c:v>
                </c:pt>
                <c:pt idx="449">
                  <c:v>3.0460699999999998</c:v>
                </c:pt>
                <c:pt idx="450">
                  <c:v>2.9775999999999998</c:v>
                </c:pt>
                <c:pt idx="451">
                  <c:v>3.0493999999999999</c:v>
                </c:pt>
                <c:pt idx="452">
                  <c:v>2.8262999999999998</c:v>
                </c:pt>
                <c:pt idx="453">
                  <c:v>2.8553000000000002</c:v>
                </c:pt>
                <c:pt idx="454">
                  <c:v>2.569626042831914</c:v>
                </c:pt>
                <c:pt idx="455">
                  <c:v>2.8906525214906065</c:v>
                </c:pt>
                <c:pt idx="456">
                  <c:v>2.8871169875846738</c:v>
                </c:pt>
                <c:pt idx="457">
                  <c:v>2.8814601333351817</c:v>
                </c:pt>
                <c:pt idx="458">
                  <c:v>2.5724544699566598</c:v>
                </c:pt>
                <c:pt idx="459">
                  <c:v>2.5469986258339441</c:v>
                </c:pt>
                <c:pt idx="460">
                  <c:v>2.6360940802634496</c:v>
                </c:pt>
                <c:pt idx="461">
                  <c:v>2.8644895705867044</c:v>
                </c:pt>
                <c:pt idx="462">
                  <c:v>2.8701464248361965</c:v>
                </c:pt>
                <c:pt idx="463">
                  <c:v>2.8701464248361965</c:v>
                </c:pt>
                <c:pt idx="464">
                  <c:v>2.8729748519609424</c:v>
                </c:pt>
                <c:pt idx="465">
                  <c:v>2.8722677451797565</c:v>
                </c:pt>
                <c:pt idx="466">
                  <c:v>2.9401499961736652</c:v>
                </c:pt>
                <c:pt idx="467">
                  <c:v>2.9005520164272185</c:v>
                </c:pt>
                <c:pt idx="468">
                  <c:v>2.9168154723945086</c:v>
                </c:pt>
                <c:pt idx="469">
                  <c:v>2.8701464248361965</c:v>
                </c:pt>
                <c:pt idx="470">
                  <c:v>2.8651966773678903</c:v>
                </c:pt>
                <c:pt idx="471">
                  <c:v>2.6728636328851496</c:v>
                </c:pt>
                <c:pt idx="472">
                  <c:v>2.7011479041326116</c:v>
                </c:pt>
                <c:pt idx="473">
                  <c:v>2.6695402310135732</c:v>
                </c:pt>
                <c:pt idx="474">
                  <c:v>2.8729748519609424</c:v>
                </c:pt>
                <c:pt idx="475">
                  <c:v>2.8552971824312792</c:v>
                </c:pt>
                <c:pt idx="476">
                  <c:v>2.8708535316173829</c:v>
                </c:pt>
                <c:pt idx="477">
                  <c:v>2.8482261146194134</c:v>
                </c:pt>
                <c:pt idx="478">
                  <c:v>2.8439834739322944</c:v>
                </c:pt>
                <c:pt idx="479">
                  <c:v>2.8404479400263618</c:v>
                </c:pt>
                <c:pt idx="480">
                  <c:v>2.8376195129016155</c:v>
                </c:pt>
                <c:pt idx="481">
                  <c:v>2.8390337264639882</c:v>
                </c:pt>
                <c:pt idx="482">
                  <c:v>2.8404479400263618</c:v>
                </c:pt>
                <c:pt idx="483">
                  <c:v>2.839740833245175</c:v>
                </c:pt>
                <c:pt idx="484">
                  <c:v>2.8765103858668755</c:v>
                </c:pt>
                <c:pt idx="485">
                  <c:v>2.8807530265539949</c:v>
                </c:pt>
                <c:pt idx="486">
                  <c:v>2.8637824638055176</c:v>
                </c:pt>
                <c:pt idx="487">
                  <c:v>2.8694393180550097</c:v>
                </c:pt>
                <c:pt idx="488">
                  <c:v>2.648822002324807</c:v>
                </c:pt>
                <c:pt idx="489">
                  <c:v>2.8708535316173829</c:v>
                </c:pt>
                <c:pt idx="490">
                  <c:v>2.8708535316173829</c:v>
                </c:pt>
                <c:pt idx="491">
                  <c:v>2.8425692603699209</c:v>
                </c:pt>
                <c:pt idx="492">
                  <c:v>2.874389065523316</c:v>
                </c:pt>
                <c:pt idx="493">
                  <c:v>2.7881220382185572</c:v>
                </c:pt>
                <c:pt idx="494">
                  <c:v>2.7894019014925049</c:v>
                </c:pt>
                <c:pt idx="495">
                  <c:v>2.9504737551789884</c:v>
                </c:pt>
                <c:pt idx="496">
                  <c:v>2.8758032790856891</c:v>
                </c:pt>
                <c:pt idx="497">
                  <c:v>3.2020623479251622</c:v>
                </c:pt>
                <c:pt idx="498">
                  <c:v>3.0162346858293372</c:v>
                </c:pt>
                <c:pt idx="499">
                  <c:v>3.2379833724094387</c:v>
                </c:pt>
                <c:pt idx="500">
                  <c:v>2.9974963561278938</c:v>
                </c:pt>
                <c:pt idx="501">
                  <c:v>3.1322709086220502</c:v>
                </c:pt>
                <c:pt idx="502">
                  <c:v>2.9985570162996735</c:v>
                </c:pt>
                <c:pt idx="503">
                  <c:v>3.0723082535774306</c:v>
                </c:pt>
                <c:pt idx="504">
                  <c:v>2.9931830047626558</c:v>
                </c:pt>
                <c:pt idx="505">
                  <c:v>3.1118355226457588</c:v>
                </c:pt>
                <c:pt idx="506">
                  <c:v>3.0617723625377509</c:v>
                </c:pt>
                <c:pt idx="507">
                  <c:v>2.8284271247461903</c:v>
                </c:pt>
                <c:pt idx="508">
                  <c:v>2.9567670055315487</c:v>
                </c:pt>
                <c:pt idx="509">
                  <c:v>2.9153305481540168</c:v>
                </c:pt>
                <c:pt idx="510">
                  <c:v>2.9969306707029446</c:v>
                </c:pt>
                <c:pt idx="511">
                  <c:v>3.015244736335676</c:v>
                </c:pt>
                <c:pt idx="512">
                  <c:v>3.1959812296069576</c:v>
                </c:pt>
                <c:pt idx="513">
                  <c:v>3.1562418285042733</c:v>
                </c:pt>
                <c:pt idx="514">
                  <c:v>2.7358668470888712</c:v>
                </c:pt>
                <c:pt idx="515">
                  <c:v>2.8574892134529577</c:v>
                </c:pt>
                <c:pt idx="516">
                  <c:v>2.9593833006219388</c:v>
                </c:pt>
                <c:pt idx="517">
                  <c:v>2.773838481238589</c:v>
                </c:pt>
                <c:pt idx="518">
                  <c:v>2.9342810098898164</c:v>
                </c:pt>
                <c:pt idx="519">
                  <c:v>2.8255279869433254</c:v>
                </c:pt>
                <c:pt idx="520">
                  <c:v>2.9755053352329921</c:v>
                </c:pt>
                <c:pt idx="521">
                  <c:v>2.9755053352329921</c:v>
                </c:pt>
                <c:pt idx="522">
                  <c:v>2.8826622148631982</c:v>
                </c:pt>
                <c:pt idx="523">
                  <c:v>2.8977235893024718</c:v>
                </c:pt>
                <c:pt idx="524">
                  <c:v>2.8468119010570403</c:v>
                </c:pt>
                <c:pt idx="525">
                  <c:v>2.9681514247086525</c:v>
                </c:pt>
                <c:pt idx="526">
                  <c:v>2.8575599241310758</c:v>
                </c:pt>
                <c:pt idx="527">
                  <c:v>2.9960821425655206</c:v>
                </c:pt>
                <c:pt idx="528">
                  <c:v>2.7873442207592518</c:v>
                </c:pt>
                <c:pt idx="529">
                  <c:v>2.8695100287331283</c:v>
                </c:pt>
                <c:pt idx="530">
                  <c:v>2.7473926876222121</c:v>
                </c:pt>
                <c:pt idx="531">
                  <c:v>2.7769497510758097</c:v>
                </c:pt>
                <c:pt idx="532">
                  <c:v>2.7923646789056762</c:v>
                </c:pt>
                <c:pt idx="533">
                  <c:v>2.8687322112738238</c:v>
                </c:pt>
                <c:pt idx="534">
                  <c:v>2.7835258441408448</c:v>
                </c:pt>
                <c:pt idx="535">
                  <c:v>2.8991448739326571</c:v>
                </c:pt>
                <c:pt idx="536">
                  <c:v>3.0300939787405934</c:v>
                </c:pt>
                <c:pt idx="537">
                  <c:v>2.8502060136067362</c:v>
                </c:pt>
                <c:pt idx="538">
                  <c:v>2.8040319407952543</c:v>
                </c:pt>
                <c:pt idx="539">
                  <c:v>2.8183154977752225</c:v>
                </c:pt>
                <c:pt idx="540">
                  <c:v>2.7708686327576055</c:v>
                </c:pt>
                <c:pt idx="541">
                  <c:v>2.7717878715731481</c:v>
                </c:pt>
                <c:pt idx="542">
                  <c:v>2.8541092430388857</c:v>
                </c:pt>
                <c:pt idx="543">
                  <c:v>2.8115979833539506</c:v>
                </c:pt>
                <c:pt idx="544">
                  <c:v>2.569626042831914</c:v>
                </c:pt>
                <c:pt idx="545">
                  <c:v>2.8058704184263394</c:v>
                </c:pt>
                <c:pt idx="546">
                  <c:v>2.8758739897638077</c:v>
                </c:pt>
                <c:pt idx="547">
                  <c:v>2.797809401120813</c:v>
                </c:pt>
                <c:pt idx="548">
                  <c:v>2.9977791988403681</c:v>
                </c:pt>
                <c:pt idx="549">
                  <c:v>2.9154719695102544</c:v>
                </c:pt>
                <c:pt idx="550">
                  <c:v>2.8604590619339412</c:v>
                </c:pt>
                <c:pt idx="551">
                  <c:v>2.9916273698440459</c:v>
                </c:pt>
                <c:pt idx="552">
                  <c:v>2.912926385097983</c:v>
                </c:pt>
                <c:pt idx="553">
                  <c:v>2.8960265330276243</c:v>
                </c:pt>
                <c:pt idx="554">
                  <c:v>2.8552971824312792</c:v>
                </c:pt>
                <c:pt idx="555">
                  <c:v>2.864984545333535</c:v>
                </c:pt>
                <c:pt idx="556">
                  <c:v>2.8172548376034428</c:v>
                </c:pt>
                <c:pt idx="557">
                  <c:v>2.7715757395387919</c:v>
                </c:pt>
                <c:pt idx="558">
                  <c:v>2.9030976008394895</c:v>
                </c:pt>
                <c:pt idx="559">
                  <c:v>2.8206489501531382</c:v>
                </c:pt>
                <c:pt idx="560">
                  <c:v>2.9450997436419706</c:v>
                </c:pt>
                <c:pt idx="561">
                  <c:v>2.8797560059925216</c:v>
                </c:pt>
                <c:pt idx="562">
                  <c:v>2.8489332214006002</c:v>
                </c:pt>
                <c:pt idx="563">
                  <c:v>2.9443219261826652</c:v>
                </c:pt>
                <c:pt idx="564">
                  <c:v>2.6679845960949624</c:v>
                </c:pt>
                <c:pt idx="565">
                  <c:v>2.7657067532549435</c:v>
                </c:pt>
                <c:pt idx="566">
                  <c:v>2.8429935244386333</c:v>
                </c:pt>
                <c:pt idx="567">
                  <c:v>2.9612924889311425</c:v>
                </c:pt>
                <c:pt idx="568">
                  <c:v>2.7980215331551688</c:v>
                </c:pt>
                <c:pt idx="569">
                  <c:v>2.793920313824287</c:v>
                </c:pt>
                <c:pt idx="570">
                  <c:v>2.7908797546651845</c:v>
                </c:pt>
                <c:pt idx="571">
                  <c:v>2.7421600974414315</c:v>
                </c:pt>
                <c:pt idx="572">
                  <c:v>2.921058113081628</c:v>
                </c:pt>
                <c:pt idx="573">
                  <c:v>2.8651259666897722</c:v>
                </c:pt>
                <c:pt idx="574">
                  <c:v>2.7980215331551688</c:v>
                </c:pt>
                <c:pt idx="575">
                  <c:v>2.8729748519609424</c:v>
                </c:pt>
                <c:pt idx="576">
                  <c:v>2.9452411649982078</c:v>
                </c:pt>
                <c:pt idx="577">
                  <c:v>3.0686312983152604</c:v>
                </c:pt>
                <c:pt idx="578">
                  <c:v>3.0033653424117421</c:v>
                </c:pt>
                <c:pt idx="579">
                  <c:v>2.8703585568705527</c:v>
                </c:pt>
                <c:pt idx="580">
                  <c:v>2.9269270993654768</c:v>
                </c:pt>
                <c:pt idx="581">
                  <c:v>2.8610247473588903</c:v>
                </c:pt>
                <c:pt idx="582">
                  <c:v>3.0607824130440897</c:v>
                </c:pt>
                <c:pt idx="583">
                  <c:v>3.035750832990086</c:v>
                </c:pt>
                <c:pt idx="584">
                  <c:v>2.8280028606774783</c:v>
                </c:pt>
                <c:pt idx="585">
                  <c:v>2.9088958764452197</c:v>
                </c:pt>
                <c:pt idx="586">
                  <c:v>2.7607570057866377</c:v>
                </c:pt>
                <c:pt idx="587">
                  <c:v>2.8005671175674403</c:v>
                </c:pt>
                <c:pt idx="588">
                  <c:v>2.7573628932369423</c:v>
                </c:pt>
                <c:pt idx="589">
                  <c:v>2.8543779436157366</c:v>
                </c:pt>
                <c:pt idx="590">
                  <c:v>2.674065714413167</c:v>
                </c:pt>
                <c:pt idx="591">
                  <c:v>2.7876270634717266</c:v>
                </c:pt>
                <c:pt idx="592">
                  <c:v>2.6272552454986173</c:v>
                </c:pt>
                <c:pt idx="593">
                  <c:v>2.5976274713669012</c:v>
                </c:pt>
                <c:pt idx="594">
                  <c:v>2.5223205991705338</c:v>
                </c:pt>
                <c:pt idx="595">
                  <c:v>3.1819805153394642</c:v>
                </c:pt>
                <c:pt idx="596">
                  <c:v>3.0851068863169075</c:v>
                </c:pt>
                <c:pt idx="597">
                  <c:v>3.2661262223006631</c:v>
                </c:pt>
                <c:pt idx="598">
                  <c:v>3.1169974021484204</c:v>
                </c:pt>
                <c:pt idx="599">
                  <c:v>3.0933800356567893</c:v>
                </c:pt>
                <c:pt idx="600">
                  <c:v>3.0702576439119893</c:v>
                </c:pt>
                <c:pt idx="601">
                  <c:v>3.0948649598972815</c:v>
                </c:pt>
                <c:pt idx="602">
                  <c:v>3.1176337982514881</c:v>
                </c:pt>
                <c:pt idx="603">
                  <c:v>3.1748387368494795</c:v>
                </c:pt>
                <c:pt idx="604">
                  <c:v>2.7937788924680493</c:v>
                </c:pt>
                <c:pt idx="605">
                  <c:v>2.6332656531387033</c:v>
                </c:pt>
                <c:pt idx="606">
                  <c:v>2.7464027381285505</c:v>
                </c:pt>
                <c:pt idx="607">
                  <c:v>3.006264480214607</c:v>
                </c:pt>
                <c:pt idx="608">
                  <c:v>3.0470645414890707</c:v>
                </c:pt>
                <c:pt idx="609">
                  <c:v>2.7329677092860067</c:v>
                </c:pt>
                <c:pt idx="610">
                  <c:v>3.0004662046088773</c:v>
                </c:pt>
                <c:pt idx="611">
                  <c:v>3.0398520523209682</c:v>
                </c:pt>
                <c:pt idx="612">
                  <c:v>2.7697372619077067</c:v>
                </c:pt>
                <c:pt idx="613">
                  <c:v>3.0278312370407967</c:v>
                </c:pt>
                <c:pt idx="614">
                  <c:v>3.0462160133516467</c:v>
                </c:pt>
                <c:pt idx="615">
                  <c:v>3.0649543430530906</c:v>
                </c:pt>
                <c:pt idx="616">
                  <c:v>3.1218764389386076</c:v>
                </c:pt>
                <c:pt idx="617">
                  <c:v>3.0763387622301939</c:v>
                </c:pt>
                <c:pt idx="618">
                  <c:v>2.6481148955436207</c:v>
                </c:pt>
                <c:pt idx="619">
                  <c:v>2.6389225073881959</c:v>
                </c:pt>
                <c:pt idx="620">
                  <c:v>2.7393316703166852</c:v>
                </c:pt>
                <c:pt idx="621">
                  <c:v>2.9889403640755368</c:v>
                </c:pt>
                <c:pt idx="622">
                  <c:v>3.0397813416428492</c:v>
                </c:pt>
                <c:pt idx="623">
                  <c:v>3.0467109880984773</c:v>
                </c:pt>
                <c:pt idx="624">
                  <c:v>3.0928850609099587</c:v>
                </c:pt>
                <c:pt idx="625">
                  <c:v>3.2689546494254094</c:v>
                </c:pt>
                <c:pt idx="626">
                  <c:v>3.1367256813435249</c:v>
                </c:pt>
                <c:pt idx="627">
                  <c:v>3.1009460782154856</c:v>
                </c:pt>
                <c:pt idx="628">
                  <c:v>3.0893495270040261</c:v>
                </c:pt>
                <c:pt idx="629">
                  <c:v>3.1137447109549625</c:v>
                </c:pt>
                <c:pt idx="630">
                  <c:v>3.1965469150319068</c:v>
                </c:pt>
                <c:pt idx="631">
                  <c:v>3.1302910096347274</c:v>
                </c:pt>
                <c:pt idx="632">
                  <c:v>2.7167042533187158</c:v>
                </c:pt>
                <c:pt idx="633">
                  <c:v>2.9943850862906731</c:v>
                </c:pt>
                <c:pt idx="634">
                  <c:v>3.0288918972125765</c:v>
                </c:pt>
                <c:pt idx="635">
                  <c:v>3.254105407020492</c:v>
                </c:pt>
                <c:pt idx="636">
                  <c:v>3.102077449065384</c:v>
                </c:pt>
                <c:pt idx="637">
                  <c:v>3.072591096289905</c:v>
                </c:pt>
                <c:pt idx="638">
                  <c:v>3.0331345378996959</c:v>
                </c:pt>
                <c:pt idx="639">
                  <c:v>3.0858139930980935</c:v>
                </c:pt>
                <c:pt idx="640">
                  <c:v>3.1395541084682717</c:v>
                </c:pt>
                <c:pt idx="641">
                  <c:v>2.7937788924680493</c:v>
                </c:pt>
                <c:pt idx="642">
                  <c:v>3.2038301148781283</c:v>
                </c:pt>
                <c:pt idx="643">
                  <c:v>2.8192347365907651</c:v>
                </c:pt>
                <c:pt idx="644">
                  <c:v>3.2672575931505614</c:v>
                </c:pt>
                <c:pt idx="645">
                  <c:v>3.1065322217868596</c:v>
                </c:pt>
                <c:pt idx="646">
                  <c:v>3.0740053098522782</c:v>
                </c:pt>
                <c:pt idx="647">
                  <c:v>3.0699040905213963</c:v>
                </c:pt>
                <c:pt idx="648">
                  <c:v>3.0582368286318182</c:v>
                </c:pt>
                <c:pt idx="649">
                  <c:v>3.0841169368232459</c:v>
                </c:pt>
                <c:pt idx="650">
                  <c:v>3.100875367537367</c:v>
                </c:pt>
                <c:pt idx="651">
                  <c:v>3.1612622866506981</c:v>
                </c:pt>
                <c:pt idx="652">
                  <c:v>3.2519840866769325</c:v>
                </c:pt>
                <c:pt idx="653">
                  <c:v>3.0867332319136365</c:v>
                </c:pt>
                <c:pt idx="654">
                  <c:v>3.0699040905213963</c:v>
                </c:pt>
                <c:pt idx="655">
                  <c:v>3.0362458077369165</c:v>
                </c:pt>
                <c:pt idx="656">
                  <c:v>3.0590146460911236</c:v>
                </c:pt>
                <c:pt idx="657">
                  <c:v>3.0653078964436835</c:v>
                </c:pt>
                <c:pt idx="658">
                  <c:v>3.1335437008281852</c:v>
                </c:pt>
                <c:pt idx="659">
                  <c:v>2.758423553408722</c:v>
                </c:pt>
                <c:pt idx="660">
                  <c:v>3.0181438741385409</c:v>
                </c:pt>
                <c:pt idx="661">
                  <c:v>3.0547720054040042</c:v>
                </c:pt>
                <c:pt idx="662">
                  <c:v>3.1181287729983187</c:v>
                </c:pt>
                <c:pt idx="663">
                  <c:v>3.0663685566154637</c:v>
                </c:pt>
                <c:pt idx="664">
                  <c:v>2.7251895346929542</c:v>
                </c:pt>
                <c:pt idx="665">
                  <c:v>3.0007490473213516</c:v>
                </c:pt>
                <c:pt idx="666">
                  <c:v>3.0344073301058314</c:v>
                </c:pt>
                <c:pt idx="667">
                  <c:v>3.0935921676911455</c:v>
                </c:pt>
                <c:pt idx="668">
                  <c:v>2.801203513670508</c:v>
                </c:pt>
                <c:pt idx="669">
                  <c:v>2.6954910498831191</c:v>
                </c:pt>
                <c:pt idx="670">
                  <c:v>3.2003652916503142</c:v>
                </c:pt>
                <c:pt idx="671">
                  <c:v>3.0490444404763934</c:v>
                </c:pt>
                <c:pt idx="672">
                  <c:v>2.7987286399363556</c:v>
                </c:pt>
                <c:pt idx="673">
                  <c:v>3.1607673119038675</c:v>
                </c:pt>
                <c:pt idx="674">
                  <c:v>3.0518728676011393</c:v>
                </c:pt>
                <c:pt idx="675">
                  <c:v>3.0582368286318182</c:v>
                </c:pt>
                <c:pt idx="676">
                  <c:v>3.0653078964436835</c:v>
                </c:pt>
                <c:pt idx="677">
                  <c:v>3.0201237731258632</c:v>
                </c:pt>
                <c:pt idx="678">
                  <c:v>2.7492311652532968</c:v>
                </c:pt>
                <c:pt idx="679">
                  <c:v>3.0151033149794388</c:v>
                </c:pt>
                <c:pt idx="680">
                  <c:v>3.0571054577819199</c:v>
                </c:pt>
                <c:pt idx="681">
                  <c:v>2.7167042533187158</c:v>
                </c:pt>
                <c:pt idx="682">
                  <c:v>3.0567519043913265</c:v>
                </c:pt>
                <c:pt idx="683">
                  <c:v>2.6778133803534554</c:v>
                </c:pt>
                <c:pt idx="684">
                  <c:v>3.1678383797157332</c:v>
                </c:pt>
                <c:pt idx="685">
                  <c:v>3.0557619548976658</c:v>
                </c:pt>
                <c:pt idx="686">
                  <c:v>3.2325386501943023</c:v>
                </c:pt>
                <c:pt idx="687">
                  <c:v>2.5378062376785193</c:v>
                </c:pt>
                <c:pt idx="688">
                  <c:v>2.7358668470888712</c:v>
                </c:pt>
                <c:pt idx="689">
                  <c:v>2.7850602658560195</c:v>
                </c:pt>
                <c:pt idx="690">
                  <c:v>2.7851599679121666</c:v>
                </c:pt>
                <c:pt idx="691">
                  <c:v>2.7840137478198632</c:v>
                </c:pt>
                <c:pt idx="692">
                  <c:v>2.7833773517167955</c:v>
                </c:pt>
                <c:pt idx="693">
                  <c:v>2.8340839789956829</c:v>
                </c:pt>
                <c:pt idx="694">
                  <c:v>2.8100423484353403</c:v>
                </c:pt>
                <c:pt idx="695">
                  <c:v>2.7874149314373708</c:v>
                </c:pt>
                <c:pt idx="696">
                  <c:v>2.7803438636255051</c:v>
                </c:pt>
                <c:pt idx="697">
                  <c:v>2.8552971824312792</c:v>
                </c:pt>
                <c:pt idx="698">
                  <c:v>2.8570578783164335</c:v>
                </c:pt>
                <c:pt idx="699">
                  <c:v>2.8569659544348793</c:v>
                </c:pt>
                <c:pt idx="700">
                  <c:v>2.8576872033516896</c:v>
                </c:pt>
                <c:pt idx="701">
                  <c:v>2.7812192618206137</c:v>
                </c:pt>
                <c:pt idx="702">
                  <c:v>2.8573690053001561</c:v>
                </c:pt>
                <c:pt idx="703">
                  <c:v>2.7808430810130229</c:v>
                </c:pt>
                <c:pt idx="704">
                  <c:v>2.857871051114798</c:v>
                </c:pt>
                <c:pt idx="705">
                  <c:v>2.7803608341882535</c:v>
                </c:pt>
                <c:pt idx="706">
                  <c:v>2.8578569089791745</c:v>
                </c:pt>
                <c:pt idx="707">
                  <c:v>2.7797597934242448</c:v>
                </c:pt>
                <c:pt idx="708">
                  <c:v>2.8581892491663319</c:v>
                </c:pt>
                <c:pt idx="709">
                  <c:v>2.7794727080710833</c:v>
                </c:pt>
                <c:pt idx="710">
                  <c:v>2.8581043963525898</c:v>
                </c:pt>
                <c:pt idx="711">
                  <c:v>2.7421600974414315</c:v>
                </c:pt>
                <c:pt idx="712">
                  <c:v>2.7838793975314378</c:v>
                </c:pt>
                <c:pt idx="713">
                  <c:v>2.7952638167085411</c:v>
                </c:pt>
                <c:pt idx="714">
                  <c:v>2.8015570670611014</c:v>
                </c:pt>
                <c:pt idx="715">
                  <c:v>2.807213921310594</c:v>
                </c:pt>
                <c:pt idx="716">
                  <c:v>2.7326141558954133</c:v>
                </c:pt>
                <c:pt idx="717">
                  <c:v>2.7597670562929766</c:v>
                </c:pt>
                <c:pt idx="718">
                  <c:v>2.7855057431281667</c:v>
                </c:pt>
                <c:pt idx="719">
                  <c:v>3.1395541084682717</c:v>
                </c:pt>
                <c:pt idx="720">
                  <c:v>3.1244927340289981</c:v>
                </c:pt>
                <c:pt idx="721">
                  <c:v>2.7628076154520786</c:v>
                </c:pt>
                <c:pt idx="722">
                  <c:v>2.7677573629203844</c:v>
                </c:pt>
                <c:pt idx="723">
                  <c:v>2.7772255227204723</c:v>
                </c:pt>
                <c:pt idx="724">
                  <c:v>3.0705404866244641</c:v>
                </c:pt>
                <c:pt idx="725">
                  <c:v>2.7989266298350874</c:v>
                </c:pt>
                <c:pt idx="726">
                  <c:v>2.8176083909940361</c:v>
                </c:pt>
                <c:pt idx="727">
                  <c:v>2.8263058044026304</c:v>
                </c:pt>
                <c:pt idx="728">
                  <c:v>3.1514335023922055</c:v>
                </c:pt>
                <c:pt idx="729">
                  <c:v>3.2130225030335535</c:v>
                </c:pt>
                <c:pt idx="730">
                  <c:v>3.1507971062891373</c:v>
                </c:pt>
                <c:pt idx="731">
                  <c:v>3.2623078456822556</c:v>
                </c:pt>
                <c:pt idx="732">
                  <c:v>3.0846826222481951</c:v>
                </c:pt>
                <c:pt idx="733">
                  <c:v>2.6686209921980306</c:v>
                </c:pt>
                <c:pt idx="734">
                  <c:v>2.6608428176049785</c:v>
                </c:pt>
                <c:pt idx="735">
                  <c:v>3.1642533483351172</c:v>
                </c:pt>
                <c:pt idx="736">
                  <c:v>2.6686209921980306</c:v>
                </c:pt>
                <c:pt idx="737">
                  <c:v>2.630437226013957</c:v>
                </c:pt>
                <c:pt idx="738">
                  <c:v>2.7786468073506576</c:v>
                </c:pt>
                <c:pt idx="739">
                  <c:v>2.6855915549465079</c:v>
                </c:pt>
                <c:pt idx="740">
                  <c:v>2.769100865804639</c:v>
                </c:pt>
                <c:pt idx="741">
                  <c:v>3.174075061525798</c:v>
                </c:pt>
                <c:pt idx="742">
                  <c:v>2.6495291091059938</c:v>
                </c:pt>
                <c:pt idx="743">
                  <c:v>2.9007641484615738</c:v>
                </c:pt>
                <c:pt idx="744">
                  <c:v>2.8815308440132998</c:v>
                </c:pt>
                <c:pt idx="745">
                  <c:v>2.8753083043388585</c:v>
                </c:pt>
                <c:pt idx="746">
                  <c:v>2.8681665258488738</c:v>
                </c:pt>
                <c:pt idx="747">
                  <c:v>2.8518323592034651</c:v>
                </c:pt>
                <c:pt idx="748">
                  <c:v>2.8537415475126688</c:v>
                </c:pt>
                <c:pt idx="749">
                  <c:v>2.8512666737785159</c:v>
                </c:pt>
                <c:pt idx="750">
                  <c:v>2.8507716990316854</c:v>
                </c:pt>
                <c:pt idx="751">
                  <c:v>2.8577013454873135</c:v>
                </c:pt>
                <c:pt idx="752">
                  <c:v>2.8521859125940581</c:v>
                </c:pt>
                <c:pt idx="753">
                  <c:v>2.8519737805597023</c:v>
                </c:pt>
                <c:pt idx="754">
                  <c:v>2.8515495164909903</c:v>
                </c:pt>
                <c:pt idx="755">
                  <c:v>2.8517616485253465</c:v>
                </c:pt>
                <c:pt idx="756">
                  <c:v>2.8529637300533635</c:v>
                </c:pt>
                <c:pt idx="757">
                  <c:v>3.1126840507831823</c:v>
                </c:pt>
                <c:pt idx="758">
                  <c:v>3.0921779541287728</c:v>
                </c:pt>
                <c:pt idx="759">
                  <c:v>2.8758032790856891</c:v>
                </c:pt>
                <c:pt idx="760">
                  <c:v>2.8240430627028337</c:v>
                </c:pt>
                <c:pt idx="761">
                  <c:v>2.9562720307847177</c:v>
                </c:pt>
                <c:pt idx="762">
                  <c:v>2.8425692603699209</c:v>
                </c:pt>
                <c:pt idx="763">
                  <c:v>2.8453976874946676</c:v>
                </c:pt>
                <c:pt idx="764">
                  <c:v>2.8482261146194134</c:v>
                </c:pt>
                <c:pt idx="765">
                  <c:v>2.8474482971601085</c:v>
                </c:pt>
                <c:pt idx="766">
                  <c:v>2.840723711671024</c:v>
                </c:pt>
                <c:pt idx="767">
                  <c:v>2.8446269411031744</c:v>
                </c:pt>
                <c:pt idx="768">
                  <c:v>3.091470847347586</c:v>
                </c:pt>
                <c:pt idx="769">
                  <c:v>3.1126840507831823</c:v>
                </c:pt>
                <c:pt idx="770">
                  <c:v>3.0921779541287728</c:v>
                </c:pt>
                <c:pt idx="771">
                  <c:v>3.2767328240184619</c:v>
                </c:pt>
                <c:pt idx="772">
                  <c:v>2.8681318776165958</c:v>
                </c:pt>
                <c:pt idx="773">
                  <c:v>2.8664715908943701</c:v>
                </c:pt>
                <c:pt idx="774">
                  <c:v>2.6150930088622091</c:v>
                </c:pt>
                <c:pt idx="775">
                  <c:v>2.8376902235797337</c:v>
                </c:pt>
                <c:pt idx="776">
                  <c:v>2.8514788058128722</c:v>
                </c:pt>
                <c:pt idx="777">
                  <c:v>2.8634289104149246</c:v>
                </c:pt>
                <c:pt idx="778">
                  <c:v>2.8630046463462122</c:v>
                </c:pt>
                <c:pt idx="779">
                  <c:v>2.8603883512558226</c:v>
                </c:pt>
                <c:pt idx="780">
                  <c:v>2.812305090135137</c:v>
                </c:pt>
                <c:pt idx="781">
                  <c:v>2.8138041565112526</c:v>
                </c:pt>
                <c:pt idx="782">
                  <c:v>2.8150203801748934</c:v>
                </c:pt>
                <c:pt idx="783">
                  <c:v>2.8167457207209887</c:v>
                </c:pt>
                <c:pt idx="784">
                  <c:v>2.8123758008132556</c:v>
                </c:pt>
                <c:pt idx="785">
                  <c:v>2.7997185894300163</c:v>
                </c:pt>
                <c:pt idx="786">
                  <c:v>2.791339374072956</c:v>
                </c:pt>
                <c:pt idx="787">
                  <c:v>2.7646460930831638</c:v>
                </c:pt>
                <c:pt idx="788">
                  <c:v>2.795652725438194</c:v>
                </c:pt>
                <c:pt idx="789">
                  <c:v>2.7997185894300163</c:v>
                </c:pt>
                <c:pt idx="790">
                  <c:v>2.8048521846614309</c:v>
                </c:pt>
                <c:pt idx="791">
                  <c:v>2.7958365732013024</c:v>
                </c:pt>
                <c:pt idx="792">
                  <c:v>2.812679856729166</c:v>
                </c:pt>
                <c:pt idx="793">
                  <c:v>2.8095756579597571</c:v>
                </c:pt>
                <c:pt idx="794">
                  <c:v>2.8084216596928604</c:v>
                </c:pt>
                <c:pt idx="795">
                  <c:v>2.8060118397825771</c:v>
                </c:pt>
                <c:pt idx="796">
                  <c:v>3.1181994836764373</c:v>
                </c:pt>
                <c:pt idx="797">
                  <c:v>2.8663280482177895</c:v>
                </c:pt>
                <c:pt idx="798">
                  <c:v>2.8685342213750915</c:v>
                </c:pt>
                <c:pt idx="799">
                  <c:v>2.8484806730606409</c:v>
                </c:pt>
                <c:pt idx="800">
                  <c:v>2.8366366344757661</c:v>
                </c:pt>
                <c:pt idx="801">
                  <c:v>2.8210166456793555</c:v>
                </c:pt>
                <c:pt idx="802">
                  <c:v>2.8130121969163238</c:v>
                </c:pt>
                <c:pt idx="803">
                  <c:v>2.8062239718169328</c:v>
                </c:pt>
                <c:pt idx="804">
                  <c:v>2.7856471644844039</c:v>
                </c:pt>
                <c:pt idx="805">
                  <c:v>2.7852229004156923</c:v>
                </c:pt>
                <c:pt idx="806">
                  <c:v>2.7855057431281667</c:v>
                </c:pt>
                <c:pt idx="807">
                  <c:v>2.7980215331551688</c:v>
                </c:pt>
                <c:pt idx="808">
                  <c:v>2.7851521897375737</c:v>
                </c:pt>
                <c:pt idx="809">
                  <c:v>2.78798061686232</c:v>
                </c:pt>
                <c:pt idx="810">
                  <c:v>2.7847279256688617</c:v>
                </c:pt>
                <c:pt idx="811">
                  <c:v>2.787556352793608</c:v>
                </c:pt>
                <c:pt idx="812">
                  <c:v>2.7873442207592518</c:v>
                </c:pt>
                <c:pt idx="813">
                  <c:v>2.7850107683813365</c:v>
                </c:pt>
                <c:pt idx="814">
                  <c:v>2.7868492460124212</c:v>
                </c:pt>
                <c:pt idx="815">
                  <c:v>2.7882634595747944</c:v>
                </c:pt>
                <c:pt idx="816">
                  <c:v>2.7859300071968791</c:v>
                </c:pt>
                <c:pt idx="817">
                  <c:v>2.6969052634454926</c:v>
                </c:pt>
                <c:pt idx="818">
                  <c:v>2.7797074675224369</c:v>
                </c:pt>
                <c:pt idx="819">
                  <c:v>2.7816873665097597</c:v>
                </c:pt>
                <c:pt idx="820">
                  <c:v>2.7781589036716388</c:v>
                </c:pt>
                <c:pt idx="821">
                  <c:v>2.7768012586517603</c:v>
                </c:pt>
                <c:pt idx="822">
                  <c:v>2.8297112306608248</c:v>
                </c:pt>
                <c:pt idx="823">
                  <c:v>3.1712749186722999</c:v>
                </c:pt>
                <c:pt idx="824">
                  <c:v>2.753685937974772</c:v>
                </c:pt>
                <c:pt idx="825">
                  <c:v>2.8011328029923894</c:v>
                </c:pt>
                <c:pt idx="826">
                  <c:v>3.053287081163512</c:v>
                </c:pt>
                <c:pt idx="827">
                  <c:v>3.1703132534498861</c:v>
                </c:pt>
                <c:pt idx="828">
                  <c:v>2.662964137948538</c:v>
                </c:pt>
                <c:pt idx="829">
                  <c:v>2.7993650360394229</c:v>
                </c:pt>
                <c:pt idx="830">
                  <c:v>3.0101535675111326</c:v>
                </c:pt>
                <c:pt idx="831">
                  <c:v>2.8772174926480623</c:v>
                </c:pt>
                <c:pt idx="832">
                  <c:v>3.1664241661533596</c:v>
                </c:pt>
                <c:pt idx="833">
                  <c:v>3.1273211611537439</c:v>
                </c:pt>
                <c:pt idx="834">
                  <c:v>3.4313063663858405</c:v>
                </c:pt>
                <c:pt idx="835">
                  <c:v>3.2900264315047685</c:v>
                </c:pt>
                <c:pt idx="836">
                  <c:v>3.3937589963048351</c:v>
                </c:pt>
                <c:pt idx="837">
                  <c:v>3.3922740720643429</c:v>
                </c:pt>
                <c:pt idx="838">
                  <c:v>3.3895163556177157</c:v>
                </c:pt>
                <c:pt idx="839">
                  <c:v>3.2987238449133631</c:v>
                </c:pt>
                <c:pt idx="840">
                  <c:v>2.9896474708567231</c:v>
                </c:pt>
                <c:pt idx="841">
                  <c:v>3.3716972647318149</c:v>
                </c:pt>
                <c:pt idx="842">
                  <c:v>3.2691667814597656</c:v>
                </c:pt>
                <c:pt idx="843">
                  <c:v>3.0752073913802955</c:v>
                </c:pt>
                <c:pt idx="844">
                  <c:v>3.0964205948158914</c:v>
                </c:pt>
                <c:pt idx="845">
                  <c:v>3.0426804794457141</c:v>
                </c:pt>
                <c:pt idx="846">
                  <c:v>3.0087393539487599</c:v>
                </c:pt>
                <c:pt idx="847">
                  <c:v>3.2905921169297176</c:v>
                </c:pt>
                <c:pt idx="848">
                  <c:v>3.5355339059327378</c:v>
                </c:pt>
                <c:pt idx="849">
                  <c:v>3.3410795411064371</c:v>
                </c:pt>
                <c:pt idx="850">
                  <c:v>3.3515447214679979</c:v>
                </c:pt>
                <c:pt idx="851">
                  <c:v>3.3163308037649082</c:v>
                </c:pt>
                <c:pt idx="852">
                  <c:v>2.8425692603699209</c:v>
                </c:pt>
                <c:pt idx="853">
                  <c:v>3.116714559435946</c:v>
                </c:pt>
                <c:pt idx="854">
                  <c:v>3.0695505371308029</c:v>
                </c:pt>
                <c:pt idx="855">
                  <c:v>3.1522113198515109</c:v>
                </c:pt>
                <c:pt idx="856">
                  <c:v>3.0907637405663997</c:v>
                </c:pt>
                <c:pt idx="857">
                  <c:v>3.1317759338752196</c:v>
                </c:pt>
                <c:pt idx="858">
                  <c:v>3.1473322830613228</c:v>
                </c:pt>
                <c:pt idx="859">
                  <c:v>2.998132752230962</c:v>
                </c:pt>
                <c:pt idx="860">
                  <c:v>2.9977791988403681</c:v>
                </c:pt>
                <c:pt idx="861">
                  <c:v>3.0327809845091025</c:v>
                </c:pt>
                <c:pt idx="862">
                  <c:v>3.0023753929180814</c:v>
                </c:pt>
                <c:pt idx="863">
                  <c:v>2.9359073554865458</c:v>
                </c:pt>
                <c:pt idx="864">
                  <c:v>2.9316647147994264</c:v>
                </c:pt>
                <c:pt idx="865">
                  <c:v>3.1812734085582774</c:v>
                </c:pt>
                <c:pt idx="866">
                  <c:v>3.0653078964436835</c:v>
                </c:pt>
                <c:pt idx="867">
                  <c:v>3.1128961828175385</c:v>
                </c:pt>
                <c:pt idx="868">
                  <c:v>2.9076230842390838</c:v>
                </c:pt>
                <c:pt idx="869">
                  <c:v>2.9854048301696041</c:v>
                </c:pt>
                <c:pt idx="870">
                  <c:v>3.2145074272740453</c:v>
                </c:pt>
                <c:pt idx="871">
                  <c:v>3.116219584689115</c:v>
                </c:pt>
                <c:pt idx="872">
                  <c:v>3.1176337982514881</c:v>
                </c:pt>
                <c:pt idx="873">
                  <c:v>3.1692525932781064</c:v>
                </c:pt>
                <c:pt idx="874">
                  <c:v>3.1218764389386076</c:v>
                </c:pt>
                <c:pt idx="875">
                  <c:v>3.1204622253762344</c:v>
                </c:pt>
                <c:pt idx="876">
                  <c:v>3.1094313595897245</c:v>
                </c:pt>
                <c:pt idx="877">
                  <c:v>3.1289475067504728</c:v>
                </c:pt>
                <c:pt idx="878">
                  <c:v>3.230629461885099</c:v>
                </c:pt>
                <c:pt idx="879">
                  <c:v>3.2439937800495242</c:v>
                </c:pt>
                <c:pt idx="880">
                  <c:v>3.230629461885099</c:v>
                </c:pt>
                <c:pt idx="881">
                  <c:v>3.1091485168772497</c:v>
                </c:pt>
                <c:pt idx="882">
                  <c:v>3.0066180336052</c:v>
                </c:pt>
                <c:pt idx="883">
                  <c:v>3.2392561646155746</c:v>
                </c:pt>
                <c:pt idx="884">
                  <c:v>3.0285383438219835</c:v>
                </c:pt>
                <c:pt idx="885">
                  <c:v>2.9316647147994264</c:v>
                </c:pt>
                <c:pt idx="886">
                  <c:v>3.1621815254662411</c:v>
                </c:pt>
                <c:pt idx="887">
                  <c:v>2.9574034016346169</c:v>
                </c:pt>
                <c:pt idx="888">
                  <c:v>2.8528223086971263</c:v>
                </c:pt>
                <c:pt idx="889">
                  <c:v>2.8588327163372118</c:v>
                </c:pt>
                <c:pt idx="890">
                  <c:v>2.7966073195927956</c:v>
                </c:pt>
                <c:pt idx="891">
                  <c:v>3.1360185745623381</c:v>
                </c:pt>
                <c:pt idx="892">
                  <c:v>3.0957134880347055</c:v>
                </c:pt>
                <c:pt idx="893">
                  <c:v>3.1204622253762344</c:v>
                </c:pt>
                <c:pt idx="894">
                  <c:v>2.8892383079282338</c:v>
                </c:pt>
                <c:pt idx="895">
                  <c:v>3.0462160133516467</c:v>
                </c:pt>
                <c:pt idx="896">
                  <c:v>3.1565246712167485</c:v>
                </c:pt>
                <c:pt idx="897">
                  <c:v>3.1565246712167485</c:v>
                </c:pt>
                <c:pt idx="898">
                  <c:v>3.1360185745623381</c:v>
                </c:pt>
                <c:pt idx="899">
                  <c:v>3.1126840507831823</c:v>
                </c:pt>
                <c:pt idx="900">
                  <c:v>2.8821672401163676</c:v>
                </c:pt>
                <c:pt idx="901">
                  <c:v>3.1395541084682717</c:v>
                </c:pt>
                <c:pt idx="902">
                  <c:v>3.0175781887135917</c:v>
                </c:pt>
                <c:pt idx="903">
                  <c:v>2.8956022689589123</c:v>
                </c:pt>
                <c:pt idx="904">
                  <c:v>3.1685454864969196</c:v>
                </c:pt>
                <c:pt idx="905">
                  <c:v>2.9747982284518057</c:v>
                </c:pt>
                <c:pt idx="906">
                  <c:v>2.9366144622677317</c:v>
                </c:pt>
                <c:pt idx="907">
                  <c:v>2.9656058402963805</c:v>
                </c:pt>
                <c:pt idx="908">
                  <c:v>2.9161083656133218</c:v>
                </c:pt>
                <c:pt idx="909">
                  <c:v>3.1433017744085596</c:v>
                </c:pt>
                <c:pt idx="910">
                  <c:v>3.1732123912527506</c:v>
                </c:pt>
                <c:pt idx="911">
                  <c:v>3.1848089424642101</c:v>
                </c:pt>
                <c:pt idx="912">
                  <c:v>3.3481506089183029</c:v>
                </c:pt>
                <c:pt idx="913">
                  <c:v>3.2731972901125284</c:v>
                </c:pt>
                <c:pt idx="914">
                  <c:v>3.2699445989190705</c:v>
                </c:pt>
                <c:pt idx="915">
                  <c:v>3.1565246712167485</c:v>
                </c:pt>
                <c:pt idx="916">
                  <c:v>2.9896474708567231</c:v>
                </c:pt>
                <c:pt idx="917">
                  <c:v>3.0472766735234269</c:v>
                </c:pt>
                <c:pt idx="918">
                  <c:v>3.2017795052126869</c:v>
                </c:pt>
                <c:pt idx="919">
                  <c:v>3.040912712492748</c:v>
                </c:pt>
                <c:pt idx="920">
                  <c:v>2.906915977457897</c:v>
                </c:pt>
                <c:pt idx="921">
                  <c:v>3.1791520882147184</c:v>
                </c:pt>
                <c:pt idx="922">
                  <c:v>3.0129819946358793</c:v>
                </c:pt>
                <c:pt idx="923">
                  <c:v>3.0822784591921608</c:v>
                </c:pt>
                <c:pt idx="924">
                  <c:v>2.9571205589221421</c:v>
                </c:pt>
                <c:pt idx="925">
                  <c:v>2.888531201147047</c:v>
                </c:pt>
                <c:pt idx="926">
                  <c:v>2.9712626945458727</c:v>
                </c:pt>
                <c:pt idx="927">
                  <c:v>2.9111586181450164</c:v>
                </c:pt>
                <c:pt idx="928">
                  <c:v>2.9634845199528206</c:v>
                </c:pt>
                <c:pt idx="929">
                  <c:v>2.9854048301696041</c:v>
                </c:pt>
                <c:pt idx="930">
                  <c:v>2.9302505012370532</c:v>
                </c:pt>
                <c:pt idx="931">
                  <c:v>2.9945972183250293</c:v>
                </c:pt>
                <c:pt idx="932">
                  <c:v>2.9719698013270595</c:v>
                </c:pt>
                <c:pt idx="933">
                  <c:v>2.9161083656133218</c:v>
                </c:pt>
                <c:pt idx="934">
                  <c:v>2.9302505012370532</c:v>
                </c:pt>
                <c:pt idx="935">
                  <c:v>2.9418470524485127</c:v>
                </c:pt>
                <c:pt idx="936">
                  <c:v>2.9387357826112916</c:v>
                </c:pt>
                <c:pt idx="937">
                  <c:v>2.8903696787781321</c:v>
                </c:pt>
                <c:pt idx="938">
                  <c:v>2.8793388129916218</c:v>
                </c:pt>
                <c:pt idx="939">
                  <c:v>3.0299525573843566</c:v>
                </c:pt>
                <c:pt idx="940">
                  <c:v>3.0391449455397814</c:v>
                </c:pt>
                <c:pt idx="941">
                  <c:v>3.0695505371308029</c:v>
                </c:pt>
                <c:pt idx="942">
                  <c:v>3.0561155082882587</c:v>
                </c:pt>
                <c:pt idx="943">
                  <c:v>3.0964205948158914</c:v>
                </c:pt>
                <c:pt idx="944">
                  <c:v>3.0299525573843566</c:v>
                </c:pt>
                <c:pt idx="945">
                  <c:v>3.0440946930080872</c:v>
                </c:pt>
                <c:pt idx="946">
                  <c:v>3.1386348696527286</c:v>
                </c:pt>
                <c:pt idx="947">
                  <c:v>3.1091485168772497</c:v>
                </c:pt>
                <c:pt idx="948">
                  <c:v>3.1685454864969196</c:v>
                </c:pt>
                <c:pt idx="949">
                  <c:v>3.0508829181074786</c:v>
                </c:pt>
                <c:pt idx="950">
                  <c:v>3.0214672760101178</c:v>
                </c:pt>
                <c:pt idx="951">
                  <c:v>3.1579388847791217</c:v>
                </c:pt>
                <c:pt idx="952">
                  <c:v>3.0080322471675731</c:v>
                </c:pt>
                <c:pt idx="953">
                  <c:v>3.2279424561165899</c:v>
                </c:pt>
                <c:pt idx="954">
                  <c:v>3.1529891373108154</c:v>
                </c:pt>
                <c:pt idx="955">
                  <c:v>3.144503855936577</c:v>
                </c:pt>
                <c:pt idx="956">
                  <c:v>3.1423825355930175</c:v>
                </c:pt>
                <c:pt idx="957">
                  <c:v>3.1423825355930175</c:v>
                </c:pt>
                <c:pt idx="958">
                  <c:v>3.1437967491553902</c:v>
                </c:pt>
                <c:pt idx="959">
                  <c:v>3.230063776460149</c:v>
                </c:pt>
                <c:pt idx="960">
                  <c:v>3.044801799789274</c:v>
                </c:pt>
                <c:pt idx="961">
                  <c:v>3.0992490219406381</c:v>
                </c:pt>
                <c:pt idx="962">
                  <c:v>3.026417023478424</c:v>
                </c:pt>
                <c:pt idx="963">
                  <c:v>2.9620703063904479</c:v>
                </c:pt>
                <c:pt idx="964">
                  <c:v>3.0950063812535187</c:v>
                </c:pt>
                <c:pt idx="965">
                  <c:v>3.0653078964436835</c:v>
                </c:pt>
                <c:pt idx="966">
                  <c:v>3.0921779541287728</c:v>
                </c:pt>
                <c:pt idx="967">
                  <c:v>2.8989963815086077</c:v>
                </c:pt>
                <c:pt idx="968">
                  <c:v>3.0919658220944166</c:v>
                </c:pt>
                <c:pt idx="969">
                  <c:v>3.026417023478424</c:v>
                </c:pt>
                <c:pt idx="970">
                  <c:v>2.8616611434619577</c:v>
                </c:pt>
                <c:pt idx="971">
                  <c:v>3.1968297577443816</c:v>
                </c:pt>
                <c:pt idx="972">
                  <c:v>3.0405591591021546</c:v>
                </c:pt>
                <c:pt idx="973">
                  <c:v>3.1119769440019955</c:v>
                </c:pt>
                <c:pt idx="974">
                  <c:v>2.9924758979814694</c:v>
                </c:pt>
                <c:pt idx="975">
                  <c:v>2.9288362876746801</c:v>
                </c:pt>
                <c:pt idx="976">
                  <c:v>2.9764245740485347</c:v>
                </c:pt>
                <c:pt idx="977">
                  <c:v>3.206658542002875</c:v>
                </c:pt>
                <c:pt idx="978">
                  <c:v>3.1105627304396228</c:v>
                </c:pt>
                <c:pt idx="979">
                  <c:v>2.9472917746636487</c:v>
                </c:pt>
                <c:pt idx="980">
                  <c:v>3.1854453385672783</c:v>
                </c:pt>
                <c:pt idx="981">
                  <c:v>3.0271241302596099</c:v>
                </c:pt>
                <c:pt idx="982">
                  <c:v>3.0879353134416534</c:v>
                </c:pt>
                <c:pt idx="983">
                  <c:v>3.1748387368494795</c:v>
                </c:pt>
                <c:pt idx="984">
                  <c:v>3.0049209773303525</c:v>
                </c:pt>
                <c:pt idx="985">
                  <c:v>2.8500645922504986</c:v>
                </c:pt>
                <c:pt idx="986">
                  <c:v>2.8871169875846738</c:v>
                </c:pt>
                <c:pt idx="987">
                  <c:v>2.9620703063904479</c:v>
                </c:pt>
                <c:pt idx="988">
                  <c:v>3.3926983361330554</c:v>
                </c:pt>
                <c:pt idx="989">
                  <c:v>3.2887536392986325</c:v>
                </c:pt>
                <c:pt idx="990">
                  <c:v>3.0571761684600385</c:v>
                </c:pt>
                <c:pt idx="991">
                  <c:v>3.1036330839839943</c:v>
                </c:pt>
                <c:pt idx="992">
                  <c:v>3.0610652557565641</c:v>
                </c:pt>
                <c:pt idx="993">
                  <c:v>2.9387357826112916</c:v>
                </c:pt>
                <c:pt idx="994">
                  <c:v>2.9706262984428053</c:v>
                </c:pt>
                <c:pt idx="995">
                  <c:v>3.0088100646268785</c:v>
                </c:pt>
                <c:pt idx="996">
                  <c:v>3.0617723625377509</c:v>
                </c:pt>
                <c:pt idx="997">
                  <c:v>2.9678685819961772</c:v>
                </c:pt>
                <c:pt idx="998">
                  <c:v>2.9090372978014565</c:v>
                </c:pt>
                <c:pt idx="999">
                  <c:v>2.886409880803487</c:v>
                </c:pt>
                <c:pt idx="1000">
                  <c:v>2.9373215690489185</c:v>
                </c:pt>
                <c:pt idx="1001">
                  <c:v>3.0589439354130046</c:v>
                </c:pt>
                <c:pt idx="1002">
                  <c:v>2.924947200378154</c:v>
                </c:pt>
                <c:pt idx="1003">
                  <c:v>3.0351851475651368</c:v>
                </c:pt>
                <c:pt idx="1004">
                  <c:v>2.9719698013270595</c:v>
                </c:pt>
                <c:pt idx="1005">
                  <c:v>3.2954004430417863</c:v>
                </c:pt>
                <c:pt idx="1006">
                  <c:v>3.1678383797157332</c:v>
                </c:pt>
                <c:pt idx="1007">
                  <c:v>3.2590551544887978</c:v>
                </c:pt>
                <c:pt idx="1008">
                  <c:v>3.2727023153656982</c:v>
                </c:pt>
                <c:pt idx="1009">
                  <c:v>3.1660706127627667</c:v>
                </c:pt>
                <c:pt idx="1010">
                  <c:v>3.1706668068404795</c:v>
                </c:pt>
                <c:pt idx="1011">
                  <c:v>3.1890515831513295</c:v>
                </c:pt>
                <c:pt idx="1012">
                  <c:v>3.1841018356830237</c:v>
                </c:pt>
                <c:pt idx="1013">
                  <c:v>3.0283969224657459</c:v>
                </c:pt>
                <c:pt idx="1014">
                  <c:v>3.0407712911365103</c:v>
                </c:pt>
                <c:pt idx="1015">
                  <c:v>3.1310688270940328</c:v>
                </c:pt>
                <c:pt idx="1016">
                  <c:v>3.109855623658436</c:v>
                </c:pt>
                <c:pt idx="1017">
                  <c:v>2.9854048301696041</c:v>
                </c:pt>
                <c:pt idx="1018">
                  <c:v>3.126119079625727</c:v>
                </c:pt>
                <c:pt idx="1019">
                  <c:v>2.888531201147047</c:v>
                </c:pt>
                <c:pt idx="1020">
                  <c:v>3.1218764389386076</c:v>
                </c:pt>
                <c:pt idx="1021">
                  <c:v>3.0702576439119893</c:v>
                </c:pt>
                <c:pt idx="1022">
                  <c:v>3.0342659087495942</c:v>
                </c:pt>
                <c:pt idx="1023">
                  <c:v>3.1013703422841976</c:v>
                </c:pt>
                <c:pt idx="1024">
                  <c:v>3.10122892092796</c:v>
                </c:pt>
                <c:pt idx="1025">
                  <c:v>3.105612982971317</c:v>
                </c:pt>
                <c:pt idx="1026">
                  <c:v>3.1070271965336902</c:v>
                </c:pt>
                <c:pt idx="1027">
                  <c:v>2.8241844840590713</c:v>
                </c:pt>
                <c:pt idx="1028">
                  <c:v>3.1204622253762344</c:v>
                </c:pt>
                <c:pt idx="1029">
                  <c:v>3.0193459556665578</c:v>
                </c:pt>
                <c:pt idx="1030">
                  <c:v>2.9387357826112916</c:v>
                </c:pt>
                <c:pt idx="1031">
                  <c:v>2.8133657503069167</c:v>
                </c:pt>
                <c:pt idx="1032">
                  <c:v>2.7908797546651845</c:v>
                </c:pt>
                <c:pt idx="1033">
                  <c:v>3.0962791734596546</c:v>
                </c:pt>
                <c:pt idx="1034">
                  <c:v>3.2208713883047242</c:v>
                </c:pt>
                <c:pt idx="1035">
                  <c:v>2.8468119010570403</c:v>
                </c:pt>
                <c:pt idx="1036">
                  <c:v>3.076904447655143</c:v>
                </c:pt>
                <c:pt idx="1037">
                  <c:v>3.1119062333238774</c:v>
                </c:pt>
                <c:pt idx="1038">
                  <c:v>3.2330336249411324</c:v>
                </c:pt>
                <c:pt idx="1039">
                  <c:v>3.0848240436044323</c:v>
                </c:pt>
                <c:pt idx="1040">
                  <c:v>3.1685454864969196</c:v>
                </c:pt>
                <c:pt idx="1041">
                  <c:v>3.0292454506031699</c:v>
                </c:pt>
                <c:pt idx="1042">
                  <c:v>3.0228814895724909</c:v>
                </c:pt>
                <c:pt idx="1043">
                  <c:v>3.0476302269140199</c:v>
                </c:pt>
                <c:pt idx="1044">
                  <c:v>3.0221743827913041</c:v>
                </c:pt>
                <c:pt idx="1045">
                  <c:v>3.0257099166972372</c:v>
                </c:pt>
                <c:pt idx="1046">
                  <c:v>3.1105627304396228</c:v>
                </c:pt>
                <c:pt idx="1047">
                  <c:v>3.1070271965336902</c:v>
                </c:pt>
                <c:pt idx="1048">
                  <c:v>3.102077449065384</c:v>
                </c:pt>
                <c:pt idx="1049">
                  <c:v>3.097834808378265</c:v>
                </c:pt>
                <c:pt idx="1050">
                  <c:v>3.0971277015970782</c:v>
                </c:pt>
                <c:pt idx="1051">
                  <c:v>3.2521962187112887</c:v>
                </c:pt>
                <c:pt idx="1052">
                  <c:v>3.1011582102498418</c:v>
                </c:pt>
                <c:pt idx="1053">
                  <c:v>3.1996581848691279</c:v>
                </c:pt>
                <c:pt idx="1054">
                  <c:v>3.0728032283242612</c:v>
                </c:pt>
                <c:pt idx="1055">
                  <c:v>3.0650250537312091</c:v>
                </c:pt>
                <c:pt idx="1056">
                  <c:v>3.076904447655143</c:v>
                </c:pt>
                <c:pt idx="1057">
                  <c:v>3.0582368286318182</c:v>
                </c:pt>
                <c:pt idx="1058">
                  <c:v>3.0824198805483984</c:v>
                </c:pt>
                <c:pt idx="1059">
                  <c:v>3.0686312983152604</c:v>
                </c:pt>
                <c:pt idx="1060">
                  <c:v>2.8326697654333097</c:v>
                </c:pt>
                <c:pt idx="1061">
                  <c:v>3.0536406345541058</c:v>
                </c:pt>
                <c:pt idx="1062">
                  <c:v>2.7593852186311358</c:v>
                </c:pt>
                <c:pt idx="1063">
                  <c:v>3.0379428640117641</c:v>
                </c:pt>
                <c:pt idx="1064">
                  <c:v>2.7944859992492361</c:v>
                </c:pt>
                <c:pt idx="1065">
                  <c:v>3.0341951980714761</c:v>
                </c:pt>
                <c:pt idx="1066">
                  <c:v>3.010931384970438</c:v>
                </c:pt>
                <c:pt idx="1067">
                  <c:v>3.0405591591021546</c:v>
                </c:pt>
                <c:pt idx="1068">
                  <c:v>3.0609945450784459</c:v>
                </c:pt>
                <c:pt idx="1069">
                  <c:v>3.0624794693189377</c:v>
                </c:pt>
                <c:pt idx="1070">
                  <c:v>3.0547012947258856</c:v>
                </c:pt>
                <c:pt idx="1071">
                  <c:v>3.0487615977639186</c:v>
                </c:pt>
                <c:pt idx="1072">
                  <c:v>3.0539941879446988</c:v>
                </c:pt>
                <c:pt idx="1073">
                  <c:v>3.0730153603586174</c:v>
                </c:pt>
                <c:pt idx="1074">
                  <c:v>3.0327809845091025</c:v>
                </c:pt>
                <c:pt idx="1075">
                  <c:v>2.7997893001081349</c:v>
                </c:pt>
                <c:pt idx="1076">
                  <c:v>2.8226359202082727</c:v>
                </c:pt>
                <c:pt idx="1077">
                  <c:v>3.2294999999999998</c:v>
                </c:pt>
                <c:pt idx="1078">
                  <c:v>3.2440000000000002</c:v>
                </c:pt>
                <c:pt idx="1079">
                  <c:v>3.4580000000000002</c:v>
                </c:pt>
                <c:pt idx="1080">
                  <c:v>3.0688434303496162</c:v>
                </c:pt>
                <c:pt idx="1081">
                  <c:v>3.0547012947258856</c:v>
                </c:pt>
                <c:pt idx="1082">
                  <c:v>2.8149920959036456</c:v>
                </c:pt>
                <c:pt idx="1083">
                  <c:v>3.1408976113525258</c:v>
                </c:pt>
                <c:pt idx="1084">
                  <c:v>3.1435846171210349</c:v>
                </c:pt>
                <c:pt idx="1085">
                  <c:v>3.1462009122114245</c:v>
                </c:pt>
                <c:pt idx="1086">
                  <c:v>3.1511506596797307</c:v>
                </c:pt>
                <c:pt idx="1087">
                  <c:v>3.1560296964699179</c:v>
                </c:pt>
                <c:pt idx="1088">
                  <c:v>3.1684040651406824</c:v>
                </c:pt>
                <c:pt idx="1089">
                  <c:v>2.9422713165172243</c:v>
                </c:pt>
                <c:pt idx="1090">
                  <c:v>3.230063776460149</c:v>
                </c:pt>
                <c:pt idx="1091">
                  <c:v>2.9188660820599499</c:v>
                </c:pt>
                <c:pt idx="1092">
                  <c:v>3.1324830406564055</c:v>
                </c:pt>
                <c:pt idx="1093">
                  <c:v>2.4977839938633606</c:v>
                </c:pt>
                <c:pt idx="1094">
                  <c:v>3.3621513231857967</c:v>
                </c:pt>
                <c:pt idx="1095">
                  <c:v>3.7644243710028231</c:v>
                </c:pt>
                <c:pt idx="1096">
                  <c:v>3.6128772456589222</c:v>
                </c:pt>
                <c:pt idx="1097">
                  <c:v>3.6677628740146226</c:v>
                </c:pt>
                <c:pt idx="1098">
                  <c:v>3.4814402371719666</c:v>
                </c:pt>
                <c:pt idx="1099">
                  <c:v>2.6947839431019327</c:v>
                </c:pt>
                <c:pt idx="1100">
                  <c:v>2.6375082938258223</c:v>
                </c:pt>
                <c:pt idx="1101">
                  <c:v>3.3984259010606661</c:v>
                </c:pt>
                <c:pt idx="1102">
                  <c:v>3.3101789747685855</c:v>
                </c:pt>
                <c:pt idx="1103">
                  <c:v>3.3361297936381313</c:v>
                </c:pt>
                <c:pt idx="1104">
                  <c:v>2.7435036003256861</c:v>
                </c:pt>
                <c:pt idx="1105">
                  <c:v>3.1091485168772497</c:v>
                </c:pt>
                <c:pt idx="1106">
                  <c:v>3.5426756844227225</c:v>
                </c:pt>
                <c:pt idx="1107">
                  <c:v>2.9033804435519643</c:v>
                </c:pt>
                <c:pt idx="1108">
                  <c:v>2.8651966773678903</c:v>
                </c:pt>
                <c:pt idx="1109">
                  <c:v>2.7534738059404162</c:v>
                </c:pt>
                <c:pt idx="1110">
                  <c:v>2.6657925650732843</c:v>
                </c:pt>
                <c:pt idx="1111">
                  <c:v>2.6491755557154004</c:v>
                </c:pt>
                <c:pt idx="1112">
                  <c:v>3.0437411396174938</c:v>
                </c:pt>
                <c:pt idx="1113">
                  <c:v>2.8859149060566565</c:v>
                </c:pt>
                <c:pt idx="1114">
                  <c:v>2.9086837444108635</c:v>
                </c:pt>
                <c:pt idx="1115">
                  <c:v>2.8907939428468437</c:v>
                </c:pt>
                <c:pt idx="1116">
                  <c:v>2.8926324204779288</c:v>
                </c:pt>
                <c:pt idx="1117">
                  <c:v>3.0228814895724909</c:v>
                </c:pt>
                <c:pt idx="1118">
                  <c:v>2.8288655309505257</c:v>
                </c:pt>
                <c:pt idx="1119">
                  <c:v>2.8294135387059454</c:v>
                </c:pt>
                <c:pt idx="1120">
                  <c:v>2.8280749855691596</c:v>
                </c:pt>
                <c:pt idx="1121">
                  <c:v>2.8311070594468877</c:v>
                </c:pt>
                <c:pt idx="1122">
                  <c:v>2.8567113959936523</c:v>
                </c:pt>
                <c:pt idx="1123">
                  <c:v>2.9540799997630396</c:v>
                </c:pt>
                <c:pt idx="1124">
                  <c:v>2.6260460929027887</c:v>
                </c:pt>
                <c:pt idx="1125">
                  <c:v>2.6328413890699913</c:v>
                </c:pt>
                <c:pt idx="1126">
                  <c:v>2.5084118087845946</c:v>
                </c:pt>
                <c:pt idx="1127">
                  <c:v>2.5187850652646011</c:v>
                </c:pt>
                <c:pt idx="1128">
                  <c:v>2.4738130739811366</c:v>
                </c:pt>
                <c:pt idx="1129">
                  <c:v>2.4807427204367651</c:v>
                </c:pt>
                <c:pt idx="1130">
                  <c:v>2.4762879477152895</c:v>
                </c:pt>
                <c:pt idx="1131">
                  <c:v>2.3577768511884241</c:v>
                </c:pt>
                <c:pt idx="1132">
                  <c:v>2.3481601989642873</c:v>
                </c:pt>
                <c:pt idx="1133">
                  <c:v>2.3285026304473013</c:v>
                </c:pt>
                <c:pt idx="1134">
                  <c:v>2.3249670965413682</c:v>
                </c:pt>
                <c:pt idx="1135">
                  <c:v>2.3511300474452708</c:v>
                </c:pt>
                <c:pt idx="1136">
                  <c:v>2.3518371542264571</c:v>
                </c:pt>
                <c:pt idx="1137">
                  <c:v>2.5483067733791396</c:v>
                </c:pt>
                <c:pt idx="1138">
                  <c:v>2.4726817031312383</c:v>
                </c:pt>
                <c:pt idx="1139">
                  <c:v>2.4709139361782722</c:v>
                </c:pt>
                <c:pt idx="1140">
                  <c:v>3.972</c:v>
                </c:pt>
                <c:pt idx="1141">
                  <c:v>3.9485000000000001</c:v>
                </c:pt>
                <c:pt idx="1142">
                  <c:v>3.8936999999999999</c:v>
                </c:pt>
                <c:pt idx="1143">
                  <c:v>2.8206489501531382</c:v>
                </c:pt>
                <c:pt idx="1144">
                  <c:v>2.810678744538408</c:v>
                </c:pt>
                <c:pt idx="1145">
                  <c:v>2.810678744538408</c:v>
                </c:pt>
                <c:pt idx="1146">
                  <c:v>2.8425692603699209</c:v>
                </c:pt>
                <c:pt idx="1147">
                  <c:v>2.6867229257964063</c:v>
                </c:pt>
                <c:pt idx="1148">
                  <c:v>2.6876421646119488</c:v>
                </c:pt>
                <c:pt idx="1149">
                  <c:v>2.6820560210405748</c:v>
                </c:pt>
                <c:pt idx="1150">
                  <c:v>2.6828338384998802</c:v>
                </c:pt>
                <c:pt idx="1151">
                  <c:v>2.6846723161309654</c:v>
                </c:pt>
                <c:pt idx="1152">
                  <c:v>2.6872179005432368</c:v>
                </c:pt>
                <c:pt idx="1153">
                  <c:v>2.6891270888524406</c:v>
                </c:pt>
                <c:pt idx="1154">
                  <c:v>2.6943596790332207</c:v>
                </c:pt>
                <c:pt idx="1155">
                  <c:v>2.6960567353080687</c:v>
                </c:pt>
                <c:pt idx="1156">
                  <c:v>2.693299018861441</c:v>
                </c:pt>
                <c:pt idx="1157">
                  <c:v>2.6964102886986616</c:v>
                </c:pt>
                <c:pt idx="1158">
                  <c:v>2.6983194770078653</c:v>
                </c:pt>
                <c:pt idx="1159">
                  <c:v>2.6912484091960001</c:v>
                </c:pt>
                <c:pt idx="1160">
                  <c:v>2.675119303517135</c:v>
                </c:pt>
                <c:pt idx="1161">
                  <c:v>2.6817731783281005</c:v>
                </c:pt>
                <c:pt idx="1162">
                  <c:v>2.7000165332827133</c:v>
                </c:pt>
                <c:pt idx="1163">
                  <c:v>2.697612370226679</c:v>
                </c:pt>
                <c:pt idx="1164">
                  <c:v>2.7024914070168662</c:v>
                </c:pt>
                <c:pt idx="1165">
                  <c:v>2.6919555159771864</c:v>
                </c:pt>
                <c:pt idx="1166">
                  <c:v>2.6822469398714954</c:v>
                </c:pt>
                <c:pt idx="1167">
                  <c:v>2.6957314661887226</c:v>
                </c:pt>
                <c:pt idx="1168">
                  <c:v>2.7053905448197311</c:v>
                </c:pt>
                <c:pt idx="1169">
                  <c:v>2.7048955700729005</c:v>
                </c:pt>
                <c:pt idx="1170">
                  <c:v>2.7043298846479513</c:v>
                </c:pt>
                <c:pt idx="1171">
                  <c:v>2.6982487663297468</c:v>
                </c:pt>
                <c:pt idx="1172">
                  <c:v>2.6129716885186491</c:v>
                </c:pt>
                <c:pt idx="1173">
                  <c:v>2.7070522457555195</c:v>
                </c:pt>
                <c:pt idx="1174">
                  <c:v>2.5975567606887826</c:v>
                </c:pt>
                <c:pt idx="1175">
                  <c:v>2.6684512865705456</c:v>
                </c:pt>
                <c:pt idx="1176">
                  <c:v>2.6691159669448612</c:v>
                </c:pt>
                <c:pt idx="1177">
                  <c:v>2.6684866419096052</c:v>
                </c:pt>
                <c:pt idx="1178">
                  <c:v>2.6680553067730814</c:v>
                </c:pt>
                <c:pt idx="1179">
                  <c:v>2.6687129160795848</c:v>
                </c:pt>
                <c:pt idx="1180">
                  <c:v>2.6652268796483352</c:v>
                </c:pt>
                <c:pt idx="1181">
                  <c:v>2.6645197728671488</c:v>
                </c:pt>
                <c:pt idx="1182">
                  <c:v>2.6672067786356575</c:v>
                </c:pt>
                <c:pt idx="1183">
                  <c:v>2.6647319049015046</c:v>
                </c:pt>
                <c:pt idx="1184">
                  <c:v>2.6681967281293186</c:v>
                </c:pt>
                <c:pt idx="1185">
                  <c:v>2.7022085643043914</c:v>
                </c:pt>
                <c:pt idx="1186">
                  <c:v>2.7817580771878783</c:v>
                </c:pt>
                <c:pt idx="1187">
                  <c:v>2.8446198700353622</c:v>
                </c:pt>
                <c:pt idx="1188">
                  <c:v>2.6855915549465079</c:v>
                </c:pt>
                <c:pt idx="1189">
                  <c:v>2.6884199820712538</c:v>
                </c:pt>
                <c:pt idx="1190">
                  <c:v>2.69336972953956</c:v>
                </c:pt>
                <c:pt idx="1191">
                  <c:v>2.6957738925955939</c:v>
                </c:pt>
                <c:pt idx="1192">
                  <c:v>2.6887028247837286</c:v>
                </c:pt>
                <c:pt idx="1193">
                  <c:v>2.6961981566643058</c:v>
                </c:pt>
                <c:pt idx="1194">
                  <c:v>2.6947839431019327</c:v>
                </c:pt>
                <c:pt idx="1195">
                  <c:v>2.69336972953956</c:v>
                </c:pt>
                <c:pt idx="1196">
                  <c:v>2.6926626227583732</c:v>
                </c:pt>
                <c:pt idx="1197">
                  <c:v>2.6912484091960001</c:v>
                </c:pt>
                <c:pt idx="1198">
                  <c:v>2.6905413024148137</c:v>
                </c:pt>
                <c:pt idx="1199">
                  <c:v>2.697612370226679</c:v>
                </c:pt>
                <c:pt idx="1200">
                  <c:v>2.6954910498831191</c:v>
                </c:pt>
                <c:pt idx="1201">
                  <c:v>2.6912484091960001</c:v>
                </c:pt>
                <c:pt idx="1202">
                  <c:v>2.69336972953956</c:v>
                </c:pt>
                <c:pt idx="1203">
                  <c:v>2.6891270888524406</c:v>
                </c:pt>
                <c:pt idx="1204">
                  <c:v>2.6912484091960001</c:v>
                </c:pt>
                <c:pt idx="1205">
                  <c:v>2.6898341956336269</c:v>
                </c:pt>
                <c:pt idx="1206">
                  <c:v>2.6848844481653211</c:v>
                </c:pt>
                <c:pt idx="1207">
                  <c:v>2.6870057685088806</c:v>
                </c:pt>
                <c:pt idx="1208">
                  <c:v>2.6714494193227769</c:v>
                </c:pt>
                <c:pt idx="1209">
                  <c:v>2.6657925650732843</c:v>
                </c:pt>
                <c:pt idx="1210">
                  <c:v>2.6679138854168443</c:v>
                </c:pt>
                <c:pt idx="1211">
                  <c:v>2.5950818869546297</c:v>
                </c:pt>
                <c:pt idx="1212">
                  <c:v>2.5880108191427644</c:v>
                </c:pt>
                <c:pt idx="1213">
                  <c:v>2.6648733262577418</c:v>
                </c:pt>
                <c:pt idx="1214">
                  <c:v>3.0849654649606699</c:v>
                </c:pt>
                <c:pt idx="1215">
                  <c:v>3.2688132280691722</c:v>
                </c:pt>
                <c:pt idx="1216">
                  <c:v>3.21895</c:v>
                </c:pt>
                <c:pt idx="1217">
                  <c:v>3.2183000000000002</c:v>
                </c:pt>
                <c:pt idx="1218">
                  <c:v>3.2183000000000002</c:v>
                </c:pt>
                <c:pt idx="1219">
                  <c:v>3.1775000000000002</c:v>
                </c:pt>
                <c:pt idx="1220">
                  <c:v>3.3069999999999999</c:v>
                </c:pt>
                <c:pt idx="1221">
                  <c:v>3.3290000000000002</c:v>
                </c:pt>
                <c:pt idx="1222">
                  <c:v>3.2425000000000002</c:v>
                </c:pt>
                <c:pt idx="1223">
                  <c:v>3.014396208198252</c:v>
                </c:pt>
                <c:pt idx="1224">
                  <c:v>2.9224723266440011</c:v>
                </c:pt>
                <c:pt idx="1225">
                  <c:v>3.0200530624477446</c:v>
                </c:pt>
                <c:pt idx="1226">
                  <c:v>2.9436855300795979</c:v>
                </c:pt>
                <c:pt idx="1227">
                  <c:v>3.0245078351692203</c:v>
                </c:pt>
                <c:pt idx="1228">
                  <c:v>2.8142849891224593</c:v>
                </c:pt>
                <c:pt idx="1229">
                  <c:v>2.8128707755600866</c:v>
                </c:pt>
                <c:pt idx="1230">
                  <c:v>2.8142849891224593</c:v>
                </c:pt>
                <c:pt idx="1231">
                  <c:v>2.8142849891224593</c:v>
                </c:pt>
                <c:pt idx="1232">
                  <c:v>2.6643783515109112</c:v>
                </c:pt>
                <c:pt idx="1233">
                  <c:v>2.6403367209505686</c:v>
                </c:pt>
                <c:pt idx="1234">
                  <c:v>2.6742778464475228</c:v>
                </c:pt>
                <c:pt idx="1235">
                  <c:v>2.6467006819812475</c:v>
                </c:pt>
                <c:pt idx="1236">
                  <c:v>2.6481148955436207</c:v>
                </c:pt>
                <c:pt idx="1237">
                  <c:v>3.0016682861368946</c:v>
                </c:pt>
                <c:pt idx="1238">
                  <c:v>2.8471654544476341</c:v>
                </c:pt>
                <c:pt idx="1239">
                  <c:v>2.8482261146194134</c:v>
                </c:pt>
                <c:pt idx="1240">
                  <c:v>3.0893495270040261</c:v>
                </c:pt>
                <c:pt idx="1241">
                  <c:v>3.0016682861368946</c:v>
                </c:pt>
                <c:pt idx="1242">
                  <c:v>3.0016682861368946</c:v>
                </c:pt>
                <c:pt idx="1243">
                  <c:v>2.8654300226056826</c:v>
                </c:pt>
                <c:pt idx="1244">
                  <c:v>2.8395640565498783</c:v>
                </c:pt>
                <c:pt idx="1245">
                  <c:v>2.8135778823412729</c:v>
                </c:pt>
                <c:pt idx="1246">
                  <c:v>3.0817127737672116</c:v>
                </c:pt>
                <c:pt idx="1247">
                  <c:v>3.0674292167872435</c:v>
                </c:pt>
                <c:pt idx="1248">
                  <c:v>2.8345082430643949</c:v>
                </c:pt>
                <c:pt idx="1249">
                  <c:v>3.053287081163512</c:v>
                </c:pt>
                <c:pt idx="1250">
                  <c:v>3.100451103468655</c:v>
                </c:pt>
                <c:pt idx="1251">
                  <c:v>2.7692422871608762</c:v>
                </c:pt>
                <c:pt idx="1252">
                  <c:v>2.7888291449997435</c:v>
                </c:pt>
                <c:pt idx="1253">
                  <c:v>3.0384378387585946</c:v>
                </c:pt>
                <c:pt idx="1254">
                  <c:v>3.0425390580894773</c:v>
                </c:pt>
                <c:pt idx="1255">
                  <c:v>2.7704443686888935</c:v>
                </c:pt>
                <c:pt idx="1256">
                  <c:v>2.7824651839690646</c:v>
                </c:pt>
                <c:pt idx="1257">
                  <c:v>2.8637824638055176</c:v>
                </c:pt>
                <c:pt idx="1258">
                  <c:v>2.839740833245175</c:v>
                </c:pt>
                <c:pt idx="1259">
                  <c:v>2.7797781782005559</c:v>
                </c:pt>
                <c:pt idx="1260">
                  <c:v>2.7816661533063241</c:v>
                </c:pt>
                <c:pt idx="1261">
                  <c:v>2.7828965191055883</c:v>
                </c:pt>
                <c:pt idx="1262">
                  <c:v>2.9179468432444069</c:v>
                </c:pt>
                <c:pt idx="1263">
                  <c:v>2.7060269409227988</c:v>
                </c:pt>
                <c:pt idx="1264">
                  <c:v>2.7291493326675988</c:v>
                </c:pt>
                <c:pt idx="1265">
                  <c:v>2.7656501847124488</c:v>
                </c:pt>
                <c:pt idx="1266">
                  <c:v>2.7698079725858253</c:v>
                </c:pt>
                <c:pt idx="1267">
                  <c:v>2.7577164466275357</c:v>
                </c:pt>
                <c:pt idx="1268">
                  <c:v>2.7542516233997212</c:v>
                </c:pt>
                <c:pt idx="1269">
                  <c:v>2.783667265497082</c:v>
                </c:pt>
                <c:pt idx="1270">
                  <c:v>2.7298564394487856</c:v>
                </c:pt>
                <c:pt idx="1271">
                  <c:v>2.7089260787256637</c:v>
                </c:pt>
                <c:pt idx="1272">
                  <c:v>2.7786468073506576</c:v>
                </c:pt>
                <c:pt idx="1273">
                  <c:v>2.7937788924680493</c:v>
                </c:pt>
                <c:pt idx="1274">
                  <c:v>2.8715606383985697</c:v>
                </c:pt>
                <c:pt idx="1275">
                  <c:v>2.6700352057604033</c:v>
                </c:pt>
                <c:pt idx="1276">
                  <c:v>3.0101535675111326</c:v>
                </c:pt>
                <c:pt idx="1277">
                  <c:v>2.602152954766495</c:v>
                </c:pt>
                <c:pt idx="1278">
                  <c:v>2.644579361637688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F-4FFE-BE2F-3789256D1FCA}"/>
            </c:ext>
          </c:extLst>
        </c:ser>
        <c:ser>
          <c:idx val="1"/>
          <c:order val="1"/>
          <c:tx>
            <c:v>t=1</c:v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AF-4FFE-BE2F-3789256D1FCA}"/>
            </c:ext>
          </c:extLst>
        </c:ser>
        <c:ser>
          <c:idx val="2"/>
          <c:order val="2"/>
          <c:tx>
            <c:v>t=0.95</c:v>
          </c:tx>
          <c:spPr>
            <a:ln w="28575">
              <a:solidFill>
                <a:prstClr val="black"/>
              </a:solidFill>
              <a:prstDash val="sysDot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0.95000000000000062</c:v>
              </c:pt>
              <c:pt idx="1">
                <c:v>9.5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AF-4FFE-BE2F-3789256D1FCA}"/>
            </c:ext>
          </c:extLst>
        </c:ser>
        <c:ser>
          <c:idx val="3"/>
          <c:order val="3"/>
          <c:tx>
            <c:v>t=1.05</c:v>
          </c:tx>
          <c:spPr>
            <a:ln w="28575">
              <a:solidFill>
                <a:prstClr val="black"/>
              </a:solidFill>
              <a:prstDash val="sysDot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1.05</c:v>
              </c:pt>
              <c:pt idx="1">
                <c:v>10.5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AAF-4FFE-BE2F-3789256D1FCA}"/>
            </c:ext>
          </c:extLst>
        </c:ser>
        <c:ser>
          <c:idx val="6"/>
          <c:order val="4"/>
          <c:tx>
            <c:v>yes*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data!$X$3:$X$4000</c:f>
              <c:numCache>
                <c:formatCode>General</c:formatCode>
                <c:ptCount val="39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3.2469999999999999</c:v>
                </c:pt>
                <c:pt idx="224">
                  <c:v>2.8119999999999998</c:v>
                </c:pt>
                <c:pt idx="225">
                  <c:v>2.8050000000000002</c:v>
                </c:pt>
                <c:pt idx="226">
                  <c:v>2.8610000000000002</c:v>
                </c:pt>
                <c:pt idx="227">
                  <c:v>2.8580000000000001</c:v>
                </c:pt>
                <c:pt idx="228">
                  <c:v>2.88</c:v>
                </c:pt>
                <c:pt idx="229">
                  <c:v>2.67</c:v>
                </c:pt>
                <c:pt idx="230">
                  <c:v>2.77163</c:v>
                </c:pt>
                <c:pt idx="231">
                  <c:v>2.7800500000000001</c:v>
                </c:pt>
                <c:pt idx="232">
                  <c:v>2.8174000000000001</c:v>
                </c:pt>
                <c:pt idx="233">
                  <c:v>2.86313</c:v>
                </c:pt>
                <c:pt idx="234">
                  <c:v>2.83297</c:v>
                </c:pt>
                <c:pt idx="235">
                  <c:v>2.8178999999999998</c:v>
                </c:pt>
                <c:pt idx="236">
                  <c:v>3.0139999999999998</c:v>
                </c:pt>
                <c:pt idx="237">
                  <c:v>3.0630000000000002</c:v>
                </c:pt>
                <c:pt idx="238">
                  <c:v>3.282</c:v>
                </c:pt>
                <c:pt idx="239">
                  <c:v>3.2574999999999998</c:v>
                </c:pt>
                <c:pt idx="240">
                  <c:v>2.9117999999999999</c:v>
                </c:pt>
                <c:pt idx="241">
                  <c:v>3.0150999999999999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3.0234999999999999</c:v>
                </c:pt>
                <c:pt idx="246">
                  <c:v>2.6657899999999999</c:v>
                </c:pt>
                <c:pt idx="247">
                  <c:v>3.0131999999999999</c:v>
                </c:pt>
                <c:pt idx="248">
                  <c:v>3.2442000000000002</c:v>
                </c:pt>
                <c:pt idx="249">
                  <c:v>#N/A</c:v>
                </c:pt>
                <c:pt idx="250">
                  <c:v>2.8473999999999999</c:v>
                </c:pt>
                <c:pt idx="251">
                  <c:v>#N/A</c:v>
                </c:pt>
                <c:pt idx="252">
                  <c:v>#N/A</c:v>
                </c:pt>
                <c:pt idx="253">
                  <c:v>2.9112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2.7570000000000001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2.8188</c:v>
                </c:pt>
                <c:pt idx="267">
                  <c:v>2.8130000000000002</c:v>
                </c:pt>
                <c:pt idx="268">
                  <c:v>2.8828</c:v>
                </c:pt>
                <c:pt idx="269">
                  <c:v>2.8163</c:v>
                </c:pt>
                <c:pt idx="270">
                  <c:v>3.2526000000000002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2.8260000000000001</c:v>
                </c:pt>
                <c:pt idx="276">
                  <c:v>#N/A</c:v>
                </c:pt>
                <c:pt idx="277">
                  <c:v>#N/A</c:v>
                </c:pt>
                <c:pt idx="278">
                  <c:v>3.0638999999999998</c:v>
                </c:pt>
                <c:pt idx="279">
                  <c:v>2.7973699999999999</c:v>
                </c:pt>
                <c:pt idx="280">
                  <c:v>2.8001999999999998</c:v>
                </c:pt>
                <c:pt idx="281">
                  <c:v>3.20845</c:v>
                </c:pt>
                <c:pt idx="282">
                  <c:v>3.3288199999999999</c:v>
                </c:pt>
                <c:pt idx="283">
                  <c:v>3.2712400000000001</c:v>
                </c:pt>
                <c:pt idx="284">
                  <c:v>3.2819500000000001</c:v>
                </c:pt>
                <c:pt idx="285">
                  <c:v>3.2692299999999999</c:v>
                </c:pt>
                <c:pt idx="286">
                  <c:v>3.2686000000000002</c:v>
                </c:pt>
                <c:pt idx="287">
                  <c:v>3.3839999999999999</c:v>
                </c:pt>
                <c:pt idx="288">
                  <c:v>3.4205999999999999</c:v>
                </c:pt>
                <c:pt idx="289">
                  <c:v>3.3029000000000002</c:v>
                </c:pt>
                <c:pt idx="290">
                  <c:v>#N/A</c:v>
                </c:pt>
                <c:pt idx="291">
                  <c:v>#N/A</c:v>
                </c:pt>
                <c:pt idx="292">
                  <c:v>3.0859999999999999</c:v>
                </c:pt>
                <c:pt idx="293">
                  <c:v>3.1263999999999998</c:v>
                </c:pt>
                <c:pt idx="294">
                  <c:v>3.2603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3.0766</c:v>
                </c:pt>
                <c:pt idx="300">
                  <c:v>3.3420000000000001</c:v>
                </c:pt>
                <c:pt idx="301">
                  <c:v>2.9209999999999998</c:v>
                </c:pt>
                <c:pt idx="302">
                  <c:v>3.0495999999999999</c:v>
                </c:pt>
                <c:pt idx="303">
                  <c:v>3.246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2.8647</c:v>
                </c:pt>
                <c:pt idx="312">
                  <c:v>2.9954700000000001</c:v>
                </c:pt>
                <c:pt idx="313">
                  <c:v>3.2229999999999999</c:v>
                </c:pt>
                <c:pt idx="314">
                  <c:v>2.8447</c:v>
                </c:pt>
                <c:pt idx="315">
                  <c:v>#N/A</c:v>
                </c:pt>
                <c:pt idx="316">
                  <c:v>3.2669000000000001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2.9969000000000001</c:v>
                </c:pt>
                <c:pt idx="322">
                  <c:v>3.2403499999999998</c:v>
                </c:pt>
                <c:pt idx="323">
                  <c:v>3.1205599999999998</c:v>
                </c:pt>
                <c:pt idx="324">
                  <c:v>2.8700999999999999</c:v>
                </c:pt>
                <c:pt idx="325">
                  <c:v>2.9744799999999998</c:v>
                </c:pt>
                <c:pt idx="326">
                  <c:v>3.2067999999999999</c:v>
                </c:pt>
                <c:pt idx="327">
                  <c:v>#N/A</c:v>
                </c:pt>
                <c:pt idx="328">
                  <c:v>2.97201</c:v>
                </c:pt>
                <c:pt idx="329">
                  <c:v>3.4359999999999999</c:v>
                </c:pt>
                <c:pt idx="330">
                  <c:v>3.12805</c:v>
                </c:pt>
                <c:pt idx="331">
                  <c:v>3.3809999999999998</c:v>
                </c:pt>
                <c:pt idx="332">
                  <c:v>#N/A</c:v>
                </c:pt>
                <c:pt idx="333">
                  <c:v>#N/A</c:v>
                </c:pt>
                <c:pt idx="334">
                  <c:v>2.8199000000000001</c:v>
                </c:pt>
                <c:pt idx="335">
                  <c:v>2.952</c:v>
                </c:pt>
                <c:pt idx="336">
                  <c:v>3.1797</c:v>
                </c:pt>
                <c:pt idx="337">
                  <c:v>2.9750999999999999</c:v>
                </c:pt>
                <c:pt idx="338">
                  <c:v>3.3241999999999998</c:v>
                </c:pt>
                <c:pt idx="339">
                  <c:v>3.0679599999999998</c:v>
                </c:pt>
                <c:pt idx="340">
                  <c:v>3.2440000000000002</c:v>
                </c:pt>
                <c:pt idx="341">
                  <c:v>3.0652599999999999</c:v>
                </c:pt>
                <c:pt idx="342">
                  <c:v>3.0560299999999998</c:v>
                </c:pt>
                <c:pt idx="343">
                  <c:v>3.0406499999999999</c:v>
                </c:pt>
                <c:pt idx="344">
                  <c:v>3.0156999999999998</c:v>
                </c:pt>
                <c:pt idx="345">
                  <c:v>#N/A</c:v>
                </c:pt>
                <c:pt idx="346">
                  <c:v>2.8753000000000002</c:v>
                </c:pt>
                <c:pt idx="347">
                  <c:v>3.331</c:v>
                </c:pt>
                <c:pt idx="348">
                  <c:v>2.9367999999999999</c:v>
                </c:pt>
                <c:pt idx="349">
                  <c:v>2.8698000000000001</c:v>
                </c:pt>
                <c:pt idx="350">
                  <c:v>3.26</c:v>
                </c:pt>
                <c:pt idx="351">
                  <c:v>#N/A</c:v>
                </c:pt>
                <c:pt idx="352">
                  <c:v>#N/A</c:v>
                </c:pt>
                <c:pt idx="353">
                  <c:v>3.4333999999999998</c:v>
                </c:pt>
                <c:pt idx="354">
                  <c:v>3.1397900000000001</c:v>
                </c:pt>
                <c:pt idx="355">
                  <c:v>3.37981</c:v>
                </c:pt>
                <c:pt idx="356">
                  <c:v>#N/A</c:v>
                </c:pt>
                <c:pt idx="357">
                  <c:v>2.9887000000000001</c:v>
                </c:pt>
                <c:pt idx="358">
                  <c:v>3.3839999999999999</c:v>
                </c:pt>
                <c:pt idx="359">
                  <c:v>3.145</c:v>
                </c:pt>
                <c:pt idx="360">
                  <c:v>3.32918</c:v>
                </c:pt>
                <c:pt idx="361">
                  <c:v>#N/A</c:v>
                </c:pt>
                <c:pt idx="362">
                  <c:v>3.02006</c:v>
                </c:pt>
                <c:pt idx="363">
                  <c:v>3.2679999999999998</c:v>
                </c:pt>
                <c:pt idx="364">
                  <c:v>#N/A</c:v>
                </c:pt>
                <c:pt idx="365">
                  <c:v>2.706</c:v>
                </c:pt>
                <c:pt idx="366">
                  <c:v>3.2357999999999998</c:v>
                </c:pt>
                <c:pt idx="367">
                  <c:v>2.7427999999999999</c:v>
                </c:pt>
                <c:pt idx="368">
                  <c:v>3.0771000000000002</c:v>
                </c:pt>
                <c:pt idx="369">
                  <c:v>3.1934</c:v>
                </c:pt>
                <c:pt idx="370">
                  <c:v>3.1525599999999998</c:v>
                </c:pt>
                <c:pt idx="371">
                  <c:v>2.95</c:v>
                </c:pt>
                <c:pt idx="372">
                  <c:v>3.0217000000000001</c:v>
                </c:pt>
                <c:pt idx="373">
                  <c:v>#N/A</c:v>
                </c:pt>
                <c:pt idx="374">
                  <c:v>2.98787</c:v>
                </c:pt>
                <c:pt idx="375">
                  <c:v>3.3311999999999999</c:v>
                </c:pt>
                <c:pt idx="376">
                  <c:v>3.3315399999999999</c:v>
                </c:pt>
                <c:pt idx="377">
                  <c:v>#N/A</c:v>
                </c:pt>
                <c:pt idx="378">
                  <c:v>2.6663999999999999</c:v>
                </c:pt>
                <c:pt idx="379">
                  <c:v>3.1905999999999999</c:v>
                </c:pt>
                <c:pt idx="380">
                  <c:v>2.6964000000000001</c:v>
                </c:pt>
                <c:pt idx="381">
                  <c:v>3.2238000000000002</c:v>
                </c:pt>
                <c:pt idx="382">
                  <c:v>#N/A</c:v>
                </c:pt>
                <c:pt idx="383">
                  <c:v>2.6579999999999999</c:v>
                </c:pt>
                <c:pt idx="384">
                  <c:v>2.964</c:v>
                </c:pt>
                <c:pt idx="385">
                  <c:v>3.0737000000000001</c:v>
                </c:pt>
                <c:pt idx="386">
                  <c:v>2.9964</c:v>
                </c:pt>
                <c:pt idx="387">
                  <c:v>3.3508</c:v>
                </c:pt>
                <c:pt idx="388">
                  <c:v>2.9681000000000002</c:v>
                </c:pt>
                <c:pt idx="389">
                  <c:v>3.0467</c:v>
                </c:pt>
                <c:pt idx="390">
                  <c:v>3.0419999999999998</c:v>
                </c:pt>
                <c:pt idx="391">
                  <c:v>#N/A</c:v>
                </c:pt>
                <c:pt idx="392">
                  <c:v>3.0167000000000002</c:v>
                </c:pt>
                <c:pt idx="393">
                  <c:v>3.2864</c:v>
                </c:pt>
                <c:pt idx="394">
                  <c:v>2.8430200000000001</c:v>
                </c:pt>
                <c:pt idx="395">
                  <c:v>2.8685999999999998</c:v>
                </c:pt>
                <c:pt idx="396">
                  <c:v>2.8547799999999999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2.9750999999999999</c:v>
                </c:pt>
                <c:pt idx="401">
                  <c:v>3.1640000000000001</c:v>
                </c:pt>
                <c:pt idx="402">
                  <c:v>#N/A</c:v>
                </c:pt>
                <c:pt idx="403">
                  <c:v>3.3176100000000002</c:v>
                </c:pt>
                <c:pt idx="404">
                  <c:v>3.3348</c:v>
                </c:pt>
                <c:pt idx="405">
                  <c:v>#N/A</c:v>
                </c:pt>
                <c:pt idx="406">
                  <c:v>3.0129999999999999</c:v>
                </c:pt>
                <c:pt idx="407">
                  <c:v>2.9390000000000001</c:v>
                </c:pt>
                <c:pt idx="408">
                  <c:v>2.7370000000000001</c:v>
                </c:pt>
                <c:pt idx="409">
                  <c:v>2.8447</c:v>
                </c:pt>
                <c:pt idx="410">
                  <c:v>2.8378999999999999</c:v>
                </c:pt>
                <c:pt idx="411">
                  <c:v>2.8559999999999999</c:v>
                </c:pt>
                <c:pt idx="412">
                  <c:v>2.8378999999999999</c:v>
                </c:pt>
                <c:pt idx="413">
                  <c:v>2.8778999999999999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2.7349999999999999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3.2526301797499513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2.8227754162570213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2.8596257462124535</c:v>
                </c:pt>
                <c:pt idx="593">
                  <c:v>2.8275444949920612</c:v>
                </c:pt>
                <c:pt idx="594">
                  <c:v>2.7883282352238874</c:v>
                </c:pt>
                <c:pt idx="595">
                  <c:v>3.3499890875046141</c:v>
                </c:pt>
                <c:pt idx="596">
                  <c:v>3.3546689366617444</c:v>
                </c:pt>
                <c:pt idx="597">
                  <c:v>3.4735390778831672</c:v>
                </c:pt>
                <c:pt idx="598">
                  <c:v>3.420537004739022</c:v>
                </c:pt>
                <c:pt idx="599">
                  <c:v>3.2956896173453529</c:v>
                </c:pt>
                <c:pt idx="600">
                  <c:v>3.3474813863991835</c:v>
                </c:pt>
                <c:pt idx="601">
                  <c:v>3.2901121501591706</c:v>
                </c:pt>
                <c:pt idx="602">
                  <c:v>3.2935731897137188</c:v>
                </c:pt>
                <c:pt idx="603">
                  <c:v>3.429006889415068</c:v>
                </c:pt>
                <c:pt idx="604">
                  <c:v>2.9812358937027179</c:v>
                </c:pt>
                <c:pt idx="605">
                  <c:v>#N/A</c:v>
                </c:pt>
                <c:pt idx="606">
                  <c:v>3.0398530044898964</c:v>
                </c:pt>
                <c:pt idx="607">
                  <c:v>3.1987903743567552</c:v>
                </c:pt>
                <c:pt idx="608">
                  <c:v>3.2675360243461737</c:v>
                </c:pt>
                <c:pt idx="609">
                  <c:v>3.0195322889142218</c:v>
                </c:pt>
                <c:pt idx="610">
                  <c:v>3.2018885811501936</c:v>
                </c:pt>
                <c:pt idx="611">
                  <c:v>3.2458904865033014</c:v>
                </c:pt>
                <c:pt idx="612">
                  <c:v>3.0740936173444293</c:v>
                </c:pt>
                <c:pt idx="613">
                  <c:v>3.2786138913851994</c:v>
                </c:pt>
                <c:pt idx="614">
                  <c:v>3.2460690042919604</c:v>
                </c:pt>
                <c:pt idx="615">
                  <c:v>3.3050921908600372</c:v>
                </c:pt>
                <c:pt idx="616">
                  <c:v>3.2900807318704204</c:v>
                </c:pt>
                <c:pt idx="617">
                  <c:v>3.3140880121716783</c:v>
                </c:pt>
                <c:pt idx="618">
                  <c:v>2.9034225004983343</c:v>
                </c:pt>
                <c:pt idx="619">
                  <c:v>2.8593824906961993</c:v>
                </c:pt>
                <c:pt idx="620">
                  <c:v>3.0307365497626741</c:v>
                </c:pt>
                <c:pt idx="621">
                  <c:v>3.2093755849907066</c:v>
                </c:pt>
                <c:pt idx="622">
                  <c:v>3.2546164673589417</c:v>
                </c:pt>
                <c:pt idx="623">
                  <c:v>3.2590190368422212</c:v>
                </c:pt>
                <c:pt idx="624">
                  <c:v>3.3530973403932607</c:v>
                </c:pt>
                <c:pt idx="625">
                  <c:v>3.3713633181346681</c:v>
                </c:pt>
                <c:pt idx="626">
                  <c:v>3.4491194503858171</c:v>
                </c:pt>
                <c:pt idx="627">
                  <c:v>3.3708283249740503</c:v>
                </c:pt>
                <c:pt idx="628">
                  <c:v>3.3912941851157647</c:v>
                </c:pt>
                <c:pt idx="629">
                  <c:v>3.393988070995118</c:v>
                </c:pt>
                <c:pt idx="630">
                  <c:v>3.4601915674059112</c:v>
                </c:pt>
                <c:pt idx="631">
                  <c:v>3.4201149787976424</c:v>
                </c:pt>
                <c:pt idx="632">
                  <c:v>2.9981478770894814</c:v>
                </c:pt>
                <c:pt idx="633">
                  <c:v>3.1838258743412777</c:v>
                </c:pt>
                <c:pt idx="634">
                  <c:v>3.2263145596785958</c:v>
                </c:pt>
                <c:pt idx="635">
                  <c:v>3.4570968395548443</c:v>
                </c:pt>
                <c:pt idx="636">
                  <c:v>3.3853354985549067</c:v>
                </c:pt>
                <c:pt idx="637">
                  <c:v>3.3125262651250571</c:v>
                </c:pt>
                <c:pt idx="638">
                  <c:v>#N/A</c:v>
                </c:pt>
                <c:pt idx="639">
                  <c:v>3.2819688397210602</c:v>
                </c:pt>
                <c:pt idx="640">
                  <c:v>3.3213812640173721</c:v>
                </c:pt>
                <c:pt idx="641">
                  <c:v>2.9926360387965656</c:v>
                </c:pt>
                <c:pt idx="642">
                  <c:v>3.4614404990442926</c:v>
                </c:pt>
                <c:pt idx="643">
                  <c:v>3.0006473615473377</c:v>
                </c:pt>
                <c:pt idx="644">
                  <c:v>3.4698394407234456</c:v>
                </c:pt>
                <c:pt idx="645">
                  <c:v>3.4062892683094312</c:v>
                </c:pt>
                <c:pt idx="646">
                  <c:v>3.341272968296702</c:v>
                </c:pt>
                <c:pt idx="647">
                  <c:v>#N/A</c:v>
                </c:pt>
                <c:pt idx="648">
                  <c:v>3.3356762901246877</c:v>
                </c:pt>
                <c:pt idx="649">
                  <c:v>3.3302222567706439</c:v>
                </c:pt>
                <c:pt idx="650">
                  <c:v>3.3710619439274621</c:v>
                </c:pt>
                <c:pt idx="651">
                  <c:v>3.4023391986837526</c:v>
                </c:pt>
                <c:pt idx="652">
                  <c:v>3.447323940956267</c:v>
                </c:pt>
                <c:pt idx="653">
                  <c:v>3.3671285226590326</c:v>
                </c:pt>
                <c:pt idx="654">
                  <c:v>#N/A</c:v>
                </c:pt>
                <c:pt idx="655">
                  <c:v>3.287590963684655</c:v>
                </c:pt>
                <c:pt idx="656">
                  <c:v>3.2719920646473213</c:v>
                </c:pt>
                <c:pt idx="657">
                  <c:v>3.2530961658433957</c:v>
                </c:pt>
                <c:pt idx="658">
                  <c:v>3.3069636263081277</c:v>
                </c:pt>
                <c:pt idx="659">
                  <c:v>3.0589622910137351</c:v>
                </c:pt>
                <c:pt idx="660">
                  <c:v>3.2265062902038486</c:v>
                </c:pt>
                <c:pt idx="661">
                  <c:v>3.2822491469899115</c:v>
                </c:pt>
                <c:pt idx="662">
                  <c:v>3.2718780971332047</c:v>
                </c:pt>
                <c:pt idx="663">
                  <c:v>3.2813574075252845</c:v>
                </c:pt>
                <c:pt idx="664">
                  <c:v>3.0086426443022369</c:v>
                </c:pt>
                <c:pt idx="665">
                  <c:v>3.1935895050240881</c:v>
                </c:pt>
                <c:pt idx="666">
                  <c:v>3.2381296020028301</c:v>
                </c:pt>
                <c:pt idx="667">
                  <c:v>3.2449647061385489</c:v>
                </c:pt>
                <c:pt idx="668">
                  <c:v>3.005697254528541</c:v>
                </c:pt>
                <c:pt idx="669">
                  <c:v>3.0411157789905006</c:v>
                </c:pt>
                <c:pt idx="670">
                  <c:v>3.1913553637287086</c:v>
                </c:pt>
                <c:pt idx="671">
                  <c:v>3.2336412911762493</c:v>
                </c:pt>
                <c:pt idx="672">
                  <c:v>3.0019703915288707</c:v>
                </c:pt>
                <c:pt idx="673">
                  <c:v>#N/A</c:v>
                </c:pt>
                <c:pt idx="674">
                  <c:v>#N/A</c:v>
                </c:pt>
                <c:pt idx="675">
                  <c:v>3.2358238389652798</c:v>
                </c:pt>
                <c:pt idx="676">
                  <c:v>3.2543453950218622</c:v>
                </c:pt>
                <c:pt idx="677">
                  <c:v>3.2516357679134589</c:v>
                </c:pt>
                <c:pt idx="678">
                  <c:v>3.0481062141755104</c:v>
                </c:pt>
                <c:pt idx="679">
                  <c:v>3.2586061321515984</c:v>
                </c:pt>
                <c:pt idx="680">
                  <c:v>3.2758537644153889</c:v>
                </c:pt>
                <c:pt idx="681">
                  <c:v>2.9977002920858449</c:v>
                </c:pt>
                <c:pt idx="682">
                  <c:v>3.2104230687753597</c:v>
                </c:pt>
                <c:pt idx="683">
                  <c:v>2.9357663804192593</c:v>
                </c:pt>
                <c:pt idx="684">
                  <c:v>3.3588045187631859</c:v>
                </c:pt>
                <c:pt idx="685">
                  <c:v>3.2749506425483528</c:v>
                </c:pt>
                <c:pt idx="686">
                  <c:v>3.4316930948762012</c:v>
                </c:pt>
                <c:pt idx="687">
                  <c:v>2.9198639361449703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3.464</c:v>
                </c:pt>
                <c:pt idx="718">
                  <c:v>#N/A</c:v>
                </c:pt>
                <c:pt idx="719">
                  <c:v>2.8119999999999998</c:v>
                </c:pt>
                <c:pt idx="720">
                  <c:v>2.8176000000000001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3.3559999999999999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3.4390999999999998</c:v>
                </c:pt>
                <c:pt idx="729">
                  <c:v>3.4489999999999998</c:v>
                </c:pt>
                <c:pt idx="730">
                  <c:v>3.4375</c:v>
                </c:pt>
                <c:pt idx="731">
                  <c:v>3.4710000000000001</c:v>
                </c:pt>
                <c:pt idx="732">
                  <c:v>3.3268</c:v>
                </c:pt>
                <c:pt idx="733">
                  <c:v>2.9641000000000002</c:v>
                </c:pt>
                <c:pt idx="734">
                  <c:v>2.9883999999999999</c:v>
                </c:pt>
                <c:pt idx="735">
                  <c:v>3.3530000000000002</c:v>
                </c:pt>
                <c:pt idx="736">
                  <c:v>2.9862000000000002</c:v>
                </c:pt>
                <c:pt idx="737">
                  <c:v>2.9727000000000001</c:v>
                </c:pt>
                <c:pt idx="738">
                  <c:v>#N/A</c:v>
                </c:pt>
                <c:pt idx="739">
                  <c:v>3.0173999999999999</c:v>
                </c:pt>
                <c:pt idx="740">
                  <c:v>#N/A</c:v>
                </c:pt>
                <c:pt idx="741">
                  <c:v>3.38</c:v>
                </c:pt>
                <c:pt idx="742">
                  <c:v>2.9813000000000001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3.387</c:v>
                </c:pt>
                <c:pt idx="758">
                  <c:v>3.399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3.331</c:v>
                </c:pt>
                <c:pt idx="769">
                  <c:v>3.387</c:v>
                </c:pt>
                <c:pt idx="770">
                  <c:v>3.399</c:v>
                </c:pt>
                <c:pt idx="771">
                  <c:v>3.4889999999999999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3.0750999999999999</c:v>
                </c:pt>
                <c:pt idx="776">
                  <c:v>3.0807000000000002</c:v>
                </c:pt>
                <c:pt idx="777">
                  <c:v>3.0926</c:v>
                </c:pt>
                <c:pt idx="778">
                  <c:v>3.0876000000000001</c:v>
                </c:pt>
                <c:pt idx="779">
                  <c:v>3.1147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3.3069999999999999</c:v>
                </c:pt>
                <c:pt idx="797">
                  <c:v>3.1004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3.0278999999999998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3.302</c:v>
                </c:pt>
                <c:pt idx="824">
                  <c:v>#N/A</c:v>
                </c:pt>
                <c:pt idx="825">
                  <c:v>#N/A</c:v>
                </c:pt>
                <c:pt idx="826">
                  <c:v>3.2290000000000001</c:v>
                </c:pt>
                <c:pt idx="827">
                  <c:v>3.36</c:v>
                </c:pt>
                <c:pt idx="828">
                  <c:v>2.8561000000000001</c:v>
                </c:pt>
                <c:pt idx="829">
                  <c:v>2.9155899999999999</c:v>
                </c:pt>
                <c:pt idx="830">
                  <c:v>2.5036300625292065</c:v>
                </c:pt>
                <c:pt idx="831">
                  <c:v>2.3978550547638218</c:v>
                </c:pt>
                <c:pt idx="832">
                  <c:v>2.6190787511979612</c:v>
                </c:pt>
                <c:pt idx="833">
                  <c:v>2.6246914350539865</c:v>
                </c:pt>
                <c:pt idx="834">
                  <c:v>2.8398046051430859</c:v>
                </c:pt>
                <c:pt idx="835">
                  <c:v>2.8122285003269005</c:v>
                </c:pt>
                <c:pt idx="836">
                  <c:v>2.8118971950154932</c:v>
                </c:pt>
                <c:pt idx="837">
                  <c:v>2.8129361411090681</c:v>
                </c:pt>
                <c:pt idx="838">
                  <c:v>2.81752985812241</c:v>
                </c:pt>
                <c:pt idx="839">
                  <c:v>2.8015674862922109</c:v>
                </c:pt>
                <c:pt idx="840">
                  <c:v>2.5106132044582257</c:v>
                </c:pt>
                <c:pt idx="841">
                  <c:v>2.8021279346389592</c:v>
                </c:pt>
                <c:pt idx="842">
                  <c:v>2.7855025836064558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2.7278611989036223</c:v>
                </c:pt>
                <c:pt idx="848">
                  <c:v>2.973908034371608</c:v>
                </c:pt>
                <c:pt idx="849">
                  <c:v>2.7408032696056464</c:v>
                </c:pt>
                <c:pt idx="850">
                  <c:v>2.8229957072242837</c:v>
                </c:pt>
                <c:pt idx="851">
                  <c:v>2.7935670688923873</c:v>
                </c:pt>
                <c:pt idx="852">
                  <c:v>2.398902481052533</c:v>
                </c:pt>
                <c:pt idx="853">
                  <c:v>2.5849453322538567</c:v>
                </c:pt>
                <c:pt idx="854">
                  <c:v>2.6604031292268475</c:v>
                </c:pt>
                <c:pt idx="855">
                  <c:v>2.6502950892930062</c:v>
                </c:pt>
                <c:pt idx="856">
                  <c:v>2.6708430902057874</c:v>
                </c:pt>
                <c:pt idx="857">
                  <c:v>2.6505542889646381</c:v>
                </c:pt>
                <c:pt idx="858">
                  <c:v>2.6556451664331964</c:v>
                </c:pt>
                <c:pt idx="859">
                  <c:v>2.5475161942566729</c:v>
                </c:pt>
                <c:pt idx="860">
                  <c:v>2.5026071756316233</c:v>
                </c:pt>
                <c:pt idx="861">
                  <c:v>2.5411613924849887</c:v>
                </c:pt>
                <c:pt idx="862">
                  <c:v>2.5067603355917374</c:v>
                </c:pt>
                <c:pt idx="863">
                  <c:v>2.4703909484371174</c:v>
                </c:pt>
                <c:pt idx="864">
                  <c:v>2.4374577822723924</c:v>
                </c:pt>
                <c:pt idx="865">
                  <c:v>2.648055071575393</c:v>
                </c:pt>
                <c:pt idx="866">
                  <c:v>#N/A</c:v>
                </c:pt>
                <c:pt idx="867">
                  <c:v>2.5426369695590916</c:v>
                </c:pt>
                <c:pt idx="868">
                  <c:v>2.4197609058612404</c:v>
                </c:pt>
                <c:pt idx="869">
                  <c:v>2.4372829291328184</c:v>
                </c:pt>
                <c:pt idx="870">
                  <c:v>2.6202667180270027</c:v>
                </c:pt>
                <c:pt idx="871">
                  <c:v>2.5454075955728581</c:v>
                </c:pt>
                <c:pt idx="872">
                  <c:v>#N/A</c:v>
                </c:pt>
                <c:pt idx="873">
                  <c:v>#N/A</c:v>
                </c:pt>
                <c:pt idx="874">
                  <c:v>2.5521368355948315</c:v>
                </c:pt>
                <c:pt idx="875">
                  <c:v>2.554541163810049</c:v>
                </c:pt>
                <c:pt idx="876">
                  <c:v>2.53686347082945</c:v>
                </c:pt>
                <c:pt idx="877">
                  <c:v>2.556007095549619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2.5460199272283792</c:v>
                </c:pt>
                <c:pt idx="882">
                  <c:v>2.492392866494975</c:v>
                </c:pt>
                <c:pt idx="883">
                  <c:v>2.6784793609714916</c:v>
                </c:pt>
                <c:pt idx="884">
                  <c:v>2.5104288981168139</c:v>
                </c:pt>
                <c:pt idx="885">
                  <c:v>2.4607713218096885</c:v>
                </c:pt>
                <c:pt idx="886">
                  <c:v>#N/A</c:v>
                </c:pt>
                <c:pt idx="887">
                  <c:v>2.4332812132435495</c:v>
                </c:pt>
                <c:pt idx="888">
                  <c:v>#N/A</c:v>
                </c:pt>
                <c:pt idx="889">
                  <c:v>2.3316122674289135</c:v>
                </c:pt>
                <c:pt idx="890">
                  <c:v>#N/A</c:v>
                </c:pt>
                <c:pt idx="891">
                  <c:v>2.5957297847107585</c:v>
                </c:pt>
                <c:pt idx="892">
                  <c:v>#N/A</c:v>
                </c:pt>
                <c:pt idx="893">
                  <c:v>2.6359109313573179</c:v>
                </c:pt>
                <c:pt idx="894">
                  <c:v>#N/A</c:v>
                </c:pt>
                <c:pt idx="895">
                  <c:v>2.5379129406660113</c:v>
                </c:pt>
                <c:pt idx="896">
                  <c:v>2.6185623263033651</c:v>
                </c:pt>
                <c:pt idx="897">
                  <c:v>2.5620472467150175</c:v>
                </c:pt>
                <c:pt idx="898">
                  <c:v>2.6352356874966607</c:v>
                </c:pt>
                <c:pt idx="899">
                  <c:v>2.5955320089723419</c:v>
                </c:pt>
                <c:pt idx="900">
                  <c:v>2.4687730465962239</c:v>
                </c:pt>
                <c:pt idx="901">
                  <c:v>2.5971277722899968</c:v>
                </c:pt>
                <c:pt idx="902">
                  <c:v>2.5300668121810537</c:v>
                </c:pt>
                <c:pt idx="903">
                  <c:v>2.4138253008069999</c:v>
                </c:pt>
                <c:pt idx="904">
                  <c:v>#N/A</c:v>
                </c:pt>
                <c:pt idx="905">
                  <c:v>#N/A</c:v>
                </c:pt>
                <c:pt idx="906">
                  <c:v>2.4413100356161239</c:v>
                </c:pt>
                <c:pt idx="907">
                  <c:v>#N/A</c:v>
                </c:pt>
                <c:pt idx="908">
                  <c:v>#N/A</c:v>
                </c:pt>
                <c:pt idx="909">
                  <c:v>2.6044622536331761</c:v>
                </c:pt>
                <c:pt idx="910">
                  <c:v>2.6836898673941629</c:v>
                </c:pt>
                <c:pt idx="911">
                  <c:v>2.6934066404046755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2.4823292886563211</c:v>
                </c:pt>
                <c:pt idx="917">
                  <c:v>2.6096086486102106</c:v>
                </c:pt>
                <c:pt idx="918">
                  <c:v>2.7493969668449108</c:v>
                </c:pt>
                <c:pt idx="919">
                  <c:v>2.5458055677722133</c:v>
                </c:pt>
                <c:pt idx="920">
                  <c:v>2.4137189219335373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2.4632635435332531</c:v>
                </c:pt>
                <c:pt idx="925">
                  <c:v>2.4067672824301063</c:v>
                </c:pt>
                <c:pt idx="926">
                  <c:v>#N/A</c:v>
                </c:pt>
                <c:pt idx="927">
                  <c:v>#N/A</c:v>
                </c:pt>
                <c:pt idx="928">
                  <c:v>2.4425348682292825</c:v>
                </c:pt>
                <c:pt idx="929">
                  <c:v>2.5355246144338652</c:v>
                </c:pt>
                <c:pt idx="930">
                  <c:v>2.4514818974426471</c:v>
                </c:pt>
                <c:pt idx="931">
                  <c:v>2.5428751307132642</c:v>
                </c:pt>
                <c:pt idx="932">
                  <c:v>2.5316730728117327</c:v>
                </c:pt>
                <c:pt idx="933">
                  <c:v>2.4398312284262613</c:v>
                </c:pt>
                <c:pt idx="934">
                  <c:v>2.518168772421737</c:v>
                </c:pt>
                <c:pt idx="935">
                  <c:v>2.4359805494001798</c:v>
                </c:pt>
                <c:pt idx="936">
                  <c:v>#N/A</c:v>
                </c:pt>
                <c:pt idx="937">
                  <c:v>#N/A</c:v>
                </c:pt>
                <c:pt idx="938">
                  <c:v>2.4117471711603602</c:v>
                </c:pt>
                <c:pt idx="939">
                  <c:v>2.5101089797058611</c:v>
                </c:pt>
                <c:pt idx="940">
                  <c:v>2.5129599598879411</c:v>
                </c:pt>
                <c:pt idx="941">
                  <c:v>2.523592777450435</c:v>
                </c:pt>
                <c:pt idx="942">
                  <c:v>2.515822883598128</c:v>
                </c:pt>
                <c:pt idx="943">
                  <c:v>2.6003380722513754</c:v>
                </c:pt>
                <c:pt idx="944">
                  <c:v>2.5055508757357128</c:v>
                </c:pt>
                <c:pt idx="945">
                  <c:v>2.5050663739759473</c:v>
                </c:pt>
                <c:pt idx="946">
                  <c:v>2.5986528476955133</c:v>
                </c:pt>
                <c:pt idx="947">
                  <c:v>2.6432522398742049</c:v>
                </c:pt>
                <c:pt idx="948">
                  <c:v>2.6235596524569438</c:v>
                </c:pt>
                <c:pt idx="949">
                  <c:v>2.5537370685245282</c:v>
                </c:pt>
                <c:pt idx="950">
                  <c:v>2.5100254393929955</c:v>
                </c:pt>
                <c:pt idx="951">
                  <c:v>2.5613234682735797</c:v>
                </c:pt>
                <c:pt idx="952">
                  <c:v>#N/A</c:v>
                </c:pt>
                <c:pt idx="953">
                  <c:v>2.6391551227807737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2.5655555300168422</c:v>
                </c:pt>
                <c:pt idx="959">
                  <c:v>2.7173268361482319</c:v>
                </c:pt>
                <c:pt idx="960">
                  <c:v>2.519380418169515</c:v>
                </c:pt>
                <c:pt idx="961">
                  <c:v>2.5502458974730438</c:v>
                </c:pt>
                <c:pt idx="962">
                  <c:v>#N/A</c:v>
                </c:pt>
                <c:pt idx="963">
                  <c:v>2.4817396473459903</c:v>
                </c:pt>
                <c:pt idx="964">
                  <c:v>2.5428407913198185</c:v>
                </c:pt>
                <c:pt idx="965">
                  <c:v>2.5204679619042487</c:v>
                </c:pt>
                <c:pt idx="966">
                  <c:v>2.5315576644135995</c:v>
                </c:pt>
                <c:pt idx="967">
                  <c:v>#N/A</c:v>
                </c:pt>
                <c:pt idx="968">
                  <c:v>2.5700279421681391</c:v>
                </c:pt>
                <c:pt idx="969">
                  <c:v>2.7943455321647326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2.4831275335954857</c:v>
                </c:pt>
                <c:pt idx="975">
                  <c:v>2.4552716436728543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2.4510301172372406</c:v>
                </c:pt>
                <c:pt idx="987">
                  <c:v>#N/A</c:v>
                </c:pt>
                <c:pt idx="988">
                  <c:v>2.7577035450187535</c:v>
                </c:pt>
                <c:pt idx="989">
                  <c:v>2.6762737590134535</c:v>
                </c:pt>
                <c:pt idx="990">
                  <c:v>2.5850698529340099</c:v>
                </c:pt>
                <c:pt idx="991">
                  <c:v>2.5769136701148914</c:v>
                </c:pt>
                <c:pt idx="992">
                  <c:v>2.80496900550235</c:v>
                </c:pt>
                <c:pt idx="993">
                  <c:v>2.4630427934262529</c:v>
                </c:pt>
                <c:pt idx="994">
                  <c:v>2.5077751718405699</c:v>
                </c:pt>
                <c:pt idx="995">
                  <c:v>#N/A</c:v>
                </c:pt>
                <c:pt idx="996">
                  <c:v>2.513681078120293</c:v>
                </c:pt>
                <c:pt idx="997">
                  <c:v>2.4653131589645993</c:v>
                </c:pt>
                <c:pt idx="998">
                  <c:v>2.4604003179175864</c:v>
                </c:pt>
                <c:pt idx="999">
                  <c:v>2.5293341908605926</c:v>
                </c:pt>
                <c:pt idx="1000">
                  <c:v>2.486619033466928</c:v>
                </c:pt>
                <c:pt idx="1001">
                  <c:v>2.5542300699036491</c:v>
                </c:pt>
                <c:pt idx="1002">
                  <c:v>2.4586817818662174</c:v>
                </c:pt>
                <c:pt idx="1003">
                  <c:v>2.5229450608450708</c:v>
                </c:pt>
                <c:pt idx="1004">
                  <c:v>2.487704281142757</c:v>
                </c:pt>
                <c:pt idx="1005">
                  <c:v>2.814619385345972</c:v>
                </c:pt>
                <c:pt idx="1006">
                  <c:v>2.6422026727270111</c:v>
                </c:pt>
                <c:pt idx="1007">
                  <c:v>2.7780724115112623</c:v>
                </c:pt>
                <c:pt idx="1008">
                  <c:v>2.7899532380045433</c:v>
                </c:pt>
                <c:pt idx="1009">
                  <c:v>2.620847923497279</c:v>
                </c:pt>
                <c:pt idx="1010">
                  <c:v>2.6309771775662059</c:v>
                </c:pt>
                <c:pt idx="1011">
                  <c:v>2.7114195795560674</c:v>
                </c:pt>
                <c:pt idx="1012">
                  <c:v>2.5734998677194625</c:v>
                </c:pt>
                <c:pt idx="1013">
                  <c:v>2.5373583054034765</c:v>
                </c:pt>
                <c:pt idx="1014">
                  <c:v>2.5397531474731951</c:v>
                </c:pt>
                <c:pt idx="1015">
                  <c:v>2.5891379048393701</c:v>
                </c:pt>
                <c:pt idx="1016">
                  <c:v>2.564102852539266</c:v>
                </c:pt>
                <c:pt idx="1017">
                  <c:v>2.5397978959751901</c:v>
                </c:pt>
                <c:pt idx="1018">
                  <c:v>2.5529300317639438</c:v>
                </c:pt>
                <c:pt idx="1019">
                  <c:v>2.3549787120022976</c:v>
                </c:pt>
                <c:pt idx="1020">
                  <c:v>2.5482374227657831</c:v>
                </c:pt>
                <c:pt idx="1021">
                  <c:v>#N/A</c:v>
                </c:pt>
                <c:pt idx="1022">
                  <c:v>2.5376632985681926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2.5239944190915242</c:v>
                </c:pt>
                <c:pt idx="1030">
                  <c:v>2.5397377896152982</c:v>
                </c:pt>
                <c:pt idx="1031">
                  <c:v>#N/A</c:v>
                </c:pt>
                <c:pt idx="1032">
                  <c:v>#N/A</c:v>
                </c:pt>
                <c:pt idx="1033">
                  <c:v>3.3094999999999999</c:v>
                </c:pt>
                <c:pt idx="1034">
                  <c:v>3.4444999999999997</c:v>
                </c:pt>
                <c:pt idx="1035">
                  <c:v>#N/A</c:v>
                </c:pt>
                <c:pt idx="1036">
                  <c:v>3.5939999999999994</c:v>
                </c:pt>
                <c:pt idx="1037">
                  <c:v>3.3778000000000006</c:v>
                </c:pt>
                <c:pt idx="1038">
                  <c:v>3.4287000000000001</c:v>
                </c:pt>
                <c:pt idx="1039">
                  <c:v>3.3138999999999998</c:v>
                </c:pt>
                <c:pt idx="1040">
                  <c:v>3.4809999999999999</c:v>
                </c:pt>
                <c:pt idx="1041">
                  <c:v>3.2416999999999998</c:v>
                </c:pt>
                <c:pt idx="1042">
                  <c:v>3.23</c:v>
                </c:pt>
                <c:pt idx="1043">
                  <c:v>3.2729000000000004</c:v>
                </c:pt>
                <c:pt idx="1044">
                  <c:v>3.2449000000000003</c:v>
                </c:pt>
                <c:pt idx="1045">
                  <c:v>3.2358000000000002</c:v>
                </c:pt>
                <c:pt idx="1046">
                  <c:v>3.3386000000000005</c:v>
                </c:pt>
                <c:pt idx="1047">
                  <c:v>3.3809999999999998</c:v>
                </c:pt>
                <c:pt idx="1048">
                  <c:v>3.3310000000000004</c:v>
                </c:pt>
                <c:pt idx="1049">
                  <c:v>3.3296999999999999</c:v>
                </c:pt>
                <c:pt idx="1050">
                  <c:v>3.3540000000000001</c:v>
                </c:pt>
                <c:pt idx="1051">
                  <c:v>3.4549000000000003</c:v>
                </c:pt>
                <c:pt idx="1052">
                  <c:v>3.3620000000000001</c:v>
                </c:pt>
                <c:pt idx="1053">
                  <c:v>3.4200000000000004</c:v>
                </c:pt>
                <c:pt idx="1054">
                  <c:v>3.2759999999999998</c:v>
                </c:pt>
                <c:pt idx="1055">
                  <c:v>3.3340199999999998</c:v>
                </c:pt>
                <c:pt idx="1056">
                  <c:v>3.3067000000000002</c:v>
                </c:pt>
                <c:pt idx="1057">
                  <c:v>3.2881999999999998</c:v>
                </c:pt>
                <c:pt idx="1058">
                  <c:v>3.2902</c:v>
                </c:pt>
                <c:pt idx="1059">
                  <c:v>3.3047</c:v>
                </c:pt>
                <c:pt idx="1060">
                  <c:v>3.0832999999999999</c:v>
                </c:pt>
                <c:pt idx="1061">
                  <c:v>3.2489000000000003</c:v>
                </c:pt>
                <c:pt idx="1062">
                  <c:v>#N/A</c:v>
                </c:pt>
                <c:pt idx="1063">
                  <c:v>3.2646000000000002</c:v>
                </c:pt>
                <c:pt idx="1064">
                  <c:v>3.0373000000000001</c:v>
                </c:pt>
                <c:pt idx="1065">
                  <c:v>3.2526000000000002</c:v>
                </c:pt>
                <c:pt idx="1066">
                  <c:v>3.2262000000000004</c:v>
                </c:pt>
                <c:pt idx="1067">
                  <c:v>3.2724000000000002</c:v>
                </c:pt>
                <c:pt idx="1068">
                  <c:v>3.2387000000000001</c:v>
                </c:pt>
                <c:pt idx="1069">
                  <c:v>3.2369999999999997</c:v>
                </c:pt>
                <c:pt idx="1070">
                  <c:v>3.23</c:v>
                </c:pt>
                <c:pt idx="1071">
                  <c:v>3.238</c:v>
                </c:pt>
                <c:pt idx="1072">
                  <c:v>3.2511999999999999</c:v>
                </c:pt>
                <c:pt idx="1073">
                  <c:v>3.2543999999999995</c:v>
                </c:pt>
                <c:pt idx="1074">
                  <c:v>3.2498000000000005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1.92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2.528</c:v>
                </c:pt>
                <c:pt idx="1113">
                  <c:v>3.173</c:v>
                </c:pt>
                <c:pt idx="1114">
                  <c:v>2.9929999999999999</c:v>
                </c:pt>
                <c:pt idx="1115">
                  <c:v>3.0430000000000001</c:v>
                </c:pt>
                <c:pt idx="1116">
                  <c:v>3.044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2.1217000000000001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2.5135999999999998</c:v>
                </c:pt>
                <c:pt idx="1239">
                  <c:v>2.5133000000000001</c:v>
                </c:pt>
                <c:pt idx="1240">
                  <c:v>2.6678999999999999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2.5076000000000001</c:v>
                </c:pt>
                <c:pt idx="1246">
                  <c:v>2.5329999999999999</c:v>
                </c:pt>
                <c:pt idx="1247">
                  <c:v>2.669</c:v>
                </c:pt>
                <c:pt idx="1248">
                  <c:v>2.5114999999999998</c:v>
                </c:pt>
                <c:pt idx="1249">
                  <c:v>2.6520000000000001</c:v>
                </c:pt>
                <c:pt idx="1250">
                  <c:v>2.4369999999999998</c:v>
                </c:pt>
                <c:pt idx="1251">
                  <c:v>2.3340000000000001</c:v>
                </c:pt>
                <c:pt idx="1252">
                  <c:v>2.5055000000000001</c:v>
                </c:pt>
                <c:pt idx="1253">
                  <c:v>2.6850000000000001</c:v>
                </c:pt>
                <c:pt idx="1254">
                  <c:v>2.5640000000000001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2.4196</c:v>
                </c:pt>
                <c:pt idx="1260">
                  <c:v>2.4161999999999999</c:v>
                </c:pt>
                <c:pt idx="1261">
                  <c:v>2.4129</c:v>
                </c:pt>
                <c:pt idx="1262">
                  <c:v>2.4409999999999998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2.4269699999999998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</c:numCache>
            </c:numRef>
          </c:xVal>
          <c:yVal>
            <c:numRef>
              <c:f>data!$F$3:$F$4000</c:f>
              <c:numCache>
                <c:formatCode>General</c:formatCode>
                <c:ptCount val="3998"/>
                <c:pt idx="0">
                  <c:v>3.1880000000000002</c:v>
                </c:pt>
                <c:pt idx="1">
                  <c:v>2.7530000000000001</c:v>
                </c:pt>
                <c:pt idx="2">
                  <c:v>2.9174500000000001</c:v>
                </c:pt>
                <c:pt idx="3">
                  <c:v>2.944</c:v>
                </c:pt>
                <c:pt idx="4">
                  <c:v>3.14</c:v>
                </c:pt>
                <c:pt idx="5">
                  <c:v>2.899</c:v>
                </c:pt>
                <c:pt idx="6">
                  <c:v>3.097</c:v>
                </c:pt>
                <c:pt idx="7">
                  <c:v>2.8312599999999999</c:v>
                </c:pt>
                <c:pt idx="8">
                  <c:v>2.8454000000000002</c:v>
                </c:pt>
                <c:pt idx="9">
                  <c:v>2.8136000000000001</c:v>
                </c:pt>
                <c:pt idx="10">
                  <c:v>3.00874</c:v>
                </c:pt>
                <c:pt idx="11">
                  <c:v>3.2046000000000001</c:v>
                </c:pt>
                <c:pt idx="12">
                  <c:v>3.3347000000000002</c:v>
                </c:pt>
                <c:pt idx="13">
                  <c:v>2.718</c:v>
                </c:pt>
                <c:pt idx="14">
                  <c:v>2.9026999999999998</c:v>
                </c:pt>
                <c:pt idx="15">
                  <c:v>3.1070000000000002</c:v>
                </c:pt>
                <c:pt idx="16">
                  <c:v>2.7584200000000001</c:v>
                </c:pt>
                <c:pt idx="17">
                  <c:v>2.8898999999999999</c:v>
                </c:pt>
                <c:pt idx="18">
                  <c:v>3.1551100000000001</c:v>
                </c:pt>
                <c:pt idx="19">
                  <c:v>2.9826000000000001</c:v>
                </c:pt>
                <c:pt idx="20">
                  <c:v>2.8157000000000001</c:v>
                </c:pt>
                <c:pt idx="21">
                  <c:v>2.855</c:v>
                </c:pt>
                <c:pt idx="22">
                  <c:v>2.8049200000000001</c:v>
                </c:pt>
                <c:pt idx="23">
                  <c:v>2.8920699999999999</c:v>
                </c:pt>
                <c:pt idx="24">
                  <c:v>2.7484999999999999</c:v>
                </c:pt>
                <c:pt idx="25">
                  <c:v>2.6495000000000002</c:v>
                </c:pt>
                <c:pt idx="26">
                  <c:v>2.8022999999999998</c:v>
                </c:pt>
                <c:pt idx="27">
                  <c:v>2.7178399999999998</c:v>
                </c:pt>
                <c:pt idx="28">
                  <c:v>2.7046999999999999</c:v>
                </c:pt>
                <c:pt idx="29">
                  <c:v>2.8369</c:v>
                </c:pt>
                <c:pt idx="30">
                  <c:v>2.8380000000000001</c:v>
                </c:pt>
                <c:pt idx="31">
                  <c:v>2.8660000000000001</c:v>
                </c:pt>
                <c:pt idx="32">
                  <c:v>2.8460299999999998</c:v>
                </c:pt>
                <c:pt idx="33">
                  <c:v>2.7570000000000001</c:v>
                </c:pt>
                <c:pt idx="34">
                  <c:v>2.8593999999999999</c:v>
                </c:pt>
                <c:pt idx="35">
                  <c:v>2.8292999999999999</c:v>
                </c:pt>
                <c:pt idx="36">
                  <c:v>2.9188999999999998</c:v>
                </c:pt>
                <c:pt idx="37">
                  <c:v>2.786</c:v>
                </c:pt>
                <c:pt idx="38">
                  <c:v>2.9224999999999999</c:v>
                </c:pt>
                <c:pt idx="39">
                  <c:v>2.8970199999999999</c:v>
                </c:pt>
                <c:pt idx="40">
                  <c:v>2.9062100000000002</c:v>
                </c:pt>
                <c:pt idx="41">
                  <c:v>2.51023</c:v>
                </c:pt>
                <c:pt idx="42">
                  <c:v>2.9035199999999999</c:v>
                </c:pt>
                <c:pt idx="43">
                  <c:v>3.1055999999999999</c:v>
                </c:pt>
                <c:pt idx="44">
                  <c:v>3.0531999999999999</c:v>
                </c:pt>
                <c:pt idx="45">
                  <c:v>2.8751000000000002</c:v>
                </c:pt>
                <c:pt idx="46">
                  <c:v>2.8468</c:v>
                </c:pt>
                <c:pt idx="47">
                  <c:v>2.8765000000000001</c:v>
                </c:pt>
                <c:pt idx="48">
                  <c:v>2.80707</c:v>
                </c:pt>
                <c:pt idx="49">
                  <c:v>3.1049000000000002</c:v>
                </c:pt>
                <c:pt idx="50">
                  <c:v>3.2294</c:v>
                </c:pt>
                <c:pt idx="51">
                  <c:v>2.9861</c:v>
                </c:pt>
                <c:pt idx="52">
                  <c:v>2.9655999999999998</c:v>
                </c:pt>
                <c:pt idx="53">
                  <c:v>2.9676999999999998</c:v>
                </c:pt>
                <c:pt idx="54">
                  <c:v>2.9641999999999999</c:v>
                </c:pt>
                <c:pt idx="55">
                  <c:v>2.9578000000000002</c:v>
                </c:pt>
                <c:pt idx="56">
                  <c:v>2.9508000000000001</c:v>
                </c:pt>
                <c:pt idx="57">
                  <c:v>2.9409000000000001</c:v>
                </c:pt>
                <c:pt idx="58">
                  <c:v>3.5285000000000002</c:v>
                </c:pt>
                <c:pt idx="59">
                  <c:v>3.4089999999999998</c:v>
                </c:pt>
                <c:pt idx="60">
                  <c:v>3.1280000000000001</c:v>
                </c:pt>
                <c:pt idx="61">
                  <c:v>3.4152999999999998</c:v>
                </c:pt>
                <c:pt idx="62">
                  <c:v>3.194</c:v>
                </c:pt>
                <c:pt idx="63">
                  <c:v>2.9150499999999999</c:v>
                </c:pt>
                <c:pt idx="64">
                  <c:v>3.3206000000000002</c:v>
                </c:pt>
                <c:pt idx="65">
                  <c:v>2.9567000000000001</c:v>
                </c:pt>
                <c:pt idx="66">
                  <c:v>3.1705999999999999</c:v>
                </c:pt>
                <c:pt idx="67">
                  <c:v>3.2879999999999998</c:v>
                </c:pt>
                <c:pt idx="68">
                  <c:v>2.9910000000000001</c:v>
                </c:pt>
                <c:pt idx="69">
                  <c:v>3.1110000000000002</c:v>
                </c:pt>
                <c:pt idx="70">
                  <c:v>3.1970000000000001</c:v>
                </c:pt>
                <c:pt idx="71">
                  <c:v>2.8896999999999999</c:v>
                </c:pt>
                <c:pt idx="72">
                  <c:v>2.9535999999999998</c:v>
                </c:pt>
                <c:pt idx="73">
                  <c:v>2.9154</c:v>
                </c:pt>
                <c:pt idx="74">
                  <c:v>2.9161000000000001</c:v>
                </c:pt>
                <c:pt idx="75">
                  <c:v>2.8984000000000001</c:v>
                </c:pt>
                <c:pt idx="76">
                  <c:v>3.2639999999999998</c:v>
                </c:pt>
                <c:pt idx="77">
                  <c:v>3.0102000000000002</c:v>
                </c:pt>
                <c:pt idx="78">
                  <c:v>2.9762</c:v>
                </c:pt>
                <c:pt idx="79">
                  <c:v>2.9634999999999998</c:v>
                </c:pt>
                <c:pt idx="80">
                  <c:v>2.9542999999999999</c:v>
                </c:pt>
                <c:pt idx="81">
                  <c:v>2.8530000000000002</c:v>
                </c:pt>
                <c:pt idx="82">
                  <c:v>2.8090000000000002</c:v>
                </c:pt>
                <c:pt idx="83">
                  <c:v>2.9112</c:v>
                </c:pt>
                <c:pt idx="84">
                  <c:v>2.93302</c:v>
                </c:pt>
                <c:pt idx="85">
                  <c:v>2.8397000000000001</c:v>
                </c:pt>
                <c:pt idx="86">
                  <c:v>2.8719999999999999</c:v>
                </c:pt>
                <c:pt idx="87">
                  <c:v>2.8708499999999999</c:v>
                </c:pt>
                <c:pt idx="88">
                  <c:v>2.9655999999999998</c:v>
                </c:pt>
                <c:pt idx="89">
                  <c:v>2.9274</c:v>
                </c:pt>
                <c:pt idx="90">
                  <c:v>3.0434000000000001</c:v>
                </c:pt>
                <c:pt idx="91">
                  <c:v>3.0228999999999999</c:v>
                </c:pt>
                <c:pt idx="92">
                  <c:v>2.8736999999999999</c:v>
                </c:pt>
                <c:pt idx="93">
                  <c:v>3.4026000000000001</c:v>
                </c:pt>
                <c:pt idx="94">
                  <c:v>3.3466999999999998</c:v>
                </c:pt>
                <c:pt idx="95">
                  <c:v>3.3774000000000002</c:v>
                </c:pt>
                <c:pt idx="96">
                  <c:v>3.26</c:v>
                </c:pt>
                <c:pt idx="97">
                  <c:v>3.2810000000000001</c:v>
                </c:pt>
                <c:pt idx="98">
                  <c:v>2.6637</c:v>
                </c:pt>
                <c:pt idx="99">
                  <c:v>2.5421999999999998</c:v>
                </c:pt>
                <c:pt idx="100">
                  <c:v>2.7530000000000001</c:v>
                </c:pt>
                <c:pt idx="101">
                  <c:v>2.8129</c:v>
                </c:pt>
                <c:pt idx="102">
                  <c:v>2.8610000000000002</c:v>
                </c:pt>
                <c:pt idx="103">
                  <c:v>2.8439999999999999</c:v>
                </c:pt>
                <c:pt idx="104">
                  <c:v>2.8892000000000002</c:v>
                </c:pt>
                <c:pt idx="105">
                  <c:v>3.2732000000000001</c:v>
                </c:pt>
                <c:pt idx="106">
                  <c:v>3.0055999999999998</c:v>
                </c:pt>
                <c:pt idx="107">
                  <c:v>3.0377000000000001</c:v>
                </c:pt>
                <c:pt idx="108">
                  <c:v>3.13</c:v>
                </c:pt>
                <c:pt idx="109">
                  <c:v>3.1960000000000002</c:v>
                </c:pt>
                <c:pt idx="110">
                  <c:v>2.8020999999999998</c:v>
                </c:pt>
                <c:pt idx="111">
                  <c:v>2.7852000000000001</c:v>
                </c:pt>
                <c:pt idx="112">
                  <c:v>2.7461000000000002</c:v>
                </c:pt>
                <c:pt idx="113">
                  <c:v>2.7113999999999998</c:v>
                </c:pt>
                <c:pt idx="114">
                  <c:v>2.8700999999999999</c:v>
                </c:pt>
                <c:pt idx="115">
                  <c:v>2.8355000000000001</c:v>
                </c:pt>
                <c:pt idx="116">
                  <c:v>2.6488999999999998</c:v>
                </c:pt>
                <c:pt idx="117">
                  <c:v>3.0049999999999999</c:v>
                </c:pt>
                <c:pt idx="118">
                  <c:v>3.0259999999999998</c:v>
                </c:pt>
                <c:pt idx="119">
                  <c:v>3.2909999999999999</c:v>
                </c:pt>
                <c:pt idx="120">
                  <c:v>2.9826000000000001</c:v>
                </c:pt>
                <c:pt idx="121">
                  <c:v>2.956</c:v>
                </c:pt>
                <c:pt idx="122">
                  <c:v>2.9485999999999999</c:v>
                </c:pt>
                <c:pt idx="123">
                  <c:v>2.7930999999999999</c:v>
                </c:pt>
                <c:pt idx="124">
                  <c:v>2.8107000000000002</c:v>
                </c:pt>
                <c:pt idx="125">
                  <c:v>2.8191999999999999</c:v>
                </c:pt>
                <c:pt idx="126">
                  <c:v>2.9338000000000002</c:v>
                </c:pt>
                <c:pt idx="127">
                  <c:v>2.5208400000000002</c:v>
                </c:pt>
                <c:pt idx="128">
                  <c:v>3.3523900000000002</c:v>
                </c:pt>
                <c:pt idx="129">
                  <c:v>3.0179</c:v>
                </c:pt>
                <c:pt idx="130">
                  <c:v>3.0009999999999999</c:v>
                </c:pt>
                <c:pt idx="131">
                  <c:v>2.6509399999999999</c:v>
                </c:pt>
                <c:pt idx="132">
                  <c:v>3.2173400000000001</c:v>
                </c:pt>
                <c:pt idx="133">
                  <c:v>3.2145100000000002</c:v>
                </c:pt>
                <c:pt idx="134">
                  <c:v>3.1233</c:v>
                </c:pt>
                <c:pt idx="135">
                  <c:v>2.9528799999999999</c:v>
                </c:pt>
                <c:pt idx="136">
                  <c:v>3.4649999999999999</c:v>
                </c:pt>
                <c:pt idx="137">
                  <c:v>3.444</c:v>
                </c:pt>
                <c:pt idx="138">
                  <c:v>2.5597300000000001</c:v>
                </c:pt>
                <c:pt idx="139">
                  <c:v>3.4295</c:v>
                </c:pt>
                <c:pt idx="140">
                  <c:v>3.45139</c:v>
                </c:pt>
                <c:pt idx="141">
                  <c:v>3.4079999999999999</c:v>
                </c:pt>
                <c:pt idx="142">
                  <c:v>3.3729</c:v>
                </c:pt>
                <c:pt idx="143">
                  <c:v>2.8595000000000002</c:v>
                </c:pt>
                <c:pt idx="144">
                  <c:v>2.891</c:v>
                </c:pt>
                <c:pt idx="145">
                  <c:v>2.8588</c:v>
                </c:pt>
                <c:pt idx="146">
                  <c:v>2.835</c:v>
                </c:pt>
                <c:pt idx="147">
                  <c:v>2.8290000000000002</c:v>
                </c:pt>
                <c:pt idx="148">
                  <c:v>2.7839999999999998</c:v>
                </c:pt>
                <c:pt idx="149">
                  <c:v>2.879</c:v>
                </c:pt>
                <c:pt idx="150">
                  <c:v>2.8213599999999999</c:v>
                </c:pt>
                <c:pt idx="151">
                  <c:v>2.8090000000000002</c:v>
                </c:pt>
                <c:pt idx="152">
                  <c:v>3.1438000000000001</c:v>
                </c:pt>
                <c:pt idx="153">
                  <c:v>2.8616600000000001</c:v>
                </c:pt>
                <c:pt idx="154">
                  <c:v>2.8043999999999998</c:v>
                </c:pt>
                <c:pt idx="155">
                  <c:v>2.9651900000000002</c:v>
                </c:pt>
                <c:pt idx="156">
                  <c:v>2.8425699999999998</c:v>
                </c:pt>
                <c:pt idx="157">
                  <c:v>3.17279</c:v>
                </c:pt>
                <c:pt idx="158">
                  <c:v>2.8180000000000001</c:v>
                </c:pt>
                <c:pt idx="159">
                  <c:v>2.8069999999999999</c:v>
                </c:pt>
                <c:pt idx="160">
                  <c:v>2.6702900000000001</c:v>
                </c:pt>
                <c:pt idx="161">
                  <c:v>3.1943000000000001</c:v>
                </c:pt>
                <c:pt idx="162">
                  <c:v>2.7926500000000001</c:v>
                </c:pt>
                <c:pt idx="163">
                  <c:v>3.1640000000000001</c:v>
                </c:pt>
                <c:pt idx="164">
                  <c:v>3.1436999999999999</c:v>
                </c:pt>
                <c:pt idx="165">
                  <c:v>3.1227499999999999</c:v>
                </c:pt>
                <c:pt idx="166">
                  <c:v>2.6109100000000001</c:v>
                </c:pt>
                <c:pt idx="167">
                  <c:v>3.7530000000000001</c:v>
                </c:pt>
                <c:pt idx="168">
                  <c:v>2.8759000000000001</c:v>
                </c:pt>
                <c:pt idx="169">
                  <c:v>2.8121</c:v>
                </c:pt>
                <c:pt idx="170">
                  <c:v>2.875</c:v>
                </c:pt>
                <c:pt idx="171">
                  <c:v>2.7267000000000001</c:v>
                </c:pt>
                <c:pt idx="172">
                  <c:v>2.8279999999999998</c:v>
                </c:pt>
                <c:pt idx="173">
                  <c:v>2.9809000000000001</c:v>
                </c:pt>
                <c:pt idx="174">
                  <c:v>2.9672999999999998</c:v>
                </c:pt>
                <c:pt idx="175">
                  <c:v>2.9182299999999999</c:v>
                </c:pt>
                <c:pt idx="176">
                  <c:v>2.8532000000000002</c:v>
                </c:pt>
                <c:pt idx="177">
                  <c:v>2.6621000000000001</c:v>
                </c:pt>
                <c:pt idx="178">
                  <c:v>3.6358999999999999</c:v>
                </c:pt>
                <c:pt idx="179">
                  <c:v>3.7921999999999998</c:v>
                </c:pt>
                <c:pt idx="180">
                  <c:v>2.6941999999999999</c:v>
                </c:pt>
                <c:pt idx="181">
                  <c:v>3.187354526876482</c:v>
                </c:pt>
                <c:pt idx="182">
                  <c:v>2.7519888816999245</c:v>
                </c:pt>
                <c:pt idx="183">
                  <c:v>2.9784044730358574</c:v>
                </c:pt>
                <c:pt idx="184">
                  <c:v>2.9151891267977796</c:v>
                </c:pt>
                <c:pt idx="185">
                  <c:v>2.8282857033899531</c:v>
                </c:pt>
                <c:pt idx="186">
                  <c:v>2.8468119010570403</c:v>
                </c:pt>
                <c:pt idx="187">
                  <c:v>2.8471654544476341</c:v>
                </c:pt>
                <c:pt idx="188">
                  <c:v>2.8835814536787412</c:v>
                </c:pt>
                <c:pt idx="189">
                  <c:v>2.9019662299895912</c:v>
                </c:pt>
                <c:pt idx="190">
                  <c:v>2.8967336398088106</c:v>
                </c:pt>
                <c:pt idx="191">
                  <c:v>3.0671463740747686</c:v>
                </c:pt>
                <c:pt idx="192">
                  <c:v>3.0876524707291786</c:v>
                </c:pt>
                <c:pt idx="193">
                  <c:v>2.9197146101973739</c:v>
                </c:pt>
                <c:pt idx="194">
                  <c:v>3.0307303748436616</c:v>
                </c:pt>
                <c:pt idx="195">
                  <c:v>2.9646158908027189</c:v>
                </c:pt>
                <c:pt idx="196">
                  <c:v>2.897087193199404</c:v>
                </c:pt>
                <c:pt idx="197">
                  <c:v>2.8819551080820123</c:v>
                </c:pt>
                <c:pt idx="198">
                  <c:v>2.6601357108237922</c:v>
                </c:pt>
                <c:pt idx="199">
                  <c:v>3.2350135239284552</c:v>
                </c:pt>
                <c:pt idx="200">
                  <c:v>2.7768083297195725</c:v>
                </c:pt>
                <c:pt idx="201">
                  <c:v>2.8390337264639882</c:v>
                </c:pt>
                <c:pt idx="202">
                  <c:v>2.8404479400263618</c:v>
                </c:pt>
                <c:pt idx="203">
                  <c:v>2.8736819587421292</c:v>
                </c:pt>
                <c:pt idx="204">
                  <c:v>2.9062088706767106</c:v>
                </c:pt>
                <c:pt idx="205">
                  <c:v>2.8779245994292486</c:v>
                </c:pt>
                <c:pt idx="206">
                  <c:v>2.9293383334893224</c:v>
                </c:pt>
                <c:pt idx="207">
                  <c:v>2.926014931617746</c:v>
                </c:pt>
                <c:pt idx="208">
                  <c:v>2.9244734388347591</c:v>
                </c:pt>
                <c:pt idx="209">
                  <c:v>2.9220268493718535</c:v>
                </c:pt>
                <c:pt idx="210">
                  <c:v>2.9163841372579848</c:v>
                </c:pt>
                <c:pt idx="211">
                  <c:v>2.8623682502431445</c:v>
                </c:pt>
                <c:pt idx="212">
                  <c:v>2.8994913562554383</c:v>
                </c:pt>
                <c:pt idx="213">
                  <c:v>2.665665285852671</c:v>
                </c:pt>
                <c:pt idx="214">
                  <c:v>2.6696321548951274</c:v>
                </c:pt>
                <c:pt idx="215">
                  <c:v>2.6709544445759459</c:v>
                </c:pt>
                <c:pt idx="216">
                  <c:v>2.8857027740223011</c:v>
                </c:pt>
                <c:pt idx="217">
                  <c:v>2.8956022689589123</c:v>
                </c:pt>
                <c:pt idx="218">
                  <c:v>2.9118657249262032</c:v>
                </c:pt>
                <c:pt idx="219">
                  <c:v>2.888531201147047</c:v>
                </c:pt>
                <c:pt idx="220">
                  <c:v>2.9033804435519643</c:v>
                </c:pt>
                <c:pt idx="221">
                  <c:v>2.9118657249262032</c:v>
                </c:pt>
                <c:pt idx="222">
                  <c:v>2.7604034523960443</c:v>
                </c:pt>
                <c:pt idx="223">
                  <c:v>2.9359000000000002</c:v>
                </c:pt>
                <c:pt idx="224">
                  <c:v>2.5059900000000002</c:v>
                </c:pt>
                <c:pt idx="225">
                  <c:v>2.5618500000000002</c:v>
                </c:pt>
                <c:pt idx="226">
                  <c:v>2.5639699999999999</c:v>
                </c:pt>
                <c:pt idx="227">
                  <c:v>2.6205400000000001</c:v>
                </c:pt>
                <c:pt idx="228">
                  <c:v>2.73367</c:v>
                </c:pt>
                <c:pt idx="229">
                  <c:v>2.4683700000000002</c:v>
                </c:pt>
                <c:pt idx="230">
                  <c:v>2.48902</c:v>
                </c:pt>
                <c:pt idx="231">
                  <c:v>2.48902</c:v>
                </c:pt>
                <c:pt idx="232">
                  <c:v>2.5668000000000002</c:v>
                </c:pt>
                <c:pt idx="233">
                  <c:v>2.6092200000000001</c:v>
                </c:pt>
                <c:pt idx="234">
                  <c:v>2.5526599999999999</c:v>
                </c:pt>
                <c:pt idx="235">
                  <c:v>2.7364999999999999</c:v>
                </c:pt>
                <c:pt idx="236">
                  <c:v>2.6637</c:v>
                </c:pt>
                <c:pt idx="237">
                  <c:v>2.6949299999999998</c:v>
                </c:pt>
                <c:pt idx="238">
                  <c:v>3.012</c:v>
                </c:pt>
                <c:pt idx="239">
                  <c:v>3.0550000000000002</c:v>
                </c:pt>
                <c:pt idx="240">
                  <c:v>2.8010000000000002</c:v>
                </c:pt>
                <c:pt idx="241">
                  <c:v>2.7294299999999998</c:v>
                </c:pt>
                <c:pt idx="242">
                  <c:v>2.6127600000000002</c:v>
                </c:pt>
                <c:pt idx="243">
                  <c:v>3.1430899999999999</c:v>
                </c:pt>
                <c:pt idx="244">
                  <c:v>3.0207600000000001</c:v>
                </c:pt>
                <c:pt idx="245">
                  <c:v>2.9470000000000001</c:v>
                </c:pt>
                <c:pt idx="246">
                  <c:v>2.47417</c:v>
                </c:pt>
                <c:pt idx="247">
                  <c:v>2.8192300000000001</c:v>
                </c:pt>
                <c:pt idx="248">
                  <c:v>2.91</c:v>
                </c:pt>
                <c:pt idx="249">
                  <c:v>2.7959000000000001</c:v>
                </c:pt>
                <c:pt idx="250">
                  <c:v>2.6960000000000002</c:v>
                </c:pt>
                <c:pt idx="251">
                  <c:v>3</c:v>
                </c:pt>
                <c:pt idx="252">
                  <c:v>2.6926999999999999</c:v>
                </c:pt>
                <c:pt idx="253">
                  <c:v>2.7189000000000001</c:v>
                </c:pt>
                <c:pt idx="254">
                  <c:v>2.7987299999999999</c:v>
                </c:pt>
                <c:pt idx="255">
                  <c:v>2.8809999999999998</c:v>
                </c:pt>
                <c:pt idx="256">
                  <c:v>2.911</c:v>
                </c:pt>
                <c:pt idx="257">
                  <c:v>2.9062000000000001</c:v>
                </c:pt>
                <c:pt idx="258">
                  <c:v>2.9394</c:v>
                </c:pt>
                <c:pt idx="259">
                  <c:v>2.9188999999999998</c:v>
                </c:pt>
                <c:pt idx="260">
                  <c:v>2.6179000000000001</c:v>
                </c:pt>
                <c:pt idx="261">
                  <c:v>2.742</c:v>
                </c:pt>
                <c:pt idx="262">
                  <c:v>3.0264199999999999</c:v>
                </c:pt>
                <c:pt idx="263">
                  <c:v>3.1349999999999998</c:v>
                </c:pt>
                <c:pt idx="264">
                  <c:v>2.5894200000000001</c:v>
                </c:pt>
                <c:pt idx="265">
                  <c:v>2.7839999999999998</c:v>
                </c:pt>
                <c:pt idx="266">
                  <c:v>2.6145</c:v>
                </c:pt>
                <c:pt idx="267">
                  <c:v>2.5625549750200487</c:v>
                </c:pt>
                <c:pt idx="268">
                  <c:v>2.6934404402176781</c:v>
                </c:pt>
                <c:pt idx="269">
                  <c:v>2.6952082071706447</c:v>
                </c:pt>
                <c:pt idx="270">
                  <c:v>3.0257099166972372</c:v>
                </c:pt>
                <c:pt idx="271">
                  <c:v>2.8086281348729671</c:v>
                </c:pt>
                <c:pt idx="272">
                  <c:v>2.8107494552165266</c:v>
                </c:pt>
                <c:pt idx="273">
                  <c:v>2.8100423484353403</c:v>
                </c:pt>
                <c:pt idx="274">
                  <c:v>2.8135778823412729</c:v>
                </c:pt>
                <c:pt idx="275">
                  <c:v>2.5745757903002198</c:v>
                </c:pt>
                <c:pt idx="276">
                  <c:v>2.8489332214006002</c:v>
                </c:pt>
                <c:pt idx="277">
                  <c:v>2.8595398231183982</c:v>
                </c:pt>
                <c:pt idx="278">
                  <c:v>2.8920667350529796</c:v>
                </c:pt>
                <c:pt idx="279">
                  <c:v>2.5950799999999998</c:v>
                </c:pt>
                <c:pt idx="280">
                  <c:v>2.6240732649832781</c:v>
                </c:pt>
                <c:pt idx="281">
                  <c:v>3.0617723625377509</c:v>
                </c:pt>
                <c:pt idx="282">
                  <c:v>3.1678383797157332</c:v>
                </c:pt>
                <c:pt idx="283">
                  <c:v>3.0971277015970782</c:v>
                </c:pt>
                <c:pt idx="284">
                  <c:v>3.1112698372208096</c:v>
                </c:pt>
                <c:pt idx="285">
                  <c:v>3.0971277015970782</c:v>
                </c:pt>
                <c:pt idx="286">
                  <c:v>3.081571352410974</c:v>
                </c:pt>
                <c:pt idx="287">
                  <c:v>3.0603581489753782</c:v>
                </c:pt>
                <c:pt idx="288">
                  <c:v>2.9814500000000002</c:v>
                </c:pt>
                <c:pt idx="289">
                  <c:v>3.0314000000000001</c:v>
                </c:pt>
                <c:pt idx="290">
                  <c:v>2.8361999999999998</c:v>
                </c:pt>
                <c:pt idx="291">
                  <c:v>2.8157000000000001</c:v>
                </c:pt>
                <c:pt idx="292">
                  <c:v>3.0590000000000002</c:v>
                </c:pt>
                <c:pt idx="293">
                  <c:v>2.8963000000000001</c:v>
                </c:pt>
                <c:pt idx="294">
                  <c:v>3.0870000000000002</c:v>
                </c:pt>
                <c:pt idx="295">
                  <c:v>2.7742</c:v>
                </c:pt>
                <c:pt idx="296">
                  <c:v>3.17632</c:v>
                </c:pt>
                <c:pt idx="297">
                  <c:v>2.7280199999999999</c:v>
                </c:pt>
                <c:pt idx="298">
                  <c:v>2.8786299999999998</c:v>
                </c:pt>
                <c:pt idx="299">
                  <c:v>2.8690000000000002</c:v>
                </c:pt>
                <c:pt idx="300">
                  <c:v>3.1960000000000002</c:v>
                </c:pt>
                <c:pt idx="301">
                  <c:v>2.7759999999999998</c:v>
                </c:pt>
                <c:pt idx="302">
                  <c:v>2.8963100000000002</c:v>
                </c:pt>
                <c:pt idx="303">
                  <c:v>3.06</c:v>
                </c:pt>
                <c:pt idx="304">
                  <c:v>2.7608000000000001</c:v>
                </c:pt>
                <c:pt idx="305">
                  <c:v>2.7738999999999998</c:v>
                </c:pt>
                <c:pt idx="306">
                  <c:v>2.7467999999999999</c:v>
                </c:pt>
                <c:pt idx="307">
                  <c:v>3.1560000000000001</c:v>
                </c:pt>
                <c:pt idx="308">
                  <c:v>3.0434000000000001</c:v>
                </c:pt>
                <c:pt idx="309">
                  <c:v>2.7732999999999999</c:v>
                </c:pt>
                <c:pt idx="310">
                  <c:v>2.89</c:v>
                </c:pt>
                <c:pt idx="311">
                  <c:v>2.7208999999999999</c:v>
                </c:pt>
                <c:pt idx="312">
                  <c:v>2.8178200000000002</c:v>
                </c:pt>
                <c:pt idx="313">
                  <c:v>3.0329999999999999</c:v>
                </c:pt>
                <c:pt idx="314">
                  <c:v>2.7</c:v>
                </c:pt>
                <c:pt idx="315">
                  <c:v>2.8107500000000001</c:v>
                </c:pt>
                <c:pt idx="316">
                  <c:v>3.0038</c:v>
                </c:pt>
                <c:pt idx="317">
                  <c:v>2.7747000000000002</c:v>
                </c:pt>
                <c:pt idx="318">
                  <c:v>2.8235000000000001</c:v>
                </c:pt>
                <c:pt idx="319">
                  <c:v>2.7437999999999998</c:v>
                </c:pt>
                <c:pt idx="320">
                  <c:v>2.7572000000000001</c:v>
                </c:pt>
                <c:pt idx="321">
                  <c:v>2.8425699999999998</c:v>
                </c:pt>
                <c:pt idx="322">
                  <c:v>3.0525799999999998</c:v>
                </c:pt>
                <c:pt idx="323">
                  <c:v>2.7690299999999999</c:v>
                </c:pt>
                <c:pt idx="324">
                  <c:v>2.7046999999999999</c:v>
                </c:pt>
                <c:pt idx="325">
                  <c:v>2.8142900000000002</c:v>
                </c:pt>
                <c:pt idx="326">
                  <c:v>3.0150999999999999</c:v>
                </c:pt>
                <c:pt idx="327">
                  <c:v>2.93025</c:v>
                </c:pt>
                <c:pt idx="328">
                  <c:v>2.8107500000000001</c:v>
                </c:pt>
                <c:pt idx="329">
                  <c:v>3.14</c:v>
                </c:pt>
                <c:pt idx="330">
                  <c:v>2.9938899999999999</c:v>
                </c:pt>
                <c:pt idx="331">
                  <c:v>3.1869999999999998</c:v>
                </c:pt>
                <c:pt idx="332">
                  <c:v>2.6619999999999999</c:v>
                </c:pt>
                <c:pt idx="333">
                  <c:v>2.7284000000000002</c:v>
                </c:pt>
                <c:pt idx="334">
                  <c:v>2.673</c:v>
                </c:pt>
                <c:pt idx="335">
                  <c:v>2.7829999999999999</c:v>
                </c:pt>
                <c:pt idx="336">
                  <c:v>2.9853999999999998</c:v>
                </c:pt>
                <c:pt idx="337">
                  <c:v>2.8439999999999999</c:v>
                </c:pt>
                <c:pt idx="338">
                  <c:v>3.0489999999999999</c:v>
                </c:pt>
                <c:pt idx="339">
                  <c:v>2.9253</c:v>
                </c:pt>
                <c:pt idx="340">
                  <c:v>3.125</c:v>
                </c:pt>
                <c:pt idx="341">
                  <c:v>2.7442799999999998</c:v>
                </c:pt>
                <c:pt idx="342">
                  <c:v>2.80863</c:v>
                </c:pt>
                <c:pt idx="343">
                  <c:v>2.9274200000000001</c:v>
                </c:pt>
                <c:pt idx="344">
                  <c:v>2.7987000000000002</c:v>
                </c:pt>
                <c:pt idx="345">
                  <c:v>2.8645</c:v>
                </c:pt>
                <c:pt idx="346">
                  <c:v>3.0619999999999998</c:v>
                </c:pt>
                <c:pt idx="347">
                  <c:v>3.0790000000000002</c:v>
                </c:pt>
                <c:pt idx="348">
                  <c:v>2.8106</c:v>
                </c:pt>
                <c:pt idx="349">
                  <c:v>2.7139000000000002</c:v>
                </c:pt>
                <c:pt idx="350">
                  <c:v>3.024</c:v>
                </c:pt>
                <c:pt idx="351">
                  <c:v>2.9963000000000002</c:v>
                </c:pt>
                <c:pt idx="352">
                  <c:v>2.8892000000000002</c:v>
                </c:pt>
                <c:pt idx="353">
                  <c:v>3.0720000000000001</c:v>
                </c:pt>
                <c:pt idx="354">
                  <c:v>2.94156</c:v>
                </c:pt>
                <c:pt idx="355">
                  <c:v>3.15299</c:v>
                </c:pt>
                <c:pt idx="356">
                  <c:v>2.8580999999999999</c:v>
                </c:pt>
                <c:pt idx="357">
                  <c:v>2.8149999999999999</c:v>
                </c:pt>
                <c:pt idx="358">
                  <c:v>3.06</c:v>
                </c:pt>
                <c:pt idx="359">
                  <c:v>2.9489999999999998</c:v>
                </c:pt>
                <c:pt idx="360">
                  <c:v>3.1049099999999998</c:v>
                </c:pt>
                <c:pt idx="361">
                  <c:v>2.7895400000000001</c:v>
                </c:pt>
                <c:pt idx="362">
                  <c:v>2.8609499999999999</c:v>
                </c:pt>
                <c:pt idx="363">
                  <c:v>3.09</c:v>
                </c:pt>
                <c:pt idx="364">
                  <c:v>3.09076</c:v>
                </c:pt>
                <c:pt idx="365">
                  <c:v>2.7410000000000001</c:v>
                </c:pt>
                <c:pt idx="366">
                  <c:v>3.0646</c:v>
                </c:pt>
                <c:pt idx="367">
                  <c:v>2.8370000000000002</c:v>
                </c:pt>
                <c:pt idx="368">
                  <c:v>2.8860000000000001</c:v>
                </c:pt>
                <c:pt idx="369">
                  <c:v>3.012</c:v>
                </c:pt>
                <c:pt idx="370">
                  <c:v>2.88924</c:v>
                </c:pt>
                <c:pt idx="371">
                  <c:v>3.1589999999999998</c:v>
                </c:pt>
                <c:pt idx="372">
                  <c:v>2.8809999999999998</c:v>
                </c:pt>
                <c:pt idx="373">
                  <c:v>2.9040900000000001</c:v>
                </c:pt>
                <c:pt idx="374">
                  <c:v>2.81853</c:v>
                </c:pt>
                <c:pt idx="375">
                  <c:v>3.089</c:v>
                </c:pt>
                <c:pt idx="376">
                  <c:v>3.0780400000000001</c:v>
                </c:pt>
                <c:pt idx="377">
                  <c:v>2.7484999999999999</c:v>
                </c:pt>
                <c:pt idx="378">
                  <c:v>2.6905000000000001</c:v>
                </c:pt>
                <c:pt idx="379">
                  <c:v>2.9981</c:v>
                </c:pt>
                <c:pt idx="380">
                  <c:v>2.7294</c:v>
                </c:pt>
                <c:pt idx="381">
                  <c:v>3.0339999999999998</c:v>
                </c:pt>
                <c:pt idx="382">
                  <c:v>2.6762000000000001</c:v>
                </c:pt>
                <c:pt idx="383">
                  <c:v>2.6789999999999998</c:v>
                </c:pt>
                <c:pt idx="384">
                  <c:v>2.8069999999999999</c:v>
                </c:pt>
                <c:pt idx="385">
                  <c:v>2.8672</c:v>
                </c:pt>
                <c:pt idx="386">
                  <c:v>2.7846000000000002</c:v>
                </c:pt>
                <c:pt idx="387">
                  <c:v>3.0209999999999999</c:v>
                </c:pt>
                <c:pt idx="388">
                  <c:v>2.8010000000000002</c:v>
                </c:pt>
                <c:pt idx="389">
                  <c:v>2.8927738418341664</c:v>
                </c:pt>
                <c:pt idx="390">
                  <c:v>2.8736819587421292</c:v>
                </c:pt>
                <c:pt idx="391">
                  <c:v>2.7527666991592294</c:v>
                </c:pt>
                <c:pt idx="392">
                  <c:v>2.837195248832904</c:v>
                </c:pt>
                <c:pt idx="393">
                  <c:v>3.0221743827913041</c:v>
                </c:pt>
                <c:pt idx="394">
                  <c:v>2.6222418584200051</c:v>
                </c:pt>
                <c:pt idx="395">
                  <c:v>2.7011479041326116</c:v>
                </c:pt>
                <c:pt idx="396">
                  <c:v>2.9323718215806132</c:v>
                </c:pt>
                <c:pt idx="397">
                  <c:v>2.7860714285531163</c:v>
                </c:pt>
                <c:pt idx="398">
                  <c:v>2.8209317928656126</c:v>
                </c:pt>
                <c:pt idx="399">
                  <c:v>2.8489332214006002</c:v>
                </c:pt>
                <c:pt idx="400">
                  <c:v>2.8439834739322944</c:v>
                </c:pt>
                <c:pt idx="401">
                  <c:v>2.9224723266440011</c:v>
                </c:pt>
                <c:pt idx="402">
                  <c:v>3.0950063812535187</c:v>
                </c:pt>
                <c:pt idx="403">
                  <c:v>3.1112698372208096</c:v>
                </c:pt>
                <c:pt idx="404">
                  <c:v>3.0759852088396009</c:v>
                </c:pt>
                <c:pt idx="405">
                  <c:v>2.1354624791833738</c:v>
                </c:pt>
                <c:pt idx="406">
                  <c:v>2.8362052993392424</c:v>
                </c:pt>
                <c:pt idx="407">
                  <c:v>2.602152954766495</c:v>
                </c:pt>
                <c:pt idx="408">
                  <c:v>2.5735858408065586</c:v>
                </c:pt>
                <c:pt idx="409">
                  <c:v>2.6494583984278752</c:v>
                </c:pt>
                <c:pt idx="410">
                  <c:v>2.6516504294495533</c:v>
                </c:pt>
                <c:pt idx="411">
                  <c:v>2.7011479041326116</c:v>
                </c:pt>
                <c:pt idx="412">
                  <c:v>2.6749849532287095</c:v>
                </c:pt>
                <c:pt idx="413">
                  <c:v>2.5352606532662478</c:v>
                </c:pt>
                <c:pt idx="414">
                  <c:v>2.7669100000000002</c:v>
                </c:pt>
                <c:pt idx="415">
                  <c:v>2.6573099999999998</c:v>
                </c:pt>
                <c:pt idx="416">
                  <c:v>2.6573000000000002</c:v>
                </c:pt>
                <c:pt idx="417">
                  <c:v>2.5400999999999998</c:v>
                </c:pt>
                <c:pt idx="418">
                  <c:v>2.6475499999999998</c:v>
                </c:pt>
                <c:pt idx="419">
                  <c:v>2.8008500000000001</c:v>
                </c:pt>
                <c:pt idx="420">
                  <c:v>2.6785000000000001</c:v>
                </c:pt>
                <c:pt idx="421">
                  <c:v>2.8298999999999999</c:v>
                </c:pt>
                <c:pt idx="422">
                  <c:v>2.8553000000000002</c:v>
                </c:pt>
                <c:pt idx="423">
                  <c:v>2.8313000000000001</c:v>
                </c:pt>
                <c:pt idx="424">
                  <c:v>2.8418999999999999</c:v>
                </c:pt>
                <c:pt idx="425">
                  <c:v>2.8136000000000001</c:v>
                </c:pt>
                <c:pt idx="426">
                  <c:v>2.8001399999999999</c:v>
                </c:pt>
                <c:pt idx="427">
                  <c:v>2.786</c:v>
                </c:pt>
                <c:pt idx="428">
                  <c:v>2.7559999999999998</c:v>
                </c:pt>
                <c:pt idx="429">
                  <c:v>2.5724</c:v>
                </c:pt>
                <c:pt idx="430">
                  <c:v>2.8043900000000002</c:v>
                </c:pt>
                <c:pt idx="431">
                  <c:v>3.0689799999999998</c:v>
                </c:pt>
                <c:pt idx="432">
                  <c:v>2.8262999999999998</c:v>
                </c:pt>
                <c:pt idx="433">
                  <c:v>3.8071000000000002</c:v>
                </c:pt>
                <c:pt idx="434">
                  <c:v>2.8298000000000001</c:v>
                </c:pt>
                <c:pt idx="435">
                  <c:v>2.6509399999999999</c:v>
                </c:pt>
                <c:pt idx="436">
                  <c:v>2.5576099999999999</c:v>
                </c:pt>
                <c:pt idx="437">
                  <c:v>2.8228</c:v>
                </c:pt>
                <c:pt idx="438">
                  <c:v>2.81</c:v>
                </c:pt>
                <c:pt idx="439">
                  <c:v>3.1265399999999999</c:v>
                </c:pt>
                <c:pt idx="440">
                  <c:v>2.7549000000000001</c:v>
                </c:pt>
                <c:pt idx="441">
                  <c:v>2.8071999999999999</c:v>
                </c:pt>
                <c:pt idx="442">
                  <c:v>2.8475000000000001</c:v>
                </c:pt>
                <c:pt idx="443">
                  <c:v>2.6873</c:v>
                </c:pt>
                <c:pt idx="444">
                  <c:v>2.6467000000000001</c:v>
                </c:pt>
                <c:pt idx="445">
                  <c:v>2.6320000000000001</c:v>
                </c:pt>
                <c:pt idx="446">
                  <c:v>2.6751</c:v>
                </c:pt>
                <c:pt idx="447">
                  <c:v>2.8860999999999999</c:v>
                </c:pt>
                <c:pt idx="448">
                  <c:v>3.2901699999999998</c:v>
                </c:pt>
                <c:pt idx="449">
                  <c:v>3.0460699999999998</c:v>
                </c:pt>
                <c:pt idx="450">
                  <c:v>2.9775999999999998</c:v>
                </c:pt>
                <c:pt idx="451">
                  <c:v>3.0493999999999999</c:v>
                </c:pt>
                <c:pt idx="452">
                  <c:v>2.8262999999999998</c:v>
                </c:pt>
                <c:pt idx="453">
                  <c:v>2.8553000000000002</c:v>
                </c:pt>
                <c:pt idx="454">
                  <c:v>2.569626042831914</c:v>
                </c:pt>
                <c:pt idx="455">
                  <c:v>2.8906525214906065</c:v>
                </c:pt>
                <c:pt idx="456">
                  <c:v>2.8871169875846738</c:v>
                </c:pt>
                <c:pt idx="457">
                  <c:v>2.8814601333351817</c:v>
                </c:pt>
                <c:pt idx="458">
                  <c:v>2.5724544699566598</c:v>
                </c:pt>
                <c:pt idx="459">
                  <c:v>2.5469986258339441</c:v>
                </c:pt>
                <c:pt idx="460">
                  <c:v>2.6360940802634496</c:v>
                </c:pt>
                <c:pt idx="461">
                  <c:v>2.8644895705867044</c:v>
                </c:pt>
                <c:pt idx="462">
                  <c:v>2.8701464248361965</c:v>
                </c:pt>
                <c:pt idx="463">
                  <c:v>2.8701464248361965</c:v>
                </c:pt>
                <c:pt idx="464">
                  <c:v>2.8729748519609424</c:v>
                </c:pt>
                <c:pt idx="465">
                  <c:v>2.8722677451797565</c:v>
                </c:pt>
                <c:pt idx="466">
                  <c:v>2.9401499961736652</c:v>
                </c:pt>
                <c:pt idx="467">
                  <c:v>2.9005520164272185</c:v>
                </c:pt>
                <c:pt idx="468">
                  <c:v>2.9168154723945086</c:v>
                </c:pt>
                <c:pt idx="469">
                  <c:v>2.8701464248361965</c:v>
                </c:pt>
                <c:pt idx="470">
                  <c:v>2.8651966773678903</c:v>
                </c:pt>
                <c:pt idx="471">
                  <c:v>2.6728636328851496</c:v>
                </c:pt>
                <c:pt idx="472">
                  <c:v>2.7011479041326116</c:v>
                </c:pt>
                <c:pt idx="473">
                  <c:v>2.6695402310135732</c:v>
                </c:pt>
                <c:pt idx="474">
                  <c:v>2.8729748519609424</c:v>
                </c:pt>
                <c:pt idx="475">
                  <c:v>2.8552971824312792</c:v>
                </c:pt>
                <c:pt idx="476">
                  <c:v>2.8708535316173829</c:v>
                </c:pt>
                <c:pt idx="477">
                  <c:v>2.8482261146194134</c:v>
                </c:pt>
                <c:pt idx="478">
                  <c:v>2.8439834739322944</c:v>
                </c:pt>
                <c:pt idx="479">
                  <c:v>2.8404479400263618</c:v>
                </c:pt>
                <c:pt idx="480">
                  <c:v>2.8376195129016155</c:v>
                </c:pt>
                <c:pt idx="481">
                  <c:v>2.8390337264639882</c:v>
                </c:pt>
                <c:pt idx="482">
                  <c:v>2.8404479400263618</c:v>
                </c:pt>
                <c:pt idx="483">
                  <c:v>2.839740833245175</c:v>
                </c:pt>
                <c:pt idx="484">
                  <c:v>2.8765103858668755</c:v>
                </c:pt>
                <c:pt idx="485">
                  <c:v>2.8807530265539949</c:v>
                </c:pt>
                <c:pt idx="486">
                  <c:v>2.8637824638055176</c:v>
                </c:pt>
                <c:pt idx="487">
                  <c:v>2.8694393180550097</c:v>
                </c:pt>
                <c:pt idx="488">
                  <c:v>2.648822002324807</c:v>
                </c:pt>
                <c:pt idx="489">
                  <c:v>2.8708535316173829</c:v>
                </c:pt>
                <c:pt idx="490">
                  <c:v>2.8708535316173829</c:v>
                </c:pt>
                <c:pt idx="491">
                  <c:v>2.8425692603699209</c:v>
                </c:pt>
                <c:pt idx="492">
                  <c:v>2.874389065523316</c:v>
                </c:pt>
                <c:pt idx="493">
                  <c:v>2.7881220382185572</c:v>
                </c:pt>
                <c:pt idx="494">
                  <c:v>2.7894019014925049</c:v>
                </c:pt>
                <c:pt idx="495">
                  <c:v>2.9504737551789884</c:v>
                </c:pt>
                <c:pt idx="496">
                  <c:v>2.8758032790856891</c:v>
                </c:pt>
                <c:pt idx="497">
                  <c:v>3.2020623479251622</c:v>
                </c:pt>
                <c:pt idx="498">
                  <c:v>3.0162346858293372</c:v>
                </c:pt>
                <c:pt idx="499">
                  <c:v>3.2379833724094387</c:v>
                </c:pt>
                <c:pt idx="500">
                  <c:v>2.9974963561278938</c:v>
                </c:pt>
                <c:pt idx="501">
                  <c:v>3.1322709086220502</c:v>
                </c:pt>
                <c:pt idx="502">
                  <c:v>2.9985570162996735</c:v>
                </c:pt>
                <c:pt idx="503">
                  <c:v>3.0723082535774306</c:v>
                </c:pt>
                <c:pt idx="504">
                  <c:v>2.9931830047626558</c:v>
                </c:pt>
                <c:pt idx="505">
                  <c:v>3.1118355226457588</c:v>
                </c:pt>
                <c:pt idx="506">
                  <c:v>3.0617723625377509</c:v>
                </c:pt>
                <c:pt idx="507">
                  <c:v>2.8284271247461903</c:v>
                </c:pt>
                <c:pt idx="508">
                  <c:v>2.9567670055315487</c:v>
                </c:pt>
                <c:pt idx="509">
                  <c:v>2.9153305481540168</c:v>
                </c:pt>
                <c:pt idx="510">
                  <c:v>2.9969306707029446</c:v>
                </c:pt>
                <c:pt idx="511">
                  <c:v>3.015244736335676</c:v>
                </c:pt>
                <c:pt idx="512">
                  <c:v>3.1959812296069576</c:v>
                </c:pt>
                <c:pt idx="513">
                  <c:v>3.1562418285042733</c:v>
                </c:pt>
                <c:pt idx="514">
                  <c:v>2.7358668470888712</c:v>
                </c:pt>
                <c:pt idx="515">
                  <c:v>2.8574892134529577</c:v>
                </c:pt>
                <c:pt idx="516">
                  <c:v>2.9593833006219388</c:v>
                </c:pt>
                <c:pt idx="517">
                  <c:v>2.773838481238589</c:v>
                </c:pt>
                <c:pt idx="518">
                  <c:v>2.9342810098898164</c:v>
                </c:pt>
                <c:pt idx="519">
                  <c:v>2.8255279869433254</c:v>
                </c:pt>
                <c:pt idx="520">
                  <c:v>2.9755053352329921</c:v>
                </c:pt>
                <c:pt idx="521">
                  <c:v>2.9755053352329921</c:v>
                </c:pt>
                <c:pt idx="522">
                  <c:v>2.8826622148631982</c:v>
                </c:pt>
                <c:pt idx="523">
                  <c:v>2.8977235893024718</c:v>
                </c:pt>
                <c:pt idx="524">
                  <c:v>2.8468119010570403</c:v>
                </c:pt>
                <c:pt idx="525">
                  <c:v>2.9681514247086525</c:v>
                </c:pt>
                <c:pt idx="526">
                  <c:v>2.8575599241310758</c:v>
                </c:pt>
                <c:pt idx="527">
                  <c:v>2.9960821425655206</c:v>
                </c:pt>
                <c:pt idx="528">
                  <c:v>2.7873442207592518</c:v>
                </c:pt>
                <c:pt idx="529">
                  <c:v>2.8695100287331283</c:v>
                </c:pt>
                <c:pt idx="530">
                  <c:v>2.7473926876222121</c:v>
                </c:pt>
                <c:pt idx="531">
                  <c:v>2.7769497510758097</c:v>
                </c:pt>
                <c:pt idx="532">
                  <c:v>2.7923646789056762</c:v>
                </c:pt>
                <c:pt idx="533">
                  <c:v>2.8687322112738238</c:v>
                </c:pt>
                <c:pt idx="534">
                  <c:v>2.7835258441408448</c:v>
                </c:pt>
                <c:pt idx="535">
                  <c:v>2.8991448739326571</c:v>
                </c:pt>
                <c:pt idx="536">
                  <c:v>3.0300939787405934</c:v>
                </c:pt>
                <c:pt idx="537">
                  <c:v>2.8502060136067362</c:v>
                </c:pt>
                <c:pt idx="538">
                  <c:v>2.8040319407952543</c:v>
                </c:pt>
                <c:pt idx="539">
                  <c:v>2.8183154977752225</c:v>
                </c:pt>
                <c:pt idx="540">
                  <c:v>2.7708686327576055</c:v>
                </c:pt>
                <c:pt idx="541">
                  <c:v>2.7717878715731481</c:v>
                </c:pt>
                <c:pt idx="542">
                  <c:v>2.8541092430388857</c:v>
                </c:pt>
                <c:pt idx="543">
                  <c:v>2.8115979833539506</c:v>
                </c:pt>
                <c:pt idx="544">
                  <c:v>2.569626042831914</c:v>
                </c:pt>
                <c:pt idx="545">
                  <c:v>2.8058704184263394</c:v>
                </c:pt>
                <c:pt idx="546">
                  <c:v>2.8758739897638077</c:v>
                </c:pt>
                <c:pt idx="547">
                  <c:v>2.797809401120813</c:v>
                </c:pt>
                <c:pt idx="548">
                  <c:v>2.9977791988403681</c:v>
                </c:pt>
                <c:pt idx="549">
                  <c:v>2.9154719695102544</c:v>
                </c:pt>
                <c:pt idx="550">
                  <c:v>2.8604590619339412</c:v>
                </c:pt>
                <c:pt idx="551">
                  <c:v>2.9916273698440459</c:v>
                </c:pt>
                <c:pt idx="552">
                  <c:v>2.912926385097983</c:v>
                </c:pt>
                <c:pt idx="553">
                  <c:v>2.8960265330276243</c:v>
                </c:pt>
                <c:pt idx="554">
                  <c:v>2.8552971824312792</c:v>
                </c:pt>
                <c:pt idx="555">
                  <c:v>2.864984545333535</c:v>
                </c:pt>
                <c:pt idx="556">
                  <c:v>2.8172548376034428</c:v>
                </c:pt>
                <c:pt idx="557">
                  <c:v>2.7715757395387919</c:v>
                </c:pt>
                <c:pt idx="558">
                  <c:v>2.9030976008394895</c:v>
                </c:pt>
                <c:pt idx="559">
                  <c:v>2.8206489501531382</c:v>
                </c:pt>
                <c:pt idx="560">
                  <c:v>2.9450997436419706</c:v>
                </c:pt>
                <c:pt idx="561">
                  <c:v>2.8797560059925216</c:v>
                </c:pt>
                <c:pt idx="562">
                  <c:v>2.8489332214006002</c:v>
                </c:pt>
                <c:pt idx="563">
                  <c:v>2.9443219261826652</c:v>
                </c:pt>
                <c:pt idx="564">
                  <c:v>2.6679845960949624</c:v>
                </c:pt>
                <c:pt idx="565">
                  <c:v>2.7657067532549435</c:v>
                </c:pt>
                <c:pt idx="566">
                  <c:v>2.8429935244386333</c:v>
                </c:pt>
                <c:pt idx="567">
                  <c:v>2.9612924889311425</c:v>
                </c:pt>
                <c:pt idx="568">
                  <c:v>2.7980215331551688</c:v>
                </c:pt>
                <c:pt idx="569">
                  <c:v>2.793920313824287</c:v>
                </c:pt>
                <c:pt idx="570">
                  <c:v>2.7908797546651845</c:v>
                </c:pt>
                <c:pt idx="571">
                  <c:v>2.7421600974414315</c:v>
                </c:pt>
                <c:pt idx="572">
                  <c:v>2.921058113081628</c:v>
                </c:pt>
                <c:pt idx="573">
                  <c:v>2.8651259666897722</c:v>
                </c:pt>
                <c:pt idx="574">
                  <c:v>2.7980215331551688</c:v>
                </c:pt>
                <c:pt idx="575">
                  <c:v>2.8729748519609424</c:v>
                </c:pt>
                <c:pt idx="576">
                  <c:v>2.9452411649982078</c:v>
                </c:pt>
                <c:pt idx="577">
                  <c:v>3.0686312983152604</c:v>
                </c:pt>
                <c:pt idx="578">
                  <c:v>3.0033653424117421</c:v>
                </c:pt>
                <c:pt idx="579">
                  <c:v>2.8703585568705527</c:v>
                </c:pt>
                <c:pt idx="580">
                  <c:v>2.9269270993654768</c:v>
                </c:pt>
                <c:pt idx="581">
                  <c:v>2.8610247473588903</c:v>
                </c:pt>
                <c:pt idx="582">
                  <c:v>3.0607824130440897</c:v>
                </c:pt>
                <c:pt idx="583">
                  <c:v>3.035750832990086</c:v>
                </c:pt>
                <c:pt idx="584">
                  <c:v>2.8280028606774783</c:v>
                </c:pt>
                <c:pt idx="585">
                  <c:v>2.9088958764452197</c:v>
                </c:pt>
                <c:pt idx="586">
                  <c:v>2.7607570057866377</c:v>
                </c:pt>
                <c:pt idx="587">
                  <c:v>2.8005671175674403</c:v>
                </c:pt>
                <c:pt idx="588">
                  <c:v>2.7573628932369423</c:v>
                </c:pt>
                <c:pt idx="589">
                  <c:v>2.8543779436157366</c:v>
                </c:pt>
                <c:pt idx="590">
                  <c:v>2.674065714413167</c:v>
                </c:pt>
                <c:pt idx="591">
                  <c:v>2.7876270634717266</c:v>
                </c:pt>
                <c:pt idx="592">
                  <c:v>2.6272552454986173</c:v>
                </c:pt>
                <c:pt idx="593">
                  <c:v>2.5976274713669012</c:v>
                </c:pt>
                <c:pt idx="594">
                  <c:v>2.5223205991705338</c:v>
                </c:pt>
                <c:pt idx="595">
                  <c:v>3.1819805153394642</c:v>
                </c:pt>
                <c:pt idx="596">
                  <c:v>3.0851068863169075</c:v>
                </c:pt>
                <c:pt idx="597">
                  <c:v>3.2661262223006631</c:v>
                </c:pt>
                <c:pt idx="598">
                  <c:v>3.1169974021484204</c:v>
                </c:pt>
                <c:pt idx="599">
                  <c:v>3.0933800356567893</c:v>
                </c:pt>
                <c:pt idx="600">
                  <c:v>3.0702576439119893</c:v>
                </c:pt>
                <c:pt idx="601">
                  <c:v>3.0948649598972815</c:v>
                </c:pt>
                <c:pt idx="602">
                  <c:v>3.1176337982514881</c:v>
                </c:pt>
                <c:pt idx="603">
                  <c:v>3.1748387368494795</c:v>
                </c:pt>
                <c:pt idx="604">
                  <c:v>2.7937788924680493</c:v>
                </c:pt>
                <c:pt idx="605">
                  <c:v>2.6332656531387033</c:v>
                </c:pt>
                <c:pt idx="606">
                  <c:v>2.7464027381285505</c:v>
                </c:pt>
                <c:pt idx="607">
                  <c:v>3.006264480214607</c:v>
                </c:pt>
                <c:pt idx="608">
                  <c:v>3.0470645414890707</c:v>
                </c:pt>
                <c:pt idx="609">
                  <c:v>2.7329677092860067</c:v>
                </c:pt>
                <c:pt idx="610">
                  <c:v>3.0004662046088773</c:v>
                </c:pt>
                <c:pt idx="611">
                  <c:v>3.0398520523209682</c:v>
                </c:pt>
                <c:pt idx="612">
                  <c:v>2.7697372619077067</c:v>
                </c:pt>
                <c:pt idx="613">
                  <c:v>3.0278312370407967</c:v>
                </c:pt>
                <c:pt idx="614">
                  <c:v>3.0462160133516467</c:v>
                </c:pt>
                <c:pt idx="615">
                  <c:v>3.0649543430530906</c:v>
                </c:pt>
                <c:pt idx="616">
                  <c:v>3.1218764389386076</c:v>
                </c:pt>
                <c:pt idx="617">
                  <c:v>3.0763387622301939</c:v>
                </c:pt>
                <c:pt idx="618">
                  <c:v>2.6481148955436207</c:v>
                </c:pt>
                <c:pt idx="619">
                  <c:v>2.6389225073881959</c:v>
                </c:pt>
                <c:pt idx="620">
                  <c:v>2.7393316703166852</c:v>
                </c:pt>
                <c:pt idx="621">
                  <c:v>2.9889403640755368</c:v>
                </c:pt>
                <c:pt idx="622">
                  <c:v>3.0397813416428492</c:v>
                </c:pt>
                <c:pt idx="623">
                  <c:v>3.0467109880984773</c:v>
                </c:pt>
                <c:pt idx="624">
                  <c:v>3.0928850609099587</c:v>
                </c:pt>
                <c:pt idx="625">
                  <c:v>3.2689546494254094</c:v>
                </c:pt>
                <c:pt idx="626">
                  <c:v>3.1367256813435249</c:v>
                </c:pt>
                <c:pt idx="627">
                  <c:v>3.1009460782154856</c:v>
                </c:pt>
                <c:pt idx="628">
                  <c:v>3.0893495270040261</c:v>
                </c:pt>
                <c:pt idx="629">
                  <c:v>3.1137447109549625</c:v>
                </c:pt>
                <c:pt idx="630">
                  <c:v>3.1965469150319068</c:v>
                </c:pt>
                <c:pt idx="631">
                  <c:v>3.1302910096347274</c:v>
                </c:pt>
                <c:pt idx="632">
                  <c:v>2.7167042533187158</c:v>
                </c:pt>
                <c:pt idx="633">
                  <c:v>2.9943850862906731</c:v>
                </c:pt>
                <c:pt idx="634">
                  <c:v>3.0288918972125765</c:v>
                </c:pt>
                <c:pt idx="635">
                  <c:v>3.254105407020492</c:v>
                </c:pt>
                <c:pt idx="636">
                  <c:v>3.102077449065384</c:v>
                </c:pt>
                <c:pt idx="637">
                  <c:v>3.072591096289905</c:v>
                </c:pt>
                <c:pt idx="638">
                  <c:v>3.0331345378996959</c:v>
                </c:pt>
                <c:pt idx="639">
                  <c:v>3.0858139930980935</c:v>
                </c:pt>
                <c:pt idx="640">
                  <c:v>3.1395541084682717</c:v>
                </c:pt>
                <c:pt idx="641">
                  <c:v>2.7937788924680493</c:v>
                </c:pt>
                <c:pt idx="642">
                  <c:v>3.2038301148781283</c:v>
                </c:pt>
                <c:pt idx="643">
                  <c:v>2.8192347365907651</c:v>
                </c:pt>
                <c:pt idx="644">
                  <c:v>3.2672575931505614</c:v>
                </c:pt>
                <c:pt idx="645">
                  <c:v>3.1065322217868596</c:v>
                </c:pt>
                <c:pt idx="646">
                  <c:v>3.0740053098522782</c:v>
                </c:pt>
                <c:pt idx="647">
                  <c:v>3.0699040905213963</c:v>
                </c:pt>
                <c:pt idx="648">
                  <c:v>3.0582368286318182</c:v>
                </c:pt>
                <c:pt idx="649">
                  <c:v>3.0841169368232459</c:v>
                </c:pt>
                <c:pt idx="650">
                  <c:v>3.100875367537367</c:v>
                </c:pt>
                <c:pt idx="651">
                  <c:v>3.1612622866506981</c:v>
                </c:pt>
                <c:pt idx="652">
                  <c:v>3.2519840866769325</c:v>
                </c:pt>
                <c:pt idx="653">
                  <c:v>3.0867332319136365</c:v>
                </c:pt>
                <c:pt idx="654">
                  <c:v>3.0699040905213963</c:v>
                </c:pt>
                <c:pt idx="655">
                  <c:v>3.0362458077369165</c:v>
                </c:pt>
                <c:pt idx="656">
                  <c:v>3.0590146460911236</c:v>
                </c:pt>
                <c:pt idx="657">
                  <c:v>3.0653078964436835</c:v>
                </c:pt>
                <c:pt idx="658">
                  <c:v>3.1335437008281852</c:v>
                </c:pt>
                <c:pt idx="659">
                  <c:v>2.758423553408722</c:v>
                </c:pt>
                <c:pt idx="660">
                  <c:v>3.0181438741385409</c:v>
                </c:pt>
                <c:pt idx="661">
                  <c:v>3.0547720054040042</c:v>
                </c:pt>
                <c:pt idx="662">
                  <c:v>3.1181287729983187</c:v>
                </c:pt>
                <c:pt idx="663">
                  <c:v>3.0663685566154637</c:v>
                </c:pt>
                <c:pt idx="664">
                  <c:v>2.7251895346929542</c:v>
                </c:pt>
                <c:pt idx="665">
                  <c:v>3.0007490473213516</c:v>
                </c:pt>
                <c:pt idx="666">
                  <c:v>3.0344073301058314</c:v>
                </c:pt>
                <c:pt idx="667">
                  <c:v>3.0935921676911455</c:v>
                </c:pt>
                <c:pt idx="668">
                  <c:v>2.801203513670508</c:v>
                </c:pt>
                <c:pt idx="669">
                  <c:v>2.6954910498831191</c:v>
                </c:pt>
                <c:pt idx="670">
                  <c:v>3.2003652916503142</c:v>
                </c:pt>
                <c:pt idx="671">
                  <c:v>3.0490444404763934</c:v>
                </c:pt>
                <c:pt idx="672">
                  <c:v>2.7987286399363556</c:v>
                </c:pt>
                <c:pt idx="673">
                  <c:v>3.1607673119038675</c:v>
                </c:pt>
                <c:pt idx="674">
                  <c:v>3.0518728676011393</c:v>
                </c:pt>
                <c:pt idx="675">
                  <c:v>3.0582368286318182</c:v>
                </c:pt>
                <c:pt idx="676">
                  <c:v>3.0653078964436835</c:v>
                </c:pt>
                <c:pt idx="677">
                  <c:v>3.0201237731258632</c:v>
                </c:pt>
                <c:pt idx="678">
                  <c:v>2.7492311652532968</c:v>
                </c:pt>
                <c:pt idx="679">
                  <c:v>3.0151033149794388</c:v>
                </c:pt>
                <c:pt idx="680">
                  <c:v>3.0571054577819199</c:v>
                </c:pt>
                <c:pt idx="681">
                  <c:v>2.7167042533187158</c:v>
                </c:pt>
                <c:pt idx="682">
                  <c:v>3.0567519043913265</c:v>
                </c:pt>
                <c:pt idx="683">
                  <c:v>2.6778133803534554</c:v>
                </c:pt>
                <c:pt idx="684">
                  <c:v>3.1678383797157332</c:v>
                </c:pt>
                <c:pt idx="685">
                  <c:v>3.0557619548976658</c:v>
                </c:pt>
                <c:pt idx="686">
                  <c:v>3.2325386501943023</c:v>
                </c:pt>
                <c:pt idx="687">
                  <c:v>2.5378062376785193</c:v>
                </c:pt>
                <c:pt idx="688">
                  <c:v>2.7358668470888712</c:v>
                </c:pt>
                <c:pt idx="689">
                  <c:v>2.7850602658560195</c:v>
                </c:pt>
                <c:pt idx="690">
                  <c:v>2.7851599679121666</c:v>
                </c:pt>
                <c:pt idx="691">
                  <c:v>2.7840137478198632</c:v>
                </c:pt>
                <c:pt idx="692">
                  <c:v>2.7833773517167955</c:v>
                </c:pt>
                <c:pt idx="693">
                  <c:v>2.8340839789956829</c:v>
                </c:pt>
                <c:pt idx="694">
                  <c:v>2.8100423484353403</c:v>
                </c:pt>
                <c:pt idx="695">
                  <c:v>2.7874149314373708</c:v>
                </c:pt>
                <c:pt idx="696">
                  <c:v>2.7803438636255051</c:v>
                </c:pt>
                <c:pt idx="697">
                  <c:v>2.8552971824312792</c:v>
                </c:pt>
                <c:pt idx="698">
                  <c:v>2.8570578783164335</c:v>
                </c:pt>
                <c:pt idx="699">
                  <c:v>2.8569659544348793</c:v>
                </c:pt>
                <c:pt idx="700">
                  <c:v>2.8576872033516896</c:v>
                </c:pt>
                <c:pt idx="701">
                  <c:v>2.7812192618206137</c:v>
                </c:pt>
                <c:pt idx="702">
                  <c:v>2.8573690053001561</c:v>
                </c:pt>
                <c:pt idx="703">
                  <c:v>2.7808430810130229</c:v>
                </c:pt>
                <c:pt idx="704">
                  <c:v>2.857871051114798</c:v>
                </c:pt>
                <c:pt idx="705">
                  <c:v>2.7803608341882535</c:v>
                </c:pt>
                <c:pt idx="706">
                  <c:v>2.8578569089791745</c:v>
                </c:pt>
                <c:pt idx="707">
                  <c:v>2.7797597934242448</c:v>
                </c:pt>
                <c:pt idx="708">
                  <c:v>2.8581892491663319</c:v>
                </c:pt>
                <c:pt idx="709">
                  <c:v>2.7794727080710833</c:v>
                </c:pt>
                <c:pt idx="710">
                  <c:v>2.8581043963525898</c:v>
                </c:pt>
                <c:pt idx="711">
                  <c:v>2.7421600974414315</c:v>
                </c:pt>
                <c:pt idx="712">
                  <c:v>2.7838793975314378</c:v>
                </c:pt>
                <c:pt idx="713">
                  <c:v>2.7952638167085411</c:v>
                </c:pt>
                <c:pt idx="714">
                  <c:v>2.8015570670611014</c:v>
                </c:pt>
                <c:pt idx="715">
                  <c:v>2.807213921310594</c:v>
                </c:pt>
                <c:pt idx="716">
                  <c:v>2.7326141558954133</c:v>
                </c:pt>
                <c:pt idx="717">
                  <c:v>2.7597670562929766</c:v>
                </c:pt>
                <c:pt idx="718">
                  <c:v>2.7855057431281667</c:v>
                </c:pt>
                <c:pt idx="719">
                  <c:v>3.1395541084682717</c:v>
                </c:pt>
                <c:pt idx="720">
                  <c:v>3.1244927340289981</c:v>
                </c:pt>
                <c:pt idx="721">
                  <c:v>2.7628076154520786</c:v>
                </c:pt>
                <c:pt idx="722">
                  <c:v>2.7677573629203844</c:v>
                </c:pt>
                <c:pt idx="723">
                  <c:v>2.7772255227204723</c:v>
                </c:pt>
                <c:pt idx="724">
                  <c:v>3.0705404866244641</c:v>
                </c:pt>
                <c:pt idx="725">
                  <c:v>2.7989266298350874</c:v>
                </c:pt>
                <c:pt idx="726">
                  <c:v>2.8176083909940361</c:v>
                </c:pt>
                <c:pt idx="727">
                  <c:v>2.8263058044026304</c:v>
                </c:pt>
                <c:pt idx="728">
                  <c:v>3.1514335023922055</c:v>
                </c:pt>
                <c:pt idx="729">
                  <c:v>3.2130225030335535</c:v>
                </c:pt>
                <c:pt idx="730">
                  <c:v>3.1507971062891373</c:v>
                </c:pt>
                <c:pt idx="731">
                  <c:v>3.2623078456822556</c:v>
                </c:pt>
                <c:pt idx="732">
                  <c:v>3.0846826222481951</c:v>
                </c:pt>
                <c:pt idx="733">
                  <c:v>2.6686209921980306</c:v>
                </c:pt>
                <c:pt idx="734">
                  <c:v>2.6608428176049785</c:v>
                </c:pt>
                <c:pt idx="735">
                  <c:v>3.1642533483351172</c:v>
                </c:pt>
                <c:pt idx="736">
                  <c:v>2.6686209921980306</c:v>
                </c:pt>
                <c:pt idx="737">
                  <c:v>2.630437226013957</c:v>
                </c:pt>
                <c:pt idx="738">
                  <c:v>2.7786468073506576</c:v>
                </c:pt>
                <c:pt idx="739">
                  <c:v>2.6855915549465079</c:v>
                </c:pt>
                <c:pt idx="740">
                  <c:v>2.769100865804639</c:v>
                </c:pt>
                <c:pt idx="741">
                  <c:v>3.174075061525798</c:v>
                </c:pt>
                <c:pt idx="742">
                  <c:v>2.6495291091059938</c:v>
                </c:pt>
                <c:pt idx="743">
                  <c:v>2.9007641484615738</c:v>
                </c:pt>
                <c:pt idx="744">
                  <c:v>2.8815308440132998</c:v>
                </c:pt>
                <c:pt idx="745">
                  <c:v>2.8753083043388585</c:v>
                </c:pt>
                <c:pt idx="746">
                  <c:v>2.8681665258488738</c:v>
                </c:pt>
                <c:pt idx="747">
                  <c:v>2.8518323592034651</c:v>
                </c:pt>
                <c:pt idx="748">
                  <c:v>2.8537415475126688</c:v>
                </c:pt>
                <c:pt idx="749">
                  <c:v>2.8512666737785159</c:v>
                </c:pt>
                <c:pt idx="750">
                  <c:v>2.8507716990316854</c:v>
                </c:pt>
                <c:pt idx="751">
                  <c:v>2.8577013454873135</c:v>
                </c:pt>
                <c:pt idx="752">
                  <c:v>2.8521859125940581</c:v>
                </c:pt>
                <c:pt idx="753">
                  <c:v>2.8519737805597023</c:v>
                </c:pt>
                <c:pt idx="754">
                  <c:v>2.8515495164909903</c:v>
                </c:pt>
                <c:pt idx="755">
                  <c:v>2.8517616485253465</c:v>
                </c:pt>
                <c:pt idx="756">
                  <c:v>2.8529637300533635</c:v>
                </c:pt>
                <c:pt idx="757">
                  <c:v>3.1126840507831823</c:v>
                </c:pt>
                <c:pt idx="758">
                  <c:v>3.0921779541287728</c:v>
                </c:pt>
                <c:pt idx="759">
                  <c:v>2.8758032790856891</c:v>
                </c:pt>
                <c:pt idx="760">
                  <c:v>2.8240430627028337</c:v>
                </c:pt>
                <c:pt idx="761">
                  <c:v>2.9562720307847177</c:v>
                </c:pt>
                <c:pt idx="762">
                  <c:v>2.8425692603699209</c:v>
                </c:pt>
                <c:pt idx="763">
                  <c:v>2.8453976874946676</c:v>
                </c:pt>
                <c:pt idx="764">
                  <c:v>2.8482261146194134</c:v>
                </c:pt>
                <c:pt idx="765">
                  <c:v>2.8474482971601085</c:v>
                </c:pt>
                <c:pt idx="766">
                  <c:v>2.840723711671024</c:v>
                </c:pt>
                <c:pt idx="767">
                  <c:v>2.8446269411031744</c:v>
                </c:pt>
                <c:pt idx="768">
                  <c:v>3.091470847347586</c:v>
                </c:pt>
                <c:pt idx="769">
                  <c:v>3.1126840507831823</c:v>
                </c:pt>
                <c:pt idx="770">
                  <c:v>3.0921779541287728</c:v>
                </c:pt>
                <c:pt idx="771">
                  <c:v>3.2767328240184619</c:v>
                </c:pt>
                <c:pt idx="772">
                  <c:v>2.8681318776165958</c:v>
                </c:pt>
                <c:pt idx="773">
                  <c:v>2.8664715908943701</c:v>
                </c:pt>
                <c:pt idx="774">
                  <c:v>2.6150930088622091</c:v>
                </c:pt>
                <c:pt idx="775">
                  <c:v>2.8376902235797337</c:v>
                </c:pt>
                <c:pt idx="776">
                  <c:v>2.8514788058128722</c:v>
                </c:pt>
                <c:pt idx="777">
                  <c:v>2.8634289104149246</c:v>
                </c:pt>
                <c:pt idx="778">
                  <c:v>2.8630046463462122</c:v>
                </c:pt>
                <c:pt idx="779">
                  <c:v>2.8603883512558226</c:v>
                </c:pt>
                <c:pt idx="780">
                  <c:v>2.812305090135137</c:v>
                </c:pt>
                <c:pt idx="781">
                  <c:v>2.8138041565112526</c:v>
                </c:pt>
                <c:pt idx="782">
                  <c:v>2.8150203801748934</c:v>
                </c:pt>
                <c:pt idx="783">
                  <c:v>2.8167457207209887</c:v>
                </c:pt>
                <c:pt idx="784">
                  <c:v>2.8123758008132556</c:v>
                </c:pt>
                <c:pt idx="785">
                  <c:v>2.7997185894300163</c:v>
                </c:pt>
                <c:pt idx="786">
                  <c:v>2.791339374072956</c:v>
                </c:pt>
                <c:pt idx="787">
                  <c:v>2.7646460930831638</c:v>
                </c:pt>
                <c:pt idx="788">
                  <c:v>2.795652725438194</c:v>
                </c:pt>
                <c:pt idx="789">
                  <c:v>2.7997185894300163</c:v>
                </c:pt>
                <c:pt idx="790">
                  <c:v>2.8048521846614309</c:v>
                </c:pt>
                <c:pt idx="791">
                  <c:v>2.7958365732013024</c:v>
                </c:pt>
                <c:pt idx="792">
                  <c:v>2.812679856729166</c:v>
                </c:pt>
                <c:pt idx="793">
                  <c:v>2.8095756579597571</c:v>
                </c:pt>
                <c:pt idx="794">
                  <c:v>2.8084216596928604</c:v>
                </c:pt>
                <c:pt idx="795">
                  <c:v>2.8060118397825771</c:v>
                </c:pt>
                <c:pt idx="796">
                  <c:v>3.1181994836764373</c:v>
                </c:pt>
                <c:pt idx="797">
                  <c:v>2.8663280482177895</c:v>
                </c:pt>
                <c:pt idx="798">
                  <c:v>2.8685342213750915</c:v>
                </c:pt>
                <c:pt idx="799">
                  <c:v>2.8484806730606409</c:v>
                </c:pt>
                <c:pt idx="800">
                  <c:v>2.8366366344757661</c:v>
                </c:pt>
                <c:pt idx="801">
                  <c:v>2.8210166456793555</c:v>
                </c:pt>
                <c:pt idx="802">
                  <c:v>2.8130121969163238</c:v>
                </c:pt>
                <c:pt idx="803">
                  <c:v>2.8062239718169328</c:v>
                </c:pt>
                <c:pt idx="804">
                  <c:v>2.7856471644844039</c:v>
                </c:pt>
                <c:pt idx="805">
                  <c:v>2.7852229004156923</c:v>
                </c:pt>
                <c:pt idx="806">
                  <c:v>2.7855057431281667</c:v>
                </c:pt>
                <c:pt idx="807">
                  <c:v>2.7980215331551688</c:v>
                </c:pt>
                <c:pt idx="808">
                  <c:v>2.7851521897375737</c:v>
                </c:pt>
                <c:pt idx="809">
                  <c:v>2.78798061686232</c:v>
                </c:pt>
                <c:pt idx="810">
                  <c:v>2.7847279256688617</c:v>
                </c:pt>
                <c:pt idx="811">
                  <c:v>2.787556352793608</c:v>
                </c:pt>
                <c:pt idx="812">
                  <c:v>2.7873442207592518</c:v>
                </c:pt>
                <c:pt idx="813">
                  <c:v>2.7850107683813365</c:v>
                </c:pt>
                <c:pt idx="814">
                  <c:v>2.7868492460124212</c:v>
                </c:pt>
                <c:pt idx="815">
                  <c:v>2.7882634595747944</c:v>
                </c:pt>
                <c:pt idx="816">
                  <c:v>2.7859300071968791</c:v>
                </c:pt>
                <c:pt idx="817">
                  <c:v>2.6969052634454926</c:v>
                </c:pt>
                <c:pt idx="818">
                  <c:v>2.7797074675224369</c:v>
                </c:pt>
                <c:pt idx="819">
                  <c:v>2.7816873665097597</c:v>
                </c:pt>
                <c:pt idx="820">
                  <c:v>2.7781589036716388</c:v>
                </c:pt>
                <c:pt idx="821">
                  <c:v>2.7768012586517603</c:v>
                </c:pt>
                <c:pt idx="822">
                  <c:v>2.8297112306608248</c:v>
                </c:pt>
                <c:pt idx="823">
                  <c:v>3.1712749186722999</c:v>
                </c:pt>
                <c:pt idx="824">
                  <c:v>2.753685937974772</c:v>
                </c:pt>
                <c:pt idx="825">
                  <c:v>2.8011328029923894</c:v>
                </c:pt>
                <c:pt idx="826">
                  <c:v>3.053287081163512</c:v>
                </c:pt>
                <c:pt idx="827">
                  <c:v>3.1703132534498861</c:v>
                </c:pt>
                <c:pt idx="828">
                  <c:v>2.662964137948538</c:v>
                </c:pt>
                <c:pt idx="829">
                  <c:v>2.7993650360394229</c:v>
                </c:pt>
                <c:pt idx="830">
                  <c:v>3.0101535675111326</c:v>
                </c:pt>
                <c:pt idx="831">
                  <c:v>2.8772174926480623</c:v>
                </c:pt>
                <c:pt idx="832">
                  <c:v>3.1664241661533596</c:v>
                </c:pt>
                <c:pt idx="833">
                  <c:v>3.1273211611537439</c:v>
                </c:pt>
                <c:pt idx="834">
                  <c:v>3.4313063663858405</c:v>
                </c:pt>
                <c:pt idx="835">
                  <c:v>3.2900264315047685</c:v>
                </c:pt>
                <c:pt idx="836">
                  <c:v>3.3937589963048351</c:v>
                </c:pt>
                <c:pt idx="837">
                  <c:v>3.3922740720643429</c:v>
                </c:pt>
                <c:pt idx="838">
                  <c:v>3.3895163556177157</c:v>
                </c:pt>
                <c:pt idx="839">
                  <c:v>3.2987238449133631</c:v>
                </c:pt>
                <c:pt idx="840">
                  <c:v>2.9896474708567231</c:v>
                </c:pt>
                <c:pt idx="841">
                  <c:v>3.3716972647318149</c:v>
                </c:pt>
                <c:pt idx="842">
                  <c:v>3.2691667814597656</c:v>
                </c:pt>
                <c:pt idx="843">
                  <c:v>3.0752073913802955</c:v>
                </c:pt>
                <c:pt idx="844">
                  <c:v>3.0964205948158914</c:v>
                </c:pt>
                <c:pt idx="845">
                  <c:v>3.0426804794457141</c:v>
                </c:pt>
                <c:pt idx="846">
                  <c:v>3.0087393539487599</c:v>
                </c:pt>
                <c:pt idx="847">
                  <c:v>3.2905921169297176</c:v>
                </c:pt>
                <c:pt idx="848">
                  <c:v>3.5355339059327378</c:v>
                </c:pt>
                <c:pt idx="849">
                  <c:v>3.3410795411064371</c:v>
                </c:pt>
                <c:pt idx="850">
                  <c:v>3.3515447214679979</c:v>
                </c:pt>
                <c:pt idx="851">
                  <c:v>3.3163308037649082</c:v>
                </c:pt>
                <c:pt idx="852">
                  <c:v>2.8425692603699209</c:v>
                </c:pt>
                <c:pt idx="853">
                  <c:v>3.116714559435946</c:v>
                </c:pt>
                <c:pt idx="854">
                  <c:v>3.0695505371308029</c:v>
                </c:pt>
                <c:pt idx="855">
                  <c:v>3.1522113198515109</c:v>
                </c:pt>
                <c:pt idx="856">
                  <c:v>3.0907637405663997</c:v>
                </c:pt>
                <c:pt idx="857">
                  <c:v>3.1317759338752196</c:v>
                </c:pt>
                <c:pt idx="858">
                  <c:v>3.1473322830613228</c:v>
                </c:pt>
                <c:pt idx="859">
                  <c:v>2.998132752230962</c:v>
                </c:pt>
                <c:pt idx="860">
                  <c:v>2.9977791988403681</c:v>
                </c:pt>
                <c:pt idx="861">
                  <c:v>3.0327809845091025</c:v>
                </c:pt>
                <c:pt idx="862">
                  <c:v>3.0023753929180814</c:v>
                </c:pt>
                <c:pt idx="863">
                  <c:v>2.9359073554865458</c:v>
                </c:pt>
                <c:pt idx="864">
                  <c:v>2.9316647147994264</c:v>
                </c:pt>
                <c:pt idx="865">
                  <c:v>3.1812734085582774</c:v>
                </c:pt>
                <c:pt idx="866">
                  <c:v>3.0653078964436835</c:v>
                </c:pt>
                <c:pt idx="867">
                  <c:v>3.1128961828175385</c:v>
                </c:pt>
                <c:pt idx="868">
                  <c:v>2.9076230842390838</c:v>
                </c:pt>
                <c:pt idx="869">
                  <c:v>2.9854048301696041</c:v>
                </c:pt>
                <c:pt idx="870">
                  <c:v>3.2145074272740453</c:v>
                </c:pt>
                <c:pt idx="871">
                  <c:v>3.116219584689115</c:v>
                </c:pt>
                <c:pt idx="872">
                  <c:v>3.1176337982514881</c:v>
                </c:pt>
                <c:pt idx="873">
                  <c:v>3.1692525932781064</c:v>
                </c:pt>
                <c:pt idx="874">
                  <c:v>3.1218764389386076</c:v>
                </c:pt>
                <c:pt idx="875">
                  <c:v>3.1204622253762344</c:v>
                </c:pt>
                <c:pt idx="876">
                  <c:v>3.1094313595897245</c:v>
                </c:pt>
                <c:pt idx="877">
                  <c:v>3.1289475067504728</c:v>
                </c:pt>
                <c:pt idx="878">
                  <c:v>3.230629461885099</c:v>
                </c:pt>
                <c:pt idx="879">
                  <c:v>3.2439937800495242</c:v>
                </c:pt>
                <c:pt idx="880">
                  <c:v>3.230629461885099</c:v>
                </c:pt>
                <c:pt idx="881">
                  <c:v>3.1091485168772497</c:v>
                </c:pt>
                <c:pt idx="882">
                  <c:v>3.0066180336052</c:v>
                </c:pt>
                <c:pt idx="883">
                  <c:v>3.2392561646155746</c:v>
                </c:pt>
                <c:pt idx="884">
                  <c:v>3.0285383438219835</c:v>
                </c:pt>
                <c:pt idx="885">
                  <c:v>2.9316647147994264</c:v>
                </c:pt>
                <c:pt idx="886">
                  <c:v>3.1621815254662411</c:v>
                </c:pt>
                <c:pt idx="887">
                  <c:v>2.9574034016346169</c:v>
                </c:pt>
                <c:pt idx="888">
                  <c:v>2.8528223086971263</c:v>
                </c:pt>
                <c:pt idx="889">
                  <c:v>2.8588327163372118</c:v>
                </c:pt>
                <c:pt idx="890">
                  <c:v>2.7966073195927956</c:v>
                </c:pt>
                <c:pt idx="891">
                  <c:v>3.1360185745623381</c:v>
                </c:pt>
                <c:pt idx="892">
                  <c:v>3.0957134880347055</c:v>
                </c:pt>
                <c:pt idx="893">
                  <c:v>3.1204622253762344</c:v>
                </c:pt>
                <c:pt idx="894">
                  <c:v>2.8892383079282338</c:v>
                </c:pt>
                <c:pt idx="895">
                  <c:v>3.0462160133516467</c:v>
                </c:pt>
                <c:pt idx="896">
                  <c:v>3.1565246712167485</c:v>
                </c:pt>
                <c:pt idx="897">
                  <c:v>3.1565246712167485</c:v>
                </c:pt>
                <c:pt idx="898">
                  <c:v>3.1360185745623381</c:v>
                </c:pt>
                <c:pt idx="899">
                  <c:v>3.1126840507831823</c:v>
                </c:pt>
                <c:pt idx="900">
                  <c:v>2.8821672401163676</c:v>
                </c:pt>
                <c:pt idx="901">
                  <c:v>3.1395541084682717</c:v>
                </c:pt>
                <c:pt idx="902">
                  <c:v>3.0175781887135917</c:v>
                </c:pt>
                <c:pt idx="903">
                  <c:v>2.8956022689589123</c:v>
                </c:pt>
                <c:pt idx="904">
                  <c:v>3.1685454864969196</c:v>
                </c:pt>
                <c:pt idx="905">
                  <c:v>2.9747982284518057</c:v>
                </c:pt>
                <c:pt idx="906">
                  <c:v>2.9366144622677317</c:v>
                </c:pt>
                <c:pt idx="907">
                  <c:v>2.9656058402963805</c:v>
                </c:pt>
                <c:pt idx="908">
                  <c:v>2.9161083656133218</c:v>
                </c:pt>
                <c:pt idx="909">
                  <c:v>3.1433017744085596</c:v>
                </c:pt>
                <c:pt idx="910">
                  <c:v>3.1732123912527506</c:v>
                </c:pt>
                <c:pt idx="911">
                  <c:v>3.1848089424642101</c:v>
                </c:pt>
                <c:pt idx="912">
                  <c:v>3.3481506089183029</c:v>
                </c:pt>
                <c:pt idx="913">
                  <c:v>3.2731972901125284</c:v>
                </c:pt>
                <c:pt idx="914">
                  <c:v>3.2699445989190705</c:v>
                </c:pt>
                <c:pt idx="915">
                  <c:v>3.1565246712167485</c:v>
                </c:pt>
                <c:pt idx="916">
                  <c:v>2.9896474708567231</c:v>
                </c:pt>
                <c:pt idx="917">
                  <c:v>3.0472766735234269</c:v>
                </c:pt>
                <c:pt idx="918">
                  <c:v>3.2017795052126869</c:v>
                </c:pt>
                <c:pt idx="919">
                  <c:v>3.040912712492748</c:v>
                </c:pt>
                <c:pt idx="920">
                  <c:v>2.906915977457897</c:v>
                </c:pt>
                <c:pt idx="921">
                  <c:v>3.1791520882147184</c:v>
                </c:pt>
                <c:pt idx="922">
                  <c:v>3.0129819946358793</c:v>
                </c:pt>
                <c:pt idx="923">
                  <c:v>3.0822784591921608</c:v>
                </c:pt>
                <c:pt idx="924">
                  <c:v>2.9571205589221421</c:v>
                </c:pt>
                <c:pt idx="925">
                  <c:v>2.888531201147047</c:v>
                </c:pt>
                <c:pt idx="926">
                  <c:v>2.9712626945458727</c:v>
                </c:pt>
                <c:pt idx="927">
                  <c:v>2.9111586181450164</c:v>
                </c:pt>
                <c:pt idx="928">
                  <c:v>2.9634845199528206</c:v>
                </c:pt>
                <c:pt idx="929">
                  <c:v>2.9854048301696041</c:v>
                </c:pt>
                <c:pt idx="930">
                  <c:v>2.9302505012370532</c:v>
                </c:pt>
                <c:pt idx="931">
                  <c:v>2.9945972183250293</c:v>
                </c:pt>
                <c:pt idx="932">
                  <c:v>2.9719698013270595</c:v>
                </c:pt>
                <c:pt idx="933">
                  <c:v>2.9161083656133218</c:v>
                </c:pt>
                <c:pt idx="934">
                  <c:v>2.9302505012370532</c:v>
                </c:pt>
                <c:pt idx="935">
                  <c:v>2.9418470524485127</c:v>
                </c:pt>
                <c:pt idx="936">
                  <c:v>2.9387357826112916</c:v>
                </c:pt>
                <c:pt idx="937">
                  <c:v>2.8903696787781321</c:v>
                </c:pt>
                <c:pt idx="938">
                  <c:v>2.8793388129916218</c:v>
                </c:pt>
                <c:pt idx="939">
                  <c:v>3.0299525573843566</c:v>
                </c:pt>
                <c:pt idx="940">
                  <c:v>3.0391449455397814</c:v>
                </c:pt>
                <c:pt idx="941">
                  <c:v>3.0695505371308029</c:v>
                </c:pt>
                <c:pt idx="942">
                  <c:v>3.0561155082882587</c:v>
                </c:pt>
                <c:pt idx="943">
                  <c:v>3.0964205948158914</c:v>
                </c:pt>
                <c:pt idx="944">
                  <c:v>3.0299525573843566</c:v>
                </c:pt>
                <c:pt idx="945">
                  <c:v>3.0440946930080872</c:v>
                </c:pt>
                <c:pt idx="946">
                  <c:v>3.1386348696527286</c:v>
                </c:pt>
                <c:pt idx="947">
                  <c:v>3.1091485168772497</c:v>
                </c:pt>
                <c:pt idx="948">
                  <c:v>3.1685454864969196</c:v>
                </c:pt>
                <c:pt idx="949">
                  <c:v>3.0508829181074786</c:v>
                </c:pt>
                <c:pt idx="950">
                  <c:v>3.0214672760101178</c:v>
                </c:pt>
                <c:pt idx="951">
                  <c:v>3.1579388847791217</c:v>
                </c:pt>
                <c:pt idx="952">
                  <c:v>3.0080322471675731</c:v>
                </c:pt>
                <c:pt idx="953">
                  <c:v>3.2279424561165899</c:v>
                </c:pt>
                <c:pt idx="954">
                  <c:v>3.1529891373108154</c:v>
                </c:pt>
                <c:pt idx="955">
                  <c:v>3.144503855936577</c:v>
                </c:pt>
                <c:pt idx="956">
                  <c:v>3.1423825355930175</c:v>
                </c:pt>
                <c:pt idx="957">
                  <c:v>3.1423825355930175</c:v>
                </c:pt>
                <c:pt idx="958">
                  <c:v>3.1437967491553902</c:v>
                </c:pt>
                <c:pt idx="959">
                  <c:v>3.230063776460149</c:v>
                </c:pt>
                <c:pt idx="960">
                  <c:v>3.044801799789274</c:v>
                </c:pt>
                <c:pt idx="961">
                  <c:v>3.0992490219406381</c:v>
                </c:pt>
                <c:pt idx="962">
                  <c:v>3.026417023478424</c:v>
                </c:pt>
                <c:pt idx="963">
                  <c:v>2.9620703063904479</c:v>
                </c:pt>
                <c:pt idx="964">
                  <c:v>3.0950063812535187</c:v>
                </c:pt>
                <c:pt idx="965">
                  <c:v>3.0653078964436835</c:v>
                </c:pt>
                <c:pt idx="966">
                  <c:v>3.0921779541287728</c:v>
                </c:pt>
                <c:pt idx="967">
                  <c:v>2.8989963815086077</c:v>
                </c:pt>
                <c:pt idx="968">
                  <c:v>3.0919658220944166</c:v>
                </c:pt>
                <c:pt idx="969">
                  <c:v>3.026417023478424</c:v>
                </c:pt>
                <c:pt idx="970">
                  <c:v>2.8616611434619577</c:v>
                </c:pt>
                <c:pt idx="971">
                  <c:v>3.1968297577443816</c:v>
                </c:pt>
                <c:pt idx="972">
                  <c:v>3.0405591591021546</c:v>
                </c:pt>
                <c:pt idx="973">
                  <c:v>3.1119769440019955</c:v>
                </c:pt>
                <c:pt idx="974">
                  <c:v>2.9924758979814694</c:v>
                </c:pt>
                <c:pt idx="975">
                  <c:v>2.9288362876746801</c:v>
                </c:pt>
                <c:pt idx="976">
                  <c:v>2.9764245740485347</c:v>
                </c:pt>
                <c:pt idx="977">
                  <c:v>3.206658542002875</c:v>
                </c:pt>
                <c:pt idx="978">
                  <c:v>3.1105627304396228</c:v>
                </c:pt>
                <c:pt idx="979">
                  <c:v>2.9472917746636487</c:v>
                </c:pt>
                <c:pt idx="980">
                  <c:v>3.1854453385672783</c:v>
                </c:pt>
                <c:pt idx="981">
                  <c:v>3.0271241302596099</c:v>
                </c:pt>
                <c:pt idx="982">
                  <c:v>3.0879353134416534</c:v>
                </c:pt>
                <c:pt idx="983">
                  <c:v>3.1748387368494795</c:v>
                </c:pt>
                <c:pt idx="984">
                  <c:v>3.0049209773303525</c:v>
                </c:pt>
                <c:pt idx="985">
                  <c:v>2.8500645922504986</c:v>
                </c:pt>
                <c:pt idx="986">
                  <c:v>2.8871169875846738</c:v>
                </c:pt>
                <c:pt idx="987">
                  <c:v>2.9620703063904479</c:v>
                </c:pt>
                <c:pt idx="988">
                  <c:v>3.3926983361330554</c:v>
                </c:pt>
                <c:pt idx="989">
                  <c:v>3.2887536392986325</c:v>
                </c:pt>
                <c:pt idx="990">
                  <c:v>3.0571761684600385</c:v>
                </c:pt>
                <c:pt idx="991">
                  <c:v>3.1036330839839943</c:v>
                </c:pt>
                <c:pt idx="992">
                  <c:v>3.0610652557565641</c:v>
                </c:pt>
                <c:pt idx="993">
                  <c:v>2.9387357826112916</c:v>
                </c:pt>
                <c:pt idx="994">
                  <c:v>2.9706262984428053</c:v>
                </c:pt>
                <c:pt idx="995">
                  <c:v>3.0088100646268785</c:v>
                </c:pt>
                <c:pt idx="996">
                  <c:v>3.0617723625377509</c:v>
                </c:pt>
                <c:pt idx="997">
                  <c:v>2.9678685819961772</c:v>
                </c:pt>
                <c:pt idx="998">
                  <c:v>2.9090372978014565</c:v>
                </c:pt>
                <c:pt idx="999">
                  <c:v>2.886409880803487</c:v>
                </c:pt>
                <c:pt idx="1000">
                  <c:v>2.9373215690489185</c:v>
                </c:pt>
                <c:pt idx="1001">
                  <c:v>3.0589439354130046</c:v>
                </c:pt>
                <c:pt idx="1002">
                  <c:v>2.924947200378154</c:v>
                </c:pt>
                <c:pt idx="1003">
                  <c:v>3.0351851475651368</c:v>
                </c:pt>
                <c:pt idx="1004">
                  <c:v>2.9719698013270595</c:v>
                </c:pt>
                <c:pt idx="1005">
                  <c:v>3.2954004430417863</c:v>
                </c:pt>
                <c:pt idx="1006">
                  <c:v>3.1678383797157332</c:v>
                </c:pt>
                <c:pt idx="1007">
                  <c:v>3.2590551544887978</c:v>
                </c:pt>
                <c:pt idx="1008">
                  <c:v>3.2727023153656982</c:v>
                </c:pt>
                <c:pt idx="1009">
                  <c:v>3.1660706127627667</c:v>
                </c:pt>
                <c:pt idx="1010">
                  <c:v>3.1706668068404795</c:v>
                </c:pt>
                <c:pt idx="1011">
                  <c:v>3.1890515831513295</c:v>
                </c:pt>
                <c:pt idx="1012">
                  <c:v>3.1841018356830237</c:v>
                </c:pt>
                <c:pt idx="1013">
                  <c:v>3.0283969224657459</c:v>
                </c:pt>
                <c:pt idx="1014">
                  <c:v>3.0407712911365103</c:v>
                </c:pt>
                <c:pt idx="1015">
                  <c:v>3.1310688270940328</c:v>
                </c:pt>
                <c:pt idx="1016">
                  <c:v>3.109855623658436</c:v>
                </c:pt>
                <c:pt idx="1017">
                  <c:v>2.9854048301696041</c:v>
                </c:pt>
                <c:pt idx="1018">
                  <c:v>3.126119079625727</c:v>
                </c:pt>
                <c:pt idx="1019">
                  <c:v>2.888531201147047</c:v>
                </c:pt>
                <c:pt idx="1020">
                  <c:v>3.1218764389386076</c:v>
                </c:pt>
                <c:pt idx="1021">
                  <c:v>3.0702576439119893</c:v>
                </c:pt>
                <c:pt idx="1022">
                  <c:v>3.0342659087495942</c:v>
                </c:pt>
                <c:pt idx="1023">
                  <c:v>3.1013703422841976</c:v>
                </c:pt>
                <c:pt idx="1024">
                  <c:v>3.10122892092796</c:v>
                </c:pt>
                <c:pt idx="1025">
                  <c:v>3.105612982971317</c:v>
                </c:pt>
                <c:pt idx="1026">
                  <c:v>3.1070271965336902</c:v>
                </c:pt>
                <c:pt idx="1027">
                  <c:v>2.8241844840590713</c:v>
                </c:pt>
                <c:pt idx="1028">
                  <c:v>3.1204622253762344</c:v>
                </c:pt>
                <c:pt idx="1029">
                  <c:v>3.0193459556665578</c:v>
                </c:pt>
                <c:pt idx="1030">
                  <c:v>2.9387357826112916</c:v>
                </c:pt>
                <c:pt idx="1031">
                  <c:v>2.8133657503069167</c:v>
                </c:pt>
                <c:pt idx="1032">
                  <c:v>2.7908797546651845</c:v>
                </c:pt>
                <c:pt idx="1033">
                  <c:v>3.0962791734596546</c:v>
                </c:pt>
                <c:pt idx="1034">
                  <c:v>3.2208713883047242</c:v>
                </c:pt>
                <c:pt idx="1035">
                  <c:v>2.8468119010570403</c:v>
                </c:pt>
                <c:pt idx="1036">
                  <c:v>3.076904447655143</c:v>
                </c:pt>
                <c:pt idx="1037">
                  <c:v>3.1119062333238774</c:v>
                </c:pt>
                <c:pt idx="1038">
                  <c:v>3.2330336249411324</c:v>
                </c:pt>
                <c:pt idx="1039">
                  <c:v>3.0848240436044323</c:v>
                </c:pt>
                <c:pt idx="1040">
                  <c:v>3.1685454864969196</c:v>
                </c:pt>
                <c:pt idx="1041">
                  <c:v>3.0292454506031699</c:v>
                </c:pt>
                <c:pt idx="1042">
                  <c:v>3.0228814895724909</c:v>
                </c:pt>
                <c:pt idx="1043">
                  <c:v>3.0476302269140199</c:v>
                </c:pt>
                <c:pt idx="1044">
                  <c:v>3.0221743827913041</c:v>
                </c:pt>
                <c:pt idx="1045">
                  <c:v>3.0257099166972372</c:v>
                </c:pt>
                <c:pt idx="1046">
                  <c:v>3.1105627304396228</c:v>
                </c:pt>
                <c:pt idx="1047">
                  <c:v>3.1070271965336902</c:v>
                </c:pt>
                <c:pt idx="1048">
                  <c:v>3.102077449065384</c:v>
                </c:pt>
                <c:pt idx="1049">
                  <c:v>3.097834808378265</c:v>
                </c:pt>
                <c:pt idx="1050">
                  <c:v>3.0971277015970782</c:v>
                </c:pt>
                <c:pt idx="1051">
                  <c:v>3.2521962187112887</c:v>
                </c:pt>
                <c:pt idx="1052">
                  <c:v>3.1011582102498418</c:v>
                </c:pt>
                <c:pt idx="1053">
                  <c:v>3.1996581848691279</c:v>
                </c:pt>
                <c:pt idx="1054">
                  <c:v>3.0728032283242612</c:v>
                </c:pt>
                <c:pt idx="1055">
                  <c:v>3.0650250537312091</c:v>
                </c:pt>
                <c:pt idx="1056">
                  <c:v>3.076904447655143</c:v>
                </c:pt>
                <c:pt idx="1057">
                  <c:v>3.0582368286318182</c:v>
                </c:pt>
                <c:pt idx="1058">
                  <c:v>3.0824198805483984</c:v>
                </c:pt>
                <c:pt idx="1059">
                  <c:v>3.0686312983152604</c:v>
                </c:pt>
                <c:pt idx="1060">
                  <c:v>2.8326697654333097</c:v>
                </c:pt>
                <c:pt idx="1061">
                  <c:v>3.0536406345541058</c:v>
                </c:pt>
                <c:pt idx="1062">
                  <c:v>2.7593852186311358</c:v>
                </c:pt>
                <c:pt idx="1063">
                  <c:v>3.0379428640117641</c:v>
                </c:pt>
                <c:pt idx="1064">
                  <c:v>2.7944859992492361</c:v>
                </c:pt>
                <c:pt idx="1065">
                  <c:v>3.0341951980714761</c:v>
                </c:pt>
                <c:pt idx="1066">
                  <c:v>3.010931384970438</c:v>
                </c:pt>
                <c:pt idx="1067">
                  <c:v>3.0405591591021546</c:v>
                </c:pt>
                <c:pt idx="1068">
                  <c:v>3.0609945450784459</c:v>
                </c:pt>
                <c:pt idx="1069">
                  <c:v>3.0624794693189377</c:v>
                </c:pt>
                <c:pt idx="1070">
                  <c:v>3.0547012947258856</c:v>
                </c:pt>
                <c:pt idx="1071">
                  <c:v>3.0487615977639186</c:v>
                </c:pt>
                <c:pt idx="1072">
                  <c:v>3.0539941879446988</c:v>
                </c:pt>
                <c:pt idx="1073">
                  <c:v>3.0730153603586174</c:v>
                </c:pt>
                <c:pt idx="1074">
                  <c:v>3.0327809845091025</c:v>
                </c:pt>
                <c:pt idx="1075">
                  <c:v>2.7997893001081349</c:v>
                </c:pt>
                <c:pt idx="1076">
                  <c:v>2.8226359202082727</c:v>
                </c:pt>
                <c:pt idx="1077">
                  <c:v>3.2294999999999998</c:v>
                </c:pt>
                <c:pt idx="1078">
                  <c:v>3.2440000000000002</c:v>
                </c:pt>
                <c:pt idx="1079">
                  <c:v>3.4580000000000002</c:v>
                </c:pt>
                <c:pt idx="1080">
                  <c:v>3.0688434303496162</c:v>
                </c:pt>
                <c:pt idx="1081">
                  <c:v>3.0547012947258856</c:v>
                </c:pt>
                <c:pt idx="1082">
                  <c:v>2.8149920959036456</c:v>
                </c:pt>
                <c:pt idx="1083">
                  <c:v>3.1408976113525258</c:v>
                </c:pt>
                <c:pt idx="1084">
                  <c:v>3.1435846171210349</c:v>
                </c:pt>
                <c:pt idx="1085">
                  <c:v>3.1462009122114245</c:v>
                </c:pt>
                <c:pt idx="1086">
                  <c:v>3.1511506596797307</c:v>
                </c:pt>
                <c:pt idx="1087">
                  <c:v>3.1560296964699179</c:v>
                </c:pt>
                <c:pt idx="1088">
                  <c:v>3.1684040651406824</c:v>
                </c:pt>
                <c:pt idx="1089">
                  <c:v>2.9422713165172243</c:v>
                </c:pt>
                <c:pt idx="1090">
                  <c:v>3.230063776460149</c:v>
                </c:pt>
                <c:pt idx="1091">
                  <c:v>2.9188660820599499</c:v>
                </c:pt>
                <c:pt idx="1092">
                  <c:v>3.1324830406564055</c:v>
                </c:pt>
                <c:pt idx="1093">
                  <c:v>2.4977839938633606</c:v>
                </c:pt>
                <c:pt idx="1094">
                  <c:v>3.3621513231857967</c:v>
                </c:pt>
                <c:pt idx="1095">
                  <c:v>3.7644243710028231</c:v>
                </c:pt>
                <c:pt idx="1096">
                  <c:v>3.6128772456589222</c:v>
                </c:pt>
                <c:pt idx="1097">
                  <c:v>3.6677628740146226</c:v>
                </c:pt>
                <c:pt idx="1098">
                  <c:v>3.4814402371719666</c:v>
                </c:pt>
                <c:pt idx="1099">
                  <c:v>2.6947839431019327</c:v>
                </c:pt>
                <c:pt idx="1100">
                  <c:v>2.6375082938258223</c:v>
                </c:pt>
                <c:pt idx="1101">
                  <c:v>3.3984259010606661</c:v>
                </c:pt>
                <c:pt idx="1102">
                  <c:v>3.3101789747685855</c:v>
                </c:pt>
                <c:pt idx="1103">
                  <c:v>3.3361297936381313</c:v>
                </c:pt>
                <c:pt idx="1104">
                  <c:v>2.7435036003256861</c:v>
                </c:pt>
                <c:pt idx="1105">
                  <c:v>3.1091485168772497</c:v>
                </c:pt>
                <c:pt idx="1106">
                  <c:v>3.5426756844227225</c:v>
                </c:pt>
                <c:pt idx="1107">
                  <c:v>2.9033804435519643</c:v>
                </c:pt>
                <c:pt idx="1108">
                  <c:v>2.8651966773678903</c:v>
                </c:pt>
                <c:pt idx="1109">
                  <c:v>2.7534738059404162</c:v>
                </c:pt>
                <c:pt idx="1110">
                  <c:v>2.6657925650732843</c:v>
                </c:pt>
                <c:pt idx="1111">
                  <c:v>2.6491755557154004</c:v>
                </c:pt>
                <c:pt idx="1112">
                  <c:v>3.0437411396174938</c:v>
                </c:pt>
                <c:pt idx="1113">
                  <c:v>2.8859149060566565</c:v>
                </c:pt>
                <c:pt idx="1114">
                  <c:v>2.9086837444108635</c:v>
                </c:pt>
                <c:pt idx="1115">
                  <c:v>2.8907939428468437</c:v>
                </c:pt>
                <c:pt idx="1116">
                  <c:v>2.8926324204779288</c:v>
                </c:pt>
                <c:pt idx="1117">
                  <c:v>3.0228814895724909</c:v>
                </c:pt>
                <c:pt idx="1118">
                  <c:v>2.8288655309505257</c:v>
                </c:pt>
                <c:pt idx="1119">
                  <c:v>2.8294135387059454</c:v>
                </c:pt>
                <c:pt idx="1120">
                  <c:v>2.8280749855691596</c:v>
                </c:pt>
                <c:pt idx="1121">
                  <c:v>2.8311070594468877</c:v>
                </c:pt>
                <c:pt idx="1122">
                  <c:v>2.8567113959936523</c:v>
                </c:pt>
                <c:pt idx="1123">
                  <c:v>2.9540799997630396</c:v>
                </c:pt>
                <c:pt idx="1124">
                  <c:v>2.6260460929027887</c:v>
                </c:pt>
                <c:pt idx="1125">
                  <c:v>2.6328413890699913</c:v>
                </c:pt>
                <c:pt idx="1126">
                  <c:v>2.5084118087845946</c:v>
                </c:pt>
                <c:pt idx="1127">
                  <c:v>2.5187850652646011</c:v>
                </c:pt>
                <c:pt idx="1128">
                  <c:v>2.4738130739811366</c:v>
                </c:pt>
                <c:pt idx="1129">
                  <c:v>2.4807427204367651</c:v>
                </c:pt>
                <c:pt idx="1130">
                  <c:v>2.4762879477152895</c:v>
                </c:pt>
                <c:pt idx="1131">
                  <c:v>2.3577768511884241</c:v>
                </c:pt>
                <c:pt idx="1132">
                  <c:v>2.3481601989642873</c:v>
                </c:pt>
                <c:pt idx="1133">
                  <c:v>2.3285026304473013</c:v>
                </c:pt>
                <c:pt idx="1134">
                  <c:v>2.3249670965413682</c:v>
                </c:pt>
                <c:pt idx="1135">
                  <c:v>2.3511300474452708</c:v>
                </c:pt>
                <c:pt idx="1136">
                  <c:v>2.3518371542264571</c:v>
                </c:pt>
                <c:pt idx="1137">
                  <c:v>2.5483067733791396</c:v>
                </c:pt>
                <c:pt idx="1138">
                  <c:v>2.4726817031312383</c:v>
                </c:pt>
                <c:pt idx="1139">
                  <c:v>2.4709139361782722</c:v>
                </c:pt>
                <c:pt idx="1140">
                  <c:v>3.972</c:v>
                </c:pt>
                <c:pt idx="1141">
                  <c:v>3.9485000000000001</c:v>
                </c:pt>
                <c:pt idx="1142">
                  <c:v>3.8936999999999999</c:v>
                </c:pt>
                <c:pt idx="1143">
                  <c:v>2.8206489501531382</c:v>
                </c:pt>
                <c:pt idx="1144">
                  <c:v>2.810678744538408</c:v>
                </c:pt>
                <c:pt idx="1145">
                  <c:v>2.810678744538408</c:v>
                </c:pt>
                <c:pt idx="1146">
                  <c:v>2.8425692603699209</c:v>
                </c:pt>
                <c:pt idx="1147">
                  <c:v>2.6867229257964063</c:v>
                </c:pt>
                <c:pt idx="1148">
                  <c:v>2.6876421646119488</c:v>
                </c:pt>
                <c:pt idx="1149">
                  <c:v>2.6820560210405748</c:v>
                </c:pt>
                <c:pt idx="1150">
                  <c:v>2.6828338384998802</c:v>
                </c:pt>
                <c:pt idx="1151">
                  <c:v>2.6846723161309654</c:v>
                </c:pt>
                <c:pt idx="1152">
                  <c:v>2.6872179005432368</c:v>
                </c:pt>
                <c:pt idx="1153">
                  <c:v>2.6891270888524406</c:v>
                </c:pt>
                <c:pt idx="1154">
                  <c:v>2.6943596790332207</c:v>
                </c:pt>
                <c:pt idx="1155">
                  <c:v>2.6960567353080687</c:v>
                </c:pt>
                <c:pt idx="1156">
                  <c:v>2.693299018861441</c:v>
                </c:pt>
                <c:pt idx="1157">
                  <c:v>2.6964102886986616</c:v>
                </c:pt>
                <c:pt idx="1158">
                  <c:v>2.6983194770078653</c:v>
                </c:pt>
                <c:pt idx="1159">
                  <c:v>2.6912484091960001</c:v>
                </c:pt>
                <c:pt idx="1160">
                  <c:v>2.675119303517135</c:v>
                </c:pt>
                <c:pt idx="1161">
                  <c:v>2.6817731783281005</c:v>
                </c:pt>
                <c:pt idx="1162">
                  <c:v>2.7000165332827133</c:v>
                </c:pt>
                <c:pt idx="1163">
                  <c:v>2.697612370226679</c:v>
                </c:pt>
                <c:pt idx="1164">
                  <c:v>2.7024914070168662</c:v>
                </c:pt>
                <c:pt idx="1165">
                  <c:v>2.6919555159771864</c:v>
                </c:pt>
                <c:pt idx="1166">
                  <c:v>2.6822469398714954</c:v>
                </c:pt>
                <c:pt idx="1167">
                  <c:v>2.6957314661887226</c:v>
                </c:pt>
                <c:pt idx="1168">
                  <c:v>2.7053905448197311</c:v>
                </c:pt>
                <c:pt idx="1169">
                  <c:v>2.7048955700729005</c:v>
                </c:pt>
                <c:pt idx="1170">
                  <c:v>2.7043298846479513</c:v>
                </c:pt>
                <c:pt idx="1171">
                  <c:v>2.6982487663297468</c:v>
                </c:pt>
                <c:pt idx="1172">
                  <c:v>2.6129716885186491</c:v>
                </c:pt>
                <c:pt idx="1173">
                  <c:v>2.7070522457555195</c:v>
                </c:pt>
                <c:pt idx="1174">
                  <c:v>2.5975567606887826</c:v>
                </c:pt>
                <c:pt idx="1175">
                  <c:v>2.6684512865705456</c:v>
                </c:pt>
                <c:pt idx="1176">
                  <c:v>2.6691159669448612</c:v>
                </c:pt>
                <c:pt idx="1177">
                  <c:v>2.6684866419096052</c:v>
                </c:pt>
                <c:pt idx="1178">
                  <c:v>2.6680553067730814</c:v>
                </c:pt>
                <c:pt idx="1179">
                  <c:v>2.6687129160795848</c:v>
                </c:pt>
                <c:pt idx="1180">
                  <c:v>2.6652268796483352</c:v>
                </c:pt>
                <c:pt idx="1181">
                  <c:v>2.6645197728671488</c:v>
                </c:pt>
                <c:pt idx="1182">
                  <c:v>2.6672067786356575</c:v>
                </c:pt>
                <c:pt idx="1183">
                  <c:v>2.6647319049015046</c:v>
                </c:pt>
                <c:pt idx="1184">
                  <c:v>2.6681967281293186</c:v>
                </c:pt>
                <c:pt idx="1185">
                  <c:v>2.7022085643043914</c:v>
                </c:pt>
                <c:pt idx="1186">
                  <c:v>2.7817580771878783</c:v>
                </c:pt>
                <c:pt idx="1187">
                  <c:v>2.8446198700353622</c:v>
                </c:pt>
                <c:pt idx="1188">
                  <c:v>2.6855915549465079</c:v>
                </c:pt>
                <c:pt idx="1189">
                  <c:v>2.6884199820712538</c:v>
                </c:pt>
                <c:pt idx="1190">
                  <c:v>2.69336972953956</c:v>
                </c:pt>
                <c:pt idx="1191">
                  <c:v>2.6957738925955939</c:v>
                </c:pt>
                <c:pt idx="1192">
                  <c:v>2.6887028247837286</c:v>
                </c:pt>
                <c:pt idx="1193">
                  <c:v>2.6961981566643058</c:v>
                </c:pt>
                <c:pt idx="1194">
                  <c:v>2.6947839431019327</c:v>
                </c:pt>
                <c:pt idx="1195">
                  <c:v>2.69336972953956</c:v>
                </c:pt>
                <c:pt idx="1196">
                  <c:v>2.6926626227583732</c:v>
                </c:pt>
                <c:pt idx="1197">
                  <c:v>2.6912484091960001</c:v>
                </c:pt>
                <c:pt idx="1198">
                  <c:v>2.6905413024148137</c:v>
                </c:pt>
                <c:pt idx="1199">
                  <c:v>2.697612370226679</c:v>
                </c:pt>
                <c:pt idx="1200">
                  <c:v>2.6954910498831191</c:v>
                </c:pt>
                <c:pt idx="1201">
                  <c:v>2.6912484091960001</c:v>
                </c:pt>
                <c:pt idx="1202">
                  <c:v>2.69336972953956</c:v>
                </c:pt>
                <c:pt idx="1203">
                  <c:v>2.6891270888524406</c:v>
                </c:pt>
                <c:pt idx="1204">
                  <c:v>2.6912484091960001</c:v>
                </c:pt>
                <c:pt idx="1205">
                  <c:v>2.6898341956336269</c:v>
                </c:pt>
                <c:pt idx="1206">
                  <c:v>2.6848844481653211</c:v>
                </c:pt>
                <c:pt idx="1207">
                  <c:v>2.6870057685088806</c:v>
                </c:pt>
                <c:pt idx="1208">
                  <c:v>2.6714494193227769</c:v>
                </c:pt>
                <c:pt idx="1209">
                  <c:v>2.6657925650732843</c:v>
                </c:pt>
                <c:pt idx="1210">
                  <c:v>2.6679138854168443</c:v>
                </c:pt>
                <c:pt idx="1211">
                  <c:v>2.5950818869546297</c:v>
                </c:pt>
                <c:pt idx="1212">
                  <c:v>2.5880108191427644</c:v>
                </c:pt>
                <c:pt idx="1213">
                  <c:v>2.6648733262577418</c:v>
                </c:pt>
                <c:pt idx="1214">
                  <c:v>3.0849654649606699</c:v>
                </c:pt>
                <c:pt idx="1215">
                  <c:v>3.2688132280691722</c:v>
                </c:pt>
                <c:pt idx="1216">
                  <c:v>3.21895</c:v>
                </c:pt>
                <c:pt idx="1217">
                  <c:v>3.2183000000000002</c:v>
                </c:pt>
                <c:pt idx="1218">
                  <c:v>3.2183000000000002</c:v>
                </c:pt>
                <c:pt idx="1219">
                  <c:v>3.1775000000000002</c:v>
                </c:pt>
                <c:pt idx="1220">
                  <c:v>3.3069999999999999</c:v>
                </c:pt>
                <c:pt idx="1221">
                  <c:v>3.3290000000000002</c:v>
                </c:pt>
                <c:pt idx="1222">
                  <c:v>3.2425000000000002</c:v>
                </c:pt>
                <c:pt idx="1223">
                  <c:v>3.014396208198252</c:v>
                </c:pt>
                <c:pt idx="1224">
                  <c:v>2.9224723266440011</c:v>
                </c:pt>
                <c:pt idx="1225">
                  <c:v>3.0200530624477446</c:v>
                </c:pt>
                <c:pt idx="1226">
                  <c:v>2.9436855300795979</c:v>
                </c:pt>
                <c:pt idx="1227">
                  <c:v>3.0245078351692203</c:v>
                </c:pt>
                <c:pt idx="1228">
                  <c:v>2.8142849891224593</c:v>
                </c:pt>
                <c:pt idx="1229">
                  <c:v>2.8128707755600866</c:v>
                </c:pt>
                <c:pt idx="1230">
                  <c:v>2.8142849891224593</c:v>
                </c:pt>
                <c:pt idx="1231">
                  <c:v>2.8142849891224593</c:v>
                </c:pt>
                <c:pt idx="1232">
                  <c:v>2.6643783515109112</c:v>
                </c:pt>
                <c:pt idx="1233">
                  <c:v>2.6403367209505686</c:v>
                </c:pt>
                <c:pt idx="1234">
                  <c:v>2.6742778464475228</c:v>
                </c:pt>
                <c:pt idx="1235">
                  <c:v>2.6467006819812475</c:v>
                </c:pt>
                <c:pt idx="1236">
                  <c:v>2.6481148955436207</c:v>
                </c:pt>
                <c:pt idx="1237">
                  <c:v>3.0016682861368946</c:v>
                </c:pt>
                <c:pt idx="1238">
                  <c:v>2.8471654544476341</c:v>
                </c:pt>
                <c:pt idx="1239">
                  <c:v>2.8482261146194134</c:v>
                </c:pt>
                <c:pt idx="1240">
                  <c:v>3.0893495270040261</c:v>
                </c:pt>
                <c:pt idx="1241">
                  <c:v>3.0016682861368946</c:v>
                </c:pt>
                <c:pt idx="1242">
                  <c:v>3.0016682861368946</c:v>
                </c:pt>
                <c:pt idx="1243">
                  <c:v>2.8654300226056826</c:v>
                </c:pt>
                <c:pt idx="1244">
                  <c:v>2.8395640565498783</c:v>
                </c:pt>
                <c:pt idx="1245">
                  <c:v>2.8135778823412729</c:v>
                </c:pt>
                <c:pt idx="1246">
                  <c:v>3.0817127737672116</c:v>
                </c:pt>
                <c:pt idx="1247">
                  <c:v>3.0674292167872435</c:v>
                </c:pt>
                <c:pt idx="1248">
                  <c:v>2.8345082430643949</c:v>
                </c:pt>
                <c:pt idx="1249">
                  <c:v>3.053287081163512</c:v>
                </c:pt>
                <c:pt idx="1250">
                  <c:v>3.100451103468655</c:v>
                </c:pt>
                <c:pt idx="1251">
                  <c:v>2.7692422871608762</c:v>
                </c:pt>
                <c:pt idx="1252">
                  <c:v>2.7888291449997435</c:v>
                </c:pt>
                <c:pt idx="1253">
                  <c:v>3.0384378387585946</c:v>
                </c:pt>
                <c:pt idx="1254">
                  <c:v>3.0425390580894773</c:v>
                </c:pt>
                <c:pt idx="1255">
                  <c:v>2.7704443686888935</c:v>
                </c:pt>
                <c:pt idx="1256">
                  <c:v>2.7824651839690646</c:v>
                </c:pt>
                <c:pt idx="1257">
                  <c:v>2.8637824638055176</c:v>
                </c:pt>
                <c:pt idx="1258">
                  <c:v>2.839740833245175</c:v>
                </c:pt>
                <c:pt idx="1259">
                  <c:v>2.7797781782005559</c:v>
                </c:pt>
                <c:pt idx="1260">
                  <c:v>2.7816661533063241</c:v>
                </c:pt>
                <c:pt idx="1261">
                  <c:v>2.7828965191055883</c:v>
                </c:pt>
                <c:pt idx="1262">
                  <c:v>2.9179468432444069</c:v>
                </c:pt>
                <c:pt idx="1263">
                  <c:v>2.7060269409227988</c:v>
                </c:pt>
                <c:pt idx="1264">
                  <c:v>2.7291493326675988</c:v>
                </c:pt>
                <c:pt idx="1265">
                  <c:v>2.7656501847124488</c:v>
                </c:pt>
                <c:pt idx="1266">
                  <c:v>2.7698079725858253</c:v>
                </c:pt>
                <c:pt idx="1267">
                  <c:v>2.7577164466275357</c:v>
                </c:pt>
                <c:pt idx="1268">
                  <c:v>2.7542516233997212</c:v>
                </c:pt>
                <c:pt idx="1269">
                  <c:v>2.783667265497082</c:v>
                </c:pt>
                <c:pt idx="1270">
                  <c:v>2.7298564394487856</c:v>
                </c:pt>
                <c:pt idx="1271">
                  <c:v>2.7089260787256637</c:v>
                </c:pt>
                <c:pt idx="1272">
                  <c:v>2.7786468073506576</c:v>
                </c:pt>
                <c:pt idx="1273">
                  <c:v>2.7937788924680493</c:v>
                </c:pt>
                <c:pt idx="1274">
                  <c:v>2.8715606383985697</c:v>
                </c:pt>
                <c:pt idx="1275">
                  <c:v>2.6700352057604033</c:v>
                </c:pt>
                <c:pt idx="1276">
                  <c:v>3.0101535675111326</c:v>
                </c:pt>
                <c:pt idx="1277">
                  <c:v>2.602152954766495</c:v>
                </c:pt>
                <c:pt idx="1278">
                  <c:v>2.644579361637688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AF-4FFE-BE2F-3789256D1FCA}"/>
            </c:ext>
          </c:extLst>
        </c:ser>
        <c:ser>
          <c:idx val="7"/>
          <c:order val="5"/>
          <c:tx>
            <c:v>no*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7C8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data!$Y$3:$Y$4000</c:f>
              <c:numCache>
                <c:formatCode>General</c:formatCode>
                <c:ptCount val="3998"/>
                <c:pt idx="0">
                  <c:v>2.665</c:v>
                </c:pt>
                <c:pt idx="1">
                  <c:v>2.3620000000000001</c:v>
                </c:pt>
                <c:pt idx="2">
                  <c:v>2.5829</c:v>
                </c:pt>
                <c:pt idx="3">
                  <c:v>2.633</c:v>
                </c:pt>
                <c:pt idx="4">
                  <c:v>2.7690000000000001</c:v>
                </c:pt>
                <c:pt idx="5">
                  <c:v>2.5529999999999999</c:v>
                </c:pt>
                <c:pt idx="6">
                  <c:v>2.7040000000000002</c:v>
                </c:pt>
                <c:pt idx="7">
                  <c:v>2.3849999999999998</c:v>
                </c:pt>
                <c:pt idx="8">
                  <c:v>2.35067</c:v>
                </c:pt>
                <c:pt idx="9">
                  <c:v>2.2679999999999998</c:v>
                </c:pt>
                <c:pt idx="10">
                  <c:v>2.4090199999999999</c:v>
                </c:pt>
                <c:pt idx="11">
                  <c:v>2.6894</c:v>
                </c:pt>
                <c:pt idx="12">
                  <c:v>2.7269999999999999</c:v>
                </c:pt>
                <c:pt idx="13">
                  <c:v>2.3386999999999998</c:v>
                </c:pt>
                <c:pt idx="14">
                  <c:v>2.4958999999999998</c:v>
                </c:pt>
                <c:pt idx="15">
                  <c:v>2.6678000000000002</c:v>
                </c:pt>
                <c:pt idx="16">
                  <c:v>2.36632</c:v>
                </c:pt>
                <c:pt idx="17">
                  <c:v>2.4860000000000002</c:v>
                </c:pt>
                <c:pt idx="18">
                  <c:v>2.77522</c:v>
                </c:pt>
                <c:pt idx="19">
                  <c:v>2.5880000000000001</c:v>
                </c:pt>
                <c:pt idx="20">
                  <c:v>2.2959999999999998</c:v>
                </c:pt>
                <c:pt idx="21">
                  <c:v>2.3820000000000001</c:v>
                </c:pt>
                <c:pt idx="22">
                  <c:v>2.2900999999999998</c:v>
                </c:pt>
                <c:pt idx="23">
                  <c:v>2.2556099999999999</c:v>
                </c:pt>
                <c:pt idx="24">
                  <c:v>2.3165</c:v>
                </c:pt>
                <c:pt idx="25">
                  <c:v>2.2732000000000001</c:v>
                </c:pt>
                <c:pt idx="26">
                  <c:v>2.4</c:v>
                </c:pt>
                <c:pt idx="27">
                  <c:v>2.3475000000000001</c:v>
                </c:pt>
                <c:pt idx="28">
                  <c:v>2.33</c:v>
                </c:pt>
                <c:pt idx="29">
                  <c:v>2.3492000000000002</c:v>
                </c:pt>
                <c:pt idx="30">
                  <c:v>2.343</c:v>
                </c:pt>
                <c:pt idx="31">
                  <c:v>2.3673999999999999</c:v>
                </c:pt>
                <c:pt idx="32">
                  <c:v>2.3361999999999998</c:v>
                </c:pt>
                <c:pt idx="33">
                  <c:v>2.2833000000000001</c:v>
                </c:pt>
                <c:pt idx="34">
                  <c:v>2.5853999999999999</c:v>
                </c:pt>
                <c:pt idx="35">
                  <c:v>2.5590999999999999</c:v>
                </c:pt>
                <c:pt idx="36">
                  <c:v>2.4344999999999999</c:v>
                </c:pt>
                <c:pt idx="37">
                  <c:v>2.4058999999999999</c:v>
                </c:pt>
                <c:pt idx="38">
                  <c:v>2.5152999999999999</c:v>
                </c:pt>
                <c:pt idx="39">
                  <c:v>2.3432200000000001</c:v>
                </c:pt>
                <c:pt idx="40">
                  <c:v>2.3440699999999999</c:v>
                </c:pt>
                <c:pt idx="41">
                  <c:v>2.15978</c:v>
                </c:pt>
                <c:pt idx="42">
                  <c:v>2.5339</c:v>
                </c:pt>
                <c:pt idx="43">
                  <c:v>2.6478000000000002</c:v>
                </c:pt>
                <c:pt idx="44">
                  <c:v>2.5337999999999998</c:v>
                </c:pt>
                <c:pt idx="45">
                  <c:v>2.5024999999999999</c:v>
                </c:pt>
                <c:pt idx="46">
                  <c:v>2.4554999999999998</c:v>
                </c:pt>
                <c:pt idx="47">
                  <c:v>2.395</c:v>
                </c:pt>
                <c:pt idx="48">
                  <c:v>2.2799999999999998</c:v>
                </c:pt>
                <c:pt idx="49">
                  <c:v>2.6392000000000002</c:v>
                </c:pt>
                <c:pt idx="50">
                  <c:v>2.89</c:v>
                </c:pt>
                <c:pt idx="51">
                  <c:v>2.4350000000000001</c:v>
                </c:pt>
                <c:pt idx="52">
                  <c:v>2.415</c:v>
                </c:pt>
                <c:pt idx="53">
                  <c:v>2.4140000000000001</c:v>
                </c:pt>
                <c:pt idx="54">
                  <c:v>2.41</c:v>
                </c:pt>
                <c:pt idx="55">
                  <c:v>2.3965000000000001</c:v>
                </c:pt>
                <c:pt idx="56">
                  <c:v>2.3837000000000002</c:v>
                </c:pt>
                <c:pt idx="57">
                  <c:v>2.4083999999999999</c:v>
                </c:pt>
                <c:pt idx="58">
                  <c:v>3.0181</c:v>
                </c:pt>
                <c:pt idx="59">
                  <c:v>2.9209999999999998</c:v>
                </c:pt>
                <c:pt idx="60">
                  <c:v>2.5680000000000001</c:v>
                </c:pt>
                <c:pt idx="61">
                  <c:v>2.8647</c:v>
                </c:pt>
                <c:pt idx="62">
                  <c:v>2.6814</c:v>
                </c:pt>
                <c:pt idx="63">
                  <c:v>2.4895999999999998</c:v>
                </c:pt>
                <c:pt idx="64">
                  <c:v>2.8157000000000001</c:v>
                </c:pt>
                <c:pt idx="65">
                  <c:v>2.5807000000000002</c:v>
                </c:pt>
                <c:pt idx="66">
                  <c:v>2.8218000000000001</c:v>
                </c:pt>
                <c:pt idx="67">
                  <c:v>2.8569</c:v>
                </c:pt>
                <c:pt idx="68">
                  <c:v>2.419</c:v>
                </c:pt>
                <c:pt idx="69">
                  <c:v>2.5310000000000001</c:v>
                </c:pt>
                <c:pt idx="70">
                  <c:v>2.6219999999999999</c:v>
                </c:pt>
                <c:pt idx="71">
                  <c:v>2.3687</c:v>
                </c:pt>
                <c:pt idx="72">
                  <c:v>2.5590000000000002</c:v>
                </c:pt>
                <c:pt idx="73">
                  <c:v>2.5409999999999999</c:v>
                </c:pt>
                <c:pt idx="74">
                  <c:v>2.5489999999999999</c:v>
                </c:pt>
                <c:pt idx="75">
                  <c:v>2.5299999999999998</c:v>
                </c:pt>
                <c:pt idx="76">
                  <c:v>2.68</c:v>
                </c:pt>
                <c:pt idx="77">
                  <c:v>2.6520000000000001</c:v>
                </c:pt>
                <c:pt idx="78">
                  <c:v>2.6392000000000002</c:v>
                </c:pt>
                <c:pt idx="79">
                  <c:v>2.6429999999999998</c:v>
                </c:pt>
                <c:pt idx="80">
                  <c:v>2.645</c:v>
                </c:pt>
                <c:pt idx="81">
                  <c:v>2.29</c:v>
                </c:pt>
                <c:pt idx="82">
                  <c:v>2.371</c:v>
                </c:pt>
                <c:pt idx="83">
                  <c:v>2.3866000000000001</c:v>
                </c:pt>
                <c:pt idx="84">
                  <c:v>2.3931</c:v>
                </c:pt>
                <c:pt idx="85">
                  <c:v>2.5499999999999998</c:v>
                </c:pt>
                <c:pt idx="86">
                  <c:v>2.3694999999999999</c:v>
                </c:pt>
                <c:pt idx="87">
                  <c:v>2.3762099999999999</c:v>
                </c:pt>
                <c:pt idx="88">
                  <c:v>2.4135</c:v>
                </c:pt>
                <c:pt idx="89">
                  <c:v>2.4390000000000001</c:v>
                </c:pt>
                <c:pt idx="90">
                  <c:v>2.508</c:v>
                </c:pt>
                <c:pt idx="91">
                  <c:v>2.5089999999999999</c:v>
                </c:pt>
                <c:pt idx="92">
                  <c:v>2.7227999999999999</c:v>
                </c:pt>
                <c:pt idx="93">
                  <c:v>2.9119999999999999</c:v>
                </c:pt>
                <c:pt idx="94">
                  <c:v>2.8054000000000001</c:v>
                </c:pt>
                <c:pt idx="95">
                  <c:v>2.8849999999999998</c:v>
                </c:pt>
                <c:pt idx="96">
                  <c:v>2.8180000000000001</c:v>
                </c:pt>
                <c:pt idx="97">
                  <c:v>2.8319999999999999</c:v>
                </c:pt>
                <c:pt idx="98">
                  <c:v>2.4531999999999998</c:v>
                </c:pt>
                <c:pt idx="99">
                  <c:v>2.38</c:v>
                </c:pt>
                <c:pt idx="100">
                  <c:v>2.2469999999999999</c:v>
                </c:pt>
                <c:pt idx="101">
                  <c:v>2.35</c:v>
                </c:pt>
                <c:pt idx="102">
                  <c:v>2.75</c:v>
                </c:pt>
                <c:pt idx="103">
                  <c:v>2.73</c:v>
                </c:pt>
                <c:pt idx="104">
                  <c:v>2.3633000000000002</c:v>
                </c:pt>
                <c:pt idx="105">
                  <c:v>2.8090000000000002</c:v>
                </c:pt>
                <c:pt idx="106">
                  <c:v>2.5219999999999998</c:v>
                </c:pt>
                <c:pt idx="107">
                  <c:v>2.5691999999999999</c:v>
                </c:pt>
                <c:pt idx="108">
                  <c:v>2.7160000000000002</c:v>
                </c:pt>
                <c:pt idx="109">
                  <c:v>2.7909999999999999</c:v>
                </c:pt>
                <c:pt idx="110">
                  <c:v>2.5438000000000001</c:v>
                </c:pt>
                <c:pt idx="111">
                  <c:v>2.5318999999999998</c:v>
                </c:pt>
                <c:pt idx="112">
                  <c:v>2.5024000000000002</c:v>
                </c:pt>
                <c:pt idx="113">
                  <c:v>2.4773000000000001</c:v>
                </c:pt>
                <c:pt idx="114">
                  <c:v>2.7544</c:v>
                </c:pt>
                <c:pt idx="115">
                  <c:v>2.71</c:v>
                </c:pt>
                <c:pt idx="116">
                  <c:v>2.4361999999999999</c:v>
                </c:pt>
                <c:pt idx="117">
                  <c:v>2.4780000000000002</c:v>
                </c:pt>
                <c:pt idx="118">
                  <c:v>2.4460000000000002</c:v>
                </c:pt>
                <c:pt idx="119">
                  <c:v>2.694</c:v>
                </c:pt>
                <c:pt idx="120">
                  <c:v>2.5118</c:v>
                </c:pt>
                <c:pt idx="121">
                  <c:v>2.56</c:v>
                </c:pt>
                <c:pt idx="122">
                  <c:v>2.3894000000000002</c:v>
                </c:pt>
                <c:pt idx="123">
                  <c:v>2.4026999999999998</c:v>
                </c:pt>
                <c:pt idx="124">
                  <c:v>2.4407000000000001</c:v>
                </c:pt>
                <c:pt idx="125">
                  <c:v>2.5219999999999998</c:v>
                </c:pt>
                <c:pt idx="126">
                  <c:v>2.3795000000000002</c:v>
                </c:pt>
                <c:pt idx="127">
                  <c:v>2.3557800000000002</c:v>
                </c:pt>
                <c:pt idx="128">
                  <c:v>2.8998599999999999</c:v>
                </c:pt>
                <c:pt idx="129">
                  <c:v>2.4988000000000001</c:v>
                </c:pt>
                <c:pt idx="130">
                  <c:v>2.4756</c:v>
                </c:pt>
                <c:pt idx="131">
                  <c:v>2.3280599999999998</c:v>
                </c:pt>
                <c:pt idx="132">
                  <c:v>2.72492</c:v>
                </c:pt>
                <c:pt idx="133">
                  <c:v>2.8369200000000001</c:v>
                </c:pt>
                <c:pt idx="134">
                  <c:v>2.6859999999999999</c:v>
                </c:pt>
                <c:pt idx="135">
                  <c:v>2.5724900000000002</c:v>
                </c:pt>
                <c:pt idx="136">
                  <c:v>3.0019999999999998</c:v>
                </c:pt>
                <c:pt idx="137">
                  <c:v>2.9750000000000001</c:v>
                </c:pt>
                <c:pt idx="138">
                  <c:v>2.2385999999999999</c:v>
                </c:pt>
                <c:pt idx="139">
                  <c:v>2.9780000000000002</c:v>
                </c:pt>
                <c:pt idx="140">
                  <c:v>2.9141599999999999</c:v>
                </c:pt>
                <c:pt idx="141">
                  <c:v>2.9203999999999999</c:v>
                </c:pt>
                <c:pt idx="142">
                  <c:v>2.8575499999999998</c:v>
                </c:pt>
                <c:pt idx="143">
                  <c:v>2.3635000000000002</c:v>
                </c:pt>
                <c:pt idx="144">
                  <c:v>2.3389000000000002</c:v>
                </c:pt>
                <c:pt idx="145">
                  <c:v>2.3593000000000002</c:v>
                </c:pt>
                <c:pt idx="146">
                  <c:v>2.4430000000000001</c:v>
                </c:pt>
                <c:pt idx="147">
                  <c:v>2.3102999999999998</c:v>
                </c:pt>
                <c:pt idx="148">
                  <c:v>2.2806000000000002</c:v>
                </c:pt>
                <c:pt idx="149">
                  <c:v>2.3519999999999999</c:v>
                </c:pt>
                <c:pt idx="150">
                  <c:v>2.3768199999999999</c:v>
                </c:pt>
                <c:pt idx="151">
                  <c:v>2.3675999999999999</c:v>
                </c:pt>
                <c:pt idx="152">
                  <c:v>2.7742100000000001</c:v>
                </c:pt>
                <c:pt idx="153">
                  <c:v>#N/A</c:v>
                </c:pt>
                <c:pt idx="154">
                  <c:v>2.3098999999999998</c:v>
                </c:pt>
                <c:pt idx="155">
                  <c:v>2.4331</c:v>
                </c:pt>
                <c:pt idx="156">
                  <c:v>2.4797699999999998</c:v>
                </c:pt>
                <c:pt idx="157">
                  <c:v>2.7060399999999998</c:v>
                </c:pt>
                <c:pt idx="158">
                  <c:v>2.2995000000000001</c:v>
                </c:pt>
                <c:pt idx="159">
                  <c:v>2.42</c:v>
                </c:pt>
                <c:pt idx="160">
                  <c:v>2.4161600000000001</c:v>
                </c:pt>
                <c:pt idx="161">
                  <c:v>3.0184000000000002</c:v>
                </c:pt>
                <c:pt idx="162">
                  <c:v>2.4366300000000001</c:v>
                </c:pt>
                <c:pt idx="163">
                  <c:v>2.9937</c:v>
                </c:pt>
                <c:pt idx="164">
                  <c:v>2.9630000000000001</c:v>
                </c:pt>
                <c:pt idx="165">
                  <c:v>2.9550000000000001</c:v>
                </c:pt>
                <c:pt idx="166">
                  <c:v>2.2734999999999999</c:v>
                </c:pt>
                <c:pt idx="167">
                  <c:v>3.1099000000000001</c:v>
                </c:pt>
                <c:pt idx="168">
                  <c:v>2.3496000000000001</c:v>
                </c:pt>
                <c:pt idx="169">
                  <c:v>2.407</c:v>
                </c:pt>
                <c:pt idx="170">
                  <c:v>2.4748000000000001</c:v>
                </c:pt>
                <c:pt idx="171">
                  <c:v>2.3485999999999998</c:v>
                </c:pt>
                <c:pt idx="172">
                  <c:v>2.34</c:v>
                </c:pt>
                <c:pt idx="173">
                  <c:v>2.5217000000000001</c:v>
                </c:pt>
                <c:pt idx="174">
                  <c:v>2.5026000000000002</c:v>
                </c:pt>
                <c:pt idx="175">
                  <c:v>2.51553</c:v>
                </c:pt>
                <c:pt idx="176">
                  <c:v>2.3988999999999998</c:v>
                </c:pt>
                <c:pt idx="177">
                  <c:v>2.4441000000000002</c:v>
                </c:pt>
                <c:pt idx="178">
                  <c:v>2.9641999999999999</c:v>
                </c:pt>
                <c:pt idx="179">
                  <c:v>3.1581999999999999</c:v>
                </c:pt>
                <c:pt idx="180">
                  <c:v>2.4655999999999998</c:v>
                </c:pt>
                <c:pt idx="181">
                  <c:v>2.6682999999999999</c:v>
                </c:pt>
                <c:pt idx="182">
                  <c:v>2.3142</c:v>
                </c:pt>
                <c:pt idx="183">
                  <c:v>2.5123000000000002</c:v>
                </c:pt>
                <c:pt idx="184">
                  <c:v>2.4958</c:v>
                </c:pt>
                <c:pt idx="185">
                  <c:v>2.3010000000000002</c:v>
                </c:pt>
                <c:pt idx="186">
                  <c:v>2.484</c:v>
                </c:pt>
                <c:pt idx="187">
                  <c:v>2.3121</c:v>
                </c:pt>
                <c:pt idx="188">
                  <c:v>2.544</c:v>
                </c:pt>
                <c:pt idx="189">
                  <c:v>2.56</c:v>
                </c:pt>
                <c:pt idx="190">
                  <c:v>2.3723000000000001</c:v>
                </c:pt>
                <c:pt idx="191">
                  <c:v>2.61755</c:v>
                </c:pt>
                <c:pt idx="192">
                  <c:v>2.6225499999999999</c:v>
                </c:pt>
                <c:pt idx="193">
                  <c:v>2.5051999999999999</c:v>
                </c:pt>
                <c:pt idx="194">
                  <c:v>2.5623</c:v>
                </c:pt>
                <c:pt idx="195">
                  <c:v>2.5169000000000001</c:v>
                </c:pt>
                <c:pt idx="196">
                  <c:v>2.4828000000000001</c:v>
                </c:pt>
                <c:pt idx="197">
                  <c:v>2.4681999999999999</c:v>
                </c:pt>
                <c:pt idx="198">
                  <c:v>2.4310999999999998</c:v>
                </c:pt>
                <c:pt idx="199">
                  <c:v>2.6871</c:v>
                </c:pt>
                <c:pt idx="200">
                  <c:v>2.4278599999999999</c:v>
                </c:pt>
                <c:pt idx="201">
                  <c:v>2.65</c:v>
                </c:pt>
                <c:pt idx="202">
                  <c:v>2.58</c:v>
                </c:pt>
                <c:pt idx="203">
                  <c:v>2.78</c:v>
                </c:pt>
                <c:pt idx="204">
                  <c:v>2.60473</c:v>
                </c:pt>
                <c:pt idx="205">
                  <c:v>2.78</c:v>
                </c:pt>
                <c:pt idx="206">
                  <c:v>2.3940999999999999</c:v>
                </c:pt>
                <c:pt idx="207">
                  <c:v>2.3892000000000002</c:v>
                </c:pt>
                <c:pt idx="208">
                  <c:v>2.3889999999999998</c:v>
                </c:pt>
                <c:pt idx="209">
                  <c:v>2.3898999999999999</c:v>
                </c:pt>
                <c:pt idx="210">
                  <c:v>2.3858000000000001</c:v>
                </c:pt>
                <c:pt idx="211">
                  <c:v>2.35</c:v>
                </c:pt>
                <c:pt idx="212">
                  <c:v>2.3738999999999999</c:v>
                </c:pt>
                <c:pt idx="213">
                  <c:v>2.4035000000000002</c:v>
                </c:pt>
                <c:pt idx="214">
                  <c:v>2.41411</c:v>
                </c:pt>
                <c:pt idx="215">
                  <c:v>2.4140999999999999</c:v>
                </c:pt>
                <c:pt idx="216">
                  <c:v>2.383</c:v>
                </c:pt>
                <c:pt idx="217">
                  <c:v>2.391</c:v>
                </c:pt>
                <c:pt idx="218">
                  <c:v>2.3820000000000001</c:v>
                </c:pt>
                <c:pt idx="219">
                  <c:v>2.4</c:v>
                </c:pt>
                <c:pt idx="220">
                  <c:v>2.3650000000000002</c:v>
                </c:pt>
                <c:pt idx="221">
                  <c:v>2.3759999999999999</c:v>
                </c:pt>
                <c:pt idx="222">
                  <c:v>2.3569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2.6067999999999998</c:v>
                </c:pt>
                <c:pt idx="243">
                  <c:v>3.34077</c:v>
                </c:pt>
                <c:pt idx="244">
                  <c:v>3.2484799999999998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3.0286599999999999</c:v>
                </c:pt>
                <c:pt idx="250">
                  <c:v>#N/A</c:v>
                </c:pt>
                <c:pt idx="251">
                  <c:v>3.1419999999999999</c:v>
                </c:pt>
                <c:pt idx="252">
                  <c:v>2.8910999999999998</c:v>
                </c:pt>
                <c:pt idx="253">
                  <c:v>#N/A</c:v>
                </c:pt>
                <c:pt idx="254">
                  <c:v>2.34551</c:v>
                </c:pt>
                <c:pt idx="255">
                  <c:v>3.09</c:v>
                </c:pt>
                <c:pt idx="256">
                  <c:v>2.7</c:v>
                </c:pt>
                <c:pt idx="257">
                  <c:v>2.7080000000000002</c:v>
                </c:pt>
                <c:pt idx="258">
                  <c:v>2.7</c:v>
                </c:pt>
                <c:pt idx="259">
                  <c:v>2.74</c:v>
                </c:pt>
                <c:pt idx="260">
                  <c:v>#N/A</c:v>
                </c:pt>
                <c:pt idx="261">
                  <c:v>2.5421</c:v>
                </c:pt>
                <c:pt idx="262">
                  <c:v>2.8165399999999998</c:v>
                </c:pt>
                <c:pt idx="263">
                  <c:v>2.9348000000000001</c:v>
                </c:pt>
                <c:pt idx="264">
                  <c:v>2.3659300000000001</c:v>
                </c:pt>
                <c:pt idx="265">
                  <c:v>2.6049000000000002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3.0347499999999998</c:v>
                </c:pt>
                <c:pt idx="272">
                  <c:v>3.01918</c:v>
                </c:pt>
                <c:pt idx="273">
                  <c:v>3.0653100000000002</c:v>
                </c:pt>
                <c:pt idx="274">
                  <c:v>3.0529199999999999</c:v>
                </c:pt>
                <c:pt idx="275">
                  <c:v>#N/A</c:v>
                </c:pt>
                <c:pt idx="276">
                  <c:v>2.88</c:v>
                </c:pt>
                <c:pt idx="277">
                  <c:v>2.98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2.7599</c:v>
                </c:pt>
                <c:pt idx="291">
                  <c:v>2.42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2.3250999999999999</c:v>
                </c:pt>
                <c:pt idx="296">
                  <c:v>3.4383699999999999</c:v>
                </c:pt>
                <c:pt idx="297">
                  <c:v>2.2243400000000002</c:v>
                </c:pt>
                <c:pt idx="298">
                  <c:v>2.4879199999999999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2.3961999999999999</c:v>
                </c:pt>
                <c:pt idx="305">
                  <c:v>2.4563999999999999</c:v>
                </c:pt>
                <c:pt idx="306">
                  <c:v>2.427</c:v>
                </c:pt>
                <c:pt idx="307">
                  <c:v>2.71</c:v>
                </c:pt>
                <c:pt idx="308">
                  <c:v>2.5659999999999998</c:v>
                </c:pt>
                <c:pt idx="309">
                  <c:v>2.423</c:v>
                </c:pt>
                <c:pt idx="310">
                  <c:v>2.5329999999999999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2.9929999999999999</c:v>
                </c:pt>
                <c:pt idx="316">
                  <c:v>#N/A</c:v>
                </c:pt>
                <c:pt idx="317">
                  <c:v>2.2799999999999998</c:v>
                </c:pt>
                <c:pt idx="318">
                  <c:v>2.2810000000000001</c:v>
                </c:pt>
                <c:pt idx="319">
                  <c:v>2.3887999999999998</c:v>
                </c:pt>
                <c:pt idx="320">
                  <c:v>2.2759999999999998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2.41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2.1846999999999999</c:v>
                </c:pt>
                <c:pt idx="333">
                  <c:v>2.2048000000000001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2.3570000000000002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2.5630999999999999</c:v>
                </c:pt>
                <c:pt idx="352">
                  <c:v>2.3690000000000002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2.3462999999999998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2.2869000000000002</c:v>
                </c:pt>
                <c:pt idx="362">
                  <c:v>#N/A</c:v>
                </c:pt>
                <c:pt idx="363">
                  <c:v>#N/A</c:v>
                </c:pt>
                <c:pt idx="364">
                  <c:v>2.7627000000000002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2.3516400000000002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2.2561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2.1909999999999998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2.3188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2.3010000000000002</c:v>
                </c:pt>
                <c:pt idx="398">
                  <c:v>2.3250000000000002</c:v>
                </c:pt>
                <c:pt idx="399">
                  <c:v>2.34</c:v>
                </c:pt>
                <c:pt idx="400">
                  <c:v>#N/A</c:v>
                </c:pt>
                <c:pt idx="401">
                  <c:v>#N/A</c:v>
                </c:pt>
                <c:pt idx="402">
                  <c:v>3.2879999999999998</c:v>
                </c:pt>
                <c:pt idx="403">
                  <c:v>#N/A</c:v>
                </c:pt>
                <c:pt idx="404">
                  <c:v>#N/A</c:v>
                </c:pt>
                <c:pt idx="405">
                  <c:v>1.927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2.5399500000000002</c:v>
                </c:pt>
                <c:pt idx="415">
                  <c:v>2.39236</c:v>
                </c:pt>
                <c:pt idx="416">
                  <c:v>2.5686</c:v>
                </c:pt>
                <c:pt idx="417">
                  <c:v>2.5038999999999998</c:v>
                </c:pt>
                <c:pt idx="418">
                  <c:v>2.56</c:v>
                </c:pt>
                <c:pt idx="419">
                  <c:v>2.5207999999999999</c:v>
                </c:pt>
                <c:pt idx="420">
                  <c:v>2.5649999999999999</c:v>
                </c:pt>
                <c:pt idx="421">
                  <c:v>2.6019000000000001</c:v>
                </c:pt>
                <c:pt idx="422">
                  <c:v>2.8172999999999999</c:v>
                </c:pt>
                <c:pt idx="423">
                  <c:v>2.77</c:v>
                </c:pt>
                <c:pt idx="424">
                  <c:v>2.8353000000000002</c:v>
                </c:pt>
                <c:pt idx="425">
                  <c:v>2.75</c:v>
                </c:pt>
                <c:pt idx="426">
                  <c:v>2.8065099999999998</c:v>
                </c:pt>
                <c:pt idx="427">
                  <c:v>2.3226300000000002</c:v>
                </c:pt>
                <c:pt idx="428">
                  <c:v>#N/A</c:v>
                </c:pt>
                <c:pt idx="429">
                  <c:v>2.4367999999999999</c:v>
                </c:pt>
                <c:pt idx="430">
                  <c:v>2.5410699999999999</c:v>
                </c:pt>
                <c:pt idx="431">
                  <c:v>3.0819999999999999</c:v>
                </c:pt>
                <c:pt idx="432">
                  <c:v>2.74</c:v>
                </c:pt>
                <c:pt idx="433">
                  <c:v>3.2121</c:v>
                </c:pt>
                <c:pt idx="434">
                  <c:v>2.3761000000000001</c:v>
                </c:pt>
                <c:pt idx="435">
                  <c:v>2.327</c:v>
                </c:pt>
                <c:pt idx="436">
                  <c:v>2.2395800000000001</c:v>
                </c:pt>
                <c:pt idx="437">
                  <c:v>2.82</c:v>
                </c:pt>
                <c:pt idx="438">
                  <c:v>2.78</c:v>
                </c:pt>
                <c:pt idx="439">
                  <c:v>2.9106999999999998</c:v>
                </c:pt>
                <c:pt idx="440">
                  <c:v>2.4054000000000002</c:v>
                </c:pt>
                <c:pt idx="441">
                  <c:v>2.5665</c:v>
                </c:pt>
                <c:pt idx="442">
                  <c:v>2.81</c:v>
                </c:pt>
                <c:pt idx="443">
                  <c:v>2.5291999999999999</c:v>
                </c:pt>
                <c:pt idx="444">
                  <c:v>2.4265699999999999</c:v>
                </c:pt>
                <c:pt idx="445">
                  <c:v>2.5682</c:v>
                </c:pt>
                <c:pt idx="446">
                  <c:v>2.5133999999999999</c:v>
                </c:pt>
                <c:pt idx="447">
                  <c:v>2.7467999999999999</c:v>
                </c:pt>
                <c:pt idx="448">
                  <c:v>2.8895</c:v>
                </c:pt>
                <c:pt idx="449">
                  <c:v>3.0762999999999998</c:v>
                </c:pt>
                <c:pt idx="450">
                  <c:v>3.0394999999999999</c:v>
                </c:pt>
                <c:pt idx="451">
                  <c:v>3.2170000000000001</c:v>
                </c:pt>
                <c:pt idx="452">
                  <c:v>2.8281999999999998</c:v>
                </c:pt>
                <c:pt idx="453">
                  <c:v>2.8391999999999999</c:v>
                </c:pt>
                <c:pt idx="454">
                  <c:v>2.4113000000000002</c:v>
                </c:pt>
                <c:pt idx="455">
                  <c:v>2.4161800000000002</c:v>
                </c:pt>
                <c:pt idx="456">
                  <c:v>2.6755100000000001</c:v>
                </c:pt>
                <c:pt idx="457">
                  <c:v>2.7329300000000001</c:v>
                </c:pt>
                <c:pt idx="458">
                  <c:v>2.4430000000000001</c:v>
                </c:pt>
                <c:pt idx="459">
                  <c:v>2.4773000000000001</c:v>
                </c:pt>
                <c:pt idx="460">
                  <c:v>2.4516200000000001</c:v>
                </c:pt>
                <c:pt idx="461">
                  <c:v>2.89</c:v>
                </c:pt>
                <c:pt idx="462">
                  <c:v>2.95</c:v>
                </c:pt>
                <c:pt idx="463">
                  <c:v>2.92</c:v>
                </c:pt>
                <c:pt idx="464">
                  <c:v>3.02</c:v>
                </c:pt>
                <c:pt idx="465">
                  <c:v>2.86</c:v>
                </c:pt>
                <c:pt idx="466">
                  <c:v>2.6829999999999998</c:v>
                </c:pt>
                <c:pt idx="467">
                  <c:v>2.7370700000000001</c:v>
                </c:pt>
                <c:pt idx="468">
                  <c:v>2.7139600000000002</c:v>
                </c:pt>
                <c:pt idx="469">
                  <c:v>2.9</c:v>
                </c:pt>
                <c:pt idx="470">
                  <c:v>2.9</c:v>
                </c:pt>
                <c:pt idx="471">
                  <c:v>2.5069300000000001</c:v>
                </c:pt>
                <c:pt idx="472">
                  <c:v>2.5409999999999999</c:v>
                </c:pt>
                <c:pt idx="473">
                  <c:v>2.4798</c:v>
                </c:pt>
                <c:pt idx="474">
                  <c:v>2.88</c:v>
                </c:pt>
                <c:pt idx="475">
                  <c:v>2.83</c:v>
                </c:pt>
                <c:pt idx="476">
                  <c:v>2.96</c:v>
                </c:pt>
                <c:pt idx="477">
                  <c:v>2.7</c:v>
                </c:pt>
                <c:pt idx="478">
                  <c:v>2.75</c:v>
                </c:pt>
                <c:pt idx="479">
                  <c:v>2.71</c:v>
                </c:pt>
                <c:pt idx="480">
                  <c:v>2.81</c:v>
                </c:pt>
                <c:pt idx="481">
                  <c:v>2.81</c:v>
                </c:pt>
                <c:pt idx="482">
                  <c:v>2.73</c:v>
                </c:pt>
                <c:pt idx="483">
                  <c:v>2.67</c:v>
                </c:pt>
                <c:pt idx="484">
                  <c:v>2.87</c:v>
                </c:pt>
                <c:pt idx="485">
                  <c:v>3.01</c:v>
                </c:pt>
                <c:pt idx="486">
                  <c:v>2.88</c:v>
                </c:pt>
                <c:pt idx="487">
                  <c:v>2.9</c:v>
                </c:pt>
                <c:pt idx="488">
                  <c:v>2.43174</c:v>
                </c:pt>
                <c:pt idx="489">
                  <c:v>2.6838500000000001</c:v>
                </c:pt>
                <c:pt idx="490">
                  <c:v>2.7301500000000001</c:v>
                </c:pt>
                <c:pt idx="491">
                  <c:v>2.6367799999999999</c:v>
                </c:pt>
                <c:pt idx="492">
                  <c:v>2.6915300000000002</c:v>
                </c:pt>
                <c:pt idx="493">
                  <c:v>2.6189300000000002</c:v>
                </c:pt>
                <c:pt idx="494">
                  <c:v>2.4281000000000001</c:v>
                </c:pt>
                <c:pt idx="495">
                  <c:v>2.7229999999999999</c:v>
                </c:pt>
                <c:pt idx="496">
                  <c:v>2.378356806444418</c:v>
                </c:pt>
                <c:pt idx="497">
                  <c:v>2.6677204639461012</c:v>
                </c:pt>
                <c:pt idx="498">
                  <c:v>#N/A</c:v>
                </c:pt>
                <c:pt idx="499">
                  <c:v>2.6716485489302291</c:v>
                </c:pt>
                <c:pt idx="500">
                  <c:v>2.6197901796459888</c:v>
                </c:pt>
                <c:pt idx="501">
                  <c:v>2.6522157876134167</c:v>
                </c:pt>
                <c:pt idx="502">
                  <c:v>2.6258075069983939</c:v>
                </c:pt>
                <c:pt idx="503">
                  <c:v>2.6413571737329224</c:v>
                </c:pt>
                <c:pt idx="504">
                  <c:v>2.636131426959202</c:v>
                </c:pt>
                <c:pt idx="505">
                  <c:v>2.6474131764852871</c:v>
                </c:pt>
                <c:pt idx="506">
                  <c:v>2.6397888017943862</c:v>
                </c:pt>
                <c:pt idx="507">
                  <c:v>2.3669349982422414</c:v>
                </c:pt>
                <c:pt idx="508">
                  <c:v>2.4066785734245544</c:v>
                </c:pt>
                <c:pt idx="509">
                  <c:v>2.607014601151219</c:v>
                </c:pt>
                <c:pt idx="510">
                  <c:v>2.6248758889787074</c:v>
                </c:pt>
                <c:pt idx="511">
                  <c:v>2.6317204980743378</c:v>
                </c:pt>
                <c:pt idx="512">
                  <c:v>2.6569964683183622</c:v>
                </c:pt>
                <c:pt idx="513">
                  <c:v>2.6469918445009251</c:v>
                </c:pt>
                <c:pt idx="514">
                  <c:v>2.3138835821490837</c:v>
                </c:pt>
                <c:pt idx="515">
                  <c:v>2.3563650119275534</c:v>
                </c:pt>
                <c:pt idx="516">
                  <c:v>2.3805223444719443</c:v>
                </c:pt>
                <c:pt idx="517">
                  <c:v>2.3305954073603168</c:v>
                </c:pt>
                <c:pt idx="518">
                  <c:v>2.3829800227676294</c:v>
                </c:pt>
                <c:pt idx="519">
                  <c:v>2.3423165954499701</c:v>
                </c:pt>
                <c:pt idx="520">
                  <c:v>2.386628871404235</c:v>
                </c:pt>
                <c:pt idx="521">
                  <c:v>2.386628871404235</c:v>
                </c:pt>
                <c:pt idx="522">
                  <c:v>2.3587137439640826</c:v>
                </c:pt>
                <c:pt idx="523">
                  <c:v>2.364861249355116</c:v>
                </c:pt>
                <c:pt idx="524">
                  <c:v>2.3514000629842298</c:v>
                </c:pt>
                <c:pt idx="525">
                  <c:v>2.3846822036592217</c:v>
                </c:pt>
                <c:pt idx="526">
                  <c:v>2.3637777802147562</c:v>
                </c:pt>
                <c:pt idx="527">
                  <c:v>2.520279268370254</c:v>
                </c:pt>
                <c:pt idx="528">
                  <c:v>2.3275699170465742</c:v>
                </c:pt>
                <c:pt idx="529">
                  <c:v>2.491209205903639</c:v>
                </c:pt>
                <c:pt idx="530">
                  <c:v>2.2458217497433428</c:v>
                </c:pt>
                <c:pt idx="531">
                  <c:v>2.2388109890966676</c:v>
                </c:pt>
                <c:pt idx="532">
                  <c:v>2.4335</c:v>
                </c:pt>
                <c:pt idx="533">
                  <c:v>2.5209000000000001</c:v>
                </c:pt>
                <c:pt idx="534">
                  <c:v>2.2826212528902468</c:v>
                </c:pt>
                <c:pt idx="535">
                  <c:v>2.49600406952626</c:v>
                </c:pt>
                <c:pt idx="536">
                  <c:v>2.5226593618173689</c:v>
                </c:pt>
                <c:pt idx="537">
                  <c:v>2.3579057263597289</c:v>
                </c:pt>
                <c:pt idx="538">
                  <c:v>2.3178649254216692</c:v>
                </c:pt>
                <c:pt idx="539">
                  <c:v>2.3296226374458162</c:v>
                </c:pt>
                <c:pt idx="540">
                  <c:v>2.2730312158544788</c:v>
                </c:pt>
                <c:pt idx="541">
                  <c:v>2.2704008815493366</c:v>
                </c:pt>
                <c:pt idx="542">
                  <c:v>2.4222999999999999</c:v>
                </c:pt>
                <c:pt idx="543">
                  <c:v>2.282501509194121</c:v>
                </c:pt>
                <c:pt idx="544">
                  <c:v>#N/A</c:v>
                </c:pt>
                <c:pt idx="545">
                  <c:v>2.3525984636683144</c:v>
                </c:pt>
                <c:pt idx="546">
                  <c:v>2.3765429187141249</c:v>
                </c:pt>
                <c:pt idx="547">
                  <c:v>2.3501773664995311</c:v>
                </c:pt>
                <c:pt idx="548">
                  <c:v>2.4077164874640555</c:v>
                </c:pt>
                <c:pt idx="549">
                  <c:v>2.3872379359607727</c:v>
                </c:pt>
                <c:pt idx="550">
                  <c:v>2.3679087243450216</c:v>
                </c:pt>
                <c:pt idx="551">
                  <c:v>2.407899553537697</c:v>
                </c:pt>
                <c:pt idx="552">
                  <c:v>2.3820000000000001</c:v>
                </c:pt>
                <c:pt idx="553">
                  <c:v>2.3799215722962388</c:v>
                </c:pt>
                <c:pt idx="554">
                  <c:v>2.3661802571180082</c:v>
                </c:pt>
                <c:pt idx="555">
                  <c:v>2.332076948779144</c:v>
                </c:pt>
                <c:pt idx="556">
                  <c:v>2.3179034009687434</c:v>
                </c:pt>
                <c:pt idx="557">
                  <c:v>2.3069423754721585</c:v>
                </c:pt>
                <c:pt idx="558">
                  <c:v>2.3505523175043264</c:v>
                </c:pt>
                <c:pt idx="559">
                  <c:v>2.3181314403289215</c:v>
                </c:pt>
                <c:pt idx="560">
                  <c:v>2.3562517366208988</c:v>
                </c:pt>
                <c:pt idx="561">
                  <c:v>2.3351000000000002</c:v>
                </c:pt>
                <c:pt idx="562">
                  <c:v>2.3275064196677975</c:v>
                </c:pt>
                <c:pt idx="563">
                  <c:v>2.3662281132499987</c:v>
                </c:pt>
                <c:pt idx="564">
                  <c:v>2.3138353403913126</c:v>
                </c:pt>
                <c:pt idx="565">
                  <c:v>2.314347370681157</c:v>
                </c:pt>
                <c:pt idx="566">
                  <c:v>2.3319222477364807</c:v>
                </c:pt>
                <c:pt idx="567">
                  <c:v>2.3750846872462965</c:v>
                </c:pt>
                <c:pt idx="568">
                  <c:v>2.2723393200116573</c:v>
                </c:pt>
                <c:pt idx="569">
                  <c:v>2.3003334261249542</c:v>
                </c:pt>
                <c:pt idx="570">
                  <c:v>2.2915993037311346</c:v>
                </c:pt>
                <c:pt idx="571">
                  <c:v>2.2887400010400918</c:v>
                </c:pt>
                <c:pt idx="572">
                  <c:v>2.3281415668476866</c:v>
                </c:pt>
                <c:pt idx="573">
                  <c:v>2.3113999999999999</c:v>
                </c:pt>
                <c:pt idx="574">
                  <c:v>2.4527431337456171</c:v>
                </c:pt>
                <c:pt idx="575">
                  <c:v>2.4761000000000002</c:v>
                </c:pt>
                <c:pt idx="576">
                  <c:v>2.5029071333950847</c:v>
                </c:pt>
                <c:pt idx="577">
                  <c:v>2.5309987083440539</c:v>
                </c:pt>
                <c:pt idx="578">
                  <c:v>2.5099016262606595</c:v>
                </c:pt>
                <c:pt idx="579">
                  <c:v>2.4678947660354118</c:v>
                </c:pt>
                <c:pt idx="580">
                  <c:v>2.4963439980446642</c:v>
                </c:pt>
                <c:pt idx="581">
                  <c:v>2.4652218783743112</c:v>
                </c:pt>
                <c:pt idx="582">
                  <c:v>2.5195430339753635</c:v>
                </c:pt>
                <c:pt idx="583">
                  <c:v>2.5090378938046944</c:v>
                </c:pt>
                <c:pt idx="584">
                  <c:v>2.4564520854835519</c:v>
                </c:pt>
                <c:pt idx="585">
                  <c:v>2.4869754749985296</c:v>
                </c:pt>
                <c:pt idx="586">
                  <c:v>2.256473473786528</c:v>
                </c:pt>
                <c:pt idx="587">
                  <c:v>2.4006684483226657</c:v>
                </c:pt>
                <c:pt idx="588">
                  <c:v>2.3892477354828494</c:v>
                </c:pt>
                <c:pt idx="589">
                  <c:v>2.3367002656759315</c:v>
                </c:pt>
                <c:pt idx="590">
                  <c:v>2.3284457099132121</c:v>
                </c:pt>
                <c:pt idx="591">
                  <c:v>2.2456264622781767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2.8639085404602223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3.3205277434770668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3.3070352254096114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3.3070352254096114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3.1203875320863594</c:v>
                </c:pt>
                <c:pt idx="674">
                  <c:v>3.1496594017868027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2.3138835821490837</c:v>
                </c:pt>
                <c:pt idx="689">
                  <c:v>2.3294999999999999</c:v>
                </c:pt>
                <c:pt idx="690">
                  <c:v>2.3288000000000002</c:v>
                </c:pt>
                <c:pt idx="691">
                  <c:v>2.3290000000000002</c:v>
                </c:pt>
                <c:pt idx="692">
                  <c:v>2.3296999999999999</c:v>
                </c:pt>
                <c:pt idx="693">
                  <c:v>2.34246</c:v>
                </c:pt>
                <c:pt idx="694">
                  <c:v>2.3397299999999999</c:v>
                </c:pt>
                <c:pt idx="695">
                  <c:v>2.32938</c:v>
                </c:pt>
                <c:pt idx="696">
                  <c:v>2.3221400000000001</c:v>
                </c:pt>
                <c:pt idx="697">
                  <c:v>2.3532600000000001</c:v>
                </c:pt>
                <c:pt idx="698">
                  <c:v>2.3574999999999999</c:v>
                </c:pt>
                <c:pt idx="699">
                  <c:v>2.3567</c:v>
                </c:pt>
                <c:pt idx="700">
                  <c:v>2.3555999999999999</c:v>
                </c:pt>
                <c:pt idx="701">
                  <c:v>2.3302</c:v>
                </c:pt>
                <c:pt idx="702">
                  <c:v>2.3561999999999999</c:v>
                </c:pt>
                <c:pt idx="703">
                  <c:v>2.33</c:v>
                </c:pt>
                <c:pt idx="704">
                  <c:v>2.3578000000000001</c:v>
                </c:pt>
                <c:pt idx="705">
                  <c:v>2.3302</c:v>
                </c:pt>
                <c:pt idx="706">
                  <c:v>2.3574000000000002</c:v>
                </c:pt>
                <c:pt idx="707">
                  <c:v>2.3300999999999998</c:v>
                </c:pt>
                <c:pt idx="708">
                  <c:v>2.3586</c:v>
                </c:pt>
                <c:pt idx="709">
                  <c:v>2.3302</c:v>
                </c:pt>
                <c:pt idx="710">
                  <c:v>2.3582999999999998</c:v>
                </c:pt>
                <c:pt idx="711">
                  <c:v>2.3336000000000001</c:v>
                </c:pt>
                <c:pt idx="712">
                  <c:v>2.2999999999999998</c:v>
                </c:pt>
                <c:pt idx="713">
                  <c:v>2.3187000000000002</c:v>
                </c:pt>
                <c:pt idx="714">
                  <c:v>2.3290000000000002</c:v>
                </c:pt>
                <c:pt idx="715">
                  <c:v>2.33</c:v>
                </c:pt>
                <c:pt idx="716">
                  <c:v>2.3064</c:v>
                </c:pt>
                <c:pt idx="717">
                  <c:v>#N/A</c:v>
                </c:pt>
                <c:pt idx="718">
                  <c:v>2.3650000000000002</c:v>
                </c:pt>
                <c:pt idx="719">
                  <c:v>#N/A</c:v>
                </c:pt>
                <c:pt idx="720">
                  <c:v>#N/A</c:v>
                </c:pt>
                <c:pt idx="721">
                  <c:v>2.3342000000000001</c:v>
                </c:pt>
                <c:pt idx="722">
                  <c:v>2.3331</c:v>
                </c:pt>
                <c:pt idx="723">
                  <c:v>2.3372000000000002</c:v>
                </c:pt>
                <c:pt idx="724">
                  <c:v>#N/A</c:v>
                </c:pt>
                <c:pt idx="725">
                  <c:v>2.3378000000000001</c:v>
                </c:pt>
                <c:pt idx="726">
                  <c:v>2.3645</c:v>
                </c:pt>
                <c:pt idx="727">
                  <c:v>2.3530000000000002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2.2789999999999999</c:v>
                </c:pt>
                <c:pt idx="739">
                  <c:v>#N/A</c:v>
                </c:pt>
                <c:pt idx="740">
                  <c:v>2.2797000000000001</c:v>
                </c:pt>
                <c:pt idx="741">
                  <c:v>#N/A</c:v>
                </c:pt>
                <c:pt idx="742">
                  <c:v>#N/A</c:v>
                </c:pt>
                <c:pt idx="743">
                  <c:v>2.3805000000000001</c:v>
                </c:pt>
                <c:pt idx="744">
                  <c:v>2.3736000000000002</c:v>
                </c:pt>
                <c:pt idx="745">
                  <c:v>2.375</c:v>
                </c:pt>
                <c:pt idx="746">
                  <c:v>2.3730000000000002</c:v>
                </c:pt>
                <c:pt idx="747">
                  <c:v>2.4296500000000001</c:v>
                </c:pt>
                <c:pt idx="748">
                  <c:v>2.38</c:v>
                </c:pt>
                <c:pt idx="749">
                  <c:v>2.4403000000000001</c:v>
                </c:pt>
                <c:pt idx="750">
                  <c:v>2.4453100000000001</c:v>
                </c:pt>
                <c:pt idx="751">
                  <c:v>2.3692000000000002</c:v>
                </c:pt>
                <c:pt idx="752">
                  <c:v>2.4418199999999999</c:v>
                </c:pt>
                <c:pt idx="753">
                  <c:v>2.43249</c:v>
                </c:pt>
                <c:pt idx="754">
                  <c:v>2.4419599999999999</c:v>
                </c:pt>
                <c:pt idx="755">
                  <c:v>2.4381599999999999</c:v>
                </c:pt>
                <c:pt idx="756">
                  <c:v>2.3690000000000002</c:v>
                </c:pt>
                <c:pt idx="757">
                  <c:v>#N/A</c:v>
                </c:pt>
                <c:pt idx="758">
                  <c:v>#N/A</c:v>
                </c:pt>
                <c:pt idx="759">
                  <c:v>2.3759999999999999</c:v>
                </c:pt>
                <c:pt idx="760">
                  <c:v>2.3601000000000001</c:v>
                </c:pt>
                <c:pt idx="761">
                  <c:v>2.4024000000000001</c:v>
                </c:pt>
                <c:pt idx="762">
                  <c:v>2.4163000000000001</c:v>
                </c:pt>
                <c:pt idx="763">
                  <c:v>2.4129999999999998</c:v>
                </c:pt>
                <c:pt idx="764">
                  <c:v>2.4113000000000002</c:v>
                </c:pt>
                <c:pt idx="765">
                  <c:v>2.3843999999999999</c:v>
                </c:pt>
                <c:pt idx="766">
                  <c:v>2.3690000000000002</c:v>
                </c:pt>
                <c:pt idx="767">
                  <c:v>2.3765999999999998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2.3309600000000001</c:v>
                </c:pt>
                <c:pt idx="773">
                  <c:v>2.3307899999999999</c:v>
                </c:pt>
                <c:pt idx="774">
                  <c:v>2.7823000000000002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2.3151999999999999</c:v>
                </c:pt>
                <c:pt idx="781">
                  <c:v>2.3163999999999998</c:v>
                </c:pt>
                <c:pt idx="782">
                  <c:v>2.3169</c:v>
                </c:pt>
                <c:pt idx="783">
                  <c:v>2.3169</c:v>
                </c:pt>
                <c:pt idx="784">
                  <c:v>2.3159999999999998</c:v>
                </c:pt>
                <c:pt idx="785">
                  <c:v>2.3309000000000002</c:v>
                </c:pt>
                <c:pt idx="786">
                  <c:v>2.3258999999999999</c:v>
                </c:pt>
                <c:pt idx="787">
                  <c:v>2.3029999999999999</c:v>
                </c:pt>
                <c:pt idx="788">
                  <c:v>2.3245</c:v>
                </c:pt>
                <c:pt idx="789">
                  <c:v>2.3195999999999999</c:v>
                </c:pt>
                <c:pt idx="790">
                  <c:v>2.3136000000000001</c:v>
                </c:pt>
                <c:pt idx="791">
                  <c:v>2.2970000000000002</c:v>
                </c:pt>
                <c:pt idx="792">
                  <c:v>2.3153999999999999</c:v>
                </c:pt>
                <c:pt idx="793">
                  <c:v>2.3161999999999998</c:v>
                </c:pt>
                <c:pt idx="794">
                  <c:v>2.3172000000000001</c:v>
                </c:pt>
                <c:pt idx="795">
                  <c:v>2.3172999999999999</c:v>
                </c:pt>
                <c:pt idx="796">
                  <c:v>#N/A</c:v>
                </c:pt>
                <c:pt idx="797">
                  <c:v>#N/A</c:v>
                </c:pt>
                <c:pt idx="798">
                  <c:v>2.3401000000000001</c:v>
                </c:pt>
                <c:pt idx="799">
                  <c:v>2.3340000000000001</c:v>
                </c:pt>
                <c:pt idx="800">
                  <c:v>2.3311000000000002</c:v>
                </c:pt>
                <c:pt idx="801">
                  <c:v>2.3266</c:v>
                </c:pt>
                <c:pt idx="802">
                  <c:v>2.3393999999999999</c:v>
                </c:pt>
                <c:pt idx="803">
                  <c:v>2.339</c:v>
                </c:pt>
                <c:pt idx="804">
                  <c:v>2.3501400000000001</c:v>
                </c:pt>
                <c:pt idx="805">
                  <c:v>2.3512</c:v>
                </c:pt>
                <c:pt idx="806">
                  <c:v>2.3656000000000001</c:v>
                </c:pt>
                <c:pt idx="807">
                  <c:v>2.2965</c:v>
                </c:pt>
                <c:pt idx="808">
                  <c:v>2.3580100000000002</c:v>
                </c:pt>
                <c:pt idx="809">
                  <c:v>2.35154</c:v>
                </c:pt>
                <c:pt idx="810">
                  <c:v>2.3393199999999998</c:v>
                </c:pt>
                <c:pt idx="811">
                  <c:v>2.35724</c:v>
                </c:pt>
                <c:pt idx="812">
                  <c:v>2.3734299999999999</c:v>
                </c:pt>
                <c:pt idx="813">
                  <c:v>2.3624000000000001</c:v>
                </c:pt>
                <c:pt idx="814">
                  <c:v>2.34755</c:v>
                </c:pt>
                <c:pt idx="815">
                  <c:v>2.3563200000000002</c:v>
                </c:pt>
                <c:pt idx="816">
                  <c:v>2.3549099999999998</c:v>
                </c:pt>
                <c:pt idx="817">
                  <c:v>#N/A</c:v>
                </c:pt>
                <c:pt idx="818">
                  <c:v>2.3035999999999999</c:v>
                </c:pt>
                <c:pt idx="819">
                  <c:v>2.3014000000000001</c:v>
                </c:pt>
                <c:pt idx="820">
                  <c:v>2.2930000000000001</c:v>
                </c:pt>
                <c:pt idx="821">
                  <c:v>2.3005</c:v>
                </c:pt>
                <c:pt idx="822">
                  <c:v>2.4506999999999999</c:v>
                </c:pt>
                <c:pt idx="823">
                  <c:v>#N/A</c:v>
                </c:pt>
                <c:pt idx="824">
                  <c:v>2.3862999999999999</c:v>
                </c:pt>
                <c:pt idx="825">
                  <c:v>2.4015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2.5966711272413763</c:v>
                </c:pt>
                <c:pt idx="844">
                  <c:v>2.6064275591575528</c:v>
                </c:pt>
                <c:pt idx="845">
                  <c:v>2.5799339187709829</c:v>
                </c:pt>
                <c:pt idx="846">
                  <c:v>2.5543258565893661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2.507322159196939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2.5460831780599786</c:v>
                </c:pt>
                <c:pt idx="873">
                  <c:v>2.5915314604302995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2.6527965485842686</c:v>
                </c:pt>
                <c:pt idx="879">
                  <c:v>2.6657074348291645</c:v>
                </c:pt>
                <c:pt idx="880">
                  <c:v>2.6925553638705053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2.6293998073858984</c:v>
                </c:pt>
                <c:pt idx="887">
                  <c:v>#N/A</c:v>
                </c:pt>
                <c:pt idx="888">
                  <c:v>2.4636871155089888</c:v>
                </c:pt>
                <c:pt idx="889">
                  <c:v>#N/A</c:v>
                </c:pt>
                <c:pt idx="890">
                  <c:v>2.4174388110198364</c:v>
                </c:pt>
                <c:pt idx="891">
                  <c:v>#N/A</c:v>
                </c:pt>
                <c:pt idx="892">
                  <c:v>2.6249340657624143</c:v>
                </c:pt>
                <c:pt idx="893">
                  <c:v>#N/A</c:v>
                </c:pt>
                <c:pt idx="894">
                  <c:v>2.4737815202640676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2.5663797969562103</c:v>
                </c:pt>
                <c:pt idx="905">
                  <c:v>2.5480777171232436</c:v>
                </c:pt>
                <c:pt idx="906">
                  <c:v>#N/A</c:v>
                </c:pt>
                <c:pt idx="907">
                  <c:v>2.5444972863023456</c:v>
                </c:pt>
                <c:pt idx="908">
                  <c:v>2.4408270572902122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2.7146770850266888</c:v>
                </c:pt>
                <c:pt idx="913">
                  <c:v>2.6829410227460158</c:v>
                </c:pt>
                <c:pt idx="914">
                  <c:v>2.6939995541662118</c:v>
                </c:pt>
                <c:pt idx="915">
                  <c:v>2.5784402677996172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2.5794577923470663</c:v>
                </c:pt>
                <c:pt idx="922">
                  <c:v>2.5834065828862487</c:v>
                </c:pt>
                <c:pt idx="923">
                  <c:v>2.4953547224264532</c:v>
                </c:pt>
                <c:pt idx="924">
                  <c:v>#N/A</c:v>
                </c:pt>
                <c:pt idx="925">
                  <c:v>#N/A</c:v>
                </c:pt>
                <c:pt idx="926">
                  <c:v>2.5440672475388695</c:v>
                </c:pt>
                <c:pt idx="927">
                  <c:v>2.5196829416133766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2.4879931608426893</c:v>
                </c:pt>
                <c:pt idx="937">
                  <c:v>2.400469082248851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2.4523857744019395</c:v>
                </c:pt>
                <c:pt idx="953">
                  <c:v>#N/A</c:v>
                </c:pt>
                <c:pt idx="954">
                  <c:v>2.5797199634844086</c:v>
                </c:pt>
                <c:pt idx="955">
                  <c:v>2.567222523058724</c:v>
                </c:pt>
                <c:pt idx="956">
                  <c:v>2.5675503481723583</c:v>
                </c:pt>
                <c:pt idx="957">
                  <c:v>2.567745781205764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2.5105392934785944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2.5179047356199185</c:v>
                </c:pt>
                <c:pt idx="968">
                  <c:v>#N/A</c:v>
                </c:pt>
                <c:pt idx="969">
                  <c:v>#N/A</c:v>
                </c:pt>
                <c:pt idx="970">
                  <c:v>2.3749655841119037</c:v>
                </c:pt>
                <c:pt idx="971">
                  <c:v>2.6027130179103497</c:v>
                </c:pt>
                <c:pt idx="972">
                  <c:v>2.4930909386069331</c:v>
                </c:pt>
                <c:pt idx="973">
                  <c:v>2.5375267787703075</c:v>
                </c:pt>
                <c:pt idx="974">
                  <c:v>#N/A</c:v>
                </c:pt>
                <c:pt idx="975">
                  <c:v>#N/A</c:v>
                </c:pt>
                <c:pt idx="976">
                  <c:v>2.414841551527553</c:v>
                </c:pt>
                <c:pt idx="977">
                  <c:v>2.6119619970627443</c:v>
                </c:pt>
                <c:pt idx="978">
                  <c:v>2.5210500278225343</c:v>
                </c:pt>
                <c:pt idx="979">
                  <c:v>2.3952923660831051</c:v>
                </c:pt>
                <c:pt idx="980">
                  <c:v>2.5878443267321938</c:v>
                </c:pt>
                <c:pt idx="981">
                  <c:v>2.4735235312695121</c:v>
                </c:pt>
                <c:pt idx="982">
                  <c:v>2.5241212213362498</c:v>
                </c:pt>
                <c:pt idx="983">
                  <c:v>2.5637247675811459</c:v>
                </c:pt>
                <c:pt idx="984">
                  <c:v>2.4480362454579794</c:v>
                </c:pt>
                <c:pt idx="985">
                  <c:v>2.4130299284144821</c:v>
                </c:pt>
                <c:pt idx="986">
                  <c:v>#N/A</c:v>
                </c:pt>
                <c:pt idx="987">
                  <c:v>2.5669821925111673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2.535698378392067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2.5684192913930546</c:v>
                </c:pt>
                <c:pt idx="1022">
                  <c:v>#N/A</c:v>
                </c:pt>
                <c:pt idx="1023">
                  <c:v>2.6287117212809776</c:v>
                </c:pt>
                <c:pt idx="1024">
                  <c:v>2.6728247825385116</c:v>
                </c:pt>
                <c:pt idx="1025">
                  <c:v>2.6449431179455183</c:v>
                </c:pt>
                <c:pt idx="1026">
                  <c:v>2.5818441616495758</c:v>
                </c:pt>
                <c:pt idx="1027">
                  <c:v>2.394205777080928</c:v>
                </c:pt>
                <c:pt idx="1028">
                  <c:v>2.5065819466963375</c:v>
                </c:pt>
                <c:pt idx="1029">
                  <c:v>#N/A</c:v>
                </c:pt>
                <c:pt idx="1030">
                  <c:v>#N/A</c:v>
                </c:pt>
                <c:pt idx="1031">
                  <c:v>2.4710000000000001</c:v>
                </c:pt>
                <c:pt idx="1032">
                  <c:v>2.375</c:v>
                </c:pt>
                <c:pt idx="1033">
                  <c:v>#N/A</c:v>
                </c:pt>
                <c:pt idx="1034">
                  <c:v>#N/A</c:v>
                </c:pt>
                <c:pt idx="1035">
                  <c:v>2.5762999999999998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2.3860000000000001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2.4296000000000002</c:v>
                </c:pt>
                <c:pt idx="1076">
                  <c:v>2.4342999999999999</c:v>
                </c:pt>
                <c:pt idx="1077">
                  <c:v>2.5792000000000002</c:v>
                </c:pt>
                <c:pt idx="1078">
                  <c:v>2.5299999999999998</c:v>
                </c:pt>
                <c:pt idx="1079">
                  <c:v>2.92</c:v>
                </c:pt>
                <c:pt idx="1080">
                  <c:v>2.7624200000000001</c:v>
                </c:pt>
                <c:pt idx="1081">
                  <c:v>2.7525200000000001</c:v>
                </c:pt>
                <c:pt idx="1082">
                  <c:v>2.327</c:v>
                </c:pt>
                <c:pt idx="1083">
                  <c:v>2.3519999999999999</c:v>
                </c:pt>
                <c:pt idx="1084">
                  <c:v>2.355</c:v>
                </c:pt>
                <c:pt idx="1085">
                  <c:v>2.359</c:v>
                </c:pt>
                <c:pt idx="1086">
                  <c:v>2.3650000000000002</c:v>
                </c:pt>
                <c:pt idx="1087">
                  <c:v>2.37</c:v>
                </c:pt>
                <c:pt idx="1088">
                  <c:v>2.3780000000000001</c:v>
                </c:pt>
                <c:pt idx="1089">
                  <c:v>2.2021000000000002</c:v>
                </c:pt>
                <c:pt idx="1090">
                  <c:v>2.4316</c:v>
                </c:pt>
                <c:pt idx="1091">
                  <c:v>2.1856</c:v>
                </c:pt>
                <c:pt idx="1092">
                  <c:v>2.3448000000000002</c:v>
                </c:pt>
                <c:pt idx="1093">
                  <c:v>2.1351</c:v>
                </c:pt>
                <c:pt idx="1094">
                  <c:v>2.52</c:v>
                </c:pt>
                <c:pt idx="1095">
                  <c:v>2.8494999999999999</c:v>
                </c:pt>
                <c:pt idx="1096">
                  <c:v>2.7334000000000001</c:v>
                </c:pt>
                <c:pt idx="1097">
                  <c:v>2.7366000000000001</c:v>
                </c:pt>
                <c:pt idx="1098">
                  <c:v>2.601</c:v>
                </c:pt>
                <c:pt idx="1099">
                  <c:v>1.9999499999999999</c:v>
                </c:pt>
                <c:pt idx="1100">
                  <c:v>#N/A</c:v>
                </c:pt>
                <c:pt idx="1101">
                  <c:v>2.5379999999999998</c:v>
                </c:pt>
                <c:pt idx="1102">
                  <c:v>2.4950000000000001</c:v>
                </c:pt>
                <c:pt idx="1103">
                  <c:v>2.5019999999999998</c:v>
                </c:pt>
                <c:pt idx="1104">
                  <c:v>2.0560999999999998</c:v>
                </c:pt>
                <c:pt idx="1105">
                  <c:v>2.5430000000000001</c:v>
                </c:pt>
                <c:pt idx="1106">
                  <c:v>3.15</c:v>
                </c:pt>
                <c:pt idx="1107">
                  <c:v>2.3252999999999999</c:v>
                </c:pt>
                <c:pt idx="1108">
                  <c:v>2.2884699999999998</c:v>
                </c:pt>
                <c:pt idx="1109">
                  <c:v>2.2909999999999999</c:v>
                </c:pt>
                <c:pt idx="1110">
                  <c:v>2.0449999999999999</c:v>
                </c:pt>
                <c:pt idx="1111">
                  <c:v>2.0070000000000001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2.3249</c:v>
                </c:pt>
                <c:pt idx="1118">
                  <c:v>2.3318599999999998</c:v>
                </c:pt>
                <c:pt idx="1119">
                  <c:v>2.3415400000000002</c:v>
                </c:pt>
                <c:pt idx="1120">
                  <c:v>2.3312300000000001</c:v>
                </c:pt>
                <c:pt idx="1121">
                  <c:v>2.3580999999999999</c:v>
                </c:pt>
                <c:pt idx="1122">
                  <c:v>2.3864999999999998</c:v>
                </c:pt>
                <c:pt idx="1123">
                  <c:v>2.3713000000000002</c:v>
                </c:pt>
                <c:pt idx="1124">
                  <c:v>2.0409999999999999</c:v>
                </c:pt>
                <c:pt idx="1125">
                  <c:v>2.0640000000000001</c:v>
                </c:pt>
                <c:pt idx="1126">
                  <c:v>2.1133999999999999</c:v>
                </c:pt>
                <c:pt idx="1127">
                  <c:v>2.0990000000000002</c:v>
                </c:pt>
                <c:pt idx="1128">
                  <c:v>2.1059999999999999</c:v>
                </c:pt>
                <c:pt idx="1129">
                  <c:v>2.1035499999999998</c:v>
                </c:pt>
                <c:pt idx="1130">
                  <c:v>2.1110000000000002</c:v>
                </c:pt>
                <c:pt idx="1131">
                  <c:v>2.1</c:v>
                </c:pt>
                <c:pt idx="1132">
                  <c:v>2.0337999999999998</c:v>
                </c:pt>
                <c:pt idx="1133">
                  <c:v>2.0274000000000001</c:v>
                </c:pt>
                <c:pt idx="1134">
                  <c:v>2.0939999999999999</c:v>
                </c:pt>
                <c:pt idx="1135">
                  <c:v>2.0295999999999998</c:v>
                </c:pt>
                <c:pt idx="1136">
                  <c:v>2.0880000000000001</c:v>
                </c:pt>
                <c:pt idx="1137">
                  <c:v>#N/A</c:v>
                </c:pt>
                <c:pt idx="1138">
                  <c:v>2.097</c:v>
                </c:pt>
                <c:pt idx="1139">
                  <c:v>2.1013999999999999</c:v>
                </c:pt>
                <c:pt idx="1140">
                  <c:v>2.0093000000000001</c:v>
                </c:pt>
                <c:pt idx="1141">
                  <c:v>1.9978</c:v>
                </c:pt>
                <c:pt idx="1142">
                  <c:v>1.9587000000000001</c:v>
                </c:pt>
                <c:pt idx="1143">
                  <c:v>2.6212</c:v>
                </c:pt>
                <c:pt idx="1144">
                  <c:v>2.613</c:v>
                </c:pt>
                <c:pt idx="1145">
                  <c:v>2.613</c:v>
                </c:pt>
                <c:pt idx="1146">
                  <c:v>2.4284300000000001</c:v>
                </c:pt>
                <c:pt idx="1147">
                  <c:v>2.407</c:v>
                </c:pt>
                <c:pt idx="1148">
                  <c:v>2.3976999999999999</c:v>
                </c:pt>
                <c:pt idx="1149">
                  <c:v>2.3957000000000002</c:v>
                </c:pt>
                <c:pt idx="1150">
                  <c:v>2.3997999999999999</c:v>
                </c:pt>
                <c:pt idx="1151">
                  <c:v>2.33</c:v>
                </c:pt>
                <c:pt idx="1152">
                  <c:v>2.33</c:v>
                </c:pt>
                <c:pt idx="1153">
                  <c:v>2.5491999999999999</c:v>
                </c:pt>
                <c:pt idx="1154">
                  <c:v>2.5</c:v>
                </c:pt>
                <c:pt idx="1155">
                  <c:v>2.5503999999999998</c:v>
                </c:pt>
                <c:pt idx="1156">
                  <c:v>2.5287000000000002</c:v>
                </c:pt>
                <c:pt idx="1157">
                  <c:v>2.5512000000000001</c:v>
                </c:pt>
                <c:pt idx="1158">
                  <c:v>2.5640999999999998</c:v>
                </c:pt>
                <c:pt idx="1159">
                  <c:v>2.5649999999999999</c:v>
                </c:pt>
                <c:pt idx="1160">
                  <c:v>2.3660000000000001</c:v>
                </c:pt>
                <c:pt idx="1161">
                  <c:v>2.476</c:v>
                </c:pt>
                <c:pt idx="1162">
                  <c:v>2.5764999999999998</c:v>
                </c:pt>
                <c:pt idx="1163">
                  <c:v>2.5720000000000001</c:v>
                </c:pt>
                <c:pt idx="1164">
                  <c:v>2.5943999999999998</c:v>
                </c:pt>
                <c:pt idx="1165">
                  <c:v>2.5619999999999998</c:v>
                </c:pt>
                <c:pt idx="1166">
                  <c:v>2.4940000000000002</c:v>
                </c:pt>
                <c:pt idx="1167">
                  <c:v>2.6002800000000001</c:v>
                </c:pt>
                <c:pt idx="1168">
                  <c:v>2.6030000000000002</c:v>
                </c:pt>
                <c:pt idx="1169">
                  <c:v>2.6067</c:v>
                </c:pt>
                <c:pt idx="1170">
                  <c:v>2.5686</c:v>
                </c:pt>
                <c:pt idx="1171">
                  <c:v>2.2599999999999998</c:v>
                </c:pt>
                <c:pt idx="1172">
                  <c:v>2.5590000000000002</c:v>
                </c:pt>
                <c:pt idx="1173">
                  <c:v>2.6143999999999998</c:v>
                </c:pt>
                <c:pt idx="1174">
                  <c:v>2.2557999999999998</c:v>
                </c:pt>
                <c:pt idx="1175">
                  <c:v>2.3889</c:v>
                </c:pt>
                <c:pt idx="1176">
                  <c:v>2.3948</c:v>
                </c:pt>
                <c:pt idx="1177">
                  <c:v>2.3944999999999999</c:v>
                </c:pt>
                <c:pt idx="1178">
                  <c:v>2.3944999999999999</c:v>
                </c:pt>
                <c:pt idx="1179">
                  <c:v>2.3929999999999998</c:v>
                </c:pt>
                <c:pt idx="1180">
                  <c:v>2.3934700000000002</c:v>
                </c:pt>
                <c:pt idx="1181">
                  <c:v>2.39459</c:v>
                </c:pt>
                <c:pt idx="1182">
                  <c:v>2.3929</c:v>
                </c:pt>
                <c:pt idx="1183">
                  <c:v>2.4641000000000002</c:v>
                </c:pt>
                <c:pt idx="1184">
                  <c:v>2.3957999999999999</c:v>
                </c:pt>
                <c:pt idx="1185">
                  <c:v>2.5527000000000002</c:v>
                </c:pt>
                <c:pt idx="1186">
                  <c:v>2.601</c:v>
                </c:pt>
                <c:pt idx="1187">
                  <c:v>2.5991</c:v>
                </c:pt>
                <c:pt idx="1188">
                  <c:v>2.4693000000000001</c:v>
                </c:pt>
                <c:pt idx="1189">
                  <c:v>2.5022000000000002</c:v>
                </c:pt>
                <c:pt idx="1190">
                  <c:v>2.536</c:v>
                </c:pt>
                <c:pt idx="1191">
                  <c:v>2.56</c:v>
                </c:pt>
                <c:pt idx="1192">
                  <c:v>2.5244</c:v>
                </c:pt>
                <c:pt idx="1193">
                  <c:v>2.6019999999999999</c:v>
                </c:pt>
                <c:pt idx="1194">
                  <c:v>2.601</c:v>
                </c:pt>
                <c:pt idx="1195">
                  <c:v>2.6</c:v>
                </c:pt>
                <c:pt idx="1196">
                  <c:v>2.6040000000000001</c:v>
                </c:pt>
                <c:pt idx="1197">
                  <c:v>2.6080000000000001</c:v>
                </c:pt>
                <c:pt idx="1198">
                  <c:v>2.61</c:v>
                </c:pt>
                <c:pt idx="1199">
                  <c:v>2.5933799999999998</c:v>
                </c:pt>
                <c:pt idx="1200">
                  <c:v>2.5916999999999999</c:v>
                </c:pt>
                <c:pt idx="1201">
                  <c:v>2.5823</c:v>
                </c:pt>
                <c:pt idx="1202">
                  <c:v>2.5834000000000001</c:v>
                </c:pt>
                <c:pt idx="1203">
                  <c:v>2.5554299999999999</c:v>
                </c:pt>
                <c:pt idx="1204">
                  <c:v>2.55105</c:v>
                </c:pt>
                <c:pt idx="1205">
                  <c:v>2.5449999999999999</c:v>
                </c:pt>
                <c:pt idx="1206">
                  <c:v>2.5081699999999998</c:v>
                </c:pt>
                <c:pt idx="1207">
                  <c:v>2.4988299999999999</c:v>
                </c:pt>
                <c:pt idx="1208">
                  <c:v>2.4834999999999998</c:v>
                </c:pt>
                <c:pt idx="1209">
                  <c:v>2.4655</c:v>
                </c:pt>
                <c:pt idx="1210">
                  <c:v>2.4685000000000001</c:v>
                </c:pt>
                <c:pt idx="1211">
                  <c:v>2.26092</c:v>
                </c:pt>
                <c:pt idx="1212">
                  <c:v>2.2583799999999998</c:v>
                </c:pt>
                <c:pt idx="1213">
                  <c:v>2.4708000000000001</c:v>
                </c:pt>
                <c:pt idx="1214">
                  <c:v>2.0630000000000002</c:v>
                </c:pt>
                <c:pt idx="1215">
                  <c:v>2.15</c:v>
                </c:pt>
                <c:pt idx="1216">
                  <c:v>2.0644399999999998</c:v>
                </c:pt>
                <c:pt idx="1217">
                  <c:v>2.0421999999999998</c:v>
                </c:pt>
                <c:pt idx="1218">
                  <c:v>2.0421999999999998</c:v>
                </c:pt>
                <c:pt idx="1219">
                  <c:v>2.0430000000000001</c:v>
                </c:pt>
                <c:pt idx="1220">
                  <c:v>2.0486</c:v>
                </c:pt>
                <c:pt idx="1221">
                  <c:v>2.3067000000000002</c:v>
                </c:pt>
                <c:pt idx="1222">
                  <c:v>2.306</c:v>
                </c:pt>
                <c:pt idx="1223">
                  <c:v>2.6</c:v>
                </c:pt>
                <c:pt idx="1224">
                  <c:v>2.5</c:v>
                </c:pt>
                <c:pt idx="1225">
                  <c:v>2.7202500000000001</c:v>
                </c:pt>
                <c:pt idx="1226">
                  <c:v>2.52874</c:v>
                </c:pt>
                <c:pt idx="1227">
                  <c:v>2.6011299999999999</c:v>
                </c:pt>
                <c:pt idx="1228">
                  <c:v>2.65</c:v>
                </c:pt>
                <c:pt idx="1229">
                  <c:v>2.65</c:v>
                </c:pt>
                <c:pt idx="1230">
                  <c:v>2.6261199999999998</c:v>
                </c:pt>
                <c:pt idx="1231">
                  <c:v>2.76</c:v>
                </c:pt>
                <c:pt idx="1232">
                  <c:v>2.55328</c:v>
                </c:pt>
                <c:pt idx="1233">
                  <c:v>2.5009999999999999</c:v>
                </c:pt>
                <c:pt idx="1234">
                  <c:v>2.5819299999999998</c:v>
                </c:pt>
                <c:pt idx="1235">
                  <c:v>2.5052500000000002</c:v>
                </c:pt>
                <c:pt idx="1236">
                  <c:v>2.5089999999999999</c:v>
                </c:pt>
                <c:pt idx="1237">
                  <c:v>2.694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2.694</c:v>
                </c:pt>
                <c:pt idx="1242">
                  <c:v>2.6922999999999999</c:v>
                </c:pt>
                <c:pt idx="1243">
                  <c:v>2.3723999999999998</c:v>
                </c:pt>
                <c:pt idx="1244">
                  <c:v>2.3656999999999999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2.41269</c:v>
                </c:pt>
                <c:pt idx="1256">
                  <c:v>2.40212</c:v>
                </c:pt>
                <c:pt idx="1257">
                  <c:v>2.4338000000000002</c:v>
                </c:pt>
                <c:pt idx="1258">
                  <c:v>2.3384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2.411</c:v>
                </c:pt>
                <c:pt idx="1264">
                  <c:v>2.5049999999999999</c:v>
                </c:pt>
                <c:pt idx="1265">
                  <c:v>2.4165999999999999</c:v>
                </c:pt>
                <c:pt idx="1266">
                  <c:v>2.4036</c:v>
                </c:pt>
                <c:pt idx="1267">
                  <c:v>2.4489999999999998</c:v>
                </c:pt>
                <c:pt idx="1268">
                  <c:v>2.4569999999999999</c:v>
                </c:pt>
                <c:pt idx="1269">
                  <c:v>2.5146999999999999</c:v>
                </c:pt>
                <c:pt idx="1270">
                  <c:v>2.4319999999999999</c:v>
                </c:pt>
                <c:pt idx="1271">
                  <c:v>2.4129999999999998</c:v>
                </c:pt>
                <c:pt idx="1272">
                  <c:v>#N/A</c:v>
                </c:pt>
                <c:pt idx="1273">
                  <c:v>2.11</c:v>
                </c:pt>
                <c:pt idx="1274">
                  <c:v>2.5032399999999999</c:v>
                </c:pt>
                <c:pt idx="1275">
                  <c:v>2.4261900000000001</c:v>
                </c:pt>
                <c:pt idx="1276">
                  <c:v>2.5925199999999999</c:v>
                </c:pt>
                <c:pt idx="1277">
                  <c:v>2.8479999999999999</c:v>
                </c:pt>
                <c:pt idx="1278">
                  <c:v>2.8450000000000002</c:v>
                </c:pt>
              </c:numCache>
            </c:numRef>
          </c:xVal>
          <c:yVal>
            <c:numRef>
              <c:f>data!$F$3:$F$4000</c:f>
              <c:numCache>
                <c:formatCode>General</c:formatCode>
                <c:ptCount val="3998"/>
                <c:pt idx="0">
                  <c:v>3.1880000000000002</c:v>
                </c:pt>
                <c:pt idx="1">
                  <c:v>2.7530000000000001</c:v>
                </c:pt>
                <c:pt idx="2">
                  <c:v>2.9174500000000001</c:v>
                </c:pt>
                <c:pt idx="3">
                  <c:v>2.944</c:v>
                </c:pt>
                <c:pt idx="4">
                  <c:v>3.14</c:v>
                </c:pt>
                <c:pt idx="5">
                  <c:v>2.899</c:v>
                </c:pt>
                <c:pt idx="6">
                  <c:v>3.097</c:v>
                </c:pt>
                <c:pt idx="7">
                  <c:v>2.8312599999999999</c:v>
                </c:pt>
                <c:pt idx="8">
                  <c:v>2.8454000000000002</c:v>
                </c:pt>
                <c:pt idx="9">
                  <c:v>2.8136000000000001</c:v>
                </c:pt>
                <c:pt idx="10">
                  <c:v>3.00874</c:v>
                </c:pt>
                <c:pt idx="11">
                  <c:v>3.2046000000000001</c:v>
                </c:pt>
                <c:pt idx="12">
                  <c:v>3.3347000000000002</c:v>
                </c:pt>
                <c:pt idx="13">
                  <c:v>2.718</c:v>
                </c:pt>
                <c:pt idx="14">
                  <c:v>2.9026999999999998</c:v>
                </c:pt>
                <c:pt idx="15">
                  <c:v>3.1070000000000002</c:v>
                </c:pt>
                <c:pt idx="16">
                  <c:v>2.7584200000000001</c:v>
                </c:pt>
                <c:pt idx="17">
                  <c:v>2.8898999999999999</c:v>
                </c:pt>
                <c:pt idx="18">
                  <c:v>3.1551100000000001</c:v>
                </c:pt>
                <c:pt idx="19">
                  <c:v>2.9826000000000001</c:v>
                </c:pt>
                <c:pt idx="20">
                  <c:v>2.8157000000000001</c:v>
                </c:pt>
                <c:pt idx="21">
                  <c:v>2.855</c:v>
                </c:pt>
                <c:pt idx="22">
                  <c:v>2.8049200000000001</c:v>
                </c:pt>
                <c:pt idx="23">
                  <c:v>2.8920699999999999</c:v>
                </c:pt>
                <c:pt idx="24">
                  <c:v>2.7484999999999999</c:v>
                </c:pt>
                <c:pt idx="25">
                  <c:v>2.6495000000000002</c:v>
                </c:pt>
                <c:pt idx="26">
                  <c:v>2.8022999999999998</c:v>
                </c:pt>
                <c:pt idx="27">
                  <c:v>2.7178399999999998</c:v>
                </c:pt>
                <c:pt idx="28">
                  <c:v>2.7046999999999999</c:v>
                </c:pt>
                <c:pt idx="29">
                  <c:v>2.8369</c:v>
                </c:pt>
                <c:pt idx="30">
                  <c:v>2.8380000000000001</c:v>
                </c:pt>
                <c:pt idx="31">
                  <c:v>2.8660000000000001</c:v>
                </c:pt>
                <c:pt idx="32">
                  <c:v>2.8460299999999998</c:v>
                </c:pt>
                <c:pt idx="33">
                  <c:v>2.7570000000000001</c:v>
                </c:pt>
                <c:pt idx="34">
                  <c:v>2.8593999999999999</c:v>
                </c:pt>
                <c:pt idx="35">
                  <c:v>2.8292999999999999</c:v>
                </c:pt>
                <c:pt idx="36">
                  <c:v>2.9188999999999998</c:v>
                </c:pt>
                <c:pt idx="37">
                  <c:v>2.786</c:v>
                </c:pt>
                <c:pt idx="38">
                  <c:v>2.9224999999999999</c:v>
                </c:pt>
                <c:pt idx="39">
                  <c:v>2.8970199999999999</c:v>
                </c:pt>
                <c:pt idx="40">
                  <c:v>2.9062100000000002</c:v>
                </c:pt>
                <c:pt idx="41">
                  <c:v>2.51023</c:v>
                </c:pt>
                <c:pt idx="42">
                  <c:v>2.9035199999999999</c:v>
                </c:pt>
                <c:pt idx="43">
                  <c:v>3.1055999999999999</c:v>
                </c:pt>
                <c:pt idx="44">
                  <c:v>3.0531999999999999</c:v>
                </c:pt>
                <c:pt idx="45">
                  <c:v>2.8751000000000002</c:v>
                </c:pt>
                <c:pt idx="46">
                  <c:v>2.8468</c:v>
                </c:pt>
                <c:pt idx="47">
                  <c:v>2.8765000000000001</c:v>
                </c:pt>
                <c:pt idx="48">
                  <c:v>2.80707</c:v>
                </c:pt>
                <c:pt idx="49">
                  <c:v>3.1049000000000002</c:v>
                </c:pt>
                <c:pt idx="50">
                  <c:v>3.2294</c:v>
                </c:pt>
                <c:pt idx="51">
                  <c:v>2.9861</c:v>
                </c:pt>
                <c:pt idx="52">
                  <c:v>2.9655999999999998</c:v>
                </c:pt>
                <c:pt idx="53">
                  <c:v>2.9676999999999998</c:v>
                </c:pt>
                <c:pt idx="54">
                  <c:v>2.9641999999999999</c:v>
                </c:pt>
                <c:pt idx="55">
                  <c:v>2.9578000000000002</c:v>
                </c:pt>
                <c:pt idx="56">
                  <c:v>2.9508000000000001</c:v>
                </c:pt>
                <c:pt idx="57">
                  <c:v>2.9409000000000001</c:v>
                </c:pt>
                <c:pt idx="58">
                  <c:v>3.5285000000000002</c:v>
                </c:pt>
                <c:pt idx="59">
                  <c:v>3.4089999999999998</c:v>
                </c:pt>
                <c:pt idx="60">
                  <c:v>3.1280000000000001</c:v>
                </c:pt>
                <c:pt idx="61">
                  <c:v>3.4152999999999998</c:v>
                </c:pt>
                <c:pt idx="62">
                  <c:v>3.194</c:v>
                </c:pt>
                <c:pt idx="63">
                  <c:v>2.9150499999999999</c:v>
                </c:pt>
                <c:pt idx="64">
                  <c:v>3.3206000000000002</c:v>
                </c:pt>
                <c:pt idx="65">
                  <c:v>2.9567000000000001</c:v>
                </c:pt>
                <c:pt idx="66">
                  <c:v>3.1705999999999999</c:v>
                </c:pt>
                <c:pt idx="67">
                  <c:v>3.2879999999999998</c:v>
                </c:pt>
                <c:pt idx="68">
                  <c:v>2.9910000000000001</c:v>
                </c:pt>
                <c:pt idx="69">
                  <c:v>3.1110000000000002</c:v>
                </c:pt>
                <c:pt idx="70">
                  <c:v>3.1970000000000001</c:v>
                </c:pt>
                <c:pt idx="71">
                  <c:v>2.8896999999999999</c:v>
                </c:pt>
                <c:pt idx="72">
                  <c:v>2.9535999999999998</c:v>
                </c:pt>
                <c:pt idx="73">
                  <c:v>2.9154</c:v>
                </c:pt>
                <c:pt idx="74">
                  <c:v>2.9161000000000001</c:v>
                </c:pt>
                <c:pt idx="75">
                  <c:v>2.8984000000000001</c:v>
                </c:pt>
                <c:pt idx="76">
                  <c:v>3.2639999999999998</c:v>
                </c:pt>
                <c:pt idx="77">
                  <c:v>3.0102000000000002</c:v>
                </c:pt>
                <c:pt idx="78">
                  <c:v>2.9762</c:v>
                </c:pt>
                <c:pt idx="79">
                  <c:v>2.9634999999999998</c:v>
                </c:pt>
                <c:pt idx="80">
                  <c:v>2.9542999999999999</c:v>
                </c:pt>
                <c:pt idx="81">
                  <c:v>2.8530000000000002</c:v>
                </c:pt>
                <c:pt idx="82">
                  <c:v>2.8090000000000002</c:v>
                </c:pt>
                <c:pt idx="83">
                  <c:v>2.9112</c:v>
                </c:pt>
                <c:pt idx="84">
                  <c:v>2.93302</c:v>
                </c:pt>
                <c:pt idx="85">
                  <c:v>2.8397000000000001</c:v>
                </c:pt>
                <c:pt idx="86">
                  <c:v>2.8719999999999999</c:v>
                </c:pt>
                <c:pt idx="87">
                  <c:v>2.8708499999999999</c:v>
                </c:pt>
                <c:pt idx="88">
                  <c:v>2.9655999999999998</c:v>
                </c:pt>
                <c:pt idx="89">
                  <c:v>2.9274</c:v>
                </c:pt>
                <c:pt idx="90">
                  <c:v>3.0434000000000001</c:v>
                </c:pt>
                <c:pt idx="91">
                  <c:v>3.0228999999999999</c:v>
                </c:pt>
                <c:pt idx="92">
                  <c:v>2.8736999999999999</c:v>
                </c:pt>
                <c:pt idx="93">
                  <c:v>3.4026000000000001</c:v>
                </c:pt>
                <c:pt idx="94">
                  <c:v>3.3466999999999998</c:v>
                </c:pt>
                <c:pt idx="95">
                  <c:v>3.3774000000000002</c:v>
                </c:pt>
                <c:pt idx="96">
                  <c:v>3.26</c:v>
                </c:pt>
                <c:pt idx="97">
                  <c:v>3.2810000000000001</c:v>
                </c:pt>
                <c:pt idx="98">
                  <c:v>2.6637</c:v>
                </c:pt>
                <c:pt idx="99">
                  <c:v>2.5421999999999998</c:v>
                </c:pt>
                <c:pt idx="100">
                  <c:v>2.7530000000000001</c:v>
                </c:pt>
                <c:pt idx="101">
                  <c:v>2.8129</c:v>
                </c:pt>
                <c:pt idx="102">
                  <c:v>2.8610000000000002</c:v>
                </c:pt>
                <c:pt idx="103">
                  <c:v>2.8439999999999999</c:v>
                </c:pt>
                <c:pt idx="104">
                  <c:v>2.8892000000000002</c:v>
                </c:pt>
                <c:pt idx="105">
                  <c:v>3.2732000000000001</c:v>
                </c:pt>
                <c:pt idx="106">
                  <c:v>3.0055999999999998</c:v>
                </c:pt>
                <c:pt idx="107">
                  <c:v>3.0377000000000001</c:v>
                </c:pt>
                <c:pt idx="108">
                  <c:v>3.13</c:v>
                </c:pt>
                <c:pt idx="109">
                  <c:v>3.1960000000000002</c:v>
                </c:pt>
                <c:pt idx="110">
                  <c:v>2.8020999999999998</c:v>
                </c:pt>
                <c:pt idx="111">
                  <c:v>2.7852000000000001</c:v>
                </c:pt>
                <c:pt idx="112">
                  <c:v>2.7461000000000002</c:v>
                </c:pt>
                <c:pt idx="113">
                  <c:v>2.7113999999999998</c:v>
                </c:pt>
                <c:pt idx="114">
                  <c:v>2.8700999999999999</c:v>
                </c:pt>
                <c:pt idx="115">
                  <c:v>2.8355000000000001</c:v>
                </c:pt>
                <c:pt idx="116">
                  <c:v>2.6488999999999998</c:v>
                </c:pt>
                <c:pt idx="117">
                  <c:v>3.0049999999999999</c:v>
                </c:pt>
                <c:pt idx="118">
                  <c:v>3.0259999999999998</c:v>
                </c:pt>
                <c:pt idx="119">
                  <c:v>3.2909999999999999</c:v>
                </c:pt>
                <c:pt idx="120">
                  <c:v>2.9826000000000001</c:v>
                </c:pt>
                <c:pt idx="121">
                  <c:v>2.956</c:v>
                </c:pt>
                <c:pt idx="122">
                  <c:v>2.9485999999999999</c:v>
                </c:pt>
                <c:pt idx="123">
                  <c:v>2.7930999999999999</c:v>
                </c:pt>
                <c:pt idx="124">
                  <c:v>2.8107000000000002</c:v>
                </c:pt>
                <c:pt idx="125">
                  <c:v>2.8191999999999999</c:v>
                </c:pt>
                <c:pt idx="126">
                  <c:v>2.9338000000000002</c:v>
                </c:pt>
                <c:pt idx="127">
                  <c:v>2.5208400000000002</c:v>
                </c:pt>
                <c:pt idx="128">
                  <c:v>3.3523900000000002</c:v>
                </c:pt>
                <c:pt idx="129">
                  <c:v>3.0179</c:v>
                </c:pt>
                <c:pt idx="130">
                  <c:v>3.0009999999999999</c:v>
                </c:pt>
                <c:pt idx="131">
                  <c:v>2.6509399999999999</c:v>
                </c:pt>
                <c:pt idx="132">
                  <c:v>3.2173400000000001</c:v>
                </c:pt>
                <c:pt idx="133">
                  <c:v>3.2145100000000002</c:v>
                </c:pt>
                <c:pt idx="134">
                  <c:v>3.1233</c:v>
                </c:pt>
                <c:pt idx="135">
                  <c:v>2.9528799999999999</c:v>
                </c:pt>
                <c:pt idx="136">
                  <c:v>3.4649999999999999</c:v>
                </c:pt>
                <c:pt idx="137">
                  <c:v>3.444</c:v>
                </c:pt>
                <c:pt idx="138">
                  <c:v>2.5597300000000001</c:v>
                </c:pt>
                <c:pt idx="139">
                  <c:v>3.4295</c:v>
                </c:pt>
                <c:pt idx="140">
                  <c:v>3.45139</c:v>
                </c:pt>
                <c:pt idx="141">
                  <c:v>3.4079999999999999</c:v>
                </c:pt>
                <c:pt idx="142">
                  <c:v>3.3729</c:v>
                </c:pt>
                <c:pt idx="143">
                  <c:v>2.8595000000000002</c:v>
                </c:pt>
                <c:pt idx="144">
                  <c:v>2.891</c:v>
                </c:pt>
                <c:pt idx="145">
                  <c:v>2.8588</c:v>
                </c:pt>
                <c:pt idx="146">
                  <c:v>2.835</c:v>
                </c:pt>
                <c:pt idx="147">
                  <c:v>2.8290000000000002</c:v>
                </c:pt>
                <c:pt idx="148">
                  <c:v>2.7839999999999998</c:v>
                </c:pt>
                <c:pt idx="149">
                  <c:v>2.879</c:v>
                </c:pt>
                <c:pt idx="150">
                  <c:v>2.8213599999999999</c:v>
                </c:pt>
                <c:pt idx="151">
                  <c:v>2.8090000000000002</c:v>
                </c:pt>
                <c:pt idx="152">
                  <c:v>3.1438000000000001</c:v>
                </c:pt>
                <c:pt idx="153">
                  <c:v>2.8616600000000001</c:v>
                </c:pt>
                <c:pt idx="154">
                  <c:v>2.8043999999999998</c:v>
                </c:pt>
                <c:pt idx="155">
                  <c:v>2.9651900000000002</c:v>
                </c:pt>
                <c:pt idx="156">
                  <c:v>2.8425699999999998</c:v>
                </c:pt>
                <c:pt idx="157">
                  <c:v>3.17279</c:v>
                </c:pt>
                <c:pt idx="158">
                  <c:v>2.8180000000000001</c:v>
                </c:pt>
                <c:pt idx="159">
                  <c:v>2.8069999999999999</c:v>
                </c:pt>
                <c:pt idx="160">
                  <c:v>2.6702900000000001</c:v>
                </c:pt>
                <c:pt idx="161">
                  <c:v>3.1943000000000001</c:v>
                </c:pt>
                <c:pt idx="162">
                  <c:v>2.7926500000000001</c:v>
                </c:pt>
                <c:pt idx="163">
                  <c:v>3.1640000000000001</c:v>
                </c:pt>
                <c:pt idx="164">
                  <c:v>3.1436999999999999</c:v>
                </c:pt>
                <c:pt idx="165">
                  <c:v>3.1227499999999999</c:v>
                </c:pt>
                <c:pt idx="166">
                  <c:v>2.6109100000000001</c:v>
                </c:pt>
                <c:pt idx="167">
                  <c:v>3.7530000000000001</c:v>
                </c:pt>
                <c:pt idx="168">
                  <c:v>2.8759000000000001</c:v>
                </c:pt>
                <c:pt idx="169">
                  <c:v>2.8121</c:v>
                </c:pt>
                <c:pt idx="170">
                  <c:v>2.875</c:v>
                </c:pt>
                <c:pt idx="171">
                  <c:v>2.7267000000000001</c:v>
                </c:pt>
                <c:pt idx="172">
                  <c:v>2.8279999999999998</c:v>
                </c:pt>
                <c:pt idx="173">
                  <c:v>2.9809000000000001</c:v>
                </c:pt>
                <c:pt idx="174">
                  <c:v>2.9672999999999998</c:v>
                </c:pt>
                <c:pt idx="175">
                  <c:v>2.9182299999999999</c:v>
                </c:pt>
                <c:pt idx="176">
                  <c:v>2.8532000000000002</c:v>
                </c:pt>
                <c:pt idx="177">
                  <c:v>2.6621000000000001</c:v>
                </c:pt>
                <c:pt idx="178">
                  <c:v>3.6358999999999999</c:v>
                </c:pt>
                <c:pt idx="179">
                  <c:v>3.7921999999999998</c:v>
                </c:pt>
                <c:pt idx="180">
                  <c:v>2.6941999999999999</c:v>
                </c:pt>
                <c:pt idx="181">
                  <c:v>3.187354526876482</c:v>
                </c:pt>
                <c:pt idx="182">
                  <c:v>2.7519888816999245</c:v>
                </c:pt>
                <c:pt idx="183">
                  <c:v>2.9784044730358574</c:v>
                </c:pt>
                <c:pt idx="184">
                  <c:v>2.9151891267977796</c:v>
                </c:pt>
                <c:pt idx="185">
                  <c:v>2.8282857033899531</c:v>
                </c:pt>
                <c:pt idx="186">
                  <c:v>2.8468119010570403</c:v>
                </c:pt>
                <c:pt idx="187">
                  <c:v>2.8471654544476341</c:v>
                </c:pt>
                <c:pt idx="188">
                  <c:v>2.8835814536787412</c:v>
                </c:pt>
                <c:pt idx="189">
                  <c:v>2.9019662299895912</c:v>
                </c:pt>
                <c:pt idx="190">
                  <c:v>2.8967336398088106</c:v>
                </c:pt>
                <c:pt idx="191">
                  <c:v>3.0671463740747686</c:v>
                </c:pt>
                <c:pt idx="192">
                  <c:v>3.0876524707291786</c:v>
                </c:pt>
                <c:pt idx="193">
                  <c:v>2.9197146101973739</c:v>
                </c:pt>
                <c:pt idx="194">
                  <c:v>3.0307303748436616</c:v>
                </c:pt>
                <c:pt idx="195">
                  <c:v>2.9646158908027189</c:v>
                </c:pt>
                <c:pt idx="196">
                  <c:v>2.897087193199404</c:v>
                </c:pt>
                <c:pt idx="197">
                  <c:v>2.8819551080820123</c:v>
                </c:pt>
                <c:pt idx="198">
                  <c:v>2.6601357108237922</c:v>
                </c:pt>
                <c:pt idx="199">
                  <c:v>3.2350135239284552</c:v>
                </c:pt>
                <c:pt idx="200">
                  <c:v>2.7768083297195725</c:v>
                </c:pt>
                <c:pt idx="201">
                  <c:v>2.8390337264639882</c:v>
                </c:pt>
                <c:pt idx="202">
                  <c:v>2.8404479400263618</c:v>
                </c:pt>
                <c:pt idx="203">
                  <c:v>2.8736819587421292</c:v>
                </c:pt>
                <c:pt idx="204">
                  <c:v>2.9062088706767106</c:v>
                </c:pt>
                <c:pt idx="205">
                  <c:v>2.8779245994292486</c:v>
                </c:pt>
                <c:pt idx="206">
                  <c:v>2.9293383334893224</c:v>
                </c:pt>
                <c:pt idx="207">
                  <c:v>2.926014931617746</c:v>
                </c:pt>
                <c:pt idx="208">
                  <c:v>2.9244734388347591</c:v>
                </c:pt>
                <c:pt idx="209">
                  <c:v>2.9220268493718535</c:v>
                </c:pt>
                <c:pt idx="210">
                  <c:v>2.9163841372579848</c:v>
                </c:pt>
                <c:pt idx="211">
                  <c:v>2.8623682502431445</c:v>
                </c:pt>
                <c:pt idx="212">
                  <c:v>2.8994913562554383</c:v>
                </c:pt>
                <c:pt idx="213">
                  <c:v>2.665665285852671</c:v>
                </c:pt>
                <c:pt idx="214">
                  <c:v>2.6696321548951274</c:v>
                </c:pt>
                <c:pt idx="215">
                  <c:v>2.6709544445759459</c:v>
                </c:pt>
                <c:pt idx="216">
                  <c:v>2.8857027740223011</c:v>
                </c:pt>
                <c:pt idx="217">
                  <c:v>2.8956022689589123</c:v>
                </c:pt>
                <c:pt idx="218">
                  <c:v>2.9118657249262032</c:v>
                </c:pt>
                <c:pt idx="219">
                  <c:v>2.888531201147047</c:v>
                </c:pt>
                <c:pt idx="220">
                  <c:v>2.9033804435519643</c:v>
                </c:pt>
                <c:pt idx="221">
                  <c:v>2.9118657249262032</c:v>
                </c:pt>
                <c:pt idx="222">
                  <c:v>2.7604034523960443</c:v>
                </c:pt>
                <c:pt idx="223">
                  <c:v>2.9359000000000002</c:v>
                </c:pt>
                <c:pt idx="224">
                  <c:v>2.5059900000000002</c:v>
                </c:pt>
                <c:pt idx="225">
                  <c:v>2.5618500000000002</c:v>
                </c:pt>
                <c:pt idx="226">
                  <c:v>2.5639699999999999</c:v>
                </c:pt>
                <c:pt idx="227">
                  <c:v>2.6205400000000001</c:v>
                </c:pt>
                <c:pt idx="228">
                  <c:v>2.73367</c:v>
                </c:pt>
                <c:pt idx="229">
                  <c:v>2.4683700000000002</c:v>
                </c:pt>
                <c:pt idx="230">
                  <c:v>2.48902</c:v>
                </c:pt>
                <c:pt idx="231">
                  <c:v>2.48902</c:v>
                </c:pt>
                <c:pt idx="232">
                  <c:v>2.5668000000000002</c:v>
                </c:pt>
                <c:pt idx="233">
                  <c:v>2.6092200000000001</c:v>
                </c:pt>
                <c:pt idx="234">
                  <c:v>2.5526599999999999</c:v>
                </c:pt>
                <c:pt idx="235">
                  <c:v>2.7364999999999999</c:v>
                </c:pt>
                <c:pt idx="236">
                  <c:v>2.6637</c:v>
                </c:pt>
                <c:pt idx="237">
                  <c:v>2.6949299999999998</c:v>
                </c:pt>
                <c:pt idx="238">
                  <c:v>3.012</c:v>
                </c:pt>
                <c:pt idx="239">
                  <c:v>3.0550000000000002</c:v>
                </c:pt>
                <c:pt idx="240">
                  <c:v>2.8010000000000002</c:v>
                </c:pt>
                <c:pt idx="241">
                  <c:v>2.7294299999999998</c:v>
                </c:pt>
                <c:pt idx="242">
                  <c:v>2.6127600000000002</c:v>
                </c:pt>
                <c:pt idx="243">
                  <c:v>3.1430899999999999</c:v>
                </c:pt>
                <c:pt idx="244">
                  <c:v>3.0207600000000001</c:v>
                </c:pt>
                <c:pt idx="245">
                  <c:v>2.9470000000000001</c:v>
                </c:pt>
                <c:pt idx="246">
                  <c:v>2.47417</c:v>
                </c:pt>
                <c:pt idx="247">
                  <c:v>2.8192300000000001</c:v>
                </c:pt>
                <c:pt idx="248">
                  <c:v>2.91</c:v>
                </c:pt>
                <c:pt idx="249">
                  <c:v>2.7959000000000001</c:v>
                </c:pt>
                <c:pt idx="250">
                  <c:v>2.6960000000000002</c:v>
                </c:pt>
                <c:pt idx="251">
                  <c:v>3</c:v>
                </c:pt>
                <c:pt idx="252">
                  <c:v>2.6926999999999999</c:v>
                </c:pt>
                <c:pt idx="253">
                  <c:v>2.7189000000000001</c:v>
                </c:pt>
                <c:pt idx="254">
                  <c:v>2.7987299999999999</c:v>
                </c:pt>
                <c:pt idx="255">
                  <c:v>2.8809999999999998</c:v>
                </c:pt>
                <c:pt idx="256">
                  <c:v>2.911</c:v>
                </c:pt>
                <c:pt idx="257">
                  <c:v>2.9062000000000001</c:v>
                </c:pt>
                <c:pt idx="258">
                  <c:v>2.9394</c:v>
                </c:pt>
                <c:pt idx="259">
                  <c:v>2.9188999999999998</c:v>
                </c:pt>
                <c:pt idx="260">
                  <c:v>2.6179000000000001</c:v>
                </c:pt>
                <c:pt idx="261">
                  <c:v>2.742</c:v>
                </c:pt>
                <c:pt idx="262">
                  <c:v>3.0264199999999999</c:v>
                </c:pt>
                <c:pt idx="263">
                  <c:v>3.1349999999999998</c:v>
                </c:pt>
                <c:pt idx="264">
                  <c:v>2.5894200000000001</c:v>
                </c:pt>
                <c:pt idx="265">
                  <c:v>2.7839999999999998</c:v>
                </c:pt>
                <c:pt idx="266">
                  <c:v>2.6145</c:v>
                </c:pt>
                <c:pt idx="267">
                  <c:v>2.5625549750200487</c:v>
                </c:pt>
                <c:pt idx="268">
                  <c:v>2.6934404402176781</c:v>
                </c:pt>
                <c:pt idx="269">
                  <c:v>2.6952082071706447</c:v>
                </c:pt>
                <c:pt idx="270">
                  <c:v>3.0257099166972372</c:v>
                </c:pt>
                <c:pt idx="271">
                  <c:v>2.8086281348729671</c:v>
                </c:pt>
                <c:pt idx="272">
                  <c:v>2.8107494552165266</c:v>
                </c:pt>
                <c:pt idx="273">
                  <c:v>2.8100423484353403</c:v>
                </c:pt>
                <c:pt idx="274">
                  <c:v>2.8135778823412729</c:v>
                </c:pt>
                <c:pt idx="275">
                  <c:v>2.5745757903002198</c:v>
                </c:pt>
                <c:pt idx="276">
                  <c:v>2.8489332214006002</c:v>
                </c:pt>
                <c:pt idx="277">
                  <c:v>2.8595398231183982</c:v>
                </c:pt>
                <c:pt idx="278">
                  <c:v>2.8920667350529796</c:v>
                </c:pt>
                <c:pt idx="279">
                  <c:v>2.5950799999999998</c:v>
                </c:pt>
                <c:pt idx="280">
                  <c:v>2.6240732649832781</c:v>
                </c:pt>
                <c:pt idx="281">
                  <c:v>3.0617723625377509</c:v>
                </c:pt>
                <c:pt idx="282">
                  <c:v>3.1678383797157332</c:v>
                </c:pt>
                <c:pt idx="283">
                  <c:v>3.0971277015970782</c:v>
                </c:pt>
                <c:pt idx="284">
                  <c:v>3.1112698372208096</c:v>
                </c:pt>
                <c:pt idx="285">
                  <c:v>3.0971277015970782</c:v>
                </c:pt>
                <c:pt idx="286">
                  <c:v>3.081571352410974</c:v>
                </c:pt>
                <c:pt idx="287">
                  <c:v>3.0603581489753782</c:v>
                </c:pt>
                <c:pt idx="288">
                  <c:v>2.9814500000000002</c:v>
                </c:pt>
                <c:pt idx="289">
                  <c:v>3.0314000000000001</c:v>
                </c:pt>
                <c:pt idx="290">
                  <c:v>2.8361999999999998</c:v>
                </c:pt>
                <c:pt idx="291">
                  <c:v>2.8157000000000001</c:v>
                </c:pt>
                <c:pt idx="292">
                  <c:v>3.0590000000000002</c:v>
                </c:pt>
                <c:pt idx="293">
                  <c:v>2.8963000000000001</c:v>
                </c:pt>
                <c:pt idx="294">
                  <c:v>3.0870000000000002</c:v>
                </c:pt>
                <c:pt idx="295">
                  <c:v>2.7742</c:v>
                </c:pt>
                <c:pt idx="296">
                  <c:v>3.17632</c:v>
                </c:pt>
                <c:pt idx="297">
                  <c:v>2.7280199999999999</c:v>
                </c:pt>
                <c:pt idx="298">
                  <c:v>2.8786299999999998</c:v>
                </c:pt>
                <c:pt idx="299">
                  <c:v>2.8690000000000002</c:v>
                </c:pt>
                <c:pt idx="300">
                  <c:v>3.1960000000000002</c:v>
                </c:pt>
                <c:pt idx="301">
                  <c:v>2.7759999999999998</c:v>
                </c:pt>
                <c:pt idx="302">
                  <c:v>2.8963100000000002</c:v>
                </c:pt>
                <c:pt idx="303">
                  <c:v>3.06</c:v>
                </c:pt>
                <c:pt idx="304">
                  <c:v>2.7608000000000001</c:v>
                </c:pt>
                <c:pt idx="305">
                  <c:v>2.7738999999999998</c:v>
                </c:pt>
                <c:pt idx="306">
                  <c:v>2.7467999999999999</c:v>
                </c:pt>
                <c:pt idx="307">
                  <c:v>3.1560000000000001</c:v>
                </c:pt>
                <c:pt idx="308">
                  <c:v>3.0434000000000001</c:v>
                </c:pt>
                <c:pt idx="309">
                  <c:v>2.7732999999999999</c:v>
                </c:pt>
                <c:pt idx="310">
                  <c:v>2.89</c:v>
                </c:pt>
                <c:pt idx="311">
                  <c:v>2.7208999999999999</c:v>
                </c:pt>
                <c:pt idx="312">
                  <c:v>2.8178200000000002</c:v>
                </c:pt>
                <c:pt idx="313">
                  <c:v>3.0329999999999999</c:v>
                </c:pt>
                <c:pt idx="314">
                  <c:v>2.7</c:v>
                </c:pt>
                <c:pt idx="315">
                  <c:v>2.8107500000000001</c:v>
                </c:pt>
                <c:pt idx="316">
                  <c:v>3.0038</c:v>
                </c:pt>
                <c:pt idx="317">
                  <c:v>2.7747000000000002</c:v>
                </c:pt>
                <c:pt idx="318">
                  <c:v>2.8235000000000001</c:v>
                </c:pt>
                <c:pt idx="319">
                  <c:v>2.7437999999999998</c:v>
                </c:pt>
                <c:pt idx="320">
                  <c:v>2.7572000000000001</c:v>
                </c:pt>
                <c:pt idx="321">
                  <c:v>2.8425699999999998</c:v>
                </c:pt>
                <c:pt idx="322">
                  <c:v>3.0525799999999998</c:v>
                </c:pt>
                <c:pt idx="323">
                  <c:v>2.7690299999999999</c:v>
                </c:pt>
                <c:pt idx="324">
                  <c:v>2.7046999999999999</c:v>
                </c:pt>
                <c:pt idx="325">
                  <c:v>2.8142900000000002</c:v>
                </c:pt>
                <c:pt idx="326">
                  <c:v>3.0150999999999999</c:v>
                </c:pt>
                <c:pt idx="327">
                  <c:v>2.93025</c:v>
                </c:pt>
                <c:pt idx="328">
                  <c:v>2.8107500000000001</c:v>
                </c:pt>
                <c:pt idx="329">
                  <c:v>3.14</c:v>
                </c:pt>
                <c:pt idx="330">
                  <c:v>2.9938899999999999</c:v>
                </c:pt>
                <c:pt idx="331">
                  <c:v>3.1869999999999998</c:v>
                </c:pt>
                <c:pt idx="332">
                  <c:v>2.6619999999999999</c:v>
                </c:pt>
                <c:pt idx="333">
                  <c:v>2.7284000000000002</c:v>
                </c:pt>
                <c:pt idx="334">
                  <c:v>2.673</c:v>
                </c:pt>
                <c:pt idx="335">
                  <c:v>2.7829999999999999</c:v>
                </c:pt>
                <c:pt idx="336">
                  <c:v>2.9853999999999998</c:v>
                </c:pt>
                <c:pt idx="337">
                  <c:v>2.8439999999999999</c:v>
                </c:pt>
                <c:pt idx="338">
                  <c:v>3.0489999999999999</c:v>
                </c:pt>
                <c:pt idx="339">
                  <c:v>2.9253</c:v>
                </c:pt>
                <c:pt idx="340">
                  <c:v>3.125</c:v>
                </c:pt>
                <c:pt idx="341">
                  <c:v>2.7442799999999998</c:v>
                </c:pt>
                <c:pt idx="342">
                  <c:v>2.80863</c:v>
                </c:pt>
                <c:pt idx="343">
                  <c:v>2.9274200000000001</c:v>
                </c:pt>
                <c:pt idx="344">
                  <c:v>2.7987000000000002</c:v>
                </c:pt>
                <c:pt idx="345">
                  <c:v>2.8645</c:v>
                </c:pt>
                <c:pt idx="346">
                  <c:v>3.0619999999999998</c:v>
                </c:pt>
                <c:pt idx="347">
                  <c:v>3.0790000000000002</c:v>
                </c:pt>
                <c:pt idx="348">
                  <c:v>2.8106</c:v>
                </c:pt>
                <c:pt idx="349">
                  <c:v>2.7139000000000002</c:v>
                </c:pt>
                <c:pt idx="350">
                  <c:v>3.024</c:v>
                </c:pt>
                <c:pt idx="351">
                  <c:v>2.9963000000000002</c:v>
                </c:pt>
                <c:pt idx="352">
                  <c:v>2.8892000000000002</c:v>
                </c:pt>
                <c:pt idx="353">
                  <c:v>3.0720000000000001</c:v>
                </c:pt>
                <c:pt idx="354">
                  <c:v>2.94156</c:v>
                </c:pt>
                <c:pt idx="355">
                  <c:v>3.15299</c:v>
                </c:pt>
                <c:pt idx="356">
                  <c:v>2.8580999999999999</c:v>
                </c:pt>
                <c:pt idx="357">
                  <c:v>2.8149999999999999</c:v>
                </c:pt>
                <c:pt idx="358">
                  <c:v>3.06</c:v>
                </c:pt>
                <c:pt idx="359">
                  <c:v>2.9489999999999998</c:v>
                </c:pt>
                <c:pt idx="360">
                  <c:v>3.1049099999999998</c:v>
                </c:pt>
                <c:pt idx="361">
                  <c:v>2.7895400000000001</c:v>
                </c:pt>
                <c:pt idx="362">
                  <c:v>2.8609499999999999</c:v>
                </c:pt>
                <c:pt idx="363">
                  <c:v>3.09</c:v>
                </c:pt>
                <c:pt idx="364">
                  <c:v>3.09076</c:v>
                </c:pt>
                <c:pt idx="365">
                  <c:v>2.7410000000000001</c:v>
                </c:pt>
                <c:pt idx="366">
                  <c:v>3.0646</c:v>
                </c:pt>
                <c:pt idx="367">
                  <c:v>2.8370000000000002</c:v>
                </c:pt>
                <c:pt idx="368">
                  <c:v>2.8860000000000001</c:v>
                </c:pt>
                <c:pt idx="369">
                  <c:v>3.012</c:v>
                </c:pt>
                <c:pt idx="370">
                  <c:v>2.88924</c:v>
                </c:pt>
                <c:pt idx="371">
                  <c:v>3.1589999999999998</c:v>
                </c:pt>
                <c:pt idx="372">
                  <c:v>2.8809999999999998</c:v>
                </c:pt>
                <c:pt idx="373">
                  <c:v>2.9040900000000001</c:v>
                </c:pt>
                <c:pt idx="374">
                  <c:v>2.81853</c:v>
                </c:pt>
                <c:pt idx="375">
                  <c:v>3.089</c:v>
                </c:pt>
                <c:pt idx="376">
                  <c:v>3.0780400000000001</c:v>
                </c:pt>
                <c:pt idx="377">
                  <c:v>2.7484999999999999</c:v>
                </c:pt>
                <c:pt idx="378">
                  <c:v>2.6905000000000001</c:v>
                </c:pt>
                <c:pt idx="379">
                  <c:v>2.9981</c:v>
                </c:pt>
                <c:pt idx="380">
                  <c:v>2.7294</c:v>
                </c:pt>
                <c:pt idx="381">
                  <c:v>3.0339999999999998</c:v>
                </c:pt>
                <c:pt idx="382">
                  <c:v>2.6762000000000001</c:v>
                </c:pt>
                <c:pt idx="383">
                  <c:v>2.6789999999999998</c:v>
                </c:pt>
                <c:pt idx="384">
                  <c:v>2.8069999999999999</c:v>
                </c:pt>
                <c:pt idx="385">
                  <c:v>2.8672</c:v>
                </c:pt>
                <c:pt idx="386">
                  <c:v>2.7846000000000002</c:v>
                </c:pt>
                <c:pt idx="387">
                  <c:v>3.0209999999999999</c:v>
                </c:pt>
                <c:pt idx="388">
                  <c:v>2.8010000000000002</c:v>
                </c:pt>
                <c:pt idx="389">
                  <c:v>2.8927738418341664</c:v>
                </c:pt>
                <c:pt idx="390">
                  <c:v>2.8736819587421292</c:v>
                </c:pt>
                <c:pt idx="391">
                  <c:v>2.7527666991592294</c:v>
                </c:pt>
                <c:pt idx="392">
                  <c:v>2.837195248832904</c:v>
                </c:pt>
                <c:pt idx="393">
                  <c:v>3.0221743827913041</c:v>
                </c:pt>
                <c:pt idx="394">
                  <c:v>2.6222418584200051</c:v>
                </c:pt>
                <c:pt idx="395">
                  <c:v>2.7011479041326116</c:v>
                </c:pt>
                <c:pt idx="396">
                  <c:v>2.9323718215806132</c:v>
                </c:pt>
                <c:pt idx="397">
                  <c:v>2.7860714285531163</c:v>
                </c:pt>
                <c:pt idx="398">
                  <c:v>2.8209317928656126</c:v>
                </c:pt>
                <c:pt idx="399">
                  <c:v>2.8489332214006002</c:v>
                </c:pt>
                <c:pt idx="400">
                  <c:v>2.8439834739322944</c:v>
                </c:pt>
                <c:pt idx="401">
                  <c:v>2.9224723266440011</c:v>
                </c:pt>
                <c:pt idx="402">
                  <c:v>3.0950063812535187</c:v>
                </c:pt>
                <c:pt idx="403">
                  <c:v>3.1112698372208096</c:v>
                </c:pt>
                <c:pt idx="404">
                  <c:v>3.0759852088396009</c:v>
                </c:pt>
                <c:pt idx="405">
                  <c:v>2.1354624791833738</c:v>
                </c:pt>
                <c:pt idx="406">
                  <c:v>2.8362052993392424</c:v>
                </c:pt>
                <c:pt idx="407">
                  <c:v>2.602152954766495</c:v>
                </c:pt>
                <c:pt idx="408">
                  <c:v>2.5735858408065586</c:v>
                </c:pt>
                <c:pt idx="409">
                  <c:v>2.6494583984278752</c:v>
                </c:pt>
                <c:pt idx="410">
                  <c:v>2.6516504294495533</c:v>
                </c:pt>
                <c:pt idx="411">
                  <c:v>2.7011479041326116</c:v>
                </c:pt>
                <c:pt idx="412">
                  <c:v>2.6749849532287095</c:v>
                </c:pt>
                <c:pt idx="413">
                  <c:v>2.5352606532662478</c:v>
                </c:pt>
                <c:pt idx="414">
                  <c:v>2.7669100000000002</c:v>
                </c:pt>
                <c:pt idx="415">
                  <c:v>2.6573099999999998</c:v>
                </c:pt>
                <c:pt idx="416">
                  <c:v>2.6573000000000002</c:v>
                </c:pt>
                <c:pt idx="417">
                  <c:v>2.5400999999999998</c:v>
                </c:pt>
                <c:pt idx="418">
                  <c:v>2.6475499999999998</c:v>
                </c:pt>
                <c:pt idx="419">
                  <c:v>2.8008500000000001</c:v>
                </c:pt>
                <c:pt idx="420">
                  <c:v>2.6785000000000001</c:v>
                </c:pt>
                <c:pt idx="421">
                  <c:v>2.8298999999999999</c:v>
                </c:pt>
                <c:pt idx="422">
                  <c:v>2.8553000000000002</c:v>
                </c:pt>
                <c:pt idx="423">
                  <c:v>2.8313000000000001</c:v>
                </c:pt>
                <c:pt idx="424">
                  <c:v>2.8418999999999999</c:v>
                </c:pt>
                <c:pt idx="425">
                  <c:v>2.8136000000000001</c:v>
                </c:pt>
                <c:pt idx="426">
                  <c:v>2.8001399999999999</c:v>
                </c:pt>
                <c:pt idx="427">
                  <c:v>2.786</c:v>
                </c:pt>
                <c:pt idx="428">
                  <c:v>2.7559999999999998</c:v>
                </c:pt>
                <c:pt idx="429">
                  <c:v>2.5724</c:v>
                </c:pt>
                <c:pt idx="430">
                  <c:v>2.8043900000000002</c:v>
                </c:pt>
                <c:pt idx="431">
                  <c:v>3.0689799999999998</c:v>
                </c:pt>
                <c:pt idx="432">
                  <c:v>2.8262999999999998</c:v>
                </c:pt>
                <c:pt idx="433">
                  <c:v>3.8071000000000002</c:v>
                </c:pt>
                <c:pt idx="434">
                  <c:v>2.8298000000000001</c:v>
                </c:pt>
                <c:pt idx="435">
                  <c:v>2.6509399999999999</c:v>
                </c:pt>
                <c:pt idx="436">
                  <c:v>2.5576099999999999</c:v>
                </c:pt>
                <c:pt idx="437">
                  <c:v>2.8228</c:v>
                </c:pt>
                <c:pt idx="438">
                  <c:v>2.81</c:v>
                </c:pt>
                <c:pt idx="439">
                  <c:v>3.1265399999999999</c:v>
                </c:pt>
                <c:pt idx="440">
                  <c:v>2.7549000000000001</c:v>
                </c:pt>
                <c:pt idx="441">
                  <c:v>2.8071999999999999</c:v>
                </c:pt>
                <c:pt idx="442">
                  <c:v>2.8475000000000001</c:v>
                </c:pt>
                <c:pt idx="443">
                  <c:v>2.6873</c:v>
                </c:pt>
                <c:pt idx="444">
                  <c:v>2.6467000000000001</c:v>
                </c:pt>
                <c:pt idx="445">
                  <c:v>2.6320000000000001</c:v>
                </c:pt>
                <c:pt idx="446">
                  <c:v>2.6751</c:v>
                </c:pt>
                <c:pt idx="447">
                  <c:v>2.8860999999999999</c:v>
                </c:pt>
                <c:pt idx="448">
                  <c:v>3.2901699999999998</c:v>
                </c:pt>
                <c:pt idx="449">
                  <c:v>3.0460699999999998</c:v>
                </c:pt>
                <c:pt idx="450">
                  <c:v>2.9775999999999998</c:v>
                </c:pt>
                <c:pt idx="451">
                  <c:v>3.0493999999999999</c:v>
                </c:pt>
                <c:pt idx="452">
                  <c:v>2.8262999999999998</c:v>
                </c:pt>
                <c:pt idx="453">
                  <c:v>2.8553000000000002</c:v>
                </c:pt>
                <c:pt idx="454">
                  <c:v>2.569626042831914</c:v>
                </c:pt>
                <c:pt idx="455">
                  <c:v>2.8906525214906065</c:v>
                </c:pt>
                <c:pt idx="456">
                  <c:v>2.8871169875846738</c:v>
                </c:pt>
                <c:pt idx="457">
                  <c:v>2.8814601333351817</c:v>
                </c:pt>
                <c:pt idx="458">
                  <c:v>2.5724544699566598</c:v>
                </c:pt>
                <c:pt idx="459">
                  <c:v>2.5469986258339441</c:v>
                </c:pt>
                <c:pt idx="460">
                  <c:v>2.6360940802634496</c:v>
                </c:pt>
                <c:pt idx="461">
                  <c:v>2.8644895705867044</c:v>
                </c:pt>
                <c:pt idx="462">
                  <c:v>2.8701464248361965</c:v>
                </c:pt>
                <c:pt idx="463">
                  <c:v>2.8701464248361965</c:v>
                </c:pt>
                <c:pt idx="464">
                  <c:v>2.8729748519609424</c:v>
                </c:pt>
                <c:pt idx="465">
                  <c:v>2.8722677451797565</c:v>
                </c:pt>
                <c:pt idx="466">
                  <c:v>2.9401499961736652</c:v>
                </c:pt>
                <c:pt idx="467">
                  <c:v>2.9005520164272185</c:v>
                </c:pt>
                <c:pt idx="468">
                  <c:v>2.9168154723945086</c:v>
                </c:pt>
                <c:pt idx="469">
                  <c:v>2.8701464248361965</c:v>
                </c:pt>
                <c:pt idx="470">
                  <c:v>2.8651966773678903</c:v>
                </c:pt>
                <c:pt idx="471">
                  <c:v>2.6728636328851496</c:v>
                </c:pt>
                <c:pt idx="472">
                  <c:v>2.7011479041326116</c:v>
                </c:pt>
                <c:pt idx="473">
                  <c:v>2.6695402310135732</c:v>
                </c:pt>
                <c:pt idx="474">
                  <c:v>2.8729748519609424</c:v>
                </c:pt>
                <c:pt idx="475">
                  <c:v>2.8552971824312792</c:v>
                </c:pt>
                <c:pt idx="476">
                  <c:v>2.8708535316173829</c:v>
                </c:pt>
                <c:pt idx="477">
                  <c:v>2.8482261146194134</c:v>
                </c:pt>
                <c:pt idx="478">
                  <c:v>2.8439834739322944</c:v>
                </c:pt>
                <c:pt idx="479">
                  <c:v>2.8404479400263618</c:v>
                </c:pt>
                <c:pt idx="480">
                  <c:v>2.8376195129016155</c:v>
                </c:pt>
                <c:pt idx="481">
                  <c:v>2.8390337264639882</c:v>
                </c:pt>
                <c:pt idx="482">
                  <c:v>2.8404479400263618</c:v>
                </c:pt>
                <c:pt idx="483">
                  <c:v>2.839740833245175</c:v>
                </c:pt>
                <c:pt idx="484">
                  <c:v>2.8765103858668755</c:v>
                </c:pt>
                <c:pt idx="485">
                  <c:v>2.8807530265539949</c:v>
                </c:pt>
                <c:pt idx="486">
                  <c:v>2.8637824638055176</c:v>
                </c:pt>
                <c:pt idx="487">
                  <c:v>2.8694393180550097</c:v>
                </c:pt>
                <c:pt idx="488">
                  <c:v>2.648822002324807</c:v>
                </c:pt>
                <c:pt idx="489">
                  <c:v>2.8708535316173829</c:v>
                </c:pt>
                <c:pt idx="490">
                  <c:v>2.8708535316173829</c:v>
                </c:pt>
                <c:pt idx="491">
                  <c:v>2.8425692603699209</c:v>
                </c:pt>
                <c:pt idx="492">
                  <c:v>2.874389065523316</c:v>
                </c:pt>
                <c:pt idx="493">
                  <c:v>2.7881220382185572</c:v>
                </c:pt>
                <c:pt idx="494">
                  <c:v>2.7894019014925049</c:v>
                </c:pt>
                <c:pt idx="495">
                  <c:v>2.9504737551789884</c:v>
                </c:pt>
                <c:pt idx="496">
                  <c:v>2.8758032790856891</c:v>
                </c:pt>
                <c:pt idx="497">
                  <c:v>3.2020623479251622</c:v>
                </c:pt>
                <c:pt idx="498">
                  <c:v>3.0162346858293372</c:v>
                </c:pt>
                <c:pt idx="499">
                  <c:v>3.2379833724094387</c:v>
                </c:pt>
                <c:pt idx="500">
                  <c:v>2.9974963561278938</c:v>
                </c:pt>
                <c:pt idx="501">
                  <c:v>3.1322709086220502</c:v>
                </c:pt>
                <c:pt idx="502">
                  <c:v>2.9985570162996735</c:v>
                </c:pt>
                <c:pt idx="503">
                  <c:v>3.0723082535774306</c:v>
                </c:pt>
                <c:pt idx="504">
                  <c:v>2.9931830047626558</c:v>
                </c:pt>
                <c:pt idx="505">
                  <c:v>3.1118355226457588</c:v>
                </c:pt>
                <c:pt idx="506">
                  <c:v>3.0617723625377509</c:v>
                </c:pt>
                <c:pt idx="507">
                  <c:v>2.8284271247461903</c:v>
                </c:pt>
                <c:pt idx="508">
                  <c:v>2.9567670055315487</c:v>
                </c:pt>
                <c:pt idx="509">
                  <c:v>2.9153305481540168</c:v>
                </c:pt>
                <c:pt idx="510">
                  <c:v>2.9969306707029446</c:v>
                </c:pt>
                <c:pt idx="511">
                  <c:v>3.015244736335676</c:v>
                </c:pt>
                <c:pt idx="512">
                  <c:v>3.1959812296069576</c:v>
                </c:pt>
                <c:pt idx="513">
                  <c:v>3.1562418285042733</c:v>
                </c:pt>
                <c:pt idx="514">
                  <c:v>2.7358668470888712</c:v>
                </c:pt>
                <c:pt idx="515">
                  <c:v>2.8574892134529577</c:v>
                </c:pt>
                <c:pt idx="516">
                  <c:v>2.9593833006219388</c:v>
                </c:pt>
                <c:pt idx="517">
                  <c:v>2.773838481238589</c:v>
                </c:pt>
                <c:pt idx="518">
                  <c:v>2.9342810098898164</c:v>
                </c:pt>
                <c:pt idx="519">
                  <c:v>2.8255279869433254</c:v>
                </c:pt>
                <c:pt idx="520">
                  <c:v>2.9755053352329921</c:v>
                </c:pt>
                <c:pt idx="521">
                  <c:v>2.9755053352329921</c:v>
                </c:pt>
                <c:pt idx="522">
                  <c:v>2.8826622148631982</c:v>
                </c:pt>
                <c:pt idx="523">
                  <c:v>2.8977235893024718</c:v>
                </c:pt>
                <c:pt idx="524">
                  <c:v>2.8468119010570403</c:v>
                </c:pt>
                <c:pt idx="525">
                  <c:v>2.9681514247086525</c:v>
                </c:pt>
                <c:pt idx="526">
                  <c:v>2.8575599241310758</c:v>
                </c:pt>
                <c:pt idx="527">
                  <c:v>2.9960821425655206</c:v>
                </c:pt>
                <c:pt idx="528">
                  <c:v>2.7873442207592518</c:v>
                </c:pt>
                <c:pt idx="529">
                  <c:v>2.8695100287331283</c:v>
                </c:pt>
                <c:pt idx="530">
                  <c:v>2.7473926876222121</c:v>
                </c:pt>
                <c:pt idx="531">
                  <c:v>2.7769497510758097</c:v>
                </c:pt>
                <c:pt idx="532">
                  <c:v>2.7923646789056762</c:v>
                </c:pt>
                <c:pt idx="533">
                  <c:v>2.8687322112738238</c:v>
                </c:pt>
                <c:pt idx="534">
                  <c:v>2.7835258441408448</c:v>
                </c:pt>
                <c:pt idx="535">
                  <c:v>2.8991448739326571</c:v>
                </c:pt>
                <c:pt idx="536">
                  <c:v>3.0300939787405934</c:v>
                </c:pt>
                <c:pt idx="537">
                  <c:v>2.8502060136067362</c:v>
                </c:pt>
                <c:pt idx="538">
                  <c:v>2.8040319407952543</c:v>
                </c:pt>
                <c:pt idx="539">
                  <c:v>2.8183154977752225</c:v>
                </c:pt>
                <c:pt idx="540">
                  <c:v>2.7708686327576055</c:v>
                </c:pt>
                <c:pt idx="541">
                  <c:v>2.7717878715731481</c:v>
                </c:pt>
                <c:pt idx="542">
                  <c:v>2.8541092430388857</c:v>
                </c:pt>
                <c:pt idx="543">
                  <c:v>2.8115979833539506</c:v>
                </c:pt>
                <c:pt idx="544">
                  <c:v>2.569626042831914</c:v>
                </c:pt>
                <c:pt idx="545">
                  <c:v>2.8058704184263394</c:v>
                </c:pt>
                <c:pt idx="546">
                  <c:v>2.8758739897638077</c:v>
                </c:pt>
                <c:pt idx="547">
                  <c:v>2.797809401120813</c:v>
                </c:pt>
                <c:pt idx="548">
                  <c:v>2.9977791988403681</c:v>
                </c:pt>
                <c:pt idx="549">
                  <c:v>2.9154719695102544</c:v>
                </c:pt>
                <c:pt idx="550">
                  <c:v>2.8604590619339412</c:v>
                </c:pt>
                <c:pt idx="551">
                  <c:v>2.9916273698440459</c:v>
                </c:pt>
                <c:pt idx="552">
                  <c:v>2.912926385097983</c:v>
                </c:pt>
                <c:pt idx="553">
                  <c:v>2.8960265330276243</c:v>
                </c:pt>
                <c:pt idx="554">
                  <c:v>2.8552971824312792</c:v>
                </c:pt>
                <c:pt idx="555">
                  <c:v>2.864984545333535</c:v>
                </c:pt>
                <c:pt idx="556">
                  <c:v>2.8172548376034428</c:v>
                </c:pt>
                <c:pt idx="557">
                  <c:v>2.7715757395387919</c:v>
                </c:pt>
                <c:pt idx="558">
                  <c:v>2.9030976008394895</c:v>
                </c:pt>
                <c:pt idx="559">
                  <c:v>2.8206489501531382</c:v>
                </c:pt>
                <c:pt idx="560">
                  <c:v>2.9450997436419706</c:v>
                </c:pt>
                <c:pt idx="561">
                  <c:v>2.8797560059925216</c:v>
                </c:pt>
                <c:pt idx="562">
                  <c:v>2.8489332214006002</c:v>
                </c:pt>
                <c:pt idx="563">
                  <c:v>2.9443219261826652</c:v>
                </c:pt>
                <c:pt idx="564">
                  <c:v>2.6679845960949624</c:v>
                </c:pt>
                <c:pt idx="565">
                  <c:v>2.7657067532549435</c:v>
                </c:pt>
                <c:pt idx="566">
                  <c:v>2.8429935244386333</c:v>
                </c:pt>
                <c:pt idx="567">
                  <c:v>2.9612924889311425</c:v>
                </c:pt>
                <c:pt idx="568">
                  <c:v>2.7980215331551688</c:v>
                </c:pt>
                <c:pt idx="569">
                  <c:v>2.793920313824287</c:v>
                </c:pt>
                <c:pt idx="570">
                  <c:v>2.7908797546651845</c:v>
                </c:pt>
                <c:pt idx="571">
                  <c:v>2.7421600974414315</c:v>
                </c:pt>
                <c:pt idx="572">
                  <c:v>2.921058113081628</c:v>
                </c:pt>
                <c:pt idx="573">
                  <c:v>2.8651259666897722</c:v>
                </c:pt>
                <c:pt idx="574">
                  <c:v>2.7980215331551688</c:v>
                </c:pt>
                <c:pt idx="575">
                  <c:v>2.8729748519609424</c:v>
                </c:pt>
                <c:pt idx="576">
                  <c:v>2.9452411649982078</c:v>
                </c:pt>
                <c:pt idx="577">
                  <c:v>3.0686312983152604</c:v>
                </c:pt>
                <c:pt idx="578">
                  <c:v>3.0033653424117421</c:v>
                </c:pt>
                <c:pt idx="579">
                  <c:v>2.8703585568705527</c:v>
                </c:pt>
                <c:pt idx="580">
                  <c:v>2.9269270993654768</c:v>
                </c:pt>
                <c:pt idx="581">
                  <c:v>2.8610247473588903</c:v>
                </c:pt>
                <c:pt idx="582">
                  <c:v>3.0607824130440897</c:v>
                </c:pt>
                <c:pt idx="583">
                  <c:v>3.035750832990086</c:v>
                </c:pt>
                <c:pt idx="584">
                  <c:v>2.8280028606774783</c:v>
                </c:pt>
                <c:pt idx="585">
                  <c:v>2.9088958764452197</c:v>
                </c:pt>
                <c:pt idx="586">
                  <c:v>2.7607570057866377</c:v>
                </c:pt>
                <c:pt idx="587">
                  <c:v>2.8005671175674403</c:v>
                </c:pt>
                <c:pt idx="588">
                  <c:v>2.7573628932369423</c:v>
                </c:pt>
                <c:pt idx="589">
                  <c:v>2.8543779436157366</c:v>
                </c:pt>
                <c:pt idx="590">
                  <c:v>2.674065714413167</c:v>
                </c:pt>
                <c:pt idx="591">
                  <c:v>2.7876270634717266</c:v>
                </c:pt>
                <c:pt idx="592">
                  <c:v>2.6272552454986173</c:v>
                </c:pt>
                <c:pt idx="593">
                  <c:v>2.5976274713669012</c:v>
                </c:pt>
                <c:pt idx="594">
                  <c:v>2.5223205991705338</c:v>
                </c:pt>
                <c:pt idx="595">
                  <c:v>3.1819805153394642</c:v>
                </c:pt>
                <c:pt idx="596">
                  <c:v>3.0851068863169075</c:v>
                </c:pt>
                <c:pt idx="597">
                  <c:v>3.2661262223006631</c:v>
                </c:pt>
                <c:pt idx="598">
                  <c:v>3.1169974021484204</c:v>
                </c:pt>
                <c:pt idx="599">
                  <c:v>3.0933800356567893</c:v>
                </c:pt>
                <c:pt idx="600">
                  <c:v>3.0702576439119893</c:v>
                </c:pt>
                <c:pt idx="601">
                  <c:v>3.0948649598972815</c:v>
                </c:pt>
                <c:pt idx="602">
                  <c:v>3.1176337982514881</c:v>
                </c:pt>
                <c:pt idx="603">
                  <c:v>3.1748387368494795</c:v>
                </c:pt>
                <c:pt idx="604">
                  <c:v>2.7937788924680493</c:v>
                </c:pt>
                <c:pt idx="605">
                  <c:v>2.6332656531387033</c:v>
                </c:pt>
                <c:pt idx="606">
                  <c:v>2.7464027381285505</c:v>
                </c:pt>
                <c:pt idx="607">
                  <c:v>3.006264480214607</c:v>
                </c:pt>
                <c:pt idx="608">
                  <c:v>3.0470645414890707</c:v>
                </c:pt>
                <c:pt idx="609">
                  <c:v>2.7329677092860067</c:v>
                </c:pt>
                <c:pt idx="610">
                  <c:v>3.0004662046088773</c:v>
                </c:pt>
                <c:pt idx="611">
                  <c:v>3.0398520523209682</c:v>
                </c:pt>
                <c:pt idx="612">
                  <c:v>2.7697372619077067</c:v>
                </c:pt>
                <c:pt idx="613">
                  <c:v>3.0278312370407967</c:v>
                </c:pt>
                <c:pt idx="614">
                  <c:v>3.0462160133516467</c:v>
                </c:pt>
                <c:pt idx="615">
                  <c:v>3.0649543430530906</c:v>
                </c:pt>
                <c:pt idx="616">
                  <c:v>3.1218764389386076</c:v>
                </c:pt>
                <c:pt idx="617">
                  <c:v>3.0763387622301939</c:v>
                </c:pt>
                <c:pt idx="618">
                  <c:v>2.6481148955436207</c:v>
                </c:pt>
                <c:pt idx="619">
                  <c:v>2.6389225073881959</c:v>
                </c:pt>
                <c:pt idx="620">
                  <c:v>2.7393316703166852</c:v>
                </c:pt>
                <c:pt idx="621">
                  <c:v>2.9889403640755368</c:v>
                </c:pt>
                <c:pt idx="622">
                  <c:v>3.0397813416428492</c:v>
                </c:pt>
                <c:pt idx="623">
                  <c:v>3.0467109880984773</c:v>
                </c:pt>
                <c:pt idx="624">
                  <c:v>3.0928850609099587</c:v>
                </c:pt>
                <c:pt idx="625">
                  <c:v>3.2689546494254094</c:v>
                </c:pt>
                <c:pt idx="626">
                  <c:v>3.1367256813435249</c:v>
                </c:pt>
                <c:pt idx="627">
                  <c:v>3.1009460782154856</c:v>
                </c:pt>
                <c:pt idx="628">
                  <c:v>3.0893495270040261</c:v>
                </c:pt>
                <c:pt idx="629">
                  <c:v>3.1137447109549625</c:v>
                </c:pt>
                <c:pt idx="630">
                  <c:v>3.1965469150319068</c:v>
                </c:pt>
                <c:pt idx="631">
                  <c:v>3.1302910096347274</c:v>
                </c:pt>
                <c:pt idx="632">
                  <c:v>2.7167042533187158</c:v>
                </c:pt>
                <c:pt idx="633">
                  <c:v>2.9943850862906731</c:v>
                </c:pt>
                <c:pt idx="634">
                  <c:v>3.0288918972125765</c:v>
                </c:pt>
                <c:pt idx="635">
                  <c:v>3.254105407020492</c:v>
                </c:pt>
                <c:pt idx="636">
                  <c:v>3.102077449065384</c:v>
                </c:pt>
                <c:pt idx="637">
                  <c:v>3.072591096289905</c:v>
                </c:pt>
                <c:pt idx="638">
                  <c:v>3.0331345378996959</c:v>
                </c:pt>
                <c:pt idx="639">
                  <c:v>3.0858139930980935</c:v>
                </c:pt>
                <c:pt idx="640">
                  <c:v>3.1395541084682717</c:v>
                </c:pt>
                <c:pt idx="641">
                  <c:v>2.7937788924680493</c:v>
                </c:pt>
                <c:pt idx="642">
                  <c:v>3.2038301148781283</c:v>
                </c:pt>
                <c:pt idx="643">
                  <c:v>2.8192347365907651</c:v>
                </c:pt>
                <c:pt idx="644">
                  <c:v>3.2672575931505614</c:v>
                </c:pt>
                <c:pt idx="645">
                  <c:v>3.1065322217868596</c:v>
                </c:pt>
                <c:pt idx="646">
                  <c:v>3.0740053098522782</c:v>
                </c:pt>
                <c:pt idx="647">
                  <c:v>3.0699040905213963</c:v>
                </c:pt>
                <c:pt idx="648">
                  <c:v>3.0582368286318182</c:v>
                </c:pt>
                <c:pt idx="649">
                  <c:v>3.0841169368232459</c:v>
                </c:pt>
                <c:pt idx="650">
                  <c:v>3.100875367537367</c:v>
                </c:pt>
                <c:pt idx="651">
                  <c:v>3.1612622866506981</c:v>
                </c:pt>
                <c:pt idx="652">
                  <c:v>3.2519840866769325</c:v>
                </c:pt>
                <c:pt idx="653">
                  <c:v>3.0867332319136365</c:v>
                </c:pt>
                <c:pt idx="654">
                  <c:v>3.0699040905213963</c:v>
                </c:pt>
                <c:pt idx="655">
                  <c:v>3.0362458077369165</c:v>
                </c:pt>
                <c:pt idx="656">
                  <c:v>3.0590146460911236</c:v>
                </c:pt>
                <c:pt idx="657">
                  <c:v>3.0653078964436835</c:v>
                </c:pt>
                <c:pt idx="658">
                  <c:v>3.1335437008281852</c:v>
                </c:pt>
                <c:pt idx="659">
                  <c:v>2.758423553408722</c:v>
                </c:pt>
                <c:pt idx="660">
                  <c:v>3.0181438741385409</c:v>
                </c:pt>
                <c:pt idx="661">
                  <c:v>3.0547720054040042</c:v>
                </c:pt>
                <c:pt idx="662">
                  <c:v>3.1181287729983187</c:v>
                </c:pt>
                <c:pt idx="663">
                  <c:v>3.0663685566154637</c:v>
                </c:pt>
                <c:pt idx="664">
                  <c:v>2.7251895346929542</c:v>
                </c:pt>
                <c:pt idx="665">
                  <c:v>3.0007490473213516</c:v>
                </c:pt>
                <c:pt idx="666">
                  <c:v>3.0344073301058314</c:v>
                </c:pt>
                <c:pt idx="667">
                  <c:v>3.0935921676911455</c:v>
                </c:pt>
                <c:pt idx="668">
                  <c:v>2.801203513670508</c:v>
                </c:pt>
                <c:pt idx="669">
                  <c:v>2.6954910498831191</c:v>
                </c:pt>
                <c:pt idx="670">
                  <c:v>3.2003652916503142</c:v>
                </c:pt>
                <c:pt idx="671">
                  <c:v>3.0490444404763934</c:v>
                </c:pt>
                <c:pt idx="672">
                  <c:v>2.7987286399363556</c:v>
                </c:pt>
                <c:pt idx="673">
                  <c:v>3.1607673119038675</c:v>
                </c:pt>
                <c:pt idx="674">
                  <c:v>3.0518728676011393</c:v>
                </c:pt>
                <c:pt idx="675">
                  <c:v>3.0582368286318182</c:v>
                </c:pt>
                <c:pt idx="676">
                  <c:v>3.0653078964436835</c:v>
                </c:pt>
                <c:pt idx="677">
                  <c:v>3.0201237731258632</c:v>
                </c:pt>
                <c:pt idx="678">
                  <c:v>2.7492311652532968</c:v>
                </c:pt>
                <c:pt idx="679">
                  <c:v>3.0151033149794388</c:v>
                </c:pt>
                <c:pt idx="680">
                  <c:v>3.0571054577819199</c:v>
                </c:pt>
                <c:pt idx="681">
                  <c:v>2.7167042533187158</c:v>
                </c:pt>
                <c:pt idx="682">
                  <c:v>3.0567519043913265</c:v>
                </c:pt>
                <c:pt idx="683">
                  <c:v>2.6778133803534554</c:v>
                </c:pt>
                <c:pt idx="684">
                  <c:v>3.1678383797157332</c:v>
                </c:pt>
                <c:pt idx="685">
                  <c:v>3.0557619548976658</c:v>
                </c:pt>
                <c:pt idx="686">
                  <c:v>3.2325386501943023</c:v>
                </c:pt>
                <c:pt idx="687">
                  <c:v>2.5378062376785193</c:v>
                </c:pt>
                <c:pt idx="688">
                  <c:v>2.7358668470888712</c:v>
                </c:pt>
                <c:pt idx="689">
                  <c:v>2.7850602658560195</c:v>
                </c:pt>
                <c:pt idx="690">
                  <c:v>2.7851599679121666</c:v>
                </c:pt>
                <c:pt idx="691">
                  <c:v>2.7840137478198632</c:v>
                </c:pt>
                <c:pt idx="692">
                  <c:v>2.7833773517167955</c:v>
                </c:pt>
                <c:pt idx="693">
                  <c:v>2.8340839789956829</c:v>
                </c:pt>
                <c:pt idx="694">
                  <c:v>2.8100423484353403</c:v>
                </c:pt>
                <c:pt idx="695">
                  <c:v>2.7874149314373708</c:v>
                </c:pt>
                <c:pt idx="696">
                  <c:v>2.7803438636255051</c:v>
                </c:pt>
                <c:pt idx="697">
                  <c:v>2.8552971824312792</c:v>
                </c:pt>
                <c:pt idx="698">
                  <c:v>2.8570578783164335</c:v>
                </c:pt>
                <c:pt idx="699">
                  <c:v>2.8569659544348793</c:v>
                </c:pt>
                <c:pt idx="700">
                  <c:v>2.8576872033516896</c:v>
                </c:pt>
                <c:pt idx="701">
                  <c:v>2.7812192618206137</c:v>
                </c:pt>
                <c:pt idx="702">
                  <c:v>2.8573690053001561</c:v>
                </c:pt>
                <c:pt idx="703">
                  <c:v>2.7808430810130229</c:v>
                </c:pt>
                <c:pt idx="704">
                  <c:v>2.857871051114798</c:v>
                </c:pt>
                <c:pt idx="705">
                  <c:v>2.7803608341882535</c:v>
                </c:pt>
                <c:pt idx="706">
                  <c:v>2.8578569089791745</c:v>
                </c:pt>
                <c:pt idx="707">
                  <c:v>2.7797597934242448</c:v>
                </c:pt>
                <c:pt idx="708">
                  <c:v>2.8581892491663319</c:v>
                </c:pt>
                <c:pt idx="709">
                  <c:v>2.7794727080710833</c:v>
                </c:pt>
                <c:pt idx="710">
                  <c:v>2.8581043963525898</c:v>
                </c:pt>
                <c:pt idx="711">
                  <c:v>2.7421600974414315</c:v>
                </c:pt>
                <c:pt idx="712">
                  <c:v>2.7838793975314378</c:v>
                </c:pt>
                <c:pt idx="713">
                  <c:v>2.7952638167085411</c:v>
                </c:pt>
                <c:pt idx="714">
                  <c:v>2.8015570670611014</c:v>
                </c:pt>
                <c:pt idx="715">
                  <c:v>2.807213921310594</c:v>
                </c:pt>
                <c:pt idx="716">
                  <c:v>2.7326141558954133</c:v>
                </c:pt>
                <c:pt idx="717">
                  <c:v>2.7597670562929766</c:v>
                </c:pt>
                <c:pt idx="718">
                  <c:v>2.7855057431281667</c:v>
                </c:pt>
                <c:pt idx="719">
                  <c:v>3.1395541084682717</c:v>
                </c:pt>
                <c:pt idx="720">
                  <c:v>3.1244927340289981</c:v>
                </c:pt>
                <c:pt idx="721">
                  <c:v>2.7628076154520786</c:v>
                </c:pt>
                <c:pt idx="722">
                  <c:v>2.7677573629203844</c:v>
                </c:pt>
                <c:pt idx="723">
                  <c:v>2.7772255227204723</c:v>
                </c:pt>
                <c:pt idx="724">
                  <c:v>3.0705404866244641</c:v>
                </c:pt>
                <c:pt idx="725">
                  <c:v>2.7989266298350874</c:v>
                </c:pt>
                <c:pt idx="726">
                  <c:v>2.8176083909940361</c:v>
                </c:pt>
                <c:pt idx="727">
                  <c:v>2.8263058044026304</c:v>
                </c:pt>
                <c:pt idx="728">
                  <c:v>3.1514335023922055</c:v>
                </c:pt>
                <c:pt idx="729">
                  <c:v>3.2130225030335535</c:v>
                </c:pt>
                <c:pt idx="730">
                  <c:v>3.1507971062891373</c:v>
                </c:pt>
                <c:pt idx="731">
                  <c:v>3.2623078456822556</c:v>
                </c:pt>
                <c:pt idx="732">
                  <c:v>3.0846826222481951</c:v>
                </c:pt>
                <c:pt idx="733">
                  <c:v>2.6686209921980306</c:v>
                </c:pt>
                <c:pt idx="734">
                  <c:v>2.6608428176049785</c:v>
                </c:pt>
                <c:pt idx="735">
                  <c:v>3.1642533483351172</c:v>
                </c:pt>
                <c:pt idx="736">
                  <c:v>2.6686209921980306</c:v>
                </c:pt>
                <c:pt idx="737">
                  <c:v>2.630437226013957</c:v>
                </c:pt>
                <c:pt idx="738">
                  <c:v>2.7786468073506576</c:v>
                </c:pt>
                <c:pt idx="739">
                  <c:v>2.6855915549465079</c:v>
                </c:pt>
                <c:pt idx="740">
                  <c:v>2.769100865804639</c:v>
                </c:pt>
                <c:pt idx="741">
                  <c:v>3.174075061525798</c:v>
                </c:pt>
                <c:pt idx="742">
                  <c:v>2.6495291091059938</c:v>
                </c:pt>
                <c:pt idx="743">
                  <c:v>2.9007641484615738</c:v>
                </c:pt>
                <c:pt idx="744">
                  <c:v>2.8815308440132998</c:v>
                </c:pt>
                <c:pt idx="745">
                  <c:v>2.8753083043388585</c:v>
                </c:pt>
                <c:pt idx="746">
                  <c:v>2.8681665258488738</c:v>
                </c:pt>
                <c:pt idx="747">
                  <c:v>2.8518323592034651</c:v>
                </c:pt>
                <c:pt idx="748">
                  <c:v>2.8537415475126688</c:v>
                </c:pt>
                <c:pt idx="749">
                  <c:v>2.8512666737785159</c:v>
                </c:pt>
                <c:pt idx="750">
                  <c:v>2.8507716990316854</c:v>
                </c:pt>
                <c:pt idx="751">
                  <c:v>2.8577013454873135</c:v>
                </c:pt>
                <c:pt idx="752">
                  <c:v>2.8521859125940581</c:v>
                </c:pt>
                <c:pt idx="753">
                  <c:v>2.8519737805597023</c:v>
                </c:pt>
                <c:pt idx="754">
                  <c:v>2.8515495164909903</c:v>
                </c:pt>
                <c:pt idx="755">
                  <c:v>2.8517616485253465</c:v>
                </c:pt>
                <c:pt idx="756">
                  <c:v>2.8529637300533635</c:v>
                </c:pt>
                <c:pt idx="757">
                  <c:v>3.1126840507831823</c:v>
                </c:pt>
                <c:pt idx="758">
                  <c:v>3.0921779541287728</c:v>
                </c:pt>
                <c:pt idx="759">
                  <c:v>2.8758032790856891</c:v>
                </c:pt>
                <c:pt idx="760">
                  <c:v>2.8240430627028337</c:v>
                </c:pt>
                <c:pt idx="761">
                  <c:v>2.9562720307847177</c:v>
                </c:pt>
                <c:pt idx="762">
                  <c:v>2.8425692603699209</c:v>
                </c:pt>
                <c:pt idx="763">
                  <c:v>2.8453976874946676</c:v>
                </c:pt>
                <c:pt idx="764">
                  <c:v>2.8482261146194134</c:v>
                </c:pt>
                <c:pt idx="765">
                  <c:v>2.8474482971601085</c:v>
                </c:pt>
                <c:pt idx="766">
                  <c:v>2.840723711671024</c:v>
                </c:pt>
                <c:pt idx="767">
                  <c:v>2.8446269411031744</c:v>
                </c:pt>
                <c:pt idx="768">
                  <c:v>3.091470847347586</c:v>
                </c:pt>
                <c:pt idx="769">
                  <c:v>3.1126840507831823</c:v>
                </c:pt>
                <c:pt idx="770">
                  <c:v>3.0921779541287728</c:v>
                </c:pt>
                <c:pt idx="771">
                  <c:v>3.2767328240184619</c:v>
                </c:pt>
                <c:pt idx="772">
                  <c:v>2.8681318776165958</c:v>
                </c:pt>
                <c:pt idx="773">
                  <c:v>2.8664715908943701</c:v>
                </c:pt>
                <c:pt idx="774">
                  <c:v>2.6150930088622091</c:v>
                </c:pt>
                <c:pt idx="775">
                  <c:v>2.8376902235797337</c:v>
                </c:pt>
                <c:pt idx="776">
                  <c:v>2.8514788058128722</c:v>
                </c:pt>
                <c:pt idx="777">
                  <c:v>2.8634289104149246</c:v>
                </c:pt>
                <c:pt idx="778">
                  <c:v>2.8630046463462122</c:v>
                </c:pt>
                <c:pt idx="779">
                  <c:v>2.8603883512558226</c:v>
                </c:pt>
                <c:pt idx="780">
                  <c:v>2.812305090135137</c:v>
                </c:pt>
                <c:pt idx="781">
                  <c:v>2.8138041565112526</c:v>
                </c:pt>
                <c:pt idx="782">
                  <c:v>2.8150203801748934</c:v>
                </c:pt>
                <c:pt idx="783">
                  <c:v>2.8167457207209887</c:v>
                </c:pt>
                <c:pt idx="784">
                  <c:v>2.8123758008132556</c:v>
                </c:pt>
                <c:pt idx="785">
                  <c:v>2.7997185894300163</c:v>
                </c:pt>
                <c:pt idx="786">
                  <c:v>2.791339374072956</c:v>
                </c:pt>
                <c:pt idx="787">
                  <c:v>2.7646460930831638</c:v>
                </c:pt>
                <c:pt idx="788">
                  <c:v>2.795652725438194</c:v>
                </c:pt>
                <c:pt idx="789">
                  <c:v>2.7997185894300163</c:v>
                </c:pt>
                <c:pt idx="790">
                  <c:v>2.8048521846614309</c:v>
                </c:pt>
                <c:pt idx="791">
                  <c:v>2.7958365732013024</c:v>
                </c:pt>
                <c:pt idx="792">
                  <c:v>2.812679856729166</c:v>
                </c:pt>
                <c:pt idx="793">
                  <c:v>2.8095756579597571</c:v>
                </c:pt>
                <c:pt idx="794">
                  <c:v>2.8084216596928604</c:v>
                </c:pt>
                <c:pt idx="795">
                  <c:v>2.8060118397825771</c:v>
                </c:pt>
                <c:pt idx="796">
                  <c:v>3.1181994836764373</c:v>
                </c:pt>
                <c:pt idx="797">
                  <c:v>2.8663280482177895</c:v>
                </c:pt>
                <c:pt idx="798">
                  <c:v>2.8685342213750915</c:v>
                </c:pt>
                <c:pt idx="799">
                  <c:v>2.8484806730606409</c:v>
                </c:pt>
                <c:pt idx="800">
                  <c:v>2.8366366344757661</c:v>
                </c:pt>
                <c:pt idx="801">
                  <c:v>2.8210166456793555</c:v>
                </c:pt>
                <c:pt idx="802">
                  <c:v>2.8130121969163238</c:v>
                </c:pt>
                <c:pt idx="803">
                  <c:v>2.8062239718169328</c:v>
                </c:pt>
                <c:pt idx="804">
                  <c:v>2.7856471644844039</c:v>
                </c:pt>
                <c:pt idx="805">
                  <c:v>2.7852229004156923</c:v>
                </c:pt>
                <c:pt idx="806">
                  <c:v>2.7855057431281667</c:v>
                </c:pt>
                <c:pt idx="807">
                  <c:v>2.7980215331551688</c:v>
                </c:pt>
                <c:pt idx="808">
                  <c:v>2.7851521897375737</c:v>
                </c:pt>
                <c:pt idx="809">
                  <c:v>2.78798061686232</c:v>
                </c:pt>
                <c:pt idx="810">
                  <c:v>2.7847279256688617</c:v>
                </c:pt>
                <c:pt idx="811">
                  <c:v>2.787556352793608</c:v>
                </c:pt>
                <c:pt idx="812">
                  <c:v>2.7873442207592518</c:v>
                </c:pt>
                <c:pt idx="813">
                  <c:v>2.7850107683813365</c:v>
                </c:pt>
                <c:pt idx="814">
                  <c:v>2.7868492460124212</c:v>
                </c:pt>
                <c:pt idx="815">
                  <c:v>2.7882634595747944</c:v>
                </c:pt>
                <c:pt idx="816">
                  <c:v>2.7859300071968791</c:v>
                </c:pt>
                <c:pt idx="817">
                  <c:v>2.6969052634454926</c:v>
                </c:pt>
                <c:pt idx="818">
                  <c:v>2.7797074675224369</c:v>
                </c:pt>
                <c:pt idx="819">
                  <c:v>2.7816873665097597</c:v>
                </c:pt>
                <c:pt idx="820">
                  <c:v>2.7781589036716388</c:v>
                </c:pt>
                <c:pt idx="821">
                  <c:v>2.7768012586517603</c:v>
                </c:pt>
                <c:pt idx="822">
                  <c:v>2.8297112306608248</c:v>
                </c:pt>
                <c:pt idx="823">
                  <c:v>3.1712749186722999</c:v>
                </c:pt>
                <c:pt idx="824">
                  <c:v>2.753685937974772</c:v>
                </c:pt>
                <c:pt idx="825">
                  <c:v>2.8011328029923894</c:v>
                </c:pt>
                <c:pt idx="826">
                  <c:v>3.053287081163512</c:v>
                </c:pt>
                <c:pt idx="827">
                  <c:v>3.1703132534498861</c:v>
                </c:pt>
                <c:pt idx="828">
                  <c:v>2.662964137948538</c:v>
                </c:pt>
                <c:pt idx="829">
                  <c:v>2.7993650360394229</c:v>
                </c:pt>
                <c:pt idx="830">
                  <c:v>3.0101535675111326</c:v>
                </c:pt>
                <c:pt idx="831">
                  <c:v>2.8772174926480623</c:v>
                </c:pt>
                <c:pt idx="832">
                  <c:v>3.1664241661533596</c:v>
                </c:pt>
                <c:pt idx="833">
                  <c:v>3.1273211611537439</c:v>
                </c:pt>
                <c:pt idx="834">
                  <c:v>3.4313063663858405</c:v>
                </c:pt>
                <c:pt idx="835">
                  <c:v>3.2900264315047685</c:v>
                </c:pt>
                <c:pt idx="836">
                  <c:v>3.3937589963048351</c:v>
                </c:pt>
                <c:pt idx="837">
                  <c:v>3.3922740720643429</c:v>
                </c:pt>
                <c:pt idx="838">
                  <c:v>3.3895163556177157</c:v>
                </c:pt>
                <c:pt idx="839">
                  <c:v>3.2987238449133631</c:v>
                </c:pt>
                <c:pt idx="840">
                  <c:v>2.9896474708567231</c:v>
                </c:pt>
                <c:pt idx="841">
                  <c:v>3.3716972647318149</c:v>
                </c:pt>
                <c:pt idx="842">
                  <c:v>3.2691667814597656</c:v>
                </c:pt>
                <c:pt idx="843">
                  <c:v>3.0752073913802955</c:v>
                </c:pt>
                <c:pt idx="844">
                  <c:v>3.0964205948158914</c:v>
                </c:pt>
                <c:pt idx="845">
                  <c:v>3.0426804794457141</c:v>
                </c:pt>
                <c:pt idx="846">
                  <c:v>3.0087393539487599</c:v>
                </c:pt>
                <c:pt idx="847">
                  <c:v>3.2905921169297176</c:v>
                </c:pt>
                <c:pt idx="848">
                  <c:v>3.5355339059327378</c:v>
                </c:pt>
                <c:pt idx="849">
                  <c:v>3.3410795411064371</c:v>
                </c:pt>
                <c:pt idx="850">
                  <c:v>3.3515447214679979</c:v>
                </c:pt>
                <c:pt idx="851">
                  <c:v>3.3163308037649082</c:v>
                </c:pt>
                <c:pt idx="852">
                  <c:v>2.8425692603699209</c:v>
                </c:pt>
                <c:pt idx="853">
                  <c:v>3.116714559435946</c:v>
                </c:pt>
                <c:pt idx="854">
                  <c:v>3.0695505371308029</c:v>
                </c:pt>
                <c:pt idx="855">
                  <c:v>3.1522113198515109</c:v>
                </c:pt>
                <c:pt idx="856">
                  <c:v>3.0907637405663997</c:v>
                </c:pt>
                <c:pt idx="857">
                  <c:v>3.1317759338752196</c:v>
                </c:pt>
                <c:pt idx="858">
                  <c:v>3.1473322830613228</c:v>
                </c:pt>
                <c:pt idx="859">
                  <c:v>2.998132752230962</c:v>
                </c:pt>
                <c:pt idx="860">
                  <c:v>2.9977791988403681</c:v>
                </c:pt>
                <c:pt idx="861">
                  <c:v>3.0327809845091025</c:v>
                </c:pt>
                <c:pt idx="862">
                  <c:v>3.0023753929180814</c:v>
                </c:pt>
                <c:pt idx="863">
                  <c:v>2.9359073554865458</c:v>
                </c:pt>
                <c:pt idx="864">
                  <c:v>2.9316647147994264</c:v>
                </c:pt>
                <c:pt idx="865">
                  <c:v>3.1812734085582774</c:v>
                </c:pt>
                <c:pt idx="866">
                  <c:v>3.0653078964436835</c:v>
                </c:pt>
                <c:pt idx="867">
                  <c:v>3.1128961828175385</c:v>
                </c:pt>
                <c:pt idx="868">
                  <c:v>2.9076230842390838</c:v>
                </c:pt>
                <c:pt idx="869">
                  <c:v>2.9854048301696041</c:v>
                </c:pt>
                <c:pt idx="870">
                  <c:v>3.2145074272740453</c:v>
                </c:pt>
                <c:pt idx="871">
                  <c:v>3.116219584689115</c:v>
                </c:pt>
                <c:pt idx="872">
                  <c:v>3.1176337982514881</c:v>
                </c:pt>
                <c:pt idx="873">
                  <c:v>3.1692525932781064</c:v>
                </c:pt>
                <c:pt idx="874">
                  <c:v>3.1218764389386076</c:v>
                </c:pt>
                <c:pt idx="875">
                  <c:v>3.1204622253762344</c:v>
                </c:pt>
                <c:pt idx="876">
                  <c:v>3.1094313595897245</c:v>
                </c:pt>
                <c:pt idx="877">
                  <c:v>3.1289475067504728</c:v>
                </c:pt>
                <c:pt idx="878">
                  <c:v>3.230629461885099</c:v>
                </c:pt>
                <c:pt idx="879">
                  <c:v>3.2439937800495242</c:v>
                </c:pt>
                <c:pt idx="880">
                  <c:v>3.230629461885099</c:v>
                </c:pt>
                <c:pt idx="881">
                  <c:v>3.1091485168772497</c:v>
                </c:pt>
                <c:pt idx="882">
                  <c:v>3.0066180336052</c:v>
                </c:pt>
                <c:pt idx="883">
                  <c:v>3.2392561646155746</c:v>
                </c:pt>
                <c:pt idx="884">
                  <c:v>3.0285383438219835</c:v>
                </c:pt>
                <c:pt idx="885">
                  <c:v>2.9316647147994264</c:v>
                </c:pt>
                <c:pt idx="886">
                  <c:v>3.1621815254662411</c:v>
                </c:pt>
                <c:pt idx="887">
                  <c:v>2.9574034016346169</c:v>
                </c:pt>
                <c:pt idx="888">
                  <c:v>2.8528223086971263</c:v>
                </c:pt>
                <c:pt idx="889">
                  <c:v>2.8588327163372118</c:v>
                </c:pt>
                <c:pt idx="890">
                  <c:v>2.7966073195927956</c:v>
                </c:pt>
                <c:pt idx="891">
                  <c:v>3.1360185745623381</c:v>
                </c:pt>
                <c:pt idx="892">
                  <c:v>3.0957134880347055</c:v>
                </c:pt>
                <c:pt idx="893">
                  <c:v>3.1204622253762344</c:v>
                </c:pt>
                <c:pt idx="894">
                  <c:v>2.8892383079282338</c:v>
                </c:pt>
                <c:pt idx="895">
                  <c:v>3.0462160133516467</c:v>
                </c:pt>
                <c:pt idx="896">
                  <c:v>3.1565246712167485</c:v>
                </c:pt>
                <c:pt idx="897">
                  <c:v>3.1565246712167485</c:v>
                </c:pt>
                <c:pt idx="898">
                  <c:v>3.1360185745623381</c:v>
                </c:pt>
                <c:pt idx="899">
                  <c:v>3.1126840507831823</c:v>
                </c:pt>
                <c:pt idx="900">
                  <c:v>2.8821672401163676</c:v>
                </c:pt>
                <c:pt idx="901">
                  <c:v>3.1395541084682717</c:v>
                </c:pt>
                <c:pt idx="902">
                  <c:v>3.0175781887135917</c:v>
                </c:pt>
                <c:pt idx="903">
                  <c:v>2.8956022689589123</c:v>
                </c:pt>
                <c:pt idx="904">
                  <c:v>3.1685454864969196</c:v>
                </c:pt>
                <c:pt idx="905">
                  <c:v>2.9747982284518057</c:v>
                </c:pt>
                <c:pt idx="906">
                  <c:v>2.9366144622677317</c:v>
                </c:pt>
                <c:pt idx="907">
                  <c:v>2.9656058402963805</c:v>
                </c:pt>
                <c:pt idx="908">
                  <c:v>2.9161083656133218</c:v>
                </c:pt>
                <c:pt idx="909">
                  <c:v>3.1433017744085596</c:v>
                </c:pt>
                <c:pt idx="910">
                  <c:v>3.1732123912527506</c:v>
                </c:pt>
                <c:pt idx="911">
                  <c:v>3.1848089424642101</c:v>
                </c:pt>
                <c:pt idx="912">
                  <c:v>3.3481506089183029</c:v>
                </c:pt>
                <c:pt idx="913">
                  <c:v>3.2731972901125284</c:v>
                </c:pt>
                <c:pt idx="914">
                  <c:v>3.2699445989190705</c:v>
                </c:pt>
                <c:pt idx="915">
                  <c:v>3.1565246712167485</c:v>
                </c:pt>
                <c:pt idx="916">
                  <c:v>2.9896474708567231</c:v>
                </c:pt>
                <c:pt idx="917">
                  <c:v>3.0472766735234269</c:v>
                </c:pt>
                <c:pt idx="918">
                  <c:v>3.2017795052126869</c:v>
                </c:pt>
                <c:pt idx="919">
                  <c:v>3.040912712492748</c:v>
                </c:pt>
                <c:pt idx="920">
                  <c:v>2.906915977457897</c:v>
                </c:pt>
                <c:pt idx="921">
                  <c:v>3.1791520882147184</c:v>
                </c:pt>
                <c:pt idx="922">
                  <c:v>3.0129819946358793</c:v>
                </c:pt>
                <c:pt idx="923">
                  <c:v>3.0822784591921608</c:v>
                </c:pt>
                <c:pt idx="924">
                  <c:v>2.9571205589221421</c:v>
                </c:pt>
                <c:pt idx="925">
                  <c:v>2.888531201147047</c:v>
                </c:pt>
                <c:pt idx="926">
                  <c:v>2.9712626945458727</c:v>
                </c:pt>
                <c:pt idx="927">
                  <c:v>2.9111586181450164</c:v>
                </c:pt>
                <c:pt idx="928">
                  <c:v>2.9634845199528206</c:v>
                </c:pt>
                <c:pt idx="929">
                  <c:v>2.9854048301696041</c:v>
                </c:pt>
                <c:pt idx="930">
                  <c:v>2.9302505012370532</c:v>
                </c:pt>
                <c:pt idx="931">
                  <c:v>2.9945972183250293</c:v>
                </c:pt>
                <c:pt idx="932">
                  <c:v>2.9719698013270595</c:v>
                </c:pt>
                <c:pt idx="933">
                  <c:v>2.9161083656133218</c:v>
                </c:pt>
                <c:pt idx="934">
                  <c:v>2.9302505012370532</c:v>
                </c:pt>
                <c:pt idx="935">
                  <c:v>2.9418470524485127</c:v>
                </c:pt>
                <c:pt idx="936">
                  <c:v>2.9387357826112916</c:v>
                </c:pt>
                <c:pt idx="937">
                  <c:v>2.8903696787781321</c:v>
                </c:pt>
                <c:pt idx="938">
                  <c:v>2.8793388129916218</c:v>
                </c:pt>
                <c:pt idx="939">
                  <c:v>3.0299525573843566</c:v>
                </c:pt>
                <c:pt idx="940">
                  <c:v>3.0391449455397814</c:v>
                </c:pt>
                <c:pt idx="941">
                  <c:v>3.0695505371308029</c:v>
                </c:pt>
                <c:pt idx="942">
                  <c:v>3.0561155082882587</c:v>
                </c:pt>
                <c:pt idx="943">
                  <c:v>3.0964205948158914</c:v>
                </c:pt>
                <c:pt idx="944">
                  <c:v>3.0299525573843566</c:v>
                </c:pt>
                <c:pt idx="945">
                  <c:v>3.0440946930080872</c:v>
                </c:pt>
                <c:pt idx="946">
                  <c:v>3.1386348696527286</c:v>
                </c:pt>
                <c:pt idx="947">
                  <c:v>3.1091485168772497</c:v>
                </c:pt>
                <c:pt idx="948">
                  <c:v>3.1685454864969196</c:v>
                </c:pt>
                <c:pt idx="949">
                  <c:v>3.0508829181074786</c:v>
                </c:pt>
                <c:pt idx="950">
                  <c:v>3.0214672760101178</c:v>
                </c:pt>
                <c:pt idx="951">
                  <c:v>3.1579388847791217</c:v>
                </c:pt>
                <c:pt idx="952">
                  <c:v>3.0080322471675731</c:v>
                </c:pt>
                <c:pt idx="953">
                  <c:v>3.2279424561165899</c:v>
                </c:pt>
                <c:pt idx="954">
                  <c:v>3.1529891373108154</c:v>
                </c:pt>
                <c:pt idx="955">
                  <c:v>3.144503855936577</c:v>
                </c:pt>
                <c:pt idx="956">
                  <c:v>3.1423825355930175</c:v>
                </c:pt>
                <c:pt idx="957">
                  <c:v>3.1423825355930175</c:v>
                </c:pt>
                <c:pt idx="958">
                  <c:v>3.1437967491553902</c:v>
                </c:pt>
                <c:pt idx="959">
                  <c:v>3.230063776460149</c:v>
                </c:pt>
                <c:pt idx="960">
                  <c:v>3.044801799789274</c:v>
                </c:pt>
                <c:pt idx="961">
                  <c:v>3.0992490219406381</c:v>
                </c:pt>
                <c:pt idx="962">
                  <c:v>3.026417023478424</c:v>
                </c:pt>
                <c:pt idx="963">
                  <c:v>2.9620703063904479</c:v>
                </c:pt>
                <c:pt idx="964">
                  <c:v>3.0950063812535187</c:v>
                </c:pt>
                <c:pt idx="965">
                  <c:v>3.0653078964436835</c:v>
                </c:pt>
                <c:pt idx="966">
                  <c:v>3.0921779541287728</c:v>
                </c:pt>
                <c:pt idx="967">
                  <c:v>2.8989963815086077</c:v>
                </c:pt>
                <c:pt idx="968">
                  <c:v>3.0919658220944166</c:v>
                </c:pt>
                <c:pt idx="969">
                  <c:v>3.026417023478424</c:v>
                </c:pt>
                <c:pt idx="970">
                  <c:v>2.8616611434619577</c:v>
                </c:pt>
                <c:pt idx="971">
                  <c:v>3.1968297577443816</c:v>
                </c:pt>
                <c:pt idx="972">
                  <c:v>3.0405591591021546</c:v>
                </c:pt>
                <c:pt idx="973">
                  <c:v>3.1119769440019955</c:v>
                </c:pt>
                <c:pt idx="974">
                  <c:v>2.9924758979814694</c:v>
                </c:pt>
                <c:pt idx="975">
                  <c:v>2.9288362876746801</c:v>
                </c:pt>
                <c:pt idx="976">
                  <c:v>2.9764245740485347</c:v>
                </c:pt>
                <c:pt idx="977">
                  <c:v>3.206658542002875</c:v>
                </c:pt>
                <c:pt idx="978">
                  <c:v>3.1105627304396228</c:v>
                </c:pt>
                <c:pt idx="979">
                  <c:v>2.9472917746636487</c:v>
                </c:pt>
                <c:pt idx="980">
                  <c:v>3.1854453385672783</c:v>
                </c:pt>
                <c:pt idx="981">
                  <c:v>3.0271241302596099</c:v>
                </c:pt>
                <c:pt idx="982">
                  <c:v>3.0879353134416534</c:v>
                </c:pt>
                <c:pt idx="983">
                  <c:v>3.1748387368494795</c:v>
                </c:pt>
                <c:pt idx="984">
                  <c:v>3.0049209773303525</c:v>
                </c:pt>
                <c:pt idx="985">
                  <c:v>2.8500645922504986</c:v>
                </c:pt>
                <c:pt idx="986">
                  <c:v>2.8871169875846738</c:v>
                </c:pt>
                <c:pt idx="987">
                  <c:v>2.9620703063904479</c:v>
                </c:pt>
                <c:pt idx="988">
                  <c:v>3.3926983361330554</c:v>
                </c:pt>
                <c:pt idx="989">
                  <c:v>3.2887536392986325</c:v>
                </c:pt>
                <c:pt idx="990">
                  <c:v>3.0571761684600385</c:v>
                </c:pt>
                <c:pt idx="991">
                  <c:v>3.1036330839839943</c:v>
                </c:pt>
                <c:pt idx="992">
                  <c:v>3.0610652557565641</c:v>
                </c:pt>
                <c:pt idx="993">
                  <c:v>2.9387357826112916</c:v>
                </c:pt>
                <c:pt idx="994">
                  <c:v>2.9706262984428053</c:v>
                </c:pt>
                <c:pt idx="995">
                  <c:v>3.0088100646268785</c:v>
                </c:pt>
                <c:pt idx="996">
                  <c:v>3.0617723625377509</c:v>
                </c:pt>
                <c:pt idx="997">
                  <c:v>2.9678685819961772</c:v>
                </c:pt>
                <c:pt idx="998">
                  <c:v>2.9090372978014565</c:v>
                </c:pt>
                <c:pt idx="999">
                  <c:v>2.886409880803487</c:v>
                </c:pt>
                <c:pt idx="1000">
                  <c:v>2.9373215690489185</c:v>
                </c:pt>
                <c:pt idx="1001">
                  <c:v>3.0589439354130046</c:v>
                </c:pt>
                <c:pt idx="1002">
                  <c:v>2.924947200378154</c:v>
                </c:pt>
                <c:pt idx="1003">
                  <c:v>3.0351851475651368</c:v>
                </c:pt>
                <c:pt idx="1004">
                  <c:v>2.9719698013270595</c:v>
                </c:pt>
                <c:pt idx="1005">
                  <c:v>3.2954004430417863</c:v>
                </c:pt>
                <c:pt idx="1006">
                  <c:v>3.1678383797157332</c:v>
                </c:pt>
                <c:pt idx="1007">
                  <c:v>3.2590551544887978</c:v>
                </c:pt>
                <c:pt idx="1008">
                  <c:v>3.2727023153656982</c:v>
                </c:pt>
                <c:pt idx="1009">
                  <c:v>3.1660706127627667</c:v>
                </c:pt>
                <c:pt idx="1010">
                  <c:v>3.1706668068404795</c:v>
                </c:pt>
                <c:pt idx="1011">
                  <c:v>3.1890515831513295</c:v>
                </c:pt>
                <c:pt idx="1012">
                  <c:v>3.1841018356830237</c:v>
                </c:pt>
                <c:pt idx="1013">
                  <c:v>3.0283969224657459</c:v>
                </c:pt>
                <c:pt idx="1014">
                  <c:v>3.0407712911365103</c:v>
                </c:pt>
                <c:pt idx="1015">
                  <c:v>3.1310688270940328</c:v>
                </c:pt>
                <c:pt idx="1016">
                  <c:v>3.109855623658436</c:v>
                </c:pt>
                <c:pt idx="1017">
                  <c:v>2.9854048301696041</c:v>
                </c:pt>
                <c:pt idx="1018">
                  <c:v>3.126119079625727</c:v>
                </c:pt>
                <c:pt idx="1019">
                  <c:v>2.888531201147047</c:v>
                </c:pt>
                <c:pt idx="1020">
                  <c:v>3.1218764389386076</c:v>
                </c:pt>
                <c:pt idx="1021">
                  <c:v>3.0702576439119893</c:v>
                </c:pt>
                <c:pt idx="1022">
                  <c:v>3.0342659087495942</c:v>
                </c:pt>
                <c:pt idx="1023">
                  <c:v>3.1013703422841976</c:v>
                </c:pt>
                <c:pt idx="1024">
                  <c:v>3.10122892092796</c:v>
                </c:pt>
                <c:pt idx="1025">
                  <c:v>3.105612982971317</c:v>
                </c:pt>
                <c:pt idx="1026">
                  <c:v>3.1070271965336902</c:v>
                </c:pt>
                <c:pt idx="1027">
                  <c:v>2.8241844840590713</c:v>
                </c:pt>
                <c:pt idx="1028">
                  <c:v>3.1204622253762344</c:v>
                </c:pt>
                <c:pt idx="1029">
                  <c:v>3.0193459556665578</c:v>
                </c:pt>
                <c:pt idx="1030">
                  <c:v>2.9387357826112916</c:v>
                </c:pt>
                <c:pt idx="1031">
                  <c:v>2.8133657503069167</c:v>
                </c:pt>
                <c:pt idx="1032">
                  <c:v>2.7908797546651845</c:v>
                </c:pt>
                <c:pt idx="1033">
                  <c:v>3.0962791734596546</c:v>
                </c:pt>
                <c:pt idx="1034">
                  <c:v>3.2208713883047242</c:v>
                </c:pt>
                <c:pt idx="1035">
                  <c:v>2.8468119010570403</c:v>
                </c:pt>
                <c:pt idx="1036">
                  <c:v>3.076904447655143</c:v>
                </c:pt>
                <c:pt idx="1037">
                  <c:v>3.1119062333238774</c:v>
                </c:pt>
                <c:pt idx="1038">
                  <c:v>3.2330336249411324</c:v>
                </c:pt>
                <c:pt idx="1039">
                  <c:v>3.0848240436044323</c:v>
                </c:pt>
                <c:pt idx="1040">
                  <c:v>3.1685454864969196</c:v>
                </c:pt>
                <c:pt idx="1041">
                  <c:v>3.0292454506031699</c:v>
                </c:pt>
                <c:pt idx="1042">
                  <c:v>3.0228814895724909</c:v>
                </c:pt>
                <c:pt idx="1043">
                  <c:v>3.0476302269140199</c:v>
                </c:pt>
                <c:pt idx="1044">
                  <c:v>3.0221743827913041</c:v>
                </c:pt>
                <c:pt idx="1045">
                  <c:v>3.0257099166972372</c:v>
                </c:pt>
                <c:pt idx="1046">
                  <c:v>3.1105627304396228</c:v>
                </c:pt>
                <c:pt idx="1047">
                  <c:v>3.1070271965336902</c:v>
                </c:pt>
                <c:pt idx="1048">
                  <c:v>3.102077449065384</c:v>
                </c:pt>
                <c:pt idx="1049">
                  <c:v>3.097834808378265</c:v>
                </c:pt>
                <c:pt idx="1050">
                  <c:v>3.0971277015970782</c:v>
                </c:pt>
                <c:pt idx="1051">
                  <c:v>3.2521962187112887</c:v>
                </c:pt>
                <c:pt idx="1052">
                  <c:v>3.1011582102498418</c:v>
                </c:pt>
                <c:pt idx="1053">
                  <c:v>3.1996581848691279</c:v>
                </c:pt>
                <c:pt idx="1054">
                  <c:v>3.0728032283242612</c:v>
                </c:pt>
                <c:pt idx="1055">
                  <c:v>3.0650250537312091</c:v>
                </c:pt>
                <c:pt idx="1056">
                  <c:v>3.076904447655143</c:v>
                </c:pt>
                <c:pt idx="1057">
                  <c:v>3.0582368286318182</c:v>
                </c:pt>
                <c:pt idx="1058">
                  <c:v>3.0824198805483984</c:v>
                </c:pt>
                <c:pt idx="1059">
                  <c:v>3.0686312983152604</c:v>
                </c:pt>
                <c:pt idx="1060">
                  <c:v>2.8326697654333097</c:v>
                </c:pt>
                <c:pt idx="1061">
                  <c:v>3.0536406345541058</c:v>
                </c:pt>
                <c:pt idx="1062">
                  <c:v>2.7593852186311358</c:v>
                </c:pt>
                <c:pt idx="1063">
                  <c:v>3.0379428640117641</c:v>
                </c:pt>
                <c:pt idx="1064">
                  <c:v>2.7944859992492361</c:v>
                </c:pt>
                <c:pt idx="1065">
                  <c:v>3.0341951980714761</c:v>
                </c:pt>
                <c:pt idx="1066">
                  <c:v>3.010931384970438</c:v>
                </c:pt>
                <c:pt idx="1067">
                  <c:v>3.0405591591021546</c:v>
                </c:pt>
                <c:pt idx="1068">
                  <c:v>3.0609945450784459</c:v>
                </c:pt>
                <c:pt idx="1069">
                  <c:v>3.0624794693189377</c:v>
                </c:pt>
                <c:pt idx="1070">
                  <c:v>3.0547012947258856</c:v>
                </c:pt>
                <c:pt idx="1071">
                  <c:v>3.0487615977639186</c:v>
                </c:pt>
                <c:pt idx="1072">
                  <c:v>3.0539941879446988</c:v>
                </c:pt>
                <c:pt idx="1073">
                  <c:v>3.0730153603586174</c:v>
                </c:pt>
                <c:pt idx="1074">
                  <c:v>3.0327809845091025</c:v>
                </c:pt>
                <c:pt idx="1075">
                  <c:v>2.7997893001081349</c:v>
                </c:pt>
                <c:pt idx="1076">
                  <c:v>2.8226359202082727</c:v>
                </c:pt>
                <c:pt idx="1077">
                  <c:v>3.2294999999999998</c:v>
                </c:pt>
                <c:pt idx="1078">
                  <c:v>3.2440000000000002</c:v>
                </c:pt>
                <c:pt idx="1079">
                  <c:v>3.4580000000000002</c:v>
                </c:pt>
                <c:pt idx="1080">
                  <c:v>3.0688434303496162</c:v>
                </c:pt>
                <c:pt idx="1081">
                  <c:v>3.0547012947258856</c:v>
                </c:pt>
                <c:pt idx="1082">
                  <c:v>2.8149920959036456</c:v>
                </c:pt>
                <c:pt idx="1083">
                  <c:v>3.1408976113525258</c:v>
                </c:pt>
                <c:pt idx="1084">
                  <c:v>3.1435846171210349</c:v>
                </c:pt>
                <c:pt idx="1085">
                  <c:v>3.1462009122114245</c:v>
                </c:pt>
                <c:pt idx="1086">
                  <c:v>3.1511506596797307</c:v>
                </c:pt>
                <c:pt idx="1087">
                  <c:v>3.1560296964699179</c:v>
                </c:pt>
                <c:pt idx="1088">
                  <c:v>3.1684040651406824</c:v>
                </c:pt>
                <c:pt idx="1089">
                  <c:v>2.9422713165172243</c:v>
                </c:pt>
                <c:pt idx="1090">
                  <c:v>3.230063776460149</c:v>
                </c:pt>
                <c:pt idx="1091">
                  <c:v>2.9188660820599499</c:v>
                </c:pt>
                <c:pt idx="1092">
                  <c:v>3.1324830406564055</c:v>
                </c:pt>
                <c:pt idx="1093">
                  <c:v>2.4977839938633606</c:v>
                </c:pt>
                <c:pt idx="1094">
                  <c:v>3.3621513231857967</c:v>
                </c:pt>
                <c:pt idx="1095">
                  <c:v>3.7644243710028231</c:v>
                </c:pt>
                <c:pt idx="1096">
                  <c:v>3.6128772456589222</c:v>
                </c:pt>
                <c:pt idx="1097">
                  <c:v>3.6677628740146226</c:v>
                </c:pt>
                <c:pt idx="1098">
                  <c:v>3.4814402371719666</c:v>
                </c:pt>
                <c:pt idx="1099">
                  <c:v>2.6947839431019327</c:v>
                </c:pt>
                <c:pt idx="1100">
                  <c:v>2.6375082938258223</c:v>
                </c:pt>
                <c:pt idx="1101">
                  <c:v>3.3984259010606661</c:v>
                </c:pt>
                <c:pt idx="1102">
                  <c:v>3.3101789747685855</c:v>
                </c:pt>
                <c:pt idx="1103">
                  <c:v>3.3361297936381313</c:v>
                </c:pt>
                <c:pt idx="1104">
                  <c:v>2.7435036003256861</c:v>
                </c:pt>
                <c:pt idx="1105">
                  <c:v>3.1091485168772497</c:v>
                </c:pt>
                <c:pt idx="1106">
                  <c:v>3.5426756844227225</c:v>
                </c:pt>
                <c:pt idx="1107">
                  <c:v>2.9033804435519643</c:v>
                </c:pt>
                <c:pt idx="1108">
                  <c:v>2.8651966773678903</c:v>
                </c:pt>
                <c:pt idx="1109">
                  <c:v>2.7534738059404162</c:v>
                </c:pt>
                <c:pt idx="1110">
                  <c:v>2.6657925650732843</c:v>
                </c:pt>
                <c:pt idx="1111">
                  <c:v>2.6491755557154004</c:v>
                </c:pt>
                <c:pt idx="1112">
                  <c:v>3.0437411396174938</c:v>
                </c:pt>
                <c:pt idx="1113">
                  <c:v>2.8859149060566565</c:v>
                </c:pt>
                <c:pt idx="1114">
                  <c:v>2.9086837444108635</c:v>
                </c:pt>
                <c:pt idx="1115">
                  <c:v>2.8907939428468437</c:v>
                </c:pt>
                <c:pt idx="1116">
                  <c:v>2.8926324204779288</c:v>
                </c:pt>
                <c:pt idx="1117">
                  <c:v>3.0228814895724909</c:v>
                </c:pt>
                <c:pt idx="1118">
                  <c:v>2.8288655309505257</c:v>
                </c:pt>
                <c:pt idx="1119">
                  <c:v>2.8294135387059454</c:v>
                </c:pt>
                <c:pt idx="1120">
                  <c:v>2.8280749855691596</c:v>
                </c:pt>
                <c:pt idx="1121">
                  <c:v>2.8311070594468877</c:v>
                </c:pt>
                <c:pt idx="1122">
                  <c:v>2.8567113959936523</c:v>
                </c:pt>
                <c:pt idx="1123">
                  <c:v>2.9540799997630396</c:v>
                </c:pt>
                <c:pt idx="1124">
                  <c:v>2.6260460929027887</c:v>
                </c:pt>
                <c:pt idx="1125">
                  <c:v>2.6328413890699913</c:v>
                </c:pt>
                <c:pt idx="1126">
                  <c:v>2.5084118087845946</c:v>
                </c:pt>
                <c:pt idx="1127">
                  <c:v>2.5187850652646011</c:v>
                </c:pt>
                <c:pt idx="1128">
                  <c:v>2.4738130739811366</c:v>
                </c:pt>
                <c:pt idx="1129">
                  <c:v>2.4807427204367651</c:v>
                </c:pt>
                <c:pt idx="1130">
                  <c:v>2.4762879477152895</c:v>
                </c:pt>
                <c:pt idx="1131">
                  <c:v>2.3577768511884241</c:v>
                </c:pt>
                <c:pt idx="1132">
                  <c:v>2.3481601989642873</c:v>
                </c:pt>
                <c:pt idx="1133">
                  <c:v>2.3285026304473013</c:v>
                </c:pt>
                <c:pt idx="1134">
                  <c:v>2.3249670965413682</c:v>
                </c:pt>
                <c:pt idx="1135">
                  <c:v>2.3511300474452708</c:v>
                </c:pt>
                <c:pt idx="1136">
                  <c:v>2.3518371542264571</c:v>
                </c:pt>
                <c:pt idx="1137">
                  <c:v>2.5483067733791396</c:v>
                </c:pt>
                <c:pt idx="1138">
                  <c:v>2.4726817031312383</c:v>
                </c:pt>
                <c:pt idx="1139">
                  <c:v>2.4709139361782722</c:v>
                </c:pt>
                <c:pt idx="1140">
                  <c:v>3.972</c:v>
                </c:pt>
                <c:pt idx="1141">
                  <c:v>3.9485000000000001</c:v>
                </c:pt>
                <c:pt idx="1142">
                  <c:v>3.8936999999999999</c:v>
                </c:pt>
                <c:pt idx="1143">
                  <c:v>2.8206489501531382</c:v>
                </c:pt>
                <c:pt idx="1144">
                  <c:v>2.810678744538408</c:v>
                </c:pt>
                <c:pt idx="1145">
                  <c:v>2.810678744538408</c:v>
                </c:pt>
                <c:pt idx="1146">
                  <c:v>2.8425692603699209</c:v>
                </c:pt>
                <c:pt idx="1147">
                  <c:v>2.6867229257964063</c:v>
                </c:pt>
                <c:pt idx="1148">
                  <c:v>2.6876421646119488</c:v>
                </c:pt>
                <c:pt idx="1149">
                  <c:v>2.6820560210405748</c:v>
                </c:pt>
                <c:pt idx="1150">
                  <c:v>2.6828338384998802</c:v>
                </c:pt>
                <c:pt idx="1151">
                  <c:v>2.6846723161309654</c:v>
                </c:pt>
                <c:pt idx="1152">
                  <c:v>2.6872179005432368</c:v>
                </c:pt>
                <c:pt idx="1153">
                  <c:v>2.6891270888524406</c:v>
                </c:pt>
                <c:pt idx="1154">
                  <c:v>2.6943596790332207</c:v>
                </c:pt>
                <c:pt idx="1155">
                  <c:v>2.6960567353080687</c:v>
                </c:pt>
                <c:pt idx="1156">
                  <c:v>2.693299018861441</c:v>
                </c:pt>
                <c:pt idx="1157">
                  <c:v>2.6964102886986616</c:v>
                </c:pt>
                <c:pt idx="1158">
                  <c:v>2.6983194770078653</c:v>
                </c:pt>
                <c:pt idx="1159">
                  <c:v>2.6912484091960001</c:v>
                </c:pt>
                <c:pt idx="1160">
                  <c:v>2.675119303517135</c:v>
                </c:pt>
                <c:pt idx="1161">
                  <c:v>2.6817731783281005</c:v>
                </c:pt>
                <c:pt idx="1162">
                  <c:v>2.7000165332827133</c:v>
                </c:pt>
                <c:pt idx="1163">
                  <c:v>2.697612370226679</c:v>
                </c:pt>
                <c:pt idx="1164">
                  <c:v>2.7024914070168662</c:v>
                </c:pt>
                <c:pt idx="1165">
                  <c:v>2.6919555159771864</c:v>
                </c:pt>
                <c:pt idx="1166">
                  <c:v>2.6822469398714954</c:v>
                </c:pt>
                <c:pt idx="1167">
                  <c:v>2.6957314661887226</c:v>
                </c:pt>
                <c:pt idx="1168">
                  <c:v>2.7053905448197311</c:v>
                </c:pt>
                <c:pt idx="1169">
                  <c:v>2.7048955700729005</c:v>
                </c:pt>
                <c:pt idx="1170">
                  <c:v>2.7043298846479513</c:v>
                </c:pt>
                <c:pt idx="1171">
                  <c:v>2.6982487663297468</c:v>
                </c:pt>
                <c:pt idx="1172">
                  <c:v>2.6129716885186491</c:v>
                </c:pt>
                <c:pt idx="1173">
                  <c:v>2.7070522457555195</c:v>
                </c:pt>
                <c:pt idx="1174">
                  <c:v>2.5975567606887826</c:v>
                </c:pt>
                <c:pt idx="1175">
                  <c:v>2.6684512865705456</c:v>
                </c:pt>
                <c:pt idx="1176">
                  <c:v>2.6691159669448612</c:v>
                </c:pt>
                <c:pt idx="1177">
                  <c:v>2.6684866419096052</c:v>
                </c:pt>
                <c:pt idx="1178">
                  <c:v>2.6680553067730814</c:v>
                </c:pt>
                <c:pt idx="1179">
                  <c:v>2.6687129160795848</c:v>
                </c:pt>
                <c:pt idx="1180">
                  <c:v>2.6652268796483352</c:v>
                </c:pt>
                <c:pt idx="1181">
                  <c:v>2.6645197728671488</c:v>
                </c:pt>
                <c:pt idx="1182">
                  <c:v>2.6672067786356575</c:v>
                </c:pt>
                <c:pt idx="1183">
                  <c:v>2.6647319049015046</c:v>
                </c:pt>
                <c:pt idx="1184">
                  <c:v>2.6681967281293186</c:v>
                </c:pt>
                <c:pt idx="1185">
                  <c:v>2.7022085643043914</c:v>
                </c:pt>
                <c:pt idx="1186">
                  <c:v>2.7817580771878783</c:v>
                </c:pt>
                <c:pt idx="1187">
                  <c:v>2.8446198700353622</c:v>
                </c:pt>
                <c:pt idx="1188">
                  <c:v>2.6855915549465079</c:v>
                </c:pt>
                <c:pt idx="1189">
                  <c:v>2.6884199820712538</c:v>
                </c:pt>
                <c:pt idx="1190">
                  <c:v>2.69336972953956</c:v>
                </c:pt>
                <c:pt idx="1191">
                  <c:v>2.6957738925955939</c:v>
                </c:pt>
                <c:pt idx="1192">
                  <c:v>2.6887028247837286</c:v>
                </c:pt>
                <c:pt idx="1193">
                  <c:v>2.6961981566643058</c:v>
                </c:pt>
                <c:pt idx="1194">
                  <c:v>2.6947839431019327</c:v>
                </c:pt>
                <c:pt idx="1195">
                  <c:v>2.69336972953956</c:v>
                </c:pt>
                <c:pt idx="1196">
                  <c:v>2.6926626227583732</c:v>
                </c:pt>
                <c:pt idx="1197">
                  <c:v>2.6912484091960001</c:v>
                </c:pt>
                <c:pt idx="1198">
                  <c:v>2.6905413024148137</c:v>
                </c:pt>
                <c:pt idx="1199">
                  <c:v>2.697612370226679</c:v>
                </c:pt>
                <c:pt idx="1200">
                  <c:v>2.6954910498831191</c:v>
                </c:pt>
                <c:pt idx="1201">
                  <c:v>2.6912484091960001</c:v>
                </c:pt>
                <c:pt idx="1202">
                  <c:v>2.69336972953956</c:v>
                </c:pt>
                <c:pt idx="1203">
                  <c:v>2.6891270888524406</c:v>
                </c:pt>
                <c:pt idx="1204">
                  <c:v>2.6912484091960001</c:v>
                </c:pt>
                <c:pt idx="1205">
                  <c:v>2.6898341956336269</c:v>
                </c:pt>
                <c:pt idx="1206">
                  <c:v>2.6848844481653211</c:v>
                </c:pt>
                <c:pt idx="1207">
                  <c:v>2.6870057685088806</c:v>
                </c:pt>
                <c:pt idx="1208">
                  <c:v>2.6714494193227769</c:v>
                </c:pt>
                <c:pt idx="1209">
                  <c:v>2.6657925650732843</c:v>
                </c:pt>
                <c:pt idx="1210">
                  <c:v>2.6679138854168443</c:v>
                </c:pt>
                <c:pt idx="1211">
                  <c:v>2.5950818869546297</c:v>
                </c:pt>
                <c:pt idx="1212">
                  <c:v>2.5880108191427644</c:v>
                </c:pt>
                <c:pt idx="1213">
                  <c:v>2.6648733262577418</c:v>
                </c:pt>
                <c:pt idx="1214">
                  <c:v>3.0849654649606699</c:v>
                </c:pt>
                <c:pt idx="1215">
                  <c:v>3.2688132280691722</c:v>
                </c:pt>
                <c:pt idx="1216">
                  <c:v>3.21895</c:v>
                </c:pt>
                <c:pt idx="1217">
                  <c:v>3.2183000000000002</c:v>
                </c:pt>
                <c:pt idx="1218">
                  <c:v>3.2183000000000002</c:v>
                </c:pt>
                <c:pt idx="1219">
                  <c:v>3.1775000000000002</c:v>
                </c:pt>
                <c:pt idx="1220">
                  <c:v>3.3069999999999999</c:v>
                </c:pt>
                <c:pt idx="1221">
                  <c:v>3.3290000000000002</c:v>
                </c:pt>
                <c:pt idx="1222">
                  <c:v>3.2425000000000002</c:v>
                </c:pt>
                <c:pt idx="1223">
                  <c:v>3.014396208198252</c:v>
                </c:pt>
                <c:pt idx="1224">
                  <c:v>2.9224723266440011</c:v>
                </c:pt>
                <c:pt idx="1225">
                  <c:v>3.0200530624477446</c:v>
                </c:pt>
                <c:pt idx="1226">
                  <c:v>2.9436855300795979</c:v>
                </c:pt>
                <c:pt idx="1227">
                  <c:v>3.0245078351692203</c:v>
                </c:pt>
                <c:pt idx="1228">
                  <c:v>2.8142849891224593</c:v>
                </c:pt>
                <c:pt idx="1229">
                  <c:v>2.8128707755600866</c:v>
                </c:pt>
                <c:pt idx="1230">
                  <c:v>2.8142849891224593</c:v>
                </c:pt>
                <c:pt idx="1231">
                  <c:v>2.8142849891224593</c:v>
                </c:pt>
                <c:pt idx="1232">
                  <c:v>2.6643783515109112</c:v>
                </c:pt>
                <c:pt idx="1233">
                  <c:v>2.6403367209505686</c:v>
                </c:pt>
                <c:pt idx="1234">
                  <c:v>2.6742778464475228</c:v>
                </c:pt>
                <c:pt idx="1235">
                  <c:v>2.6467006819812475</c:v>
                </c:pt>
                <c:pt idx="1236">
                  <c:v>2.6481148955436207</c:v>
                </c:pt>
                <c:pt idx="1237">
                  <c:v>3.0016682861368946</c:v>
                </c:pt>
                <c:pt idx="1238">
                  <c:v>2.8471654544476341</c:v>
                </c:pt>
                <c:pt idx="1239">
                  <c:v>2.8482261146194134</c:v>
                </c:pt>
                <c:pt idx="1240">
                  <c:v>3.0893495270040261</c:v>
                </c:pt>
                <c:pt idx="1241">
                  <c:v>3.0016682861368946</c:v>
                </c:pt>
                <c:pt idx="1242">
                  <c:v>3.0016682861368946</c:v>
                </c:pt>
                <c:pt idx="1243">
                  <c:v>2.8654300226056826</c:v>
                </c:pt>
                <c:pt idx="1244">
                  <c:v>2.8395640565498783</c:v>
                </c:pt>
                <c:pt idx="1245">
                  <c:v>2.8135778823412729</c:v>
                </c:pt>
                <c:pt idx="1246">
                  <c:v>3.0817127737672116</c:v>
                </c:pt>
                <c:pt idx="1247">
                  <c:v>3.0674292167872435</c:v>
                </c:pt>
                <c:pt idx="1248">
                  <c:v>2.8345082430643949</c:v>
                </c:pt>
                <c:pt idx="1249">
                  <c:v>3.053287081163512</c:v>
                </c:pt>
                <c:pt idx="1250">
                  <c:v>3.100451103468655</c:v>
                </c:pt>
                <c:pt idx="1251">
                  <c:v>2.7692422871608762</c:v>
                </c:pt>
                <c:pt idx="1252">
                  <c:v>2.7888291449997435</c:v>
                </c:pt>
                <c:pt idx="1253">
                  <c:v>3.0384378387585946</c:v>
                </c:pt>
                <c:pt idx="1254">
                  <c:v>3.0425390580894773</c:v>
                </c:pt>
                <c:pt idx="1255">
                  <c:v>2.7704443686888935</c:v>
                </c:pt>
                <c:pt idx="1256">
                  <c:v>2.7824651839690646</c:v>
                </c:pt>
                <c:pt idx="1257">
                  <c:v>2.8637824638055176</c:v>
                </c:pt>
                <c:pt idx="1258">
                  <c:v>2.839740833245175</c:v>
                </c:pt>
                <c:pt idx="1259">
                  <c:v>2.7797781782005559</c:v>
                </c:pt>
                <c:pt idx="1260">
                  <c:v>2.7816661533063241</c:v>
                </c:pt>
                <c:pt idx="1261">
                  <c:v>2.7828965191055883</c:v>
                </c:pt>
                <c:pt idx="1262">
                  <c:v>2.9179468432444069</c:v>
                </c:pt>
                <c:pt idx="1263">
                  <c:v>2.7060269409227988</c:v>
                </c:pt>
                <c:pt idx="1264">
                  <c:v>2.7291493326675988</c:v>
                </c:pt>
                <c:pt idx="1265">
                  <c:v>2.7656501847124488</c:v>
                </c:pt>
                <c:pt idx="1266">
                  <c:v>2.7698079725858253</c:v>
                </c:pt>
                <c:pt idx="1267">
                  <c:v>2.7577164466275357</c:v>
                </c:pt>
                <c:pt idx="1268">
                  <c:v>2.7542516233997212</c:v>
                </c:pt>
                <c:pt idx="1269">
                  <c:v>2.783667265497082</c:v>
                </c:pt>
                <c:pt idx="1270">
                  <c:v>2.7298564394487856</c:v>
                </c:pt>
                <c:pt idx="1271">
                  <c:v>2.7089260787256637</c:v>
                </c:pt>
                <c:pt idx="1272">
                  <c:v>2.7786468073506576</c:v>
                </c:pt>
                <c:pt idx="1273">
                  <c:v>2.7937788924680493</c:v>
                </c:pt>
                <c:pt idx="1274">
                  <c:v>2.8715606383985697</c:v>
                </c:pt>
                <c:pt idx="1275">
                  <c:v>2.6700352057604033</c:v>
                </c:pt>
                <c:pt idx="1276">
                  <c:v>3.0101535675111326</c:v>
                </c:pt>
                <c:pt idx="1277">
                  <c:v>2.602152954766495</c:v>
                </c:pt>
                <c:pt idx="1278">
                  <c:v>2.644579361637688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AF-4FFE-BE2F-3789256D1FCA}"/>
            </c:ext>
          </c:extLst>
        </c:ser>
        <c:ser>
          <c:idx val="5"/>
          <c:order val="6"/>
          <c:tx>
            <c:v>yes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data!$T$3:$T$1300</c:f>
              <c:numCache>
                <c:formatCode>General</c:formatCode>
                <c:ptCount val="12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2.8119999999999998</c:v>
                </c:pt>
                <c:pt idx="225">
                  <c:v>2.8050000000000002</c:v>
                </c:pt>
                <c:pt idx="226">
                  <c:v>2.8610000000000002</c:v>
                </c:pt>
                <c:pt idx="227">
                  <c:v>2.8580000000000001</c:v>
                </c:pt>
                <c:pt idx="228">
                  <c:v>2.88</c:v>
                </c:pt>
                <c:pt idx="229">
                  <c:v>2.67</c:v>
                </c:pt>
                <c:pt idx="230">
                  <c:v>2.77163</c:v>
                </c:pt>
                <c:pt idx="231">
                  <c:v>2.7800500000000001</c:v>
                </c:pt>
                <c:pt idx="232">
                  <c:v>2.8174000000000001</c:v>
                </c:pt>
                <c:pt idx="233">
                  <c:v>2.86313</c:v>
                </c:pt>
                <c:pt idx="234">
                  <c:v>2.83297</c:v>
                </c:pt>
                <c:pt idx="235">
                  <c:v>2.8178999999999998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2.6657899999999999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2.8473999999999999</c:v>
                </c:pt>
                <c:pt idx="251">
                  <c:v>#N/A</c:v>
                </c:pt>
                <c:pt idx="252">
                  <c:v>#N/A</c:v>
                </c:pt>
                <c:pt idx="253">
                  <c:v>2.9112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2.7570000000000001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2.8188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2.7973699999999999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3.4205999999999999</c:v>
                </c:pt>
                <c:pt idx="289">
                  <c:v>3.3029000000000002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3.1205599999999998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3.4359999999999999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3.3241999999999998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3.3839999999999999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3.0217000000000001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3.0737000000000001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2.8227754162570213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2.8596257462124535</c:v>
                </c:pt>
                <c:pt idx="593">
                  <c:v>2.8275444949920612</c:v>
                </c:pt>
                <c:pt idx="594">
                  <c:v>2.7883282352238874</c:v>
                </c:pt>
                <c:pt idx="595">
                  <c:v>3.3499890875046141</c:v>
                </c:pt>
                <c:pt idx="596">
                  <c:v>#N/A</c:v>
                </c:pt>
                <c:pt idx="597">
                  <c:v>3.4735390778831672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2.9034225004983343</c:v>
                </c:pt>
                <c:pt idx="619">
                  <c:v>2.8593824906961993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3.3530973403932607</c:v>
                </c:pt>
                <c:pt idx="625">
                  <c:v>3.3713633181346681</c:v>
                </c:pt>
                <c:pt idx="626">
                  <c:v>#N/A</c:v>
                </c:pt>
                <c:pt idx="627">
                  <c:v>#N/A</c:v>
                </c:pt>
                <c:pt idx="628">
                  <c:v>3.3912941851157647</c:v>
                </c:pt>
                <c:pt idx="629">
                  <c:v>#N/A</c:v>
                </c:pt>
                <c:pt idx="630">
                  <c:v>3.4601915674059112</c:v>
                </c:pt>
                <c:pt idx="631">
                  <c:v>3.4201149787976424</c:v>
                </c:pt>
                <c:pt idx="632">
                  <c:v>#N/A</c:v>
                </c:pt>
                <c:pt idx="633">
                  <c:v>3.1838258743412777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3.4614404990442926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3.2516357679134589</c:v>
                </c:pt>
                <c:pt idx="678">
                  <c:v>3.0481062141755104</c:v>
                </c:pt>
                <c:pt idx="679">
                  <c:v>3.2586061321515984</c:v>
                </c:pt>
                <c:pt idx="680">
                  <c:v>3.2758537644153889</c:v>
                </c:pt>
                <c:pt idx="681">
                  <c:v>2.9977002920858449</c:v>
                </c:pt>
                <c:pt idx="682">
                  <c:v>3.2104230687753597</c:v>
                </c:pt>
                <c:pt idx="683">
                  <c:v>2.9357663804192593</c:v>
                </c:pt>
                <c:pt idx="684">
                  <c:v>3.3588045187631859</c:v>
                </c:pt>
                <c:pt idx="685">
                  <c:v>3.2749506425483528</c:v>
                </c:pt>
                <c:pt idx="686">
                  <c:v>3.4316930948762012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2.8015674862922109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2.7278611989036223</c:v>
                </c:pt>
                <c:pt idx="848">
                  <c:v>2.973908034371608</c:v>
                </c:pt>
                <c:pt idx="849">
                  <c:v>2.7408032696056464</c:v>
                </c:pt>
                <c:pt idx="850">
                  <c:v>#N/A</c:v>
                </c:pt>
                <c:pt idx="851">
                  <c:v>2.7935670688923873</c:v>
                </c:pt>
                <c:pt idx="852">
                  <c:v>2.398902481052533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2.5620472467150175</c:v>
                </c:pt>
                <c:pt idx="898">
                  <c:v>#N/A</c:v>
                </c:pt>
                <c:pt idx="899">
                  <c:v>#N/A</c:v>
                </c:pt>
                <c:pt idx="900">
                  <c:v>2.4687730465962239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2.4117471711603602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2.4630427934262529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2.486619033466928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2.620847923497279</c:v>
                </c:pt>
                <c:pt idx="1010">
                  <c:v>2.6309771775662059</c:v>
                </c:pt>
                <c:pt idx="1011">
                  <c:v>2.7114195795560674</c:v>
                </c:pt>
                <c:pt idx="1012">
                  <c:v>#N/A</c:v>
                </c:pt>
                <c:pt idx="1013">
                  <c:v>#N/A</c:v>
                </c:pt>
                <c:pt idx="1014">
                  <c:v>2.5397531474731951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2.3549787120022976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2.5397377896152982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3.3540000000000001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1.92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</c:numCache>
            </c:numRef>
          </c:xVal>
          <c:yVal>
            <c:numRef>
              <c:f>data!$F$3:$F$1300</c:f>
              <c:numCache>
                <c:formatCode>General</c:formatCode>
                <c:ptCount val="1298"/>
                <c:pt idx="0">
                  <c:v>3.1880000000000002</c:v>
                </c:pt>
                <c:pt idx="1">
                  <c:v>2.7530000000000001</c:v>
                </c:pt>
                <c:pt idx="2">
                  <c:v>2.9174500000000001</c:v>
                </c:pt>
                <c:pt idx="3">
                  <c:v>2.944</c:v>
                </c:pt>
                <c:pt idx="4">
                  <c:v>3.14</c:v>
                </c:pt>
                <c:pt idx="5">
                  <c:v>2.899</c:v>
                </c:pt>
                <c:pt idx="6">
                  <c:v>3.097</c:v>
                </c:pt>
                <c:pt idx="7">
                  <c:v>2.8312599999999999</c:v>
                </c:pt>
                <c:pt idx="8">
                  <c:v>2.8454000000000002</c:v>
                </c:pt>
                <c:pt idx="9">
                  <c:v>2.8136000000000001</c:v>
                </c:pt>
                <c:pt idx="10">
                  <c:v>3.00874</c:v>
                </c:pt>
                <c:pt idx="11">
                  <c:v>3.2046000000000001</c:v>
                </c:pt>
                <c:pt idx="12">
                  <c:v>3.3347000000000002</c:v>
                </c:pt>
                <c:pt idx="13">
                  <c:v>2.718</c:v>
                </c:pt>
                <c:pt idx="14">
                  <c:v>2.9026999999999998</c:v>
                </c:pt>
                <c:pt idx="15">
                  <c:v>3.1070000000000002</c:v>
                </c:pt>
                <c:pt idx="16">
                  <c:v>2.7584200000000001</c:v>
                </c:pt>
                <c:pt idx="17">
                  <c:v>2.8898999999999999</c:v>
                </c:pt>
                <c:pt idx="18">
                  <c:v>3.1551100000000001</c:v>
                </c:pt>
                <c:pt idx="19">
                  <c:v>2.9826000000000001</c:v>
                </c:pt>
                <c:pt idx="20">
                  <c:v>2.8157000000000001</c:v>
                </c:pt>
                <c:pt idx="21">
                  <c:v>2.855</c:v>
                </c:pt>
                <c:pt idx="22">
                  <c:v>2.8049200000000001</c:v>
                </c:pt>
                <c:pt idx="23">
                  <c:v>2.8920699999999999</c:v>
                </c:pt>
                <c:pt idx="24">
                  <c:v>2.7484999999999999</c:v>
                </c:pt>
                <c:pt idx="25">
                  <c:v>2.6495000000000002</c:v>
                </c:pt>
                <c:pt idx="26">
                  <c:v>2.8022999999999998</c:v>
                </c:pt>
                <c:pt idx="27">
                  <c:v>2.7178399999999998</c:v>
                </c:pt>
                <c:pt idx="28">
                  <c:v>2.7046999999999999</c:v>
                </c:pt>
                <c:pt idx="29">
                  <c:v>2.8369</c:v>
                </c:pt>
                <c:pt idx="30">
                  <c:v>2.8380000000000001</c:v>
                </c:pt>
                <c:pt idx="31">
                  <c:v>2.8660000000000001</c:v>
                </c:pt>
                <c:pt idx="32">
                  <c:v>2.8460299999999998</c:v>
                </c:pt>
                <c:pt idx="33">
                  <c:v>2.7570000000000001</c:v>
                </c:pt>
                <c:pt idx="34">
                  <c:v>2.8593999999999999</c:v>
                </c:pt>
                <c:pt idx="35">
                  <c:v>2.8292999999999999</c:v>
                </c:pt>
                <c:pt idx="36">
                  <c:v>2.9188999999999998</c:v>
                </c:pt>
                <c:pt idx="37">
                  <c:v>2.786</c:v>
                </c:pt>
                <c:pt idx="38">
                  <c:v>2.9224999999999999</c:v>
                </c:pt>
                <c:pt idx="39">
                  <c:v>2.8970199999999999</c:v>
                </c:pt>
                <c:pt idx="40">
                  <c:v>2.9062100000000002</c:v>
                </c:pt>
                <c:pt idx="41">
                  <c:v>2.51023</c:v>
                </c:pt>
                <c:pt idx="42">
                  <c:v>2.9035199999999999</c:v>
                </c:pt>
                <c:pt idx="43">
                  <c:v>3.1055999999999999</c:v>
                </c:pt>
                <c:pt idx="44">
                  <c:v>3.0531999999999999</c:v>
                </c:pt>
                <c:pt idx="45">
                  <c:v>2.8751000000000002</c:v>
                </c:pt>
                <c:pt idx="46">
                  <c:v>2.8468</c:v>
                </c:pt>
                <c:pt idx="47">
                  <c:v>2.8765000000000001</c:v>
                </c:pt>
                <c:pt idx="48">
                  <c:v>2.80707</c:v>
                </c:pt>
                <c:pt idx="49">
                  <c:v>3.1049000000000002</c:v>
                </c:pt>
                <c:pt idx="50">
                  <c:v>3.2294</c:v>
                </c:pt>
                <c:pt idx="51">
                  <c:v>2.9861</c:v>
                </c:pt>
                <c:pt idx="52">
                  <c:v>2.9655999999999998</c:v>
                </c:pt>
                <c:pt idx="53">
                  <c:v>2.9676999999999998</c:v>
                </c:pt>
                <c:pt idx="54">
                  <c:v>2.9641999999999999</c:v>
                </c:pt>
                <c:pt idx="55">
                  <c:v>2.9578000000000002</c:v>
                </c:pt>
                <c:pt idx="56">
                  <c:v>2.9508000000000001</c:v>
                </c:pt>
                <c:pt idx="57">
                  <c:v>2.9409000000000001</c:v>
                </c:pt>
                <c:pt idx="58">
                  <c:v>3.5285000000000002</c:v>
                </c:pt>
                <c:pt idx="59">
                  <c:v>3.4089999999999998</c:v>
                </c:pt>
                <c:pt idx="60">
                  <c:v>3.1280000000000001</c:v>
                </c:pt>
                <c:pt idx="61">
                  <c:v>3.4152999999999998</c:v>
                </c:pt>
                <c:pt idx="62">
                  <c:v>3.194</c:v>
                </c:pt>
                <c:pt idx="63">
                  <c:v>2.9150499999999999</c:v>
                </c:pt>
                <c:pt idx="64">
                  <c:v>3.3206000000000002</c:v>
                </c:pt>
                <c:pt idx="65">
                  <c:v>2.9567000000000001</c:v>
                </c:pt>
                <c:pt idx="66">
                  <c:v>3.1705999999999999</c:v>
                </c:pt>
                <c:pt idx="67">
                  <c:v>3.2879999999999998</c:v>
                </c:pt>
                <c:pt idx="68">
                  <c:v>2.9910000000000001</c:v>
                </c:pt>
                <c:pt idx="69">
                  <c:v>3.1110000000000002</c:v>
                </c:pt>
                <c:pt idx="70">
                  <c:v>3.1970000000000001</c:v>
                </c:pt>
                <c:pt idx="71">
                  <c:v>2.8896999999999999</c:v>
                </c:pt>
                <c:pt idx="72">
                  <c:v>2.9535999999999998</c:v>
                </c:pt>
                <c:pt idx="73">
                  <c:v>2.9154</c:v>
                </c:pt>
                <c:pt idx="74">
                  <c:v>2.9161000000000001</c:v>
                </c:pt>
                <c:pt idx="75">
                  <c:v>2.8984000000000001</c:v>
                </c:pt>
                <c:pt idx="76">
                  <c:v>3.2639999999999998</c:v>
                </c:pt>
                <c:pt idx="77">
                  <c:v>3.0102000000000002</c:v>
                </c:pt>
                <c:pt idx="78">
                  <c:v>2.9762</c:v>
                </c:pt>
                <c:pt idx="79">
                  <c:v>2.9634999999999998</c:v>
                </c:pt>
                <c:pt idx="80">
                  <c:v>2.9542999999999999</c:v>
                </c:pt>
                <c:pt idx="81">
                  <c:v>2.8530000000000002</c:v>
                </c:pt>
                <c:pt idx="82">
                  <c:v>2.8090000000000002</c:v>
                </c:pt>
                <c:pt idx="83">
                  <c:v>2.9112</c:v>
                </c:pt>
                <c:pt idx="84">
                  <c:v>2.93302</c:v>
                </c:pt>
                <c:pt idx="85">
                  <c:v>2.8397000000000001</c:v>
                </c:pt>
                <c:pt idx="86">
                  <c:v>2.8719999999999999</c:v>
                </c:pt>
                <c:pt idx="87">
                  <c:v>2.8708499999999999</c:v>
                </c:pt>
                <c:pt idx="88">
                  <c:v>2.9655999999999998</c:v>
                </c:pt>
                <c:pt idx="89">
                  <c:v>2.9274</c:v>
                </c:pt>
                <c:pt idx="90">
                  <c:v>3.0434000000000001</c:v>
                </c:pt>
                <c:pt idx="91">
                  <c:v>3.0228999999999999</c:v>
                </c:pt>
                <c:pt idx="92">
                  <c:v>2.8736999999999999</c:v>
                </c:pt>
                <c:pt idx="93">
                  <c:v>3.4026000000000001</c:v>
                </c:pt>
                <c:pt idx="94">
                  <c:v>3.3466999999999998</c:v>
                </c:pt>
                <c:pt idx="95">
                  <c:v>3.3774000000000002</c:v>
                </c:pt>
                <c:pt idx="96">
                  <c:v>3.26</c:v>
                </c:pt>
                <c:pt idx="97">
                  <c:v>3.2810000000000001</c:v>
                </c:pt>
                <c:pt idx="98">
                  <c:v>2.6637</c:v>
                </c:pt>
                <c:pt idx="99">
                  <c:v>2.5421999999999998</c:v>
                </c:pt>
                <c:pt idx="100">
                  <c:v>2.7530000000000001</c:v>
                </c:pt>
                <c:pt idx="101">
                  <c:v>2.8129</c:v>
                </c:pt>
                <c:pt idx="102">
                  <c:v>2.8610000000000002</c:v>
                </c:pt>
                <c:pt idx="103">
                  <c:v>2.8439999999999999</c:v>
                </c:pt>
                <c:pt idx="104">
                  <c:v>2.8892000000000002</c:v>
                </c:pt>
                <c:pt idx="105">
                  <c:v>3.2732000000000001</c:v>
                </c:pt>
                <c:pt idx="106">
                  <c:v>3.0055999999999998</c:v>
                </c:pt>
                <c:pt idx="107">
                  <c:v>3.0377000000000001</c:v>
                </c:pt>
                <c:pt idx="108">
                  <c:v>3.13</c:v>
                </c:pt>
                <c:pt idx="109">
                  <c:v>3.1960000000000002</c:v>
                </c:pt>
                <c:pt idx="110">
                  <c:v>2.8020999999999998</c:v>
                </c:pt>
                <c:pt idx="111">
                  <c:v>2.7852000000000001</c:v>
                </c:pt>
                <c:pt idx="112">
                  <c:v>2.7461000000000002</c:v>
                </c:pt>
                <c:pt idx="113">
                  <c:v>2.7113999999999998</c:v>
                </c:pt>
                <c:pt idx="114">
                  <c:v>2.8700999999999999</c:v>
                </c:pt>
                <c:pt idx="115">
                  <c:v>2.8355000000000001</c:v>
                </c:pt>
                <c:pt idx="116">
                  <c:v>2.6488999999999998</c:v>
                </c:pt>
                <c:pt idx="117">
                  <c:v>3.0049999999999999</c:v>
                </c:pt>
                <c:pt idx="118">
                  <c:v>3.0259999999999998</c:v>
                </c:pt>
                <c:pt idx="119">
                  <c:v>3.2909999999999999</c:v>
                </c:pt>
                <c:pt idx="120">
                  <c:v>2.9826000000000001</c:v>
                </c:pt>
                <c:pt idx="121">
                  <c:v>2.956</c:v>
                </c:pt>
                <c:pt idx="122">
                  <c:v>2.9485999999999999</c:v>
                </c:pt>
                <c:pt idx="123">
                  <c:v>2.7930999999999999</c:v>
                </c:pt>
                <c:pt idx="124">
                  <c:v>2.8107000000000002</c:v>
                </c:pt>
                <c:pt idx="125">
                  <c:v>2.8191999999999999</c:v>
                </c:pt>
                <c:pt idx="126">
                  <c:v>2.9338000000000002</c:v>
                </c:pt>
                <c:pt idx="127">
                  <c:v>2.5208400000000002</c:v>
                </c:pt>
                <c:pt idx="128">
                  <c:v>3.3523900000000002</c:v>
                </c:pt>
                <c:pt idx="129">
                  <c:v>3.0179</c:v>
                </c:pt>
                <c:pt idx="130">
                  <c:v>3.0009999999999999</c:v>
                </c:pt>
                <c:pt idx="131">
                  <c:v>2.6509399999999999</c:v>
                </c:pt>
                <c:pt idx="132">
                  <c:v>3.2173400000000001</c:v>
                </c:pt>
                <c:pt idx="133">
                  <c:v>3.2145100000000002</c:v>
                </c:pt>
                <c:pt idx="134">
                  <c:v>3.1233</c:v>
                </c:pt>
                <c:pt idx="135">
                  <c:v>2.9528799999999999</c:v>
                </c:pt>
                <c:pt idx="136">
                  <c:v>3.4649999999999999</c:v>
                </c:pt>
                <c:pt idx="137">
                  <c:v>3.444</c:v>
                </c:pt>
                <c:pt idx="138">
                  <c:v>2.5597300000000001</c:v>
                </c:pt>
                <c:pt idx="139">
                  <c:v>3.4295</c:v>
                </c:pt>
                <c:pt idx="140">
                  <c:v>3.45139</c:v>
                </c:pt>
                <c:pt idx="141">
                  <c:v>3.4079999999999999</c:v>
                </c:pt>
                <c:pt idx="142">
                  <c:v>3.3729</c:v>
                </c:pt>
                <c:pt idx="143">
                  <c:v>2.8595000000000002</c:v>
                </c:pt>
                <c:pt idx="144">
                  <c:v>2.891</c:v>
                </c:pt>
                <c:pt idx="145">
                  <c:v>2.8588</c:v>
                </c:pt>
                <c:pt idx="146">
                  <c:v>2.835</c:v>
                </c:pt>
                <c:pt idx="147">
                  <c:v>2.8290000000000002</c:v>
                </c:pt>
                <c:pt idx="148">
                  <c:v>2.7839999999999998</c:v>
                </c:pt>
                <c:pt idx="149">
                  <c:v>2.879</c:v>
                </c:pt>
                <c:pt idx="150">
                  <c:v>2.8213599999999999</c:v>
                </c:pt>
                <c:pt idx="151">
                  <c:v>2.8090000000000002</c:v>
                </c:pt>
                <c:pt idx="152">
                  <c:v>3.1438000000000001</c:v>
                </c:pt>
                <c:pt idx="153">
                  <c:v>2.8616600000000001</c:v>
                </c:pt>
                <c:pt idx="154">
                  <c:v>2.8043999999999998</c:v>
                </c:pt>
                <c:pt idx="155">
                  <c:v>2.9651900000000002</c:v>
                </c:pt>
                <c:pt idx="156">
                  <c:v>2.8425699999999998</c:v>
                </c:pt>
                <c:pt idx="157">
                  <c:v>3.17279</c:v>
                </c:pt>
                <c:pt idx="158">
                  <c:v>2.8180000000000001</c:v>
                </c:pt>
                <c:pt idx="159">
                  <c:v>2.8069999999999999</c:v>
                </c:pt>
                <c:pt idx="160">
                  <c:v>2.6702900000000001</c:v>
                </c:pt>
                <c:pt idx="161">
                  <c:v>3.1943000000000001</c:v>
                </c:pt>
                <c:pt idx="162">
                  <c:v>2.7926500000000001</c:v>
                </c:pt>
                <c:pt idx="163">
                  <c:v>3.1640000000000001</c:v>
                </c:pt>
                <c:pt idx="164">
                  <c:v>3.1436999999999999</c:v>
                </c:pt>
                <c:pt idx="165">
                  <c:v>3.1227499999999999</c:v>
                </c:pt>
                <c:pt idx="166">
                  <c:v>2.6109100000000001</c:v>
                </c:pt>
                <c:pt idx="167">
                  <c:v>3.7530000000000001</c:v>
                </c:pt>
                <c:pt idx="168">
                  <c:v>2.8759000000000001</c:v>
                </c:pt>
                <c:pt idx="169">
                  <c:v>2.8121</c:v>
                </c:pt>
                <c:pt idx="170">
                  <c:v>2.875</c:v>
                </c:pt>
                <c:pt idx="171">
                  <c:v>2.7267000000000001</c:v>
                </c:pt>
                <c:pt idx="172">
                  <c:v>2.8279999999999998</c:v>
                </c:pt>
                <c:pt idx="173">
                  <c:v>2.9809000000000001</c:v>
                </c:pt>
                <c:pt idx="174">
                  <c:v>2.9672999999999998</c:v>
                </c:pt>
                <c:pt idx="175">
                  <c:v>2.9182299999999999</c:v>
                </c:pt>
                <c:pt idx="176">
                  <c:v>2.8532000000000002</c:v>
                </c:pt>
                <c:pt idx="177">
                  <c:v>2.6621000000000001</c:v>
                </c:pt>
                <c:pt idx="178">
                  <c:v>3.6358999999999999</c:v>
                </c:pt>
                <c:pt idx="179">
                  <c:v>3.7921999999999998</c:v>
                </c:pt>
                <c:pt idx="180">
                  <c:v>2.6941999999999999</c:v>
                </c:pt>
                <c:pt idx="181">
                  <c:v>3.187354526876482</c:v>
                </c:pt>
                <c:pt idx="182">
                  <c:v>2.7519888816999245</c:v>
                </c:pt>
                <c:pt idx="183">
                  <c:v>2.9784044730358574</c:v>
                </c:pt>
                <c:pt idx="184">
                  <c:v>2.9151891267977796</c:v>
                </c:pt>
                <c:pt idx="185">
                  <c:v>2.8282857033899531</c:v>
                </c:pt>
                <c:pt idx="186">
                  <c:v>2.8468119010570403</c:v>
                </c:pt>
                <c:pt idx="187">
                  <c:v>2.8471654544476341</c:v>
                </c:pt>
                <c:pt idx="188">
                  <c:v>2.8835814536787412</c:v>
                </c:pt>
                <c:pt idx="189">
                  <c:v>2.9019662299895912</c:v>
                </c:pt>
                <c:pt idx="190">
                  <c:v>2.8967336398088106</c:v>
                </c:pt>
                <c:pt idx="191">
                  <c:v>3.0671463740747686</c:v>
                </c:pt>
                <c:pt idx="192">
                  <c:v>3.0876524707291786</c:v>
                </c:pt>
                <c:pt idx="193">
                  <c:v>2.9197146101973739</c:v>
                </c:pt>
                <c:pt idx="194">
                  <c:v>3.0307303748436616</c:v>
                </c:pt>
                <c:pt idx="195">
                  <c:v>2.9646158908027189</c:v>
                </c:pt>
                <c:pt idx="196">
                  <c:v>2.897087193199404</c:v>
                </c:pt>
                <c:pt idx="197">
                  <c:v>2.8819551080820123</c:v>
                </c:pt>
                <c:pt idx="198">
                  <c:v>2.6601357108237922</c:v>
                </c:pt>
                <c:pt idx="199">
                  <c:v>3.2350135239284552</c:v>
                </c:pt>
                <c:pt idx="200">
                  <c:v>2.7768083297195725</c:v>
                </c:pt>
                <c:pt idx="201">
                  <c:v>2.8390337264639882</c:v>
                </c:pt>
                <c:pt idx="202">
                  <c:v>2.8404479400263618</c:v>
                </c:pt>
                <c:pt idx="203">
                  <c:v>2.8736819587421292</c:v>
                </c:pt>
                <c:pt idx="204">
                  <c:v>2.9062088706767106</c:v>
                </c:pt>
                <c:pt idx="205">
                  <c:v>2.8779245994292486</c:v>
                </c:pt>
                <c:pt idx="206">
                  <c:v>2.9293383334893224</c:v>
                </c:pt>
                <c:pt idx="207">
                  <c:v>2.926014931617746</c:v>
                </c:pt>
                <c:pt idx="208">
                  <c:v>2.9244734388347591</c:v>
                </c:pt>
                <c:pt idx="209">
                  <c:v>2.9220268493718535</c:v>
                </c:pt>
                <c:pt idx="210">
                  <c:v>2.9163841372579848</c:v>
                </c:pt>
                <c:pt idx="211">
                  <c:v>2.8623682502431445</c:v>
                </c:pt>
                <c:pt idx="212">
                  <c:v>2.8994913562554383</c:v>
                </c:pt>
                <c:pt idx="213">
                  <c:v>2.665665285852671</c:v>
                </c:pt>
                <c:pt idx="214">
                  <c:v>2.6696321548951274</c:v>
                </c:pt>
                <c:pt idx="215">
                  <c:v>2.6709544445759459</c:v>
                </c:pt>
                <c:pt idx="216">
                  <c:v>2.8857027740223011</c:v>
                </c:pt>
                <c:pt idx="217">
                  <c:v>2.8956022689589123</c:v>
                </c:pt>
                <c:pt idx="218">
                  <c:v>2.9118657249262032</c:v>
                </c:pt>
                <c:pt idx="219">
                  <c:v>2.888531201147047</c:v>
                </c:pt>
                <c:pt idx="220">
                  <c:v>2.9033804435519643</c:v>
                </c:pt>
                <c:pt idx="221">
                  <c:v>2.9118657249262032</c:v>
                </c:pt>
                <c:pt idx="222">
                  <c:v>2.7604034523960443</c:v>
                </c:pt>
                <c:pt idx="223">
                  <c:v>2.9359000000000002</c:v>
                </c:pt>
                <c:pt idx="224">
                  <c:v>2.5059900000000002</c:v>
                </c:pt>
                <c:pt idx="225">
                  <c:v>2.5618500000000002</c:v>
                </c:pt>
                <c:pt idx="226">
                  <c:v>2.5639699999999999</c:v>
                </c:pt>
                <c:pt idx="227">
                  <c:v>2.6205400000000001</c:v>
                </c:pt>
                <c:pt idx="228">
                  <c:v>2.73367</c:v>
                </c:pt>
                <c:pt idx="229">
                  <c:v>2.4683700000000002</c:v>
                </c:pt>
                <c:pt idx="230">
                  <c:v>2.48902</c:v>
                </c:pt>
                <c:pt idx="231">
                  <c:v>2.48902</c:v>
                </c:pt>
                <c:pt idx="232">
                  <c:v>2.5668000000000002</c:v>
                </c:pt>
                <c:pt idx="233">
                  <c:v>2.6092200000000001</c:v>
                </c:pt>
                <c:pt idx="234">
                  <c:v>2.5526599999999999</c:v>
                </c:pt>
                <c:pt idx="235">
                  <c:v>2.7364999999999999</c:v>
                </c:pt>
                <c:pt idx="236">
                  <c:v>2.6637</c:v>
                </c:pt>
                <c:pt idx="237">
                  <c:v>2.6949299999999998</c:v>
                </c:pt>
                <c:pt idx="238">
                  <c:v>3.012</c:v>
                </c:pt>
                <c:pt idx="239">
                  <c:v>3.0550000000000002</c:v>
                </c:pt>
                <c:pt idx="240">
                  <c:v>2.8010000000000002</c:v>
                </c:pt>
                <c:pt idx="241">
                  <c:v>2.7294299999999998</c:v>
                </c:pt>
                <c:pt idx="242">
                  <c:v>2.6127600000000002</c:v>
                </c:pt>
                <c:pt idx="243">
                  <c:v>3.1430899999999999</c:v>
                </c:pt>
                <c:pt idx="244">
                  <c:v>3.0207600000000001</c:v>
                </c:pt>
                <c:pt idx="245">
                  <c:v>2.9470000000000001</c:v>
                </c:pt>
                <c:pt idx="246">
                  <c:v>2.47417</c:v>
                </c:pt>
                <c:pt idx="247">
                  <c:v>2.8192300000000001</c:v>
                </c:pt>
                <c:pt idx="248">
                  <c:v>2.91</c:v>
                </c:pt>
                <c:pt idx="249">
                  <c:v>2.7959000000000001</c:v>
                </c:pt>
                <c:pt idx="250">
                  <c:v>2.6960000000000002</c:v>
                </c:pt>
                <c:pt idx="251">
                  <c:v>3</c:v>
                </c:pt>
                <c:pt idx="252">
                  <c:v>2.6926999999999999</c:v>
                </c:pt>
                <c:pt idx="253">
                  <c:v>2.7189000000000001</c:v>
                </c:pt>
                <c:pt idx="254">
                  <c:v>2.7987299999999999</c:v>
                </c:pt>
                <c:pt idx="255">
                  <c:v>2.8809999999999998</c:v>
                </c:pt>
                <c:pt idx="256">
                  <c:v>2.911</c:v>
                </c:pt>
                <c:pt idx="257">
                  <c:v>2.9062000000000001</c:v>
                </c:pt>
                <c:pt idx="258">
                  <c:v>2.9394</c:v>
                </c:pt>
                <c:pt idx="259">
                  <c:v>2.9188999999999998</c:v>
                </c:pt>
                <c:pt idx="260">
                  <c:v>2.6179000000000001</c:v>
                </c:pt>
                <c:pt idx="261">
                  <c:v>2.742</c:v>
                </c:pt>
                <c:pt idx="262">
                  <c:v>3.0264199999999999</c:v>
                </c:pt>
                <c:pt idx="263">
                  <c:v>3.1349999999999998</c:v>
                </c:pt>
                <c:pt idx="264">
                  <c:v>2.5894200000000001</c:v>
                </c:pt>
                <c:pt idx="265">
                  <c:v>2.7839999999999998</c:v>
                </c:pt>
                <c:pt idx="266">
                  <c:v>2.6145</c:v>
                </c:pt>
                <c:pt idx="267">
                  <c:v>2.5625549750200487</c:v>
                </c:pt>
                <c:pt idx="268">
                  <c:v>2.6934404402176781</c:v>
                </c:pt>
                <c:pt idx="269">
                  <c:v>2.6952082071706447</c:v>
                </c:pt>
                <c:pt idx="270">
                  <c:v>3.0257099166972372</c:v>
                </c:pt>
                <c:pt idx="271">
                  <c:v>2.8086281348729671</c:v>
                </c:pt>
                <c:pt idx="272">
                  <c:v>2.8107494552165266</c:v>
                </c:pt>
                <c:pt idx="273">
                  <c:v>2.8100423484353403</c:v>
                </c:pt>
                <c:pt idx="274">
                  <c:v>2.8135778823412729</c:v>
                </c:pt>
                <c:pt idx="275">
                  <c:v>2.5745757903002198</c:v>
                </c:pt>
                <c:pt idx="276">
                  <c:v>2.8489332214006002</c:v>
                </c:pt>
                <c:pt idx="277">
                  <c:v>2.8595398231183982</c:v>
                </c:pt>
                <c:pt idx="278">
                  <c:v>2.8920667350529796</c:v>
                </c:pt>
                <c:pt idx="279">
                  <c:v>2.5950799999999998</c:v>
                </c:pt>
                <c:pt idx="280">
                  <c:v>2.6240732649832781</c:v>
                </c:pt>
                <c:pt idx="281">
                  <c:v>3.0617723625377509</c:v>
                </c:pt>
                <c:pt idx="282">
                  <c:v>3.1678383797157332</c:v>
                </c:pt>
                <c:pt idx="283">
                  <c:v>3.0971277015970782</c:v>
                </c:pt>
                <c:pt idx="284">
                  <c:v>3.1112698372208096</c:v>
                </c:pt>
                <c:pt idx="285">
                  <c:v>3.0971277015970782</c:v>
                </c:pt>
                <c:pt idx="286">
                  <c:v>3.081571352410974</c:v>
                </c:pt>
                <c:pt idx="287">
                  <c:v>3.0603581489753782</c:v>
                </c:pt>
                <c:pt idx="288">
                  <c:v>2.9814500000000002</c:v>
                </c:pt>
                <c:pt idx="289">
                  <c:v>3.0314000000000001</c:v>
                </c:pt>
                <c:pt idx="290">
                  <c:v>2.8361999999999998</c:v>
                </c:pt>
                <c:pt idx="291">
                  <c:v>2.8157000000000001</c:v>
                </c:pt>
                <c:pt idx="292">
                  <c:v>3.0590000000000002</c:v>
                </c:pt>
                <c:pt idx="293">
                  <c:v>2.8963000000000001</c:v>
                </c:pt>
                <c:pt idx="294">
                  <c:v>3.0870000000000002</c:v>
                </c:pt>
                <c:pt idx="295">
                  <c:v>2.7742</c:v>
                </c:pt>
                <c:pt idx="296">
                  <c:v>3.17632</c:v>
                </c:pt>
                <c:pt idx="297">
                  <c:v>2.7280199999999999</c:v>
                </c:pt>
                <c:pt idx="298">
                  <c:v>2.8786299999999998</c:v>
                </c:pt>
                <c:pt idx="299">
                  <c:v>2.8690000000000002</c:v>
                </c:pt>
                <c:pt idx="300">
                  <c:v>3.1960000000000002</c:v>
                </c:pt>
                <c:pt idx="301">
                  <c:v>2.7759999999999998</c:v>
                </c:pt>
                <c:pt idx="302">
                  <c:v>2.8963100000000002</c:v>
                </c:pt>
                <c:pt idx="303">
                  <c:v>3.06</c:v>
                </c:pt>
                <c:pt idx="304">
                  <c:v>2.7608000000000001</c:v>
                </c:pt>
                <c:pt idx="305">
                  <c:v>2.7738999999999998</c:v>
                </c:pt>
                <c:pt idx="306">
                  <c:v>2.7467999999999999</c:v>
                </c:pt>
                <c:pt idx="307">
                  <c:v>3.1560000000000001</c:v>
                </c:pt>
                <c:pt idx="308">
                  <c:v>3.0434000000000001</c:v>
                </c:pt>
                <c:pt idx="309">
                  <c:v>2.7732999999999999</c:v>
                </c:pt>
                <c:pt idx="310">
                  <c:v>2.89</c:v>
                </c:pt>
                <c:pt idx="311">
                  <c:v>2.7208999999999999</c:v>
                </c:pt>
                <c:pt idx="312">
                  <c:v>2.8178200000000002</c:v>
                </c:pt>
                <c:pt idx="313">
                  <c:v>3.0329999999999999</c:v>
                </c:pt>
                <c:pt idx="314">
                  <c:v>2.7</c:v>
                </c:pt>
                <c:pt idx="315">
                  <c:v>2.8107500000000001</c:v>
                </c:pt>
                <c:pt idx="316">
                  <c:v>3.0038</c:v>
                </c:pt>
                <c:pt idx="317">
                  <c:v>2.7747000000000002</c:v>
                </c:pt>
                <c:pt idx="318">
                  <c:v>2.8235000000000001</c:v>
                </c:pt>
                <c:pt idx="319">
                  <c:v>2.7437999999999998</c:v>
                </c:pt>
                <c:pt idx="320">
                  <c:v>2.7572000000000001</c:v>
                </c:pt>
                <c:pt idx="321">
                  <c:v>2.8425699999999998</c:v>
                </c:pt>
                <c:pt idx="322">
                  <c:v>3.0525799999999998</c:v>
                </c:pt>
                <c:pt idx="323">
                  <c:v>2.7690299999999999</c:v>
                </c:pt>
                <c:pt idx="324">
                  <c:v>2.7046999999999999</c:v>
                </c:pt>
                <c:pt idx="325">
                  <c:v>2.8142900000000002</c:v>
                </c:pt>
                <c:pt idx="326">
                  <c:v>3.0150999999999999</c:v>
                </c:pt>
                <c:pt idx="327">
                  <c:v>2.93025</c:v>
                </c:pt>
                <c:pt idx="328">
                  <c:v>2.8107500000000001</c:v>
                </c:pt>
                <c:pt idx="329">
                  <c:v>3.14</c:v>
                </c:pt>
                <c:pt idx="330">
                  <c:v>2.9938899999999999</c:v>
                </c:pt>
                <c:pt idx="331">
                  <c:v>3.1869999999999998</c:v>
                </c:pt>
                <c:pt idx="332">
                  <c:v>2.6619999999999999</c:v>
                </c:pt>
                <c:pt idx="333">
                  <c:v>2.7284000000000002</c:v>
                </c:pt>
                <c:pt idx="334">
                  <c:v>2.673</c:v>
                </c:pt>
                <c:pt idx="335">
                  <c:v>2.7829999999999999</c:v>
                </c:pt>
                <c:pt idx="336">
                  <c:v>2.9853999999999998</c:v>
                </c:pt>
                <c:pt idx="337">
                  <c:v>2.8439999999999999</c:v>
                </c:pt>
                <c:pt idx="338">
                  <c:v>3.0489999999999999</c:v>
                </c:pt>
                <c:pt idx="339">
                  <c:v>2.9253</c:v>
                </c:pt>
                <c:pt idx="340">
                  <c:v>3.125</c:v>
                </c:pt>
                <c:pt idx="341">
                  <c:v>2.7442799999999998</c:v>
                </c:pt>
                <c:pt idx="342">
                  <c:v>2.80863</c:v>
                </c:pt>
                <c:pt idx="343">
                  <c:v>2.9274200000000001</c:v>
                </c:pt>
                <c:pt idx="344">
                  <c:v>2.7987000000000002</c:v>
                </c:pt>
                <c:pt idx="345">
                  <c:v>2.8645</c:v>
                </c:pt>
                <c:pt idx="346">
                  <c:v>3.0619999999999998</c:v>
                </c:pt>
                <c:pt idx="347">
                  <c:v>3.0790000000000002</c:v>
                </c:pt>
                <c:pt idx="348">
                  <c:v>2.8106</c:v>
                </c:pt>
                <c:pt idx="349">
                  <c:v>2.7139000000000002</c:v>
                </c:pt>
                <c:pt idx="350">
                  <c:v>3.024</c:v>
                </c:pt>
                <c:pt idx="351">
                  <c:v>2.9963000000000002</c:v>
                </c:pt>
                <c:pt idx="352">
                  <c:v>2.8892000000000002</c:v>
                </c:pt>
                <c:pt idx="353">
                  <c:v>3.0720000000000001</c:v>
                </c:pt>
                <c:pt idx="354">
                  <c:v>2.94156</c:v>
                </c:pt>
                <c:pt idx="355">
                  <c:v>3.15299</c:v>
                </c:pt>
                <c:pt idx="356">
                  <c:v>2.8580999999999999</c:v>
                </c:pt>
                <c:pt idx="357">
                  <c:v>2.8149999999999999</c:v>
                </c:pt>
                <c:pt idx="358">
                  <c:v>3.06</c:v>
                </c:pt>
                <c:pt idx="359">
                  <c:v>2.9489999999999998</c:v>
                </c:pt>
                <c:pt idx="360">
                  <c:v>3.1049099999999998</c:v>
                </c:pt>
                <c:pt idx="361">
                  <c:v>2.7895400000000001</c:v>
                </c:pt>
                <c:pt idx="362">
                  <c:v>2.8609499999999999</c:v>
                </c:pt>
                <c:pt idx="363">
                  <c:v>3.09</c:v>
                </c:pt>
                <c:pt idx="364">
                  <c:v>3.09076</c:v>
                </c:pt>
                <c:pt idx="365">
                  <c:v>2.7410000000000001</c:v>
                </c:pt>
                <c:pt idx="366">
                  <c:v>3.0646</c:v>
                </c:pt>
                <c:pt idx="367">
                  <c:v>2.8370000000000002</c:v>
                </c:pt>
                <c:pt idx="368">
                  <c:v>2.8860000000000001</c:v>
                </c:pt>
                <c:pt idx="369">
                  <c:v>3.012</c:v>
                </c:pt>
                <c:pt idx="370">
                  <c:v>2.88924</c:v>
                </c:pt>
                <c:pt idx="371">
                  <c:v>3.1589999999999998</c:v>
                </c:pt>
                <c:pt idx="372">
                  <c:v>2.8809999999999998</c:v>
                </c:pt>
                <c:pt idx="373">
                  <c:v>2.9040900000000001</c:v>
                </c:pt>
                <c:pt idx="374">
                  <c:v>2.81853</c:v>
                </c:pt>
                <c:pt idx="375">
                  <c:v>3.089</c:v>
                </c:pt>
                <c:pt idx="376">
                  <c:v>3.0780400000000001</c:v>
                </c:pt>
                <c:pt idx="377">
                  <c:v>2.7484999999999999</c:v>
                </c:pt>
                <c:pt idx="378">
                  <c:v>2.6905000000000001</c:v>
                </c:pt>
                <c:pt idx="379">
                  <c:v>2.9981</c:v>
                </c:pt>
                <c:pt idx="380">
                  <c:v>2.7294</c:v>
                </c:pt>
                <c:pt idx="381">
                  <c:v>3.0339999999999998</c:v>
                </c:pt>
                <c:pt idx="382">
                  <c:v>2.6762000000000001</c:v>
                </c:pt>
                <c:pt idx="383">
                  <c:v>2.6789999999999998</c:v>
                </c:pt>
                <c:pt idx="384">
                  <c:v>2.8069999999999999</c:v>
                </c:pt>
                <c:pt idx="385">
                  <c:v>2.8672</c:v>
                </c:pt>
                <c:pt idx="386">
                  <c:v>2.7846000000000002</c:v>
                </c:pt>
                <c:pt idx="387">
                  <c:v>3.0209999999999999</c:v>
                </c:pt>
                <c:pt idx="388">
                  <c:v>2.8010000000000002</c:v>
                </c:pt>
                <c:pt idx="389">
                  <c:v>2.8927738418341664</c:v>
                </c:pt>
                <c:pt idx="390">
                  <c:v>2.8736819587421292</c:v>
                </c:pt>
                <c:pt idx="391">
                  <c:v>2.7527666991592294</c:v>
                </c:pt>
                <c:pt idx="392">
                  <c:v>2.837195248832904</c:v>
                </c:pt>
                <c:pt idx="393">
                  <c:v>3.0221743827913041</c:v>
                </c:pt>
                <c:pt idx="394">
                  <c:v>2.6222418584200051</c:v>
                </c:pt>
                <c:pt idx="395">
                  <c:v>2.7011479041326116</c:v>
                </c:pt>
                <c:pt idx="396">
                  <c:v>2.9323718215806132</c:v>
                </c:pt>
                <c:pt idx="397">
                  <c:v>2.7860714285531163</c:v>
                </c:pt>
                <c:pt idx="398">
                  <c:v>2.8209317928656126</c:v>
                </c:pt>
                <c:pt idx="399">
                  <c:v>2.8489332214006002</c:v>
                </c:pt>
                <c:pt idx="400">
                  <c:v>2.8439834739322944</c:v>
                </c:pt>
                <c:pt idx="401">
                  <c:v>2.9224723266440011</c:v>
                </c:pt>
                <c:pt idx="402">
                  <c:v>3.0950063812535187</c:v>
                </c:pt>
                <c:pt idx="403">
                  <c:v>3.1112698372208096</c:v>
                </c:pt>
                <c:pt idx="404">
                  <c:v>3.0759852088396009</c:v>
                </c:pt>
                <c:pt idx="405">
                  <c:v>2.1354624791833738</c:v>
                </c:pt>
                <c:pt idx="406">
                  <c:v>2.8362052993392424</c:v>
                </c:pt>
                <c:pt idx="407">
                  <c:v>2.602152954766495</c:v>
                </c:pt>
                <c:pt idx="408">
                  <c:v>2.5735858408065586</c:v>
                </c:pt>
                <c:pt idx="409">
                  <c:v>2.6494583984278752</c:v>
                </c:pt>
                <c:pt idx="410">
                  <c:v>2.6516504294495533</c:v>
                </c:pt>
                <c:pt idx="411">
                  <c:v>2.7011479041326116</c:v>
                </c:pt>
                <c:pt idx="412">
                  <c:v>2.6749849532287095</c:v>
                </c:pt>
                <c:pt idx="413">
                  <c:v>2.5352606532662478</c:v>
                </c:pt>
                <c:pt idx="414">
                  <c:v>2.7669100000000002</c:v>
                </c:pt>
                <c:pt idx="415">
                  <c:v>2.6573099999999998</c:v>
                </c:pt>
                <c:pt idx="416">
                  <c:v>2.6573000000000002</c:v>
                </c:pt>
                <c:pt idx="417">
                  <c:v>2.5400999999999998</c:v>
                </c:pt>
                <c:pt idx="418">
                  <c:v>2.6475499999999998</c:v>
                </c:pt>
                <c:pt idx="419">
                  <c:v>2.8008500000000001</c:v>
                </c:pt>
                <c:pt idx="420">
                  <c:v>2.6785000000000001</c:v>
                </c:pt>
                <c:pt idx="421">
                  <c:v>2.8298999999999999</c:v>
                </c:pt>
                <c:pt idx="422">
                  <c:v>2.8553000000000002</c:v>
                </c:pt>
                <c:pt idx="423">
                  <c:v>2.8313000000000001</c:v>
                </c:pt>
                <c:pt idx="424">
                  <c:v>2.8418999999999999</c:v>
                </c:pt>
                <c:pt idx="425">
                  <c:v>2.8136000000000001</c:v>
                </c:pt>
                <c:pt idx="426">
                  <c:v>2.8001399999999999</c:v>
                </c:pt>
                <c:pt idx="427">
                  <c:v>2.786</c:v>
                </c:pt>
                <c:pt idx="428">
                  <c:v>2.7559999999999998</c:v>
                </c:pt>
                <c:pt idx="429">
                  <c:v>2.5724</c:v>
                </c:pt>
                <c:pt idx="430">
                  <c:v>2.8043900000000002</c:v>
                </c:pt>
                <c:pt idx="431">
                  <c:v>3.0689799999999998</c:v>
                </c:pt>
                <c:pt idx="432">
                  <c:v>2.8262999999999998</c:v>
                </c:pt>
                <c:pt idx="433">
                  <c:v>3.8071000000000002</c:v>
                </c:pt>
                <c:pt idx="434">
                  <c:v>2.8298000000000001</c:v>
                </c:pt>
                <c:pt idx="435">
                  <c:v>2.6509399999999999</c:v>
                </c:pt>
                <c:pt idx="436">
                  <c:v>2.5576099999999999</c:v>
                </c:pt>
                <c:pt idx="437">
                  <c:v>2.8228</c:v>
                </c:pt>
                <c:pt idx="438">
                  <c:v>2.81</c:v>
                </c:pt>
                <c:pt idx="439">
                  <c:v>3.1265399999999999</c:v>
                </c:pt>
                <c:pt idx="440">
                  <c:v>2.7549000000000001</c:v>
                </c:pt>
                <c:pt idx="441">
                  <c:v>2.8071999999999999</c:v>
                </c:pt>
                <c:pt idx="442">
                  <c:v>2.8475000000000001</c:v>
                </c:pt>
                <c:pt idx="443">
                  <c:v>2.6873</c:v>
                </c:pt>
                <c:pt idx="444">
                  <c:v>2.6467000000000001</c:v>
                </c:pt>
                <c:pt idx="445">
                  <c:v>2.6320000000000001</c:v>
                </c:pt>
                <c:pt idx="446">
                  <c:v>2.6751</c:v>
                </c:pt>
                <c:pt idx="447">
                  <c:v>2.8860999999999999</c:v>
                </c:pt>
                <c:pt idx="448">
                  <c:v>3.2901699999999998</c:v>
                </c:pt>
                <c:pt idx="449">
                  <c:v>3.0460699999999998</c:v>
                </c:pt>
                <c:pt idx="450">
                  <c:v>2.9775999999999998</c:v>
                </c:pt>
                <c:pt idx="451">
                  <c:v>3.0493999999999999</c:v>
                </c:pt>
                <c:pt idx="452">
                  <c:v>2.8262999999999998</c:v>
                </c:pt>
                <c:pt idx="453">
                  <c:v>2.8553000000000002</c:v>
                </c:pt>
                <c:pt idx="454">
                  <c:v>2.569626042831914</c:v>
                </c:pt>
                <c:pt idx="455">
                  <c:v>2.8906525214906065</c:v>
                </c:pt>
                <c:pt idx="456">
                  <c:v>2.8871169875846738</c:v>
                </c:pt>
                <c:pt idx="457">
                  <c:v>2.8814601333351817</c:v>
                </c:pt>
                <c:pt idx="458">
                  <c:v>2.5724544699566598</c:v>
                </c:pt>
                <c:pt idx="459">
                  <c:v>2.5469986258339441</c:v>
                </c:pt>
                <c:pt idx="460">
                  <c:v>2.6360940802634496</c:v>
                </c:pt>
                <c:pt idx="461">
                  <c:v>2.8644895705867044</c:v>
                </c:pt>
                <c:pt idx="462">
                  <c:v>2.8701464248361965</c:v>
                </c:pt>
                <c:pt idx="463">
                  <c:v>2.8701464248361965</c:v>
                </c:pt>
                <c:pt idx="464">
                  <c:v>2.8729748519609424</c:v>
                </c:pt>
                <c:pt idx="465">
                  <c:v>2.8722677451797565</c:v>
                </c:pt>
                <c:pt idx="466">
                  <c:v>2.9401499961736652</c:v>
                </c:pt>
                <c:pt idx="467">
                  <c:v>2.9005520164272185</c:v>
                </c:pt>
                <c:pt idx="468">
                  <c:v>2.9168154723945086</c:v>
                </c:pt>
                <c:pt idx="469">
                  <c:v>2.8701464248361965</c:v>
                </c:pt>
                <c:pt idx="470">
                  <c:v>2.8651966773678903</c:v>
                </c:pt>
                <c:pt idx="471">
                  <c:v>2.6728636328851496</c:v>
                </c:pt>
                <c:pt idx="472">
                  <c:v>2.7011479041326116</c:v>
                </c:pt>
                <c:pt idx="473">
                  <c:v>2.6695402310135732</c:v>
                </c:pt>
                <c:pt idx="474">
                  <c:v>2.8729748519609424</c:v>
                </c:pt>
                <c:pt idx="475">
                  <c:v>2.8552971824312792</c:v>
                </c:pt>
                <c:pt idx="476">
                  <c:v>2.8708535316173829</c:v>
                </c:pt>
                <c:pt idx="477">
                  <c:v>2.8482261146194134</c:v>
                </c:pt>
                <c:pt idx="478">
                  <c:v>2.8439834739322944</c:v>
                </c:pt>
                <c:pt idx="479">
                  <c:v>2.8404479400263618</c:v>
                </c:pt>
                <c:pt idx="480">
                  <c:v>2.8376195129016155</c:v>
                </c:pt>
                <c:pt idx="481">
                  <c:v>2.8390337264639882</c:v>
                </c:pt>
                <c:pt idx="482">
                  <c:v>2.8404479400263618</c:v>
                </c:pt>
                <c:pt idx="483">
                  <c:v>2.839740833245175</c:v>
                </c:pt>
                <c:pt idx="484">
                  <c:v>2.8765103858668755</c:v>
                </c:pt>
                <c:pt idx="485">
                  <c:v>2.8807530265539949</c:v>
                </c:pt>
                <c:pt idx="486">
                  <c:v>2.8637824638055176</c:v>
                </c:pt>
                <c:pt idx="487">
                  <c:v>2.8694393180550097</c:v>
                </c:pt>
                <c:pt idx="488">
                  <c:v>2.648822002324807</c:v>
                </c:pt>
                <c:pt idx="489">
                  <c:v>2.8708535316173829</c:v>
                </c:pt>
                <c:pt idx="490">
                  <c:v>2.8708535316173829</c:v>
                </c:pt>
                <c:pt idx="491">
                  <c:v>2.8425692603699209</c:v>
                </c:pt>
                <c:pt idx="492">
                  <c:v>2.874389065523316</c:v>
                </c:pt>
                <c:pt idx="493">
                  <c:v>2.7881220382185572</c:v>
                </c:pt>
                <c:pt idx="494">
                  <c:v>2.7894019014925049</c:v>
                </c:pt>
                <c:pt idx="495">
                  <c:v>2.9504737551789884</c:v>
                </c:pt>
                <c:pt idx="496">
                  <c:v>2.8758032790856891</c:v>
                </c:pt>
                <c:pt idx="497">
                  <c:v>3.2020623479251622</c:v>
                </c:pt>
                <c:pt idx="498">
                  <c:v>3.0162346858293372</c:v>
                </c:pt>
                <c:pt idx="499">
                  <c:v>3.2379833724094387</c:v>
                </c:pt>
                <c:pt idx="500">
                  <c:v>2.9974963561278938</c:v>
                </c:pt>
                <c:pt idx="501">
                  <c:v>3.1322709086220502</c:v>
                </c:pt>
                <c:pt idx="502">
                  <c:v>2.9985570162996735</c:v>
                </c:pt>
                <c:pt idx="503">
                  <c:v>3.0723082535774306</c:v>
                </c:pt>
                <c:pt idx="504">
                  <c:v>2.9931830047626558</c:v>
                </c:pt>
                <c:pt idx="505">
                  <c:v>3.1118355226457588</c:v>
                </c:pt>
                <c:pt idx="506">
                  <c:v>3.0617723625377509</c:v>
                </c:pt>
                <c:pt idx="507">
                  <c:v>2.8284271247461903</c:v>
                </c:pt>
                <c:pt idx="508">
                  <c:v>2.9567670055315487</c:v>
                </c:pt>
                <c:pt idx="509">
                  <c:v>2.9153305481540168</c:v>
                </c:pt>
                <c:pt idx="510">
                  <c:v>2.9969306707029446</c:v>
                </c:pt>
                <c:pt idx="511">
                  <c:v>3.015244736335676</c:v>
                </c:pt>
                <c:pt idx="512">
                  <c:v>3.1959812296069576</c:v>
                </c:pt>
                <c:pt idx="513">
                  <c:v>3.1562418285042733</c:v>
                </c:pt>
                <c:pt idx="514">
                  <c:v>2.7358668470888712</c:v>
                </c:pt>
                <c:pt idx="515">
                  <c:v>2.8574892134529577</c:v>
                </c:pt>
                <c:pt idx="516">
                  <c:v>2.9593833006219388</c:v>
                </c:pt>
                <c:pt idx="517">
                  <c:v>2.773838481238589</c:v>
                </c:pt>
                <c:pt idx="518">
                  <c:v>2.9342810098898164</c:v>
                </c:pt>
                <c:pt idx="519">
                  <c:v>2.8255279869433254</c:v>
                </c:pt>
                <c:pt idx="520">
                  <c:v>2.9755053352329921</c:v>
                </c:pt>
                <c:pt idx="521">
                  <c:v>2.9755053352329921</c:v>
                </c:pt>
                <c:pt idx="522">
                  <c:v>2.8826622148631982</c:v>
                </c:pt>
                <c:pt idx="523">
                  <c:v>2.8977235893024718</c:v>
                </c:pt>
                <c:pt idx="524">
                  <c:v>2.8468119010570403</c:v>
                </c:pt>
                <c:pt idx="525">
                  <c:v>2.9681514247086525</c:v>
                </c:pt>
                <c:pt idx="526">
                  <c:v>2.8575599241310758</c:v>
                </c:pt>
                <c:pt idx="527">
                  <c:v>2.9960821425655206</c:v>
                </c:pt>
                <c:pt idx="528">
                  <c:v>2.7873442207592518</c:v>
                </c:pt>
                <c:pt idx="529">
                  <c:v>2.8695100287331283</c:v>
                </c:pt>
                <c:pt idx="530">
                  <c:v>2.7473926876222121</c:v>
                </c:pt>
                <c:pt idx="531">
                  <c:v>2.7769497510758097</c:v>
                </c:pt>
                <c:pt idx="532">
                  <c:v>2.7923646789056762</c:v>
                </c:pt>
                <c:pt idx="533">
                  <c:v>2.8687322112738238</c:v>
                </c:pt>
                <c:pt idx="534">
                  <c:v>2.7835258441408448</c:v>
                </c:pt>
                <c:pt idx="535">
                  <c:v>2.8991448739326571</c:v>
                </c:pt>
                <c:pt idx="536">
                  <c:v>3.0300939787405934</c:v>
                </c:pt>
                <c:pt idx="537">
                  <c:v>2.8502060136067362</c:v>
                </c:pt>
                <c:pt idx="538">
                  <c:v>2.8040319407952543</c:v>
                </c:pt>
                <c:pt idx="539">
                  <c:v>2.8183154977752225</c:v>
                </c:pt>
                <c:pt idx="540">
                  <c:v>2.7708686327576055</c:v>
                </c:pt>
                <c:pt idx="541">
                  <c:v>2.7717878715731481</c:v>
                </c:pt>
                <c:pt idx="542">
                  <c:v>2.8541092430388857</c:v>
                </c:pt>
                <c:pt idx="543">
                  <c:v>2.8115979833539506</c:v>
                </c:pt>
                <c:pt idx="544">
                  <c:v>2.569626042831914</c:v>
                </c:pt>
                <c:pt idx="545">
                  <c:v>2.8058704184263394</c:v>
                </c:pt>
                <c:pt idx="546">
                  <c:v>2.8758739897638077</c:v>
                </c:pt>
                <c:pt idx="547">
                  <c:v>2.797809401120813</c:v>
                </c:pt>
                <c:pt idx="548">
                  <c:v>2.9977791988403681</c:v>
                </c:pt>
                <c:pt idx="549">
                  <c:v>2.9154719695102544</c:v>
                </c:pt>
                <c:pt idx="550">
                  <c:v>2.8604590619339412</c:v>
                </c:pt>
                <c:pt idx="551">
                  <c:v>2.9916273698440459</c:v>
                </c:pt>
                <c:pt idx="552">
                  <c:v>2.912926385097983</c:v>
                </c:pt>
                <c:pt idx="553">
                  <c:v>2.8960265330276243</c:v>
                </c:pt>
                <c:pt idx="554">
                  <c:v>2.8552971824312792</c:v>
                </c:pt>
                <c:pt idx="555">
                  <c:v>2.864984545333535</c:v>
                </c:pt>
                <c:pt idx="556">
                  <c:v>2.8172548376034428</c:v>
                </c:pt>
                <c:pt idx="557">
                  <c:v>2.7715757395387919</c:v>
                </c:pt>
                <c:pt idx="558">
                  <c:v>2.9030976008394895</c:v>
                </c:pt>
                <c:pt idx="559">
                  <c:v>2.8206489501531382</c:v>
                </c:pt>
                <c:pt idx="560">
                  <c:v>2.9450997436419706</c:v>
                </c:pt>
                <c:pt idx="561">
                  <c:v>2.8797560059925216</c:v>
                </c:pt>
                <c:pt idx="562">
                  <c:v>2.8489332214006002</c:v>
                </c:pt>
                <c:pt idx="563">
                  <c:v>2.9443219261826652</c:v>
                </c:pt>
                <c:pt idx="564">
                  <c:v>2.6679845960949624</c:v>
                </c:pt>
                <c:pt idx="565">
                  <c:v>2.7657067532549435</c:v>
                </c:pt>
                <c:pt idx="566">
                  <c:v>2.8429935244386333</c:v>
                </c:pt>
                <c:pt idx="567">
                  <c:v>2.9612924889311425</c:v>
                </c:pt>
                <c:pt idx="568">
                  <c:v>2.7980215331551688</c:v>
                </c:pt>
                <c:pt idx="569">
                  <c:v>2.793920313824287</c:v>
                </c:pt>
                <c:pt idx="570">
                  <c:v>2.7908797546651845</c:v>
                </c:pt>
                <c:pt idx="571">
                  <c:v>2.7421600974414315</c:v>
                </c:pt>
                <c:pt idx="572">
                  <c:v>2.921058113081628</c:v>
                </c:pt>
                <c:pt idx="573">
                  <c:v>2.8651259666897722</c:v>
                </c:pt>
                <c:pt idx="574">
                  <c:v>2.7980215331551688</c:v>
                </c:pt>
                <c:pt idx="575">
                  <c:v>2.8729748519609424</c:v>
                </c:pt>
                <c:pt idx="576">
                  <c:v>2.9452411649982078</c:v>
                </c:pt>
                <c:pt idx="577">
                  <c:v>3.0686312983152604</c:v>
                </c:pt>
                <c:pt idx="578">
                  <c:v>3.0033653424117421</c:v>
                </c:pt>
                <c:pt idx="579">
                  <c:v>2.8703585568705527</c:v>
                </c:pt>
                <c:pt idx="580">
                  <c:v>2.9269270993654768</c:v>
                </c:pt>
                <c:pt idx="581">
                  <c:v>2.8610247473588903</c:v>
                </c:pt>
                <c:pt idx="582">
                  <c:v>3.0607824130440897</c:v>
                </c:pt>
                <c:pt idx="583">
                  <c:v>3.035750832990086</c:v>
                </c:pt>
                <c:pt idx="584">
                  <c:v>2.8280028606774783</c:v>
                </c:pt>
                <c:pt idx="585">
                  <c:v>2.9088958764452197</c:v>
                </c:pt>
                <c:pt idx="586">
                  <c:v>2.7607570057866377</c:v>
                </c:pt>
                <c:pt idx="587">
                  <c:v>2.8005671175674403</c:v>
                </c:pt>
                <c:pt idx="588">
                  <c:v>2.7573628932369423</c:v>
                </c:pt>
                <c:pt idx="589">
                  <c:v>2.8543779436157366</c:v>
                </c:pt>
                <c:pt idx="590">
                  <c:v>2.674065714413167</c:v>
                </c:pt>
                <c:pt idx="591">
                  <c:v>2.7876270634717266</c:v>
                </c:pt>
                <c:pt idx="592">
                  <c:v>2.6272552454986173</c:v>
                </c:pt>
                <c:pt idx="593">
                  <c:v>2.5976274713669012</c:v>
                </c:pt>
                <c:pt idx="594">
                  <c:v>2.5223205991705338</c:v>
                </c:pt>
                <c:pt idx="595">
                  <c:v>3.1819805153394642</c:v>
                </c:pt>
                <c:pt idx="596">
                  <c:v>3.0851068863169075</c:v>
                </c:pt>
                <c:pt idx="597">
                  <c:v>3.2661262223006631</c:v>
                </c:pt>
                <c:pt idx="598">
                  <c:v>3.1169974021484204</c:v>
                </c:pt>
                <c:pt idx="599">
                  <c:v>3.0933800356567893</c:v>
                </c:pt>
                <c:pt idx="600">
                  <c:v>3.0702576439119893</c:v>
                </c:pt>
                <c:pt idx="601">
                  <c:v>3.0948649598972815</c:v>
                </c:pt>
                <c:pt idx="602">
                  <c:v>3.1176337982514881</c:v>
                </c:pt>
                <c:pt idx="603">
                  <c:v>3.1748387368494795</c:v>
                </c:pt>
                <c:pt idx="604">
                  <c:v>2.7937788924680493</c:v>
                </c:pt>
                <c:pt idx="605">
                  <c:v>2.6332656531387033</c:v>
                </c:pt>
                <c:pt idx="606">
                  <c:v>2.7464027381285505</c:v>
                </c:pt>
                <c:pt idx="607">
                  <c:v>3.006264480214607</c:v>
                </c:pt>
                <c:pt idx="608">
                  <c:v>3.0470645414890707</c:v>
                </c:pt>
                <c:pt idx="609">
                  <c:v>2.7329677092860067</c:v>
                </c:pt>
                <c:pt idx="610">
                  <c:v>3.0004662046088773</c:v>
                </c:pt>
                <c:pt idx="611">
                  <c:v>3.0398520523209682</c:v>
                </c:pt>
                <c:pt idx="612">
                  <c:v>2.7697372619077067</c:v>
                </c:pt>
                <c:pt idx="613">
                  <c:v>3.0278312370407967</c:v>
                </c:pt>
                <c:pt idx="614">
                  <c:v>3.0462160133516467</c:v>
                </c:pt>
                <c:pt idx="615">
                  <c:v>3.0649543430530906</c:v>
                </c:pt>
                <c:pt idx="616">
                  <c:v>3.1218764389386076</c:v>
                </c:pt>
                <c:pt idx="617">
                  <c:v>3.0763387622301939</c:v>
                </c:pt>
                <c:pt idx="618">
                  <c:v>2.6481148955436207</c:v>
                </c:pt>
                <c:pt idx="619">
                  <c:v>2.6389225073881959</c:v>
                </c:pt>
                <c:pt idx="620">
                  <c:v>2.7393316703166852</c:v>
                </c:pt>
                <c:pt idx="621">
                  <c:v>2.9889403640755368</c:v>
                </c:pt>
                <c:pt idx="622">
                  <c:v>3.0397813416428492</c:v>
                </c:pt>
                <c:pt idx="623">
                  <c:v>3.0467109880984773</c:v>
                </c:pt>
                <c:pt idx="624">
                  <c:v>3.0928850609099587</c:v>
                </c:pt>
                <c:pt idx="625">
                  <c:v>3.2689546494254094</c:v>
                </c:pt>
                <c:pt idx="626">
                  <c:v>3.1367256813435249</c:v>
                </c:pt>
                <c:pt idx="627">
                  <c:v>3.1009460782154856</c:v>
                </c:pt>
                <c:pt idx="628">
                  <c:v>3.0893495270040261</c:v>
                </c:pt>
                <c:pt idx="629">
                  <c:v>3.1137447109549625</c:v>
                </c:pt>
                <c:pt idx="630">
                  <c:v>3.1965469150319068</c:v>
                </c:pt>
                <c:pt idx="631">
                  <c:v>3.1302910096347274</c:v>
                </c:pt>
                <c:pt idx="632">
                  <c:v>2.7167042533187158</c:v>
                </c:pt>
                <c:pt idx="633">
                  <c:v>2.9943850862906731</c:v>
                </c:pt>
                <c:pt idx="634">
                  <c:v>3.0288918972125765</c:v>
                </c:pt>
                <c:pt idx="635">
                  <c:v>3.254105407020492</c:v>
                </c:pt>
                <c:pt idx="636">
                  <c:v>3.102077449065384</c:v>
                </c:pt>
                <c:pt idx="637">
                  <c:v>3.072591096289905</c:v>
                </c:pt>
                <c:pt idx="638">
                  <c:v>3.0331345378996959</c:v>
                </c:pt>
                <c:pt idx="639">
                  <c:v>3.0858139930980935</c:v>
                </c:pt>
                <c:pt idx="640">
                  <c:v>3.1395541084682717</c:v>
                </c:pt>
                <c:pt idx="641">
                  <c:v>2.7937788924680493</c:v>
                </c:pt>
                <c:pt idx="642">
                  <c:v>3.2038301148781283</c:v>
                </c:pt>
                <c:pt idx="643">
                  <c:v>2.8192347365907651</c:v>
                </c:pt>
                <c:pt idx="644">
                  <c:v>3.2672575931505614</c:v>
                </c:pt>
                <c:pt idx="645">
                  <c:v>3.1065322217868596</c:v>
                </c:pt>
                <c:pt idx="646">
                  <c:v>3.0740053098522782</c:v>
                </c:pt>
                <c:pt idx="647">
                  <c:v>3.0699040905213963</c:v>
                </c:pt>
                <c:pt idx="648">
                  <c:v>3.0582368286318182</c:v>
                </c:pt>
                <c:pt idx="649">
                  <c:v>3.0841169368232459</c:v>
                </c:pt>
                <c:pt idx="650">
                  <c:v>3.100875367537367</c:v>
                </c:pt>
                <c:pt idx="651">
                  <c:v>3.1612622866506981</c:v>
                </c:pt>
                <c:pt idx="652">
                  <c:v>3.2519840866769325</c:v>
                </c:pt>
                <c:pt idx="653">
                  <c:v>3.0867332319136365</c:v>
                </c:pt>
                <c:pt idx="654">
                  <c:v>3.0699040905213963</c:v>
                </c:pt>
                <c:pt idx="655">
                  <c:v>3.0362458077369165</c:v>
                </c:pt>
                <c:pt idx="656">
                  <c:v>3.0590146460911236</c:v>
                </c:pt>
                <c:pt idx="657">
                  <c:v>3.0653078964436835</c:v>
                </c:pt>
                <c:pt idx="658">
                  <c:v>3.1335437008281852</c:v>
                </c:pt>
                <c:pt idx="659">
                  <c:v>2.758423553408722</c:v>
                </c:pt>
                <c:pt idx="660">
                  <c:v>3.0181438741385409</c:v>
                </c:pt>
                <c:pt idx="661">
                  <c:v>3.0547720054040042</c:v>
                </c:pt>
                <c:pt idx="662">
                  <c:v>3.1181287729983187</c:v>
                </c:pt>
                <c:pt idx="663">
                  <c:v>3.0663685566154637</c:v>
                </c:pt>
                <c:pt idx="664">
                  <c:v>2.7251895346929542</c:v>
                </c:pt>
                <c:pt idx="665">
                  <c:v>3.0007490473213516</c:v>
                </c:pt>
                <c:pt idx="666">
                  <c:v>3.0344073301058314</c:v>
                </c:pt>
                <c:pt idx="667">
                  <c:v>3.0935921676911455</c:v>
                </c:pt>
                <c:pt idx="668">
                  <c:v>2.801203513670508</c:v>
                </c:pt>
                <c:pt idx="669">
                  <c:v>2.6954910498831191</c:v>
                </c:pt>
                <c:pt idx="670">
                  <c:v>3.2003652916503142</c:v>
                </c:pt>
                <c:pt idx="671">
                  <c:v>3.0490444404763934</c:v>
                </c:pt>
                <c:pt idx="672">
                  <c:v>2.7987286399363556</c:v>
                </c:pt>
                <c:pt idx="673">
                  <c:v>3.1607673119038675</c:v>
                </c:pt>
                <c:pt idx="674">
                  <c:v>3.0518728676011393</c:v>
                </c:pt>
                <c:pt idx="675">
                  <c:v>3.0582368286318182</c:v>
                </c:pt>
                <c:pt idx="676">
                  <c:v>3.0653078964436835</c:v>
                </c:pt>
                <c:pt idx="677">
                  <c:v>3.0201237731258632</c:v>
                </c:pt>
                <c:pt idx="678">
                  <c:v>2.7492311652532968</c:v>
                </c:pt>
                <c:pt idx="679">
                  <c:v>3.0151033149794388</c:v>
                </c:pt>
                <c:pt idx="680">
                  <c:v>3.0571054577819199</c:v>
                </c:pt>
                <c:pt idx="681">
                  <c:v>2.7167042533187158</c:v>
                </c:pt>
                <c:pt idx="682">
                  <c:v>3.0567519043913265</c:v>
                </c:pt>
                <c:pt idx="683">
                  <c:v>2.6778133803534554</c:v>
                </c:pt>
                <c:pt idx="684">
                  <c:v>3.1678383797157332</c:v>
                </c:pt>
                <c:pt idx="685">
                  <c:v>3.0557619548976658</c:v>
                </c:pt>
                <c:pt idx="686">
                  <c:v>3.2325386501943023</c:v>
                </c:pt>
                <c:pt idx="687">
                  <c:v>2.5378062376785193</c:v>
                </c:pt>
                <c:pt idx="688">
                  <c:v>2.7358668470888712</c:v>
                </c:pt>
                <c:pt idx="689">
                  <c:v>2.7850602658560195</c:v>
                </c:pt>
                <c:pt idx="690">
                  <c:v>2.7851599679121666</c:v>
                </c:pt>
                <c:pt idx="691">
                  <c:v>2.7840137478198632</c:v>
                </c:pt>
                <c:pt idx="692">
                  <c:v>2.7833773517167955</c:v>
                </c:pt>
                <c:pt idx="693">
                  <c:v>2.8340839789956829</c:v>
                </c:pt>
                <c:pt idx="694">
                  <c:v>2.8100423484353403</c:v>
                </c:pt>
                <c:pt idx="695">
                  <c:v>2.7874149314373708</c:v>
                </c:pt>
                <c:pt idx="696">
                  <c:v>2.7803438636255051</c:v>
                </c:pt>
                <c:pt idx="697">
                  <c:v>2.8552971824312792</c:v>
                </c:pt>
                <c:pt idx="698">
                  <c:v>2.8570578783164335</c:v>
                </c:pt>
                <c:pt idx="699">
                  <c:v>2.8569659544348793</c:v>
                </c:pt>
                <c:pt idx="700">
                  <c:v>2.8576872033516896</c:v>
                </c:pt>
                <c:pt idx="701">
                  <c:v>2.7812192618206137</c:v>
                </c:pt>
                <c:pt idx="702">
                  <c:v>2.8573690053001561</c:v>
                </c:pt>
                <c:pt idx="703">
                  <c:v>2.7808430810130229</c:v>
                </c:pt>
                <c:pt idx="704">
                  <c:v>2.857871051114798</c:v>
                </c:pt>
                <c:pt idx="705">
                  <c:v>2.7803608341882535</c:v>
                </c:pt>
                <c:pt idx="706">
                  <c:v>2.8578569089791745</c:v>
                </c:pt>
                <c:pt idx="707">
                  <c:v>2.7797597934242448</c:v>
                </c:pt>
                <c:pt idx="708">
                  <c:v>2.8581892491663319</c:v>
                </c:pt>
                <c:pt idx="709">
                  <c:v>2.7794727080710833</c:v>
                </c:pt>
                <c:pt idx="710">
                  <c:v>2.8581043963525898</c:v>
                </c:pt>
                <c:pt idx="711">
                  <c:v>2.7421600974414315</c:v>
                </c:pt>
                <c:pt idx="712">
                  <c:v>2.7838793975314378</c:v>
                </c:pt>
                <c:pt idx="713">
                  <c:v>2.7952638167085411</c:v>
                </c:pt>
                <c:pt idx="714">
                  <c:v>2.8015570670611014</c:v>
                </c:pt>
                <c:pt idx="715">
                  <c:v>2.807213921310594</c:v>
                </c:pt>
                <c:pt idx="716">
                  <c:v>2.7326141558954133</c:v>
                </c:pt>
                <c:pt idx="717">
                  <c:v>2.7597670562929766</c:v>
                </c:pt>
                <c:pt idx="718">
                  <c:v>2.7855057431281667</c:v>
                </c:pt>
                <c:pt idx="719">
                  <c:v>3.1395541084682717</c:v>
                </c:pt>
                <c:pt idx="720">
                  <c:v>3.1244927340289981</c:v>
                </c:pt>
                <c:pt idx="721">
                  <c:v>2.7628076154520786</c:v>
                </c:pt>
                <c:pt idx="722">
                  <c:v>2.7677573629203844</c:v>
                </c:pt>
                <c:pt idx="723">
                  <c:v>2.7772255227204723</c:v>
                </c:pt>
                <c:pt idx="724">
                  <c:v>3.0705404866244641</c:v>
                </c:pt>
                <c:pt idx="725">
                  <c:v>2.7989266298350874</c:v>
                </c:pt>
                <c:pt idx="726">
                  <c:v>2.8176083909940361</c:v>
                </c:pt>
                <c:pt idx="727">
                  <c:v>2.8263058044026304</c:v>
                </c:pt>
                <c:pt idx="728">
                  <c:v>3.1514335023922055</c:v>
                </c:pt>
                <c:pt idx="729">
                  <c:v>3.2130225030335535</c:v>
                </c:pt>
                <c:pt idx="730">
                  <c:v>3.1507971062891373</c:v>
                </c:pt>
                <c:pt idx="731">
                  <c:v>3.2623078456822556</c:v>
                </c:pt>
                <c:pt idx="732">
                  <c:v>3.0846826222481951</c:v>
                </c:pt>
                <c:pt idx="733">
                  <c:v>2.6686209921980306</c:v>
                </c:pt>
                <c:pt idx="734">
                  <c:v>2.6608428176049785</c:v>
                </c:pt>
                <c:pt idx="735">
                  <c:v>3.1642533483351172</c:v>
                </c:pt>
                <c:pt idx="736">
                  <c:v>2.6686209921980306</c:v>
                </c:pt>
                <c:pt idx="737">
                  <c:v>2.630437226013957</c:v>
                </c:pt>
                <c:pt idx="738">
                  <c:v>2.7786468073506576</c:v>
                </c:pt>
                <c:pt idx="739">
                  <c:v>2.6855915549465079</c:v>
                </c:pt>
                <c:pt idx="740">
                  <c:v>2.769100865804639</c:v>
                </c:pt>
                <c:pt idx="741">
                  <c:v>3.174075061525798</c:v>
                </c:pt>
                <c:pt idx="742">
                  <c:v>2.6495291091059938</c:v>
                </c:pt>
                <c:pt idx="743">
                  <c:v>2.9007641484615738</c:v>
                </c:pt>
                <c:pt idx="744">
                  <c:v>2.8815308440132998</c:v>
                </c:pt>
                <c:pt idx="745">
                  <c:v>2.8753083043388585</c:v>
                </c:pt>
                <c:pt idx="746">
                  <c:v>2.8681665258488738</c:v>
                </c:pt>
                <c:pt idx="747">
                  <c:v>2.8518323592034651</c:v>
                </c:pt>
                <c:pt idx="748">
                  <c:v>2.8537415475126688</c:v>
                </c:pt>
                <c:pt idx="749">
                  <c:v>2.8512666737785159</c:v>
                </c:pt>
                <c:pt idx="750">
                  <c:v>2.8507716990316854</c:v>
                </c:pt>
                <c:pt idx="751">
                  <c:v>2.8577013454873135</c:v>
                </c:pt>
                <c:pt idx="752">
                  <c:v>2.8521859125940581</c:v>
                </c:pt>
                <c:pt idx="753">
                  <c:v>2.8519737805597023</c:v>
                </c:pt>
                <c:pt idx="754">
                  <c:v>2.8515495164909903</c:v>
                </c:pt>
                <c:pt idx="755">
                  <c:v>2.8517616485253465</c:v>
                </c:pt>
                <c:pt idx="756">
                  <c:v>2.8529637300533635</c:v>
                </c:pt>
                <c:pt idx="757">
                  <c:v>3.1126840507831823</c:v>
                </c:pt>
                <c:pt idx="758">
                  <c:v>3.0921779541287728</c:v>
                </c:pt>
                <c:pt idx="759">
                  <c:v>2.8758032790856891</c:v>
                </c:pt>
                <c:pt idx="760">
                  <c:v>2.8240430627028337</c:v>
                </c:pt>
                <c:pt idx="761">
                  <c:v>2.9562720307847177</c:v>
                </c:pt>
                <c:pt idx="762">
                  <c:v>2.8425692603699209</c:v>
                </c:pt>
                <c:pt idx="763">
                  <c:v>2.8453976874946676</c:v>
                </c:pt>
                <c:pt idx="764">
                  <c:v>2.8482261146194134</c:v>
                </c:pt>
                <c:pt idx="765">
                  <c:v>2.8474482971601085</c:v>
                </c:pt>
                <c:pt idx="766">
                  <c:v>2.840723711671024</c:v>
                </c:pt>
                <c:pt idx="767">
                  <c:v>2.8446269411031744</c:v>
                </c:pt>
                <c:pt idx="768">
                  <c:v>3.091470847347586</c:v>
                </c:pt>
                <c:pt idx="769">
                  <c:v>3.1126840507831823</c:v>
                </c:pt>
                <c:pt idx="770">
                  <c:v>3.0921779541287728</c:v>
                </c:pt>
                <c:pt idx="771">
                  <c:v>3.2767328240184619</c:v>
                </c:pt>
                <c:pt idx="772">
                  <c:v>2.8681318776165958</c:v>
                </c:pt>
                <c:pt idx="773">
                  <c:v>2.8664715908943701</c:v>
                </c:pt>
                <c:pt idx="774">
                  <c:v>2.6150930088622091</c:v>
                </c:pt>
                <c:pt idx="775">
                  <c:v>2.8376902235797337</c:v>
                </c:pt>
                <c:pt idx="776">
                  <c:v>2.8514788058128722</c:v>
                </c:pt>
                <c:pt idx="777">
                  <c:v>2.8634289104149246</c:v>
                </c:pt>
                <c:pt idx="778">
                  <c:v>2.8630046463462122</c:v>
                </c:pt>
                <c:pt idx="779">
                  <c:v>2.8603883512558226</c:v>
                </c:pt>
                <c:pt idx="780">
                  <c:v>2.812305090135137</c:v>
                </c:pt>
                <c:pt idx="781">
                  <c:v>2.8138041565112526</c:v>
                </c:pt>
                <c:pt idx="782">
                  <c:v>2.8150203801748934</c:v>
                </c:pt>
                <c:pt idx="783">
                  <c:v>2.8167457207209887</c:v>
                </c:pt>
                <c:pt idx="784">
                  <c:v>2.8123758008132556</c:v>
                </c:pt>
                <c:pt idx="785">
                  <c:v>2.7997185894300163</c:v>
                </c:pt>
                <c:pt idx="786">
                  <c:v>2.791339374072956</c:v>
                </c:pt>
                <c:pt idx="787">
                  <c:v>2.7646460930831638</c:v>
                </c:pt>
                <c:pt idx="788">
                  <c:v>2.795652725438194</c:v>
                </c:pt>
                <c:pt idx="789">
                  <c:v>2.7997185894300163</c:v>
                </c:pt>
                <c:pt idx="790">
                  <c:v>2.8048521846614309</c:v>
                </c:pt>
                <c:pt idx="791">
                  <c:v>2.7958365732013024</c:v>
                </c:pt>
                <c:pt idx="792">
                  <c:v>2.812679856729166</c:v>
                </c:pt>
                <c:pt idx="793">
                  <c:v>2.8095756579597571</c:v>
                </c:pt>
                <c:pt idx="794">
                  <c:v>2.8084216596928604</c:v>
                </c:pt>
                <c:pt idx="795">
                  <c:v>2.8060118397825771</c:v>
                </c:pt>
                <c:pt idx="796">
                  <c:v>3.1181994836764373</c:v>
                </c:pt>
                <c:pt idx="797">
                  <c:v>2.8663280482177895</c:v>
                </c:pt>
                <c:pt idx="798">
                  <c:v>2.8685342213750915</c:v>
                </c:pt>
                <c:pt idx="799">
                  <c:v>2.8484806730606409</c:v>
                </c:pt>
                <c:pt idx="800">
                  <c:v>2.8366366344757661</c:v>
                </c:pt>
                <c:pt idx="801">
                  <c:v>2.8210166456793555</c:v>
                </c:pt>
                <c:pt idx="802">
                  <c:v>2.8130121969163238</c:v>
                </c:pt>
                <c:pt idx="803">
                  <c:v>2.8062239718169328</c:v>
                </c:pt>
                <c:pt idx="804">
                  <c:v>2.7856471644844039</c:v>
                </c:pt>
                <c:pt idx="805">
                  <c:v>2.7852229004156923</c:v>
                </c:pt>
                <c:pt idx="806">
                  <c:v>2.7855057431281667</c:v>
                </c:pt>
                <c:pt idx="807">
                  <c:v>2.7980215331551688</c:v>
                </c:pt>
                <c:pt idx="808">
                  <c:v>2.7851521897375737</c:v>
                </c:pt>
                <c:pt idx="809">
                  <c:v>2.78798061686232</c:v>
                </c:pt>
                <c:pt idx="810">
                  <c:v>2.7847279256688617</c:v>
                </c:pt>
                <c:pt idx="811">
                  <c:v>2.787556352793608</c:v>
                </c:pt>
                <c:pt idx="812">
                  <c:v>2.7873442207592518</c:v>
                </c:pt>
                <c:pt idx="813">
                  <c:v>2.7850107683813365</c:v>
                </c:pt>
                <c:pt idx="814">
                  <c:v>2.7868492460124212</c:v>
                </c:pt>
                <c:pt idx="815">
                  <c:v>2.7882634595747944</c:v>
                </c:pt>
                <c:pt idx="816">
                  <c:v>2.7859300071968791</c:v>
                </c:pt>
                <c:pt idx="817">
                  <c:v>2.6969052634454926</c:v>
                </c:pt>
                <c:pt idx="818">
                  <c:v>2.7797074675224369</c:v>
                </c:pt>
                <c:pt idx="819">
                  <c:v>2.7816873665097597</c:v>
                </c:pt>
                <c:pt idx="820">
                  <c:v>2.7781589036716388</c:v>
                </c:pt>
                <c:pt idx="821">
                  <c:v>2.7768012586517603</c:v>
                </c:pt>
                <c:pt idx="822">
                  <c:v>2.8297112306608248</c:v>
                </c:pt>
                <c:pt idx="823">
                  <c:v>3.1712749186722999</c:v>
                </c:pt>
                <c:pt idx="824">
                  <c:v>2.753685937974772</c:v>
                </c:pt>
                <c:pt idx="825">
                  <c:v>2.8011328029923894</c:v>
                </c:pt>
                <c:pt idx="826">
                  <c:v>3.053287081163512</c:v>
                </c:pt>
                <c:pt idx="827">
                  <c:v>3.1703132534498861</c:v>
                </c:pt>
                <c:pt idx="828">
                  <c:v>2.662964137948538</c:v>
                </c:pt>
                <c:pt idx="829">
                  <c:v>2.7993650360394229</c:v>
                </c:pt>
                <c:pt idx="830">
                  <c:v>3.0101535675111326</c:v>
                </c:pt>
                <c:pt idx="831">
                  <c:v>2.8772174926480623</c:v>
                </c:pt>
                <c:pt idx="832">
                  <c:v>3.1664241661533596</c:v>
                </c:pt>
                <c:pt idx="833">
                  <c:v>3.1273211611537439</c:v>
                </c:pt>
                <c:pt idx="834">
                  <c:v>3.4313063663858405</c:v>
                </c:pt>
                <c:pt idx="835">
                  <c:v>3.2900264315047685</c:v>
                </c:pt>
                <c:pt idx="836">
                  <c:v>3.3937589963048351</c:v>
                </c:pt>
                <c:pt idx="837">
                  <c:v>3.3922740720643429</c:v>
                </c:pt>
                <c:pt idx="838">
                  <c:v>3.3895163556177157</c:v>
                </c:pt>
                <c:pt idx="839">
                  <c:v>3.2987238449133631</c:v>
                </c:pt>
                <c:pt idx="840">
                  <c:v>2.9896474708567231</c:v>
                </c:pt>
                <c:pt idx="841">
                  <c:v>3.3716972647318149</c:v>
                </c:pt>
                <c:pt idx="842">
                  <c:v>3.2691667814597656</c:v>
                </c:pt>
                <c:pt idx="843">
                  <c:v>3.0752073913802955</c:v>
                </c:pt>
                <c:pt idx="844">
                  <c:v>3.0964205948158914</c:v>
                </c:pt>
                <c:pt idx="845">
                  <c:v>3.0426804794457141</c:v>
                </c:pt>
                <c:pt idx="846">
                  <c:v>3.0087393539487599</c:v>
                </c:pt>
                <c:pt idx="847">
                  <c:v>3.2905921169297176</c:v>
                </c:pt>
                <c:pt idx="848">
                  <c:v>3.5355339059327378</c:v>
                </c:pt>
                <c:pt idx="849">
                  <c:v>3.3410795411064371</c:v>
                </c:pt>
                <c:pt idx="850">
                  <c:v>3.3515447214679979</c:v>
                </c:pt>
                <c:pt idx="851">
                  <c:v>3.3163308037649082</c:v>
                </c:pt>
                <c:pt idx="852">
                  <c:v>2.8425692603699209</c:v>
                </c:pt>
                <c:pt idx="853">
                  <c:v>3.116714559435946</c:v>
                </c:pt>
                <c:pt idx="854">
                  <c:v>3.0695505371308029</c:v>
                </c:pt>
                <c:pt idx="855">
                  <c:v>3.1522113198515109</c:v>
                </c:pt>
                <c:pt idx="856">
                  <c:v>3.0907637405663997</c:v>
                </c:pt>
                <c:pt idx="857">
                  <c:v>3.1317759338752196</c:v>
                </c:pt>
                <c:pt idx="858">
                  <c:v>3.1473322830613228</c:v>
                </c:pt>
                <c:pt idx="859">
                  <c:v>2.998132752230962</c:v>
                </c:pt>
                <c:pt idx="860">
                  <c:v>2.9977791988403681</c:v>
                </c:pt>
                <c:pt idx="861">
                  <c:v>3.0327809845091025</c:v>
                </c:pt>
                <c:pt idx="862">
                  <c:v>3.0023753929180814</c:v>
                </c:pt>
                <c:pt idx="863">
                  <c:v>2.9359073554865458</c:v>
                </c:pt>
                <c:pt idx="864">
                  <c:v>2.9316647147994264</c:v>
                </c:pt>
                <c:pt idx="865">
                  <c:v>3.1812734085582774</c:v>
                </c:pt>
                <c:pt idx="866">
                  <c:v>3.0653078964436835</c:v>
                </c:pt>
                <c:pt idx="867">
                  <c:v>3.1128961828175385</c:v>
                </c:pt>
                <c:pt idx="868">
                  <c:v>2.9076230842390838</c:v>
                </c:pt>
                <c:pt idx="869">
                  <c:v>2.9854048301696041</c:v>
                </c:pt>
                <c:pt idx="870">
                  <c:v>3.2145074272740453</c:v>
                </c:pt>
                <c:pt idx="871">
                  <c:v>3.116219584689115</c:v>
                </c:pt>
                <c:pt idx="872">
                  <c:v>3.1176337982514881</c:v>
                </c:pt>
                <c:pt idx="873">
                  <c:v>3.1692525932781064</c:v>
                </c:pt>
                <c:pt idx="874">
                  <c:v>3.1218764389386076</c:v>
                </c:pt>
                <c:pt idx="875">
                  <c:v>3.1204622253762344</c:v>
                </c:pt>
                <c:pt idx="876">
                  <c:v>3.1094313595897245</c:v>
                </c:pt>
                <c:pt idx="877">
                  <c:v>3.1289475067504728</c:v>
                </c:pt>
                <c:pt idx="878">
                  <c:v>3.230629461885099</c:v>
                </c:pt>
                <c:pt idx="879">
                  <c:v>3.2439937800495242</c:v>
                </c:pt>
                <c:pt idx="880">
                  <c:v>3.230629461885099</c:v>
                </c:pt>
                <c:pt idx="881">
                  <c:v>3.1091485168772497</c:v>
                </c:pt>
                <c:pt idx="882">
                  <c:v>3.0066180336052</c:v>
                </c:pt>
                <c:pt idx="883">
                  <c:v>3.2392561646155746</c:v>
                </c:pt>
                <c:pt idx="884">
                  <c:v>3.0285383438219835</c:v>
                </c:pt>
                <c:pt idx="885">
                  <c:v>2.9316647147994264</c:v>
                </c:pt>
                <c:pt idx="886">
                  <c:v>3.1621815254662411</c:v>
                </c:pt>
                <c:pt idx="887">
                  <c:v>2.9574034016346169</c:v>
                </c:pt>
                <c:pt idx="888">
                  <c:v>2.8528223086971263</c:v>
                </c:pt>
                <c:pt idx="889">
                  <c:v>2.8588327163372118</c:v>
                </c:pt>
                <c:pt idx="890">
                  <c:v>2.7966073195927956</c:v>
                </c:pt>
                <c:pt idx="891">
                  <c:v>3.1360185745623381</c:v>
                </c:pt>
                <c:pt idx="892">
                  <c:v>3.0957134880347055</c:v>
                </c:pt>
                <c:pt idx="893">
                  <c:v>3.1204622253762344</c:v>
                </c:pt>
                <c:pt idx="894">
                  <c:v>2.8892383079282338</c:v>
                </c:pt>
                <c:pt idx="895">
                  <c:v>3.0462160133516467</c:v>
                </c:pt>
                <c:pt idx="896">
                  <c:v>3.1565246712167485</c:v>
                </c:pt>
                <c:pt idx="897">
                  <c:v>3.1565246712167485</c:v>
                </c:pt>
                <c:pt idx="898">
                  <c:v>3.1360185745623381</c:v>
                </c:pt>
                <c:pt idx="899">
                  <c:v>3.1126840507831823</c:v>
                </c:pt>
                <c:pt idx="900">
                  <c:v>2.8821672401163676</c:v>
                </c:pt>
                <c:pt idx="901">
                  <c:v>3.1395541084682717</c:v>
                </c:pt>
                <c:pt idx="902">
                  <c:v>3.0175781887135917</c:v>
                </c:pt>
                <c:pt idx="903">
                  <c:v>2.8956022689589123</c:v>
                </c:pt>
                <c:pt idx="904">
                  <c:v>3.1685454864969196</c:v>
                </c:pt>
                <c:pt idx="905">
                  <c:v>2.9747982284518057</c:v>
                </c:pt>
                <c:pt idx="906">
                  <c:v>2.9366144622677317</c:v>
                </c:pt>
                <c:pt idx="907">
                  <c:v>2.9656058402963805</c:v>
                </c:pt>
                <c:pt idx="908">
                  <c:v>2.9161083656133218</c:v>
                </c:pt>
                <c:pt idx="909">
                  <c:v>3.1433017744085596</c:v>
                </c:pt>
                <c:pt idx="910">
                  <c:v>3.1732123912527506</c:v>
                </c:pt>
                <c:pt idx="911">
                  <c:v>3.1848089424642101</c:v>
                </c:pt>
                <c:pt idx="912">
                  <c:v>3.3481506089183029</c:v>
                </c:pt>
                <c:pt idx="913">
                  <c:v>3.2731972901125284</c:v>
                </c:pt>
                <c:pt idx="914">
                  <c:v>3.2699445989190705</c:v>
                </c:pt>
                <c:pt idx="915">
                  <c:v>3.1565246712167485</c:v>
                </c:pt>
                <c:pt idx="916">
                  <c:v>2.9896474708567231</c:v>
                </c:pt>
                <c:pt idx="917">
                  <c:v>3.0472766735234269</c:v>
                </c:pt>
                <c:pt idx="918">
                  <c:v>3.2017795052126869</c:v>
                </c:pt>
                <c:pt idx="919">
                  <c:v>3.040912712492748</c:v>
                </c:pt>
                <c:pt idx="920">
                  <c:v>2.906915977457897</c:v>
                </c:pt>
                <c:pt idx="921">
                  <c:v>3.1791520882147184</c:v>
                </c:pt>
                <c:pt idx="922">
                  <c:v>3.0129819946358793</c:v>
                </c:pt>
                <c:pt idx="923">
                  <c:v>3.0822784591921608</c:v>
                </c:pt>
                <c:pt idx="924">
                  <c:v>2.9571205589221421</c:v>
                </c:pt>
                <c:pt idx="925">
                  <c:v>2.888531201147047</c:v>
                </c:pt>
                <c:pt idx="926">
                  <c:v>2.9712626945458727</c:v>
                </c:pt>
                <c:pt idx="927">
                  <c:v>2.9111586181450164</c:v>
                </c:pt>
                <c:pt idx="928">
                  <c:v>2.9634845199528206</c:v>
                </c:pt>
                <c:pt idx="929">
                  <c:v>2.9854048301696041</c:v>
                </c:pt>
                <c:pt idx="930">
                  <c:v>2.9302505012370532</c:v>
                </c:pt>
                <c:pt idx="931">
                  <c:v>2.9945972183250293</c:v>
                </c:pt>
                <c:pt idx="932">
                  <c:v>2.9719698013270595</c:v>
                </c:pt>
                <c:pt idx="933">
                  <c:v>2.9161083656133218</c:v>
                </c:pt>
                <c:pt idx="934">
                  <c:v>2.9302505012370532</c:v>
                </c:pt>
                <c:pt idx="935">
                  <c:v>2.9418470524485127</c:v>
                </c:pt>
                <c:pt idx="936">
                  <c:v>2.9387357826112916</c:v>
                </c:pt>
                <c:pt idx="937">
                  <c:v>2.8903696787781321</c:v>
                </c:pt>
                <c:pt idx="938">
                  <c:v>2.8793388129916218</c:v>
                </c:pt>
                <c:pt idx="939">
                  <c:v>3.0299525573843566</c:v>
                </c:pt>
                <c:pt idx="940">
                  <c:v>3.0391449455397814</c:v>
                </c:pt>
                <c:pt idx="941">
                  <c:v>3.0695505371308029</c:v>
                </c:pt>
                <c:pt idx="942">
                  <c:v>3.0561155082882587</c:v>
                </c:pt>
                <c:pt idx="943">
                  <c:v>3.0964205948158914</c:v>
                </c:pt>
                <c:pt idx="944">
                  <c:v>3.0299525573843566</c:v>
                </c:pt>
                <c:pt idx="945">
                  <c:v>3.0440946930080872</c:v>
                </c:pt>
                <c:pt idx="946">
                  <c:v>3.1386348696527286</c:v>
                </c:pt>
                <c:pt idx="947">
                  <c:v>3.1091485168772497</c:v>
                </c:pt>
                <c:pt idx="948">
                  <c:v>3.1685454864969196</c:v>
                </c:pt>
                <c:pt idx="949">
                  <c:v>3.0508829181074786</c:v>
                </c:pt>
                <c:pt idx="950">
                  <c:v>3.0214672760101178</c:v>
                </c:pt>
                <c:pt idx="951">
                  <c:v>3.1579388847791217</c:v>
                </c:pt>
                <c:pt idx="952">
                  <c:v>3.0080322471675731</c:v>
                </c:pt>
                <c:pt idx="953">
                  <c:v>3.2279424561165899</c:v>
                </c:pt>
                <c:pt idx="954">
                  <c:v>3.1529891373108154</c:v>
                </c:pt>
                <c:pt idx="955">
                  <c:v>3.144503855936577</c:v>
                </c:pt>
                <c:pt idx="956">
                  <c:v>3.1423825355930175</c:v>
                </c:pt>
                <c:pt idx="957">
                  <c:v>3.1423825355930175</c:v>
                </c:pt>
                <c:pt idx="958">
                  <c:v>3.1437967491553902</c:v>
                </c:pt>
                <c:pt idx="959">
                  <c:v>3.230063776460149</c:v>
                </c:pt>
                <c:pt idx="960">
                  <c:v>3.044801799789274</c:v>
                </c:pt>
                <c:pt idx="961">
                  <c:v>3.0992490219406381</c:v>
                </c:pt>
                <c:pt idx="962">
                  <c:v>3.026417023478424</c:v>
                </c:pt>
                <c:pt idx="963">
                  <c:v>2.9620703063904479</c:v>
                </c:pt>
                <c:pt idx="964">
                  <c:v>3.0950063812535187</c:v>
                </c:pt>
                <c:pt idx="965">
                  <c:v>3.0653078964436835</c:v>
                </c:pt>
                <c:pt idx="966">
                  <c:v>3.0921779541287728</c:v>
                </c:pt>
                <c:pt idx="967">
                  <c:v>2.8989963815086077</c:v>
                </c:pt>
                <c:pt idx="968">
                  <c:v>3.0919658220944166</c:v>
                </c:pt>
                <c:pt idx="969">
                  <c:v>3.026417023478424</c:v>
                </c:pt>
                <c:pt idx="970">
                  <c:v>2.8616611434619577</c:v>
                </c:pt>
                <c:pt idx="971">
                  <c:v>3.1968297577443816</c:v>
                </c:pt>
                <c:pt idx="972">
                  <c:v>3.0405591591021546</c:v>
                </c:pt>
                <c:pt idx="973">
                  <c:v>3.1119769440019955</c:v>
                </c:pt>
                <c:pt idx="974">
                  <c:v>2.9924758979814694</c:v>
                </c:pt>
                <c:pt idx="975">
                  <c:v>2.9288362876746801</c:v>
                </c:pt>
                <c:pt idx="976">
                  <c:v>2.9764245740485347</c:v>
                </c:pt>
                <c:pt idx="977">
                  <c:v>3.206658542002875</c:v>
                </c:pt>
                <c:pt idx="978">
                  <c:v>3.1105627304396228</c:v>
                </c:pt>
                <c:pt idx="979">
                  <c:v>2.9472917746636487</c:v>
                </c:pt>
                <c:pt idx="980">
                  <c:v>3.1854453385672783</c:v>
                </c:pt>
                <c:pt idx="981">
                  <c:v>3.0271241302596099</c:v>
                </c:pt>
                <c:pt idx="982">
                  <c:v>3.0879353134416534</c:v>
                </c:pt>
                <c:pt idx="983">
                  <c:v>3.1748387368494795</c:v>
                </c:pt>
                <c:pt idx="984">
                  <c:v>3.0049209773303525</c:v>
                </c:pt>
                <c:pt idx="985">
                  <c:v>2.8500645922504986</c:v>
                </c:pt>
                <c:pt idx="986">
                  <c:v>2.8871169875846738</c:v>
                </c:pt>
                <c:pt idx="987">
                  <c:v>2.9620703063904479</c:v>
                </c:pt>
                <c:pt idx="988">
                  <c:v>3.3926983361330554</c:v>
                </c:pt>
                <c:pt idx="989">
                  <c:v>3.2887536392986325</c:v>
                </c:pt>
                <c:pt idx="990">
                  <c:v>3.0571761684600385</c:v>
                </c:pt>
                <c:pt idx="991">
                  <c:v>3.1036330839839943</c:v>
                </c:pt>
                <c:pt idx="992">
                  <c:v>3.0610652557565641</c:v>
                </c:pt>
                <c:pt idx="993">
                  <c:v>2.9387357826112916</c:v>
                </c:pt>
                <c:pt idx="994">
                  <c:v>2.9706262984428053</c:v>
                </c:pt>
                <c:pt idx="995">
                  <c:v>3.0088100646268785</c:v>
                </c:pt>
                <c:pt idx="996">
                  <c:v>3.0617723625377509</c:v>
                </c:pt>
                <c:pt idx="997">
                  <c:v>2.9678685819961772</c:v>
                </c:pt>
                <c:pt idx="998">
                  <c:v>2.9090372978014565</c:v>
                </c:pt>
                <c:pt idx="999">
                  <c:v>2.886409880803487</c:v>
                </c:pt>
                <c:pt idx="1000">
                  <c:v>2.9373215690489185</c:v>
                </c:pt>
                <c:pt idx="1001">
                  <c:v>3.0589439354130046</c:v>
                </c:pt>
                <c:pt idx="1002">
                  <c:v>2.924947200378154</c:v>
                </c:pt>
                <c:pt idx="1003">
                  <c:v>3.0351851475651368</c:v>
                </c:pt>
                <c:pt idx="1004">
                  <c:v>2.9719698013270595</c:v>
                </c:pt>
                <c:pt idx="1005">
                  <c:v>3.2954004430417863</c:v>
                </c:pt>
                <c:pt idx="1006">
                  <c:v>3.1678383797157332</c:v>
                </c:pt>
                <c:pt idx="1007">
                  <c:v>3.2590551544887978</c:v>
                </c:pt>
                <c:pt idx="1008">
                  <c:v>3.2727023153656982</c:v>
                </c:pt>
                <c:pt idx="1009">
                  <c:v>3.1660706127627667</c:v>
                </c:pt>
                <c:pt idx="1010">
                  <c:v>3.1706668068404795</c:v>
                </c:pt>
                <c:pt idx="1011">
                  <c:v>3.1890515831513295</c:v>
                </c:pt>
                <c:pt idx="1012">
                  <c:v>3.1841018356830237</c:v>
                </c:pt>
                <c:pt idx="1013">
                  <c:v>3.0283969224657459</c:v>
                </c:pt>
                <c:pt idx="1014">
                  <c:v>3.0407712911365103</c:v>
                </c:pt>
                <c:pt idx="1015">
                  <c:v>3.1310688270940328</c:v>
                </c:pt>
                <c:pt idx="1016">
                  <c:v>3.109855623658436</c:v>
                </c:pt>
                <c:pt idx="1017">
                  <c:v>2.9854048301696041</c:v>
                </c:pt>
                <c:pt idx="1018">
                  <c:v>3.126119079625727</c:v>
                </c:pt>
                <c:pt idx="1019">
                  <c:v>2.888531201147047</c:v>
                </c:pt>
                <c:pt idx="1020">
                  <c:v>3.1218764389386076</c:v>
                </c:pt>
                <c:pt idx="1021">
                  <c:v>3.0702576439119893</c:v>
                </c:pt>
                <c:pt idx="1022">
                  <c:v>3.0342659087495942</c:v>
                </c:pt>
                <c:pt idx="1023">
                  <c:v>3.1013703422841976</c:v>
                </c:pt>
                <c:pt idx="1024">
                  <c:v>3.10122892092796</c:v>
                </c:pt>
                <c:pt idx="1025">
                  <c:v>3.105612982971317</c:v>
                </c:pt>
                <c:pt idx="1026">
                  <c:v>3.1070271965336902</c:v>
                </c:pt>
                <c:pt idx="1027">
                  <c:v>2.8241844840590713</c:v>
                </c:pt>
                <c:pt idx="1028">
                  <c:v>3.1204622253762344</c:v>
                </c:pt>
                <c:pt idx="1029">
                  <c:v>3.0193459556665578</c:v>
                </c:pt>
                <c:pt idx="1030">
                  <c:v>2.9387357826112916</c:v>
                </c:pt>
                <c:pt idx="1031">
                  <c:v>2.8133657503069167</c:v>
                </c:pt>
                <c:pt idx="1032">
                  <c:v>2.7908797546651845</c:v>
                </c:pt>
                <c:pt idx="1033">
                  <c:v>3.0962791734596546</c:v>
                </c:pt>
                <c:pt idx="1034">
                  <c:v>3.2208713883047242</c:v>
                </c:pt>
                <c:pt idx="1035">
                  <c:v>2.8468119010570403</c:v>
                </c:pt>
                <c:pt idx="1036">
                  <c:v>3.076904447655143</c:v>
                </c:pt>
                <c:pt idx="1037">
                  <c:v>3.1119062333238774</c:v>
                </c:pt>
                <c:pt idx="1038">
                  <c:v>3.2330336249411324</c:v>
                </c:pt>
                <c:pt idx="1039">
                  <c:v>3.0848240436044323</c:v>
                </c:pt>
                <c:pt idx="1040">
                  <c:v>3.1685454864969196</c:v>
                </c:pt>
                <c:pt idx="1041">
                  <c:v>3.0292454506031699</c:v>
                </c:pt>
                <c:pt idx="1042">
                  <c:v>3.0228814895724909</c:v>
                </c:pt>
                <c:pt idx="1043">
                  <c:v>3.0476302269140199</c:v>
                </c:pt>
                <c:pt idx="1044">
                  <c:v>3.0221743827913041</c:v>
                </c:pt>
                <c:pt idx="1045">
                  <c:v>3.0257099166972372</c:v>
                </c:pt>
                <c:pt idx="1046">
                  <c:v>3.1105627304396228</c:v>
                </c:pt>
                <c:pt idx="1047">
                  <c:v>3.1070271965336902</c:v>
                </c:pt>
                <c:pt idx="1048">
                  <c:v>3.102077449065384</c:v>
                </c:pt>
                <c:pt idx="1049">
                  <c:v>3.097834808378265</c:v>
                </c:pt>
                <c:pt idx="1050">
                  <c:v>3.0971277015970782</c:v>
                </c:pt>
                <c:pt idx="1051">
                  <c:v>3.2521962187112887</c:v>
                </c:pt>
                <c:pt idx="1052">
                  <c:v>3.1011582102498418</c:v>
                </c:pt>
                <c:pt idx="1053">
                  <c:v>3.1996581848691279</c:v>
                </c:pt>
                <c:pt idx="1054">
                  <c:v>3.0728032283242612</c:v>
                </c:pt>
                <c:pt idx="1055">
                  <c:v>3.0650250537312091</c:v>
                </c:pt>
                <c:pt idx="1056">
                  <c:v>3.076904447655143</c:v>
                </c:pt>
                <c:pt idx="1057">
                  <c:v>3.0582368286318182</c:v>
                </c:pt>
                <c:pt idx="1058">
                  <c:v>3.0824198805483984</c:v>
                </c:pt>
                <c:pt idx="1059">
                  <c:v>3.0686312983152604</c:v>
                </c:pt>
                <c:pt idx="1060">
                  <c:v>2.8326697654333097</c:v>
                </c:pt>
                <c:pt idx="1061">
                  <c:v>3.0536406345541058</c:v>
                </c:pt>
                <c:pt idx="1062">
                  <c:v>2.7593852186311358</c:v>
                </c:pt>
                <c:pt idx="1063">
                  <c:v>3.0379428640117641</c:v>
                </c:pt>
                <c:pt idx="1064">
                  <c:v>2.7944859992492361</c:v>
                </c:pt>
                <c:pt idx="1065">
                  <c:v>3.0341951980714761</c:v>
                </c:pt>
                <c:pt idx="1066">
                  <c:v>3.010931384970438</c:v>
                </c:pt>
                <c:pt idx="1067">
                  <c:v>3.0405591591021546</c:v>
                </c:pt>
                <c:pt idx="1068">
                  <c:v>3.0609945450784459</c:v>
                </c:pt>
                <c:pt idx="1069">
                  <c:v>3.0624794693189377</c:v>
                </c:pt>
                <c:pt idx="1070">
                  <c:v>3.0547012947258856</c:v>
                </c:pt>
                <c:pt idx="1071">
                  <c:v>3.0487615977639186</c:v>
                </c:pt>
                <c:pt idx="1072">
                  <c:v>3.0539941879446988</c:v>
                </c:pt>
                <c:pt idx="1073">
                  <c:v>3.0730153603586174</c:v>
                </c:pt>
                <c:pt idx="1074">
                  <c:v>3.0327809845091025</c:v>
                </c:pt>
                <c:pt idx="1075">
                  <c:v>2.7997893001081349</c:v>
                </c:pt>
                <c:pt idx="1076">
                  <c:v>2.8226359202082727</c:v>
                </c:pt>
                <c:pt idx="1077">
                  <c:v>3.2294999999999998</c:v>
                </c:pt>
                <c:pt idx="1078">
                  <c:v>3.2440000000000002</c:v>
                </c:pt>
                <c:pt idx="1079">
                  <c:v>3.4580000000000002</c:v>
                </c:pt>
                <c:pt idx="1080">
                  <c:v>3.0688434303496162</c:v>
                </c:pt>
                <c:pt idx="1081">
                  <c:v>3.0547012947258856</c:v>
                </c:pt>
                <c:pt idx="1082">
                  <c:v>2.8149920959036456</c:v>
                </c:pt>
                <c:pt idx="1083">
                  <c:v>3.1408976113525258</c:v>
                </c:pt>
                <c:pt idx="1084">
                  <c:v>3.1435846171210349</c:v>
                </c:pt>
                <c:pt idx="1085">
                  <c:v>3.1462009122114245</c:v>
                </c:pt>
                <c:pt idx="1086">
                  <c:v>3.1511506596797307</c:v>
                </c:pt>
                <c:pt idx="1087">
                  <c:v>3.1560296964699179</c:v>
                </c:pt>
                <c:pt idx="1088">
                  <c:v>3.1684040651406824</c:v>
                </c:pt>
                <c:pt idx="1089">
                  <c:v>2.9422713165172243</c:v>
                </c:pt>
                <c:pt idx="1090">
                  <c:v>3.230063776460149</c:v>
                </c:pt>
                <c:pt idx="1091">
                  <c:v>2.9188660820599499</c:v>
                </c:pt>
                <c:pt idx="1092">
                  <c:v>3.1324830406564055</c:v>
                </c:pt>
                <c:pt idx="1093">
                  <c:v>2.4977839938633606</c:v>
                </c:pt>
                <c:pt idx="1094">
                  <c:v>3.3621513231857967</c:v>
                </c:pt>
                <c:pt idx="1095">
                  <c:v>3.7644243710028231</c:v>
                </c:pt>
                <c:pt idx="1096">
                  <c:v>3.6128772456589222</c:v>
                </c:pt>
                <c:pt idx="1097">
                  <c:v>3.6677628740146226</c:v>
                </c:pt>
                <c:pt idx="1098">
                  <c:v>3.4814402371719666</c:v>
                </c:pt>
                <c:pt idx="1099">
                  <c:v>2.6947839431019327</c:v>
                </c:pt>
                <c:pt idx="1100">
                  <c:v>2.6375082938258223</c:v>
                </c:pt>
                <c:pt idx="1101">
                  <c:v>3.3984259010606661</c:v>
                </c:pt>
                <c:pt idx="1102">
                  <c:v>3.3101789747685855</c:v>
                </c:pt>
                <c:pt idx="1103">
                  <c:v>3.3361297936381313</c:v>
                </c:pt>
                <c:pt idx="1104">
                  <c:v>2.7435036003256861</c:v>
                </c:pt>
                <c:pt idx="1105">
                  <c:v>3.1091485168772497</c:v>
                </c:pt>
                <c:pt idx="1106">
                  <c:v>3.5426756844227225</c:v>
                </c:pt>
                <c:pt idx="1107">
                  <c:v>2.9033804435519643</c:v>
                </c:pt>
                <c:pt idx="1108">
                  <c:v>2.8651966773678903</c:v>
                </c:pt>
                <c:pt idx="1109">
                  <c:v>2.7534738059404162</c:v>
                </c:pt>
                <c:pt idx="1110">
                  <c:v>2.6657925650732843</c:v>
                </c:pt>
                <c:pt idx="1111">
                  <c:v>2.6491755557154004</c:v>
                </c:pt>
                <c:pt idx="1112">
                  <c:v>3.0437411396174938</c:v>
                </c:pt>
                <c:pt idx="1113">
                  <c:v>2.8859149060566565</c:v>
                </c:pt>
                <c:pt idx="1114">
                  <c:v>2.9086837444108635</c:v>
                </c:pt>
                <c:pt idx="1115">
                  <c:v>2.8907939428468437</c:v>
                </c:pt>
                <c:pt idx="1116">
                  <c:v>2.8926324204779288</c:v>
                </c:pt>
                <c:pt idx="1117">
                  <c:v>3.0228814895724909</c:v>
                </c:pt>
                <c:pt idx="1118">
                  <c:v>2.8288655309505257</c:v>
                </c:pt>
                <c:pt idx="1119">
                  <c:v>2.8294135387059454</c:v>
                </c:pt>
                <c:pt idx="1120">
                  <c:v>2.8280749855691596</c:v>
                </c:pt>
                <c:pt idx="1121">
                  <c:v>2.8311070594468877</c:v>
                </c:pt>
                <c:pt idx="1122">
                  <c:v>2.8567113959936523</c:v>
                </c:pt>
                <c:pt idx="1123">
                  <c:v>2.9540799997630396</c:v>
                </c:pt>
                <c:pt idx="1124">
                  <c:v>2.6260460929027887</c:v>
                </c:pt>
                <c:pt idx="1125">
                  <c:v>2.6328413890699913</c:v>
                </c:pt>
                <c:pt idx="1126">
                  <c:v>2.5084118087845946</c:v>
                </c:pt>
                <c:pt idx="1127">
                  <c:v>2.5187850652646011</c:v>
                </c:pt>
                <c:pt idx="1128">
                  <c:v>2.4738130739811366</c:v>
                </c:pt>
                <c:pt idx="1129">
                  <c:v>2.4807427204367651</c:v>
                </c:pt>
                <c:pt idx="1130">
                  <c:v>2.4762879477152895</c:v>
                </c:pt>
                <c:pt idx="1131">
                  <c:v>2.3577768511884241</c:v>
                </c:pt>
                <c:pt idx="1132">
                  <c:v>2.3481601989642873</c:v>
                </c:pt>
                <c:pt idx="1133">
                  <c:v>2.3285026304473013</c:v>
                </c:pt>
                <c:pt idx="1134">
                  <c:v>2.3249670965413682</c:v>
                </c:pt>
                <c:pt idx="1135">
                  <c:v>2.3511300474452708</c:v>
                </c:pt>
                <c:pt idx="1136">
                  <c:v>2.3518371542264571</c:v>
                </c:pt>
                <c:pt idx="1137">
                  <c:v>2.5483067733791396</c:v>
                </c:pt>
                <c:pt idx="1138">
                  <c:v>2.4726817031312383</c:v>
                </c:pt>
                <c:pt idx="1139">
                  <c:v>2.4709139361782722</c:v>
                </c:pt>
                <c:pt idx="1140">
                  <c:v>3.972</c:v>
                </c:pt>
                <c:pt idx="1141">
                  <c:v>3.9485000000000001</c:v>
                </c:pt>
                <c:pt idx="1142">
                  <c:v>3.8936999999999999</c:v>
                </c:pt>
                <c:pt idx="1143">
                  <c:v>2.8206489501531382</c:v>
                </c:pt>
                <c:pt idx="1144">
                  <c:v>2.810678744538408</c:v>
                </c:pt>
                <c:pt idx="1145">
                  <c:v>2.810678744538408</c:v>
                </c:pt>
                <c:pt idx="1146">
                  <c:v>2.8425692603699209</c:v>
                </c:pt>
                <c:pt idx="1147">
                  <c:v>2.6867229257964063</c:v>
                </c:pt>
                <c:pt idx="1148">
                  <c:v>2.6876421646119488</c:v>
                </c:pt>
                <c:pt idx="1149">
                  <c:v>2.6820560210405748</c:v>
                </c:pt>
                <c:pt idx="1150">
                  <c:v>2.6828338384998802</c:v>
                </c:pt>
                <c:pt idx="1151">
                  <c:v>2.6846723161309654</c:v>
                </c:pt>
                <c:pt idx="1152">
                  <c:v>2.6872179005432368</c:v>
                </c:pt>
                <c:pt idx="1153">
                  <c:v>2.6891270888524406</c:v>
                </c:pt>
                <c:pt idx="1154">
                  <c:v>2.6943596790332207</c:v>
                </c:pt>
                <c:pt idx="1155">
                  <c:v>2.6960567353080687</c:v>
                </c:pt>
                <c:pt idx="1156">
                  <c:v>2.693299018861441</c:v>
                </c:pt>
                <c:pt idx="1157">
                  <c:v>2.6964102886986616</c:v>
                </c:pt>
                <c:pt idx="1158">
                  <c:v>2.6983194770078653</c:v>
                </c:pt>
                <c:pt idx="1159">
                  <c:v>2.6912484091960001</c:v>
                </c:pt>
                <c:pt idx="1160">
                  <c:v>2.675119303517135</c:v>
                </c:pt>
                <c:pt idx="1161">
                  <c:v>2.6817731783281005</c:v>
                </c:pt>
                <c:pt idx="1162">
                  <c:v>2.7000165332827133</c:v>
                </c:pt>
                <c:pt idx="1163">
                  <c:v>2.697612370226679</c:v>
                </c:pt>
                <c:pt idx="1164">
                  <c:v>2.7024914070168662</c:v>
                </c:pt>
                <c:pt idx="1165">
                  <c:v>2.6919555159771864</c:v>
                </c:pt>
                <c:pt idx="1166">
                  <c:v>2.6822469398714954</c:v>
                </c:pt>
                <c:pt idx="1167">
                  <c:v>2.6957314661887226</c:v>
                </c:pt>
                <c:pt idx="1168">
                  <c:v>2.7053905448197311</c:v>
                </c:pt>
                <c:pt idx="1169">
                  <c:v>2.7048955700729005</c:v>
                </c:pt>
                <c:pt idx="1170">
                  <c:v>2.7043298846479513</c:v>
                </c:pt>
                <c:pt idx="1171">
                  <c:v>2.6982487663297468</c:v>
                </c:pt>
                <c:pt idx="1172">
                  <c:v>2.6129716885186491</c:v>
                </c:pt>
                <c:pt idx="1173">
                  <c:v>2.7070522457555195</c:v>
                </c:pt>
                <c:pt idx="1174">
                  <c:v>2.5975567606887826</c:v>
                </c:pt>
                <c:pt idx="1175">
                  <c:v>2.6684512865705456</c:v>
                </c:pt>
                <c:pt idx="1176">
                  <c:v>2.6691159669448612</c:v>
                </c:pt>
                <c:pt idx="1177">
                  <c:v>2.6684866419096052</c:v>
                </c:pt>
                <c:pt idx="1178">
                  <c:v>2.6680553067730814</c:v>
                </c:pt>
                <c:pt idx="1179">
                  <c:v>2.6687129160795848</c:v>
                </c:pt>
                <c:pt idx="1180">
                  <c:v>2.6652268796483352</c:v>
                </c:pt>
                <c:pt idx="1181">
                  <c:v>2.6645197728671488</c:v>
                </c:pt>
                <c:pt idx="1182">
                  <c:v>2.6672067786356575</c:v>
                </c:pt>
                <c:pt idx="1183">
                  <c:v>2.6647319049015046</c:v>
                </c:pt>
                <c:pt idx="1184">
                  <c:v>2.6681967281293186</c:v>
                </c:pt>
                <c:pt idx="1185">
                  <c:v>2.7022085643043914</c:v>
                </c:pt>
                <c:pt idx="1186">
                  <c:v>2.7817580771878783</c:v>
                </c:pt>
                <c:pt idx="1187">
                  <c:v>2.8446198700353622</c:v>
                </c:pt>
                <c:pt idx="1188">
                  <c:v>2.6855915549465079</c:v>
                </c:pt>
                <c:pt idx="1189">
                  <c:v>2.6884199820712538</c:v>
                </c:pt>
                <c:pt idx="1190">
                  <c:v>2.69336972953956</c:v>
                </c:pt>
                <c:pt idx="1191">
                  <c:v>2.6957738925955939</c:v>
                </c:pt>
                <c:pt idx="1192">
                  <c:v>2.6887028247837286</c:v>
                </c:pt>
                <c:pt idx="1193">
                  <c:v>2.6961981566643058</c:v>
                </c:pt>
                <c:pt idx="1194">
                  <c:v>2.6947839431019327</c:v>
                </c:pt>
                <c:pt idx="1195">
                  <c:v>2.69336972953956</c:v>
                </c:pt>
                <c:pt idx="1196">
                  <c:v>2.6926626227583732</c:v>
                </c:pt>
                <c:pt idx="1197">
                  <c:v>2.6912484091960001</c:v>
                </c:pt>
                <c:pt idx="1198">
                  <c:v>2.6905413024148137</c:v>
                </c:pt>
                <c:pt idx="1199">
                  <c:v>2.697612370226679</c:v>
                </c:pt>
                <c:pt idx="1200">
                  <c:v>2.6954910498831191</c:v>
                </c:pt>
                <c:pt idx="1201">
                  <c:v>2.6912484091960001</c:v>
                </c:pt>
                <c:pt idx="1202">
                  <c:v>2.69336972953956</c:v>
                </c:pt>
                <c:pt idx="1203">
                  <c:v>2.6891270888524406</c:v>
                </c:pt>
                <c:pt idx="1204">
                  <c:v>2.6912484091960001</c:v>
                </c:pt>
                <c:pt idx="1205">
                  <c:v>2.6898341956336269</c:v>
                </c:pt>
                <c:pt idx="1206">
                  <c:v>2.6848844481653211</c:v>
                </c:pt>
                <c:pt idx="1207">
                  <c:v>2.6870057685088806</c:v>
                </c:pt>
                <c:pt idx="1208">
                  <c:v>2.6714494193227769</c:v>
                </c:pt>
                <c:pt idx="1209">
                  <c:v>2.6657925650732843</c:v>
                </c:pt>
                <c:pt idx="1210">
                  <c:v>2.6679138854168443</c:v>
                </c:pt>
                <c:pt idx="1211">
                  <c:v>2.5950818869546297</c:v>
                </c:pt>
                <c:pt idx="1212">
                  <c:v>2.5880108191427644</c:v>
                </c:pt>
                <c:pt idx="1213">
                  <c:v>2.6648733262577418</c:v>
                </c:pt>
                <c:pt idx="1214">
                  <c:v>3.0849654649606699</c:v>
                </c:pt>
                <c:pt idx="1215">
                  <c:v>3.2688132280691722</c:v>
                </c:pt>
                <c:pt idx="1216">
                  <c:v>3.21895</c:v>
                </c:pt>
                <c:pt idx="1217">
                  <c:v>3.2183000000000002</c:v>
                </c:pt>
                <c:pt idx="1218">
                  <c:v>3.2183000000000002</c:v>
                </c:pt>
                <c:pt idx="1219">
                  <c:v>3.1775000000000002</c:v>
                </c:pt>
                <c:pt idx="1220">
                  <c:v>3.3069999999999999</c:v>
                </c:pt>
                <c:pt idx="1221">
                  <c:v>3.3290000000000002</c:v>
                </c:pt>
                <c:pt idx="1222">
                  <c:v>3.2425000000000002</c:v>
                </c:pt>
                <c:pt idx="1223">
                  <c:v>3.014396208198252</c:v>
                </c:pt>
                <c:pt idx="1224">
                  <c:v>2.9224723266440011</c:v>
                </c:pt>
                <c:pt idx="1225">
                  <c:v>3.0200530624477446</c:v>
                </c:pt>
                <c:pt idx="1226">
                  <c:v>2.9436855300795979</c:v>
                </c:pt>
                <c:pt idx="1227">
                  <c:v>3.0245078351692203</c:v>
                </c:pt>
                <c:pt idx="1228">
                  <c:v>2.8142849891224593</c:v>
                </c:pt>
                <c:pt idx="1229">
                  <c:v>2.8128707755600866</c:v>
                </c:pt>
                <c:pt idx="1230">
                  <c:v>2.8142849891224593</c:v>
                </c:pt>
                <c:pt idx="1231">
                  <c:v>2.8142849891224593</c:v>
                </c:pt>
                <c:pt idx="1232">
                  <c:v>2.6643783515109112</c:v>
                </c:pt>
                <c:pt idx="1233">
                  <c:v>2.6403367209505686</c:v>
                </c:pt>
                <c:pt idx="1234">
                  <c:v>2.6742778464475228</c:v>
                </c:pt>
                <c:pt idx="1235">
                  <c:v>2.6467006819812475</c:v>
                </c:pt>
                <c:pt idx="1236">
                  <c:v>2.6481148955436207</c:v>
                </c:pt>
                <c:pt idx="1237">
                  <c:v>3.0016682861368946</c:v>
                </c:pt>
                <c:pt idx="1238">
                  <c:v>2.8471654544476341</c:v>
                </c:pt>
                <c:pt idx="1239">
                  <c:v>2.8482261146194134</c:v>
                </c:pt>
                <c:pt idx="1240">
                  <c:v>3.0893495270040261</c:v>
                </c:pt>
                <c:pt idx="1241">
                  <c:v>3.0016682861368946</c:v>
                </c:pt>
                <c:pt idx="1242">
                  <c:v>3.0016682861368946</c:v>
                </c:pt>
                <c:pt idx="1243">
                  <c:v>2.8654300226056826</c:v>
                </c:pt>
                <c:pt idx="1244">
                  <c:v>2.8395640565498783</c:v>
                </c:pt>
                <c:pt idx="1245">
                  <c:v>2.8135778823412729</c:v>
                </c:pt>
                <c:pt idx="1246">
                  <c:v>3.0817127737672116</c:v>
                </c:pt>
                <c:pt idx="1247">
                  <c:v>3.0674292167872435</c:v>
                </c:pt>
                <c:pt idx="1248">
                  <c:v>2.8345082430643949</c:v>
                </c:pt>
                <c:pt idx="1249">
                  <c:v>3.053287081163512</c:v>
                </c:pt>
                <c:pt idx="1250">
                  <c:v>3.100451103468655</c:v>
                </c:pt>
                <c:pt idx="1251">
                  <c:v>2.7692422871608762</c:v>
                </c:pt>
                <c:pt idx="1252">
                  <c:v>2.7888291449997435</c:v>
                </c:pt>
                <c:pt idx="1253">
                  <c:v>3.0384378387585946</c:v>
                </c:pt>
                <c:pt idx="1254">
                  <c:v>3.0425390580894773</c:v>
                </c:pt>
                <c:pt idx="1255">
                  <c:v>2.7704443686888935</c:v>
                </c:pt>
                <c:pt idx="1256">
                  <c:v>2.7824651839690646</c:v>
                </c:pt>
                <c:pt idx="1257">
                  <c:v>2.8637824638055176</c:v>
                </c:pt>
                <c:pt idx="1258">
                  <c:v>2.839740833245175</c:v>
                </c:pt>
                <c:pt idx="1259">
                  <c:v>2.7797781782005559</c:v>
                </c:pt>
                <c:pt idx="1260">
                  <c:v>2.7816661533063241</c:v>
                </c:pt>
                <c:pt idx="1261">
                  <c:v>2.7828965191055883</c:v>
                </c:pt>
                <c:pt idx="1262">
                  <c:v>2.9179468432444069</c:v>
                </c:pt>
                <c:pt idx="1263">
                  <c:v>2.7060269409227988</c:v>
                </c:pt>
                <c:pt idx="1264">
                  <c:v>2.7291493326675988</c:v>
                </c:pt>
                <c:pt idx="1265">
                  <c:v>2.7656501847124488</c:v>
                </c:pt>
                <c:pt idx="1266">
                  <c:v>2.7698079725858253</c:v>
                </c:pt>
                <c:pt idx="1267">
                  <c:v>2.7577164466275357</c:v>
                </c:pt>
                <c:pt idx="1268">
                  <c:v>2.7542516233997212</c:v>
                </c:pt>
                <c:pt idx="1269">
                  <c:v>2.783667265497082</c:v>
                </c:pt>
                <c:pt idx="1270">
                  <c:v>2.7298564394487856</c:v>
                </c:pt>
                <c:pt idx="1271">
                  <c:v>2.7089260787256637</c:v>
                </c:pt>
                <c:pt idx="1272">
                  <c:v>2.7786468073506576</c:v>
                </c:pt>
                <c:pt idx="1273">
                  <c:v>2.7937788924680493</c:v>
                </c:pt>
                <c:pt idx="1274">
                  <c:v>2.8715606383985697</c:v>
                </c:pt>
                <c:pt idx="1275">
                  <c:v>2.6700352057604033</c:v>
                </c:pt>
                <c:pt idx="1276">
                  <c:v>3.0101535675111326</c:v>
                </c:pt>
                <c:pt idx="1277">
                  <c:v>2.602152954766495</c:v>
                </c:pt>
                <c:pt idx="1278">
                  <c:v>2.644579361637688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AF-4FFE-BE2F-3789256D1FCA}"/>
            </c:ext>
          </c:extLst>
        </c:ser>
        <c:ser>
          <c:idx val="4"/>
          <c:order val="7"/>
          <c:tx>
            <c:v>no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data!$U$3:$U$1300</c:f>
              <c:numCache>
                <c:formatCode>General</c:formatCode>
                <c:ptCount val="1298"/>
                <c:pt idx="0">
                  <c:v>2.665</c:v>
                </c:pt>
                <c:pt idx="1">
                  <c:v>2.3620000000000001</c:v>
                </c:pt>
                <c:pt idx="2">
                  <c:v>2.5829</c:v>
                </c:pt>
                <c:pt idx="3">
                  <c:v>2.633</c:v>
                </c:pt>
                <c:pt idx="4">
                  <c:v>2.7690000000000001</c:v>
                </c:pt>
                <c:pt idx="5">
                  <c:v>2.5529999999999999</c:v>
                </c:pt>
                <c:pt idx="6">
                  <c:v>2.7040000000000002</c:v>
                </c:pt>
                <c:pt idx="7">
                  <c:v>2.3849999999999998</c:v>
                </c:pt>
                <c:pt idx="8">
                  <c:v>2.35067</c:v>
                </c:pt>
                <c:pt idx="9">
                  <c:v>2.2679999999999998</c:v>
                </c:pt>
                <c:pt idx="10">
                  <c:v>2.4090199999999999</c:v>
                </c:pt>
                <c:pt idx="11">
                  <c:v>2.6894</c:v>
                </c:pt>
                <c:pt idx="12">
                  <c:v>2.7269999999999999</c:v>
                </c:pt>
                <c:pt idx="13">
                  <c:v>2.3386999999999998</c:v>
                </c:pt>
                <c:pt idx="14">
                  <c:v>2.4958999999999998</c:v>
                </c:pt>
                <c:pt idx="15">
                  <c:v>2.6678000000000002</c:v>
                </c:pt>
                <c:pt idx="16">
                  <c:v>2.36632</c:v>
                </c:pt>
                <c:pt idx="17">
                  <c:v>2.4860000000000002</c:v>
                </c:pt>
                <c:pt idx="18">
                  <c:v>2.77522</c:v>
                </c:pt>
                <c:pt idx="19">
                  <c:v>2.5880000000000001</c:v>
                </c:pt>
                <c:pt idx="20">
                  <c:v>#N/A</c:v>
                </c:pt>
                <c:pt idx="21">
                  <c:v>2.3820000000000001</c:v>
                </c:pt>
                <c:pt idx="22">
                  <c:v>2.2900999999999998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2.4</c:v>
                </c:pt>
                <c:pt idx="27">
                  <c:v>2.3475000000000001</c:v>
                </c:pt>
                <c:pt idx="28">
                  <c:v>2.33</c:v>
                </c:pt>
                <c:pt idx="29">
                  <c:v>2.3492000000000002</c:v>
                </c:pt>
                <c:pt idx="30">
                  <c:v>2.343</c:v>
                </c:pt>
                <c:pt idx="31">
                  <c:v>2.3673999999999999</c:v>
                </c:pt>
                <c:pt idx="32">
                  <c:v>2.3361999999999998</c:v>
                </c:pt>
                <c:pt idx="33">
                  <c:v>2.2833000000000001</c:v>
                </c:pt>
                <c:pt idx="34">
                  <c:v>2.5853999999999999</c:v>
                </c:pt>
                <c:pt idx="35">
                  <c:v>2.5590999999999999</c:v>
                </c:pt>
                <c:pt idx="36">
                  <c:v>2.4344999999999999</c:v>
                </c:pt>
                <c:pt idx="37">
                  <c:v>2.4058999999999999</c:v>
                </c:pt>
                <c:pt idx="38">
                  <c:v>#N/A</c:v>
                </c:pt>
                <c:pt idx="39">
                  <c:v>2.3432200000000001</c:v>
                </c:pt>
                <c:pt idx="40">
                  <c:v>2.3440699999999999</c:v>
                </c:pt>
                <c:pt idx="41">
                  <c:v>2.15978</c:v>
                </c:pt>
                <c:pt idx="42">
                  <c:v>2.5339</c:v>
                </c:pt>
                <c:pt idx="43">
                  <c:v>2.6478000000000002</c:v>
                </c:pt>
                <c:pt idx="44">
                  <c:v>2.5337999999999998</c:v>
                </c:pt>
                <c:pt idx="45">
                  <c:v>2.5024999999999999</c:v>
                </c:pt>
                <c:pt idx="46">
                  <c:v>2.4554999999999998</c:v>
                </c:pt>
                <c:pt idx="47">
                  <c:v>2.395</c:v>
                </c:pt>
                <c:pt idx="48">
                  <c:v>2.2799999999999998</c:v>
                </c:pt>
                <c:pt idx="49">
                  <c:v>2.6392000000000002</c:v>
                </c:pt>
                <c:pt idx="50">
                  <c:v>2.89</c:v>
                </c:pt>
                <c:pt idx="51">
                  <c:v>2.4350000000000001</c:v>
                </c:pt>
                <c:pt idx="52">
                  <c:v>2.415</c:v>
                </c:pt>
                <c:pt idx="53">
                  <c:v>2.4140000000000001</c:v>
                </c:pt>
                <c:pt idx="54">
                  <c:v>2.41</c:v>
                </c:pt>
                <c:pt idx="55">
                  <c:v>#N/A</c:v>
                </c:pt>
                <c:pt idx="56">
                  <c:v>2.3837000000000002</c:v>
                </c:pt>
                <c:pt idx="57">
                  <c:v>2.4083999999999999</c:v>
                </c:pt>
                <c:pt idx="58">
                  <c:v>3.0181</c:v>
                </c:pt>
                <c:pt idx="59">
                  <c:v>2.9209999999999998</c:v>
                </c:pt>
                <c:pt idx="60">
                  <c:v>2.5680000000000001</c:v>
                </c:pt>
                <c:pt idx="61">
                  <c:v>2.8647</c:v>
                </c:pt>
                <c:pt idx="62">
                  <c:v>2.6814</c:v>
                </c:pt>
                <c:pt idx="63">
                  <c:v>2.4895999999999998</c:v>
                </c:pt>
                <c:pt idx="64">
                  <c:v>2.8157000000000001</c:v>
                </c:pt>
                <c:pt idx="65">
                  <c:v>2.5807000000000002</c:v>
                </c:pt>
                <c:pt idx="66">
                  <c:v>2.8218000000000001</c:v>
                </c:pt>
                <c:pt idx="67">
                  <c:v>2.8569</c:v>
                </c:pt>
                <c:pt idx="68">
                  <c:v>2.419</c:v>
                </c:pt>
                <c:pt idx="69">
                  <c:v>2.5310000000000001</c:v>
                </c:pt>
                <c:pt idx="70">
                  <c:v>2.6219999999999999</c:v>
                </c:pt>
                <c:pt idx="71">
                  <c:v>2.3687</c:v>
                </c:pt>
                <c:pt idx="72">
                  <c:v>2.5590000000000002</c:v>
                </c:pt>
                <c:pt idx="73">
                  <c:v>2.5409999999999999</c:v>
                </c:pt>
                <c:pt idx="74">
                  <c:v>2.5489999999999999</c:v>
                </c:pt>
                <c:pt idx="75">
                  <c:v>2.5299999999999998</c:v>
                </c:pt>
                <c:pt idx="76">
                  <c:v>2.68</c:v>
                </c:pt>
                <c:pt idx="77">
                  <c:v>2.6520000000000001</c:v>
                </c:pt>
                <c:pt idx="78">
                  <c:v>2.6392000000000002</c:v>
                </c:pt>
                <c:pt idx="79">
                  <c:v>2.6429999999999998</c:v>
                </c:pt>
                <c:pt idx="80">
                  <c:v>2.645</c:v>
                </c:pt>
                <c:pt idx="81">
                  <c:v>2.29</c:v>
                </c:pt>
                <c:pt idx="82">
                  <c:v>2.371</c:v>
                </c:pt>
                <c:pt idx="83">
                  <c:v>2.3866000000000001</c:v>
                </c:pt>
                <c:pt idx="84">
                  <c:v>2.3931</c:v>
                </c:pt>
                <c:pt idx="85">
                  <c:v>2.5499999999999998</c:v>
                </c:pt>
                <c:pt idx="86">
                  <c:v>2.3694999999999999</c:v>
                </c:pt>
                <c:pt idx="87">
                  <c:v>2.3762099999999999</c:v>
                </c:pt>
                <c:pt idx="88">
                  <c:v>2.4135</c:v>
                </c:pt>
                <c:pt idx="89">
                  <c:v>2.4390000000000001</c:v>
                </c:pt>
                <c:pt idx="90">
                  <c:v>2.508</c:v>
                </c:pt>
                <c:pt idx="91">
                  <c:v>2.5089999999999999</c:v>
                </c:pt>
                <c:pt idx="92">
                  <c:v>2.7227999999999999</c:v>
                </c:pt>
                <c:pt idx="93">
                  <c:v>2.9119999999999999</c:v>
                </c:pt>
                <c:pt idx="94">
                  <c:v>2.8054000000000001</c:v>
                </c:pt>
                <c:pt idx="95">
                  <c:v>2.8849999999999998</c:v>
                </c:pt>
                <c:pt idx="96">
                  <c:v>2.8180000000000001</c:v>
                </c:pt>
                <c:pt idx="97">
                  <c:v>2.8319999999999999</c:v>
                </c:pt>
                <c:pt idx="98">
                  <c:v>2.4531999999999998</c:v>
                </c:pt>
                <c:pt idx="99">
                  <c:v>2.38</c:v>
                </c:pt>
                <c:pt idx="100">
                  <c:v>2.2469999999999999</c:v>
                </c:pt>
                <c:pt idx="101">
                  <c:v>2.35</c:v>
                </c:pt>
                <c:pt idx="102">
                  <c:v>2.75</c:v>
                </c:pt>
                <c:pt idx="103">
                  <c:v>2.73</c:v>
                </c:pt>
                <c:pt idx="104">
                  <c:v>#N/A</c:v>
                </c:pt>
                <c:pt idx="105">
                  <c:v>2.8090000000000002</c:v>
                </c:pt>
                <c:pt idx="106">
                  <c:v>2.5219999999999998</c:v>
                </c:pt>
                <c:pt idx="107">
                  <c:v>2.5691999999999999</c:v>
                </c:pt>
                <c:pt idx="108">
                  <c:v>2.7160000000000002</c:v>
                </c:pt>
                <c:pt idx="109">
                  <c:v>2.7909999999999999</c:v>
                </c:pt>
                <c:pt idx="110">
                  <c:v>2.5438000000000001</c:v>
                </c:pt>
                <c:pt idx="111">
                  <c:v>2.5318999999999998</c:v>
                </c:pt>
                <c:pt idx="112">
                  <c:v>2.5024000000000002</c:v>
                </c:pt>
                <c:pt idx="113">
                  <c:v>2.4773000000000001</c:v>
                </c:pt>
                <c:pt idx="114">
                  <c:v>2.7544</c:v>
                </c:pt>
                <c:pt idx="115">
                  <c:v>2.71</c:v>
                </c:pt>
                <c:pt idx="116">
                  <c:v>2.4361999999999999</c:v>
                </c:pt>
                <c:pt idx="117">
                  <c:v>2.4780000000000002</c:v>
                </c:pt>
                <c:pt idx="118">
                  <c:v>2.4460000000000002</c:v>
                </c:pt>
                <c:pt idx="119">
                  <c:v>2.694</c:v>
                </c:pt>
                <c:pt idx="120">
                  <c:v>2.5118</c:v>
                </c:pt>
                <c:pt idx="121">
                  <c:v>2.56</c:v>
                </c:pt>
                <c:pt idx="122">
                  <c:v>2.3894000000000002</c:v>
                </c:pt>
                <c:pt idx="123">
                  <c:v>2.4026999999999998</c:v>
                </c:pt>
                <c:pt idx="124">
                  <c:v>2.4407000000000001</c:v>
                </c:pt>
                <c:pt idx="125">
                  <c:v>2.5219999999999998</c:v>
                </c:pt>
                <c:pt idx="126">
                  <c:v>2.3795000000000002</c:v>
                </c:pt>
                <c:pt idx="127">
                  <c:v>2.3557800000000002</c:v>
                </c:pt>
                <c:pt idx="128">
                  <c:v>2.8998599999999999</c:v>
                </c:pt>
                <c:pt idx="129">
                  <c:v>2.4988000000000001</c:v>
                </c:pt>
                <c:pt idx="130">
                  <c:v>#N/A</c:v>
                </c:pt>
                <c:pt idx="131">
                  <c:v>2.3280599999999998</c:v>
                </c:pt>
                <c:pt idx="132">
                  <c:v>2.72492</c:v>
                </c:pt>
                <c:pt idx="133">
                  <c:v>2.8369200000000001</c:v>
                </c:pt>
                <c:pt idx="134">
                  <c:v>2.6859999999999999</c:v>
                </c:pt>
                <c:pt idx="135">
                  <c:v>2.5724900000000002</c:v>
                </c:pt>
                <c:pt idx="136">
                  <c:v>3.0019999999999998</c:v>
                </c:pt>
                <c:pt idx="137">
                  <c:v>2.9750000000000001</c:v>
                </c:pt>
                <c:pt idx="138">
                  <c:v>2.2385999999999999</c:v>
                </c:pt>
                <c:pt idx="139">
                  <c:v>2.9780000000000002</c:v>
                </c:pt>
                <c:pt idx="140">
                  <c:v>2.9141599999999999</c:v>
                </c:pt>
                <c:pt idx="141">
                  <c:v>2.9203999999999999</c:v>
                </c:pt>
                <c:pt idx="142">
                  <c:v>2.8575499999999998</c:v>
                </c:pt>
                <c:pt idx="143">
                  <c:v>2.3635000000000002</c:v>
                </c:pt>
                <c:pt idx="144">
                  <c:v>2.3389000000000002</c:v>
                </c:pt>
                <c:pt idx="145">
                  <c:v>2.3593000000000002</c:v>
                </c:pt>
                <c:pt idx="146">
                  <c:v>#N/A</c:v>
                </c:pt>
                <c:pt idx="147">
                  <c:v>2.3102999999999998</c:v>
                </c:pt>
                <c:pt idx="148">
                  <c:v>2.2806000000000002</c:v>
                </c:pt>
                <c:pt idx="149">
                  <c:v>2.3519999999999999</c:v>
                </c:pt>
                <c:pt idx="150">
                  <c:v>2.3768199999999999</c:v>
                </c:pt>
                <c:pt idx="151">
                  <c:v>2.3675999999999999</c:v>
                </c:pt>
                <c:pt idx="152">
                  <c:v>2.7742100000000001</c:v>
                </c:pt>
                <c:pt idx="153">
                  <c:v>#N/A</c:v>
                </c:pt>
                <c:pt idx="154">
                  <c:v>2.3098999999999998</c:v>
                </c:pt>
                <c:pt idx="155">
                  <c:v>2.4331</c:v>
                </c:pt>
                <c:pt idx="156">
                  <c:v>2.4797699999999998</c:v>
                </c:pt>
                <c:pt idx="157">
                  <c:v>2.7060399999999998</c:v>
                </c:pt>
                <c:pt idx="158">
                  <c:v>#N/A</c:v>
                </c:pt>
                <c:pt idx="159">
                  <c:v>#N/A</c:v>
                </c:pt>
                <c:pt idx="160">
                  <c:v>2.4161600000000001</c:v>
                </c:pt>
                <c:pt idx="161">
                  <c:v>3.0184000000000002</c:v>
                </c:pt>
                <c:pt idx="162">
                  <c:v>2.4366300000000001</c:v>
                </c:pt>
                <c:pt idx="163">
                  <c:v>#N/A</c:v>
                </c:pt>
                <c:pt idx="164">
                  <c:v>2.9630000000000001</c:v>
                </c:pt>
                <c:pt idx="165">
                  <c:v>2.9550000000000001</c:v>
                </c:pt>
                <c:pt idx="166">
                  <c:v>2.2734999999999999</c:v>
                </c:pt>
                <c:pt idx="167">
                  <c:v>3.1099000000000001</c:v>
                </c:pt>
                <c:pt idx="168">
                  <c:v>2.3496000000000001</c:v>
                </c:pt>
                <c:pt idx="169">
                  <c:v>2.407</c:v>
                </c:pt>
                <c:pt idx="170">
                  <c:v>2.4748000000000001</c:v>
                </c:pt>
                <c:pt idx="171">
                  <c:v>2.3485999999999998</c:v>
                </c:pt>
                <c:pt idx="172">
                  <c:v>2.34</c:v>
                </c:pt>
                <c:pt idx="173">
                  <c:v>2.5217000000000001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2.4441000000000002</c:v>
                </c:pt>
                <c:pt idx="178">
                  <c:v>2.9641999999999999</c:v>
                </c:pt>
                <c:pt idx="179">
                  <c:v>3.1581999999999999</c:v>
                </c:pt>
                <c:pt idx="180">
                  <c:v>2.4655999999999998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2.3121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2.6067999999999998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2.5421</c:v>
                </c:pt>
                <c:pt idx="262">
                  <c:v>2.8165399999999998</c:v>
                </c:pt>
                <c:pt idx="263">
                  <c:v>#N/A</c:v>
                </c:pt>
                <c:pt idx="264">
                  <c:v>2.3659300000000001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2.3250999999999999</c:v>
                </c:pt>
                <c:pt idx="296">
                  <c:v>#N/A</c:v>
                </c:pt>
                <c:pt idx="297">
                  <c:v>2.2243400000000002</c:v>
                </c:pt>
                <c:pt idx="298">
                  <c:v>2.4879199999999999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2.3961999999999999</c:v>
                </c:pt>
                <c:pt idx="305">
                  <c:v>2.4563999999999999</c:v>
                </c:pt>
                <c:pt idx="306">
                  <c:v>#N/A</c:v>
                </c:pt>
                <c:pt idx="307">
                  <c:v>2.71</c:v>
                </c:pt>
                <c:pt idx="308">
                  <c:v>2.5659999999999998</c:v>
                </c:pt>
                <c:pt idx="309">
                  <c:v>#N/A</c:v>
                </c:pt>
                <c:pt idx="310">
                  <c:v>2.5329999999999999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2.9929999999999999</c:v>
                </c:pt>
                <c:pt idx="316">
                  <c:v>#N/A</c:v>
                </c:pt>
                <c:pt idx="317">
                  <c:v>2.2799999999999998</c:v>
                </c:pt>
                <c:pt idx="318">
                  <c:v>#N/A</c:v>
                </c:pt>
                <c:pt idx="319">
                  <c:v>#N/A</c:v>
                </c:pt>
                <c:pt idx="320">
                  <c:v>2.2759999999999998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2.41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2.1846999999999999</c:v>
                </c:pt>
                <c:pt idx="333">
                  <c:v>2.2048000000000001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2.3570000000000002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2.5630999999999999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2.2869000000000002</c:v>
                </c:pt>
                <c:pt idx="362">
                  <c:v>#N/A</c:v>
                </c:pt>
                <c:pt idx="363">
                  <c:v>#N/A</c:v>
                </c:pt>
                <c:pt idx="364">
                  <c:v>2.7627000000000002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2.3516400000000002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2.2561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2.1909999999999998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2.5399500000000002</c:v>
                </c:pt>
                <c:pt idx="415">
                  <c:v>2.39236</c:v>
                </c:pt>
                <c:pt idx="416">
                  <c:v>#N/A</c:v>
                </c:pt>
                <c:pt idx="417">
                  <c:v>2.5038999999999998</c:v>
                </c:pt>
                <c:pt idx="418">
                  <c:v>#N/A</c:v>
                </c:pt>
                <c:pt idx="419">
                  <c:v>2.5207999999999999</c:v>
                </c:pt>
                <c:pt idx="420">
                  <c:v>2.5649999999999999</c:v>
                </c:pt>
                <c:pt idx="421">
                  <c:v>2.6019000000000001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2.4367999999999999</c:v>
                </c:pt>
                <c:pt idx="430">
                  <c:v>2.5410699999999999</c:v>
                </c:pt>
                <c:pt idx="431">
                  <c:v>#N/A</c:v>
                </c:pt>
                <c:pt idx="432">
                  <c:v>2.74</c:v>
                </c:pt>
                <c:pt idx="433">
                  <c:v>#N/A</c:v>
                </c:pt>
                <c:pt idx="434">
                  <c:v>2.3761000000000001</c:v>
                </c:pt>
                <c:pt idx="435">
                  <c:v>2.327</c:v>
                </c:pt>
                <c:pt idx="436">
                  <c:v>2.2395800000000001</c:v>
                </c:pt>
                <c:pt idx="437">
                  <c:v>2.82</c:v>
                </c:pt>
                <c:pt idx="438">
                  <c:v>2.78</c:v>
                </c:pt>
                <c:pt idx="439">
                  <c:v>2.9106999999999998</c:v>
                </c:pt>
                <c:pt idx="440">
                  <c:v>2.4054000000000002</c:v>
                </c:pt>
                <c:pt idx="441">
                  <c:v>2.5665</c:v>
                </c:pt>
                <c:pt idx="442">
                  <c:v>2.81</c:v>
                </c:pt>
                <c:pt idx="443">
                  <c:v>2.5291999999999999</c:v>
                </c:pt>
                <c:pt idx="444">
                  <c:v>2.4265699999999999</c:v>
                </c:pt>
                <c:pt idx="445">
                  <c:v>2.5682</c:v>
                </c:pt>
                <c:pt idx="446">
                  <c:v>2.5133999999999999</c:v>
                </c:pt>
                <c:pt idx="447">
                  <c:v>2.7467999999999999</c:v>
                </c:pt>
                <c:pt idx="448">
                  <c:v>2.8895</c:v>
                </c:pt>
                <c:pt idx="449">
                  <c:v>#N/A</c:v>
                </c:pt>
                <c:pt idx="450">
                  <c:v>3.0394999999999999</c:v>
                </c:pt>
                <c:pt idx="451">
                  <c:v>#N/A</c:v>
                </c:pt>
                <c:pt idx="452">
                  <c:v>2.8281999999999998</c:v>
                </c:pt>
                <c:pt idx="453">
                  <c:v>2.8391999999999999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2.378356806444418</c:v>
                </c:pt>
                <c:pt idx="497">
                  <c:v>2.6677204639461012</c:v>
                </c:pt>
                <c:pt idx="498">
                  <c:v>#N/A</c:v>
                </c:pt>
                <c:pt idx="499">
                  <c:v>2.6716485489302291</c:v>
                </c:pt>
                <c:pt idx="500">
                  <c:v>2.6197901796459888</c:v>
                </c:pt>
                <c:pt idx="501">
                  <c:v>2.6522157876134167</c:v>
                </c:pt>
                <c:pt idx="502">
                  <c:v>2.6258075069983939</c:v>
                </c:pt>
                <c:pt idx="503">
                  <c:v>2.6413571737329224</c:v>
                </c:pt>
                <c:pt idx="504">
                  <c:v>#N/A</c:v>
                </c:pt>
                <c:pt idx="505">
                  <c:v>2.6474131764852871</c:v>
                </c:pt>
                <c:pt idx="506">
                  <c:v>2.6397888017943862</c:v>
                </c:pt>
                <c:pt idx="507">
                  <c:v>2.3669349982422414</c:v>
                </c:pt>
                <c:pt idx="508">
                  <c:v>2.4066785734245544</c:v>
                </c:pt>
                <c:pt idx="509">
                  <c:v>2.607014601151219</c:v>
                </c:pt>
                <c:pt idx="510">
                  <c:v>2.6248758889787074</c:v>
                </c:pt>
                <c:pt idx="511">
                  <c:v>2.6317204980743378</c:v>
                </c:pt>
                <c:pt idx="512">
                  <c:v>2.6569964683183622</c:v>
                </c:pt>
                <c:pt idx="513">
                  <c:v>2.6469918445009251</c:v>
                </c:pt>
                <c:pt idx="514">
                  <c:v>2.3138835821490837</c:v>
                </c:pt>
                <c:pt idx="515">
                  <c:v>2.3563650119275534</c:v>
                </c:pt>
                <c:pt idx="516">
                  <c:v>2.3805223444719443</c:v>
                </c:pt>
                <c:pt idx="517">
                  <c:v>2.3305954073603168</c:v>
                </c:pt>
                <c:pt idx="518">
                  <c:v>2.3829800227676294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2.3846822036592217</c:v>
                </c:pt>
                <c:pt idx="526">
                  <c:v>2.3637777802147562</c:v>
                </c:pt>
                <c:pt idx="527">
                  <c:v>2.520279268370254</c:v>
                </c:pt>
                <c:pt idx="528">
                  <c:v>2.3275699170465742</c:v>
                </c:pt>
                <c:pt idx="529">
                  <c:v>2.491209205903639</c:v>
                </c:pt>
                <c:pt idx="530">
                  <c:v>2.2458217497433428</c:v>
                </c:pt>
                <c:pt idx="531">
                  <c:v>2.2388109890966676</c:v>
                </c:pt>
                <c:pt idx="532">
                  <c:v>2.4335</c:v>
                </c:pt>
                <c:pt idx="533">
                  <c:v>2.5209000000000001</c:v>
                </c:pt>
                <c:pt idx="534">
                  <c:v>#N/A</c:v>
                </c:pt>
                <c:pt idx="535">
                  <c:v>2.49600406952626</c:v>
                </c:pt>
                <c:pt idx="536">
                  <c:v>2.5226593618173689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2.2730312158544788</c:v>
                </c:pt>
                <c:pt idx="541">
                  <c:v>#N/A</c:v>
                </c:pt>
                <c:pt idx="542">
                  <c:v>#N/A</c:v>
                </c:pt>
                <c:pt idx="543">
                  <c:v>2.282501509194121</c:v>
                </c:pt>
                <c:pt idx="544">
                  <c:v>#N/A</c:v>
                </c:pt>
                <c:pt idx="545">
                  <c:v>#N/A</c:v>
                </c:pt>
                <c:pt idx="546">
                  <c:v>2.3765429187141249</c:v>
                </c:pt>
                <c:pt idx="547">
                  <c:v>#N/A</c:v>
                </c:pt>
                <c:pt idx="548">
                  <c:v>2.4077164874640555</c:v>
                </c:pt>
                <c:pt idx="549">
                  <c:v>2.3872379359607727</c:v>
                </c:pt>
                <c:pt idx="550">
                  <c:v>2.3679087243450216</c:v>
                </c:pt>
                <c:pt idx="551">
                  <c:v>2.407899553537697</c:v>
                </c:pt>
                <c:pt idx="552">
                  <c:v>2.3820000000000001</c:v>
                </c:pt>
                <c:pt idx="553">
                  <c:v>2.3799215722962388</c:v>
                </c:pt>
                <c:pt idx="554">
                  <c:v>2.3661802571180082</c:v>
                </c:pt>
                <c:pt idx="555">
                  <c:v>#N/A</c:v>
                </c:pt>
                <c:pt idx="556">
                  <c:v>#N/A</c:v>
                </c:pt>
                <c:pt idx="557">
                  <c:v>2.3069423754721585</c:v>
                </c:pt>
                <c:pt idx="558">
                  <c:v>2.3505523175043264</c:v>
                </c:pt>
                <c:pt idx="559">
                  <c:v>2.3181314403289215</c:v>
                </c:pt>
                <c:pt idx="560">
                  <c:v>2.3562517366208988</c:v>
                </c:pt>
                <c:pt idx="561">
                  <c:v>2.3351000000000002</c:v>
                </c:pt>
                <c:pt idx="562">
                  <c:v>2.3275064196677975</c:v>
                </c:pt>
                <c:pt idx="563">
                  <c:v>2.3662281132499987</c:v>
                </c:pt>
                <c:pt idx="564">
                  <c:v>2.3138353403913126</c:v>
                </c:pt>
                <c:pt idx="565">
                  <c:v>#N/A</c:v>
                </c:pt>
                <c:pt idx="566">
                  <c:v>#N/A</c:v>
                </c:pt>
                <c:pt idx="567">
                  <c:v>2.3750846872462965</c:v>
                </c:pt>
                <c:pt idx="568">
                  <c:v>#N/A</c:v>
                </c:pt>
                <c:pt idx="569">
                  <c:v>2.3003334261249542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2.4527431337456171</c:v>
                </c:pt>
                <c:pt idx="575">
                  <c:v>2.4761000000000002</c:v>
                </c:pt>
                <c:pt idx="576">
                  <c:v>2.5029071333950847</c:v>
                </c:pt>
                <c:pt idx="577">
                  <c:v>2.5309987083440539</c:v>
                </c:pt>
                <c:pt idx="578">
                  <c:v>2.5099016262606595</c:v>
                </c:pt>
                <c:pt idx="579">
                  <c:v>2.4678947660354118</c:v>
                </c:pt>
                <c:pt idx="580">
                  <c:v>2.4963439980446642</c:v>
                </c:pt>
                <c:pt idx="581">
                  <c:v>2.4652218783743112</c:v>
                </c:pt>
                <c:pt idx="582">
                  <c:v>2.5195430339753635</c:v>
                </c:pt>
                <c:pt idx="583">
                  <c:v>2.5090378938046944</c:v>
                </c:pt>
                <c:pt idx="584">
                  <c:v>2.4564520854835519</c:v>
                </c:pt>
                <c:pt idx="585">
                  <c:v>2.4869754749985296</c:v>
                </c:pt>
                <c:pt idx="586">
                  <c:v>#N/A</c:v>
                </c:pt>
                <c:pt idx="587">
                  <c:v>2.4006684483226657</c:v>
                </c:pt>
                <c:pt idx="588">
                  <c:v>2.3892477354828494</c:v>
                </c:pt>
                <c:pt idx="589">
                  <c:v>#N/A</c:v>
                </c:pt>
                <c:pt idx="590">
                  <c:v>#N/A</c:v>
                </c:pt>
                <c:pt idx="591">
                  <c:v>2.2456264622781767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2.4636871155089888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2.327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2.2021000000000002</c:v>
                </c:pt>
                <c:pt idx="1090">
                  <c:v>2.4316</c:v>
                </c:pt>
                <c:pt idx="1091">
                  <c:v>2.1856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2.8494999999999999</c:v>
                </c:pt>
                <c:pt idx="1096">
                  <c:v>2.7334000000000001</c:v>
                </c:pt>
                <c:pt idx="1097">
                  <c:v>2.7366000000000001</c:v>
                </c:pt>
                <c:pt idx="1098">
                  <c:v>2.601</c:v>
                </c:pt>
                <c:pt idx="1099">
                  <c:v>1.9999499999999999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2.0560999999999998</c:v>
                </c:pt>
                <c:pt idx="1105">
                  <c:v>2.5430000000000001</c:v>
                </c:pt>
                <c:pt idx="1106">
                  <c:v>3.15</c:v>
                </c:pt>
                <c:pt idx="1107">
                  <c:v>2.3252999999999999</c:v>
                </c:pt>
                <c:pt idx="1108">
                  <c:v>2.2884699999999998</c:v>
                </c:pt>
                <c:pt idx="1109">
                  <c:v>#N/A</c:v>
                </c:pt>
                <c:pt idx="1110">
                  <c:v>2.0449999999999999</c:v>
                </c:pt>
                <c:pt idx="1111">
                  <c:v>2.0070000000000001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2.3580999999999999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2.1059999999999999</c:v>
                </c:pt>
                <c:pt idx="1129">
                  <c:v>2.1035499999999998</c:v>
                </c:pt>
                <c:pt idx="1130">
                  <c:v>2.1110000000000002</c:v>
                </c:pt>
                <c:pt idx="1131">
                  <c:v>2.1</c:v>
                </c:pt>
                <c:pt idx="1132">
                  <c:v>#N/A</c:v>
                </c:pt>
                <c:pt idx="1133">
                  <c:v>2.0274000000000001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2.0093000000000001</c:v>
                </c:pt>
                <c:pt idx="1141">
                  <c:v>1.9978</c:v>
                </c:pt>
                <c:pt idx="1142">
                  <c:v>1.9587000000000001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2.2557999999999998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2.4641000000000002</c:v>
                </c:pt>
                <c:pt idx="1184">
                  <c:v>#N/A</c:v>
                </c:pt>
                <c:pt idx="1185">
                  <c:v>2.5527000000000002</c:v>
                </c:pt>
                <c:pt idx="1186">
                  <c:v>#N/A</c:v>
                </c:pt>
                <c:pt idx="1187">
                  <c:v>2.5991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2.0644399999999998</c:v>
                </c:pt>
                <c:pt idx="1217">
                  <c:v>#N/A</c:v>
                </c:pt>
                <c:pt idx="1218">
                  <c:v>2.0421999999999998</c:v>
                </c:pt>
                <c:pt idx="1219">
                  <c:v>2.0430000000000001</c:v>
                </c:pt>
                <c:pt idx="1220">
                  <c:v>2.0486</c:v>
                </c:pt>
                <c:pt idx="1221">
                  <c:v>2.3067000000000002</c:v>
                </c:pt>
                <c:pt idx="1222">
                  <c:v>2.306</c:v>
                </c:pt>
                <c:pt idx="1223">
                  <c:v>2.6</c:v>
                </c:pt>
                <c:pt idx="1224">
                  <c:v>2.5</c:v>
                </c:pt>
                <c:pt idx="1225">
                  <c:v>2.7202500000000001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2.4338000000000002</c:v>
                </c:pt>
                <c:pt idx="1258">
                  <c:v>2.3384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2.411</c:v>
                </c:pt>
                <c:pt idx="1264">
                  <c:v>2.5049999999999999</c:v>
                </c:pt>
                <c:pt idx="1265">
                  <c:v>2.4165999999999999</c:v>
                </c:pt>
                <c:pt idx="1266">
                  <c:v>#N/A</c:v>
                </c:pt>
                <c:pt idx="1267">
                  <c:v>2.4489999999999998</c:v>
                </c:pt>
                <c:pt idx="1268">
                  <c:v>2.4569999999999999</c:v>
                </c:pt>
                <c:pt idx="1269">
                  <c:v>#N/A</c:v>
                </c:pt>
                <c:pt idx="1270">
                  <c:v>2.4319999999999999</c:v>
                </c:pt>
                <c:pt idx="1271">
                  <c:v>2.4129999999999998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</c:numCache>
            </c:numRef>
          </c:xVal>
          <c:yVal>
            <c:numRef>
              <c:f>data!$F$3:$F$1300</c:f>
              <c:numCache>
                <c:formatCode>General</c:formatCode>
                <c:ptCount val="1298"/>
                <c:pt idx="0">
                  <c:v>3.1880000000000002</c:v>
                </c:pt>
                <c:pt idx="1">
                  <c:v>2.7530000000000001</c:v>
                </c:pt>
                <c:pt idx="2">
                  <c:v>2.9174500000000001</c:v>
                </c:pt>
                <c:pt idx="3">
                  <c:v>2.944</c:v>
                </c:pt>
                <c:pt idx="4">
                  <c:v>3.14</c:v>
                </c:pt>
                <c:pt idx="5">
                  <c:v>2.899</c:v>
                </c:pt>
                <c:pt idx="6">
                  <c:v>3.097</c:v>
                </c:pt>
                <c:pt idx="7">
                  <c:v>2.8312599999999999</c:v>
                </c:pt>
                <c:pt idx="8">
                  <c:v>2.8454000000000002</c:v>
                </c:pt>
                <c:pt idx="9">
                  <c:v>2.8136000000000001</c:v>
                </c:pt>
                <c:pt idx="10">
                  <c:v>3.00874</c:v>
                </c:pt>
                <c:pt idx="11">
                  <c:v>3.2046000000000001</c:v>
                </c:pt>
                <c:pt idx="12">
                  <c:v>3.3347000000000002</c:v>
                </c:pt>
                <c:pt idx="13">
                  <c:v>2.718</c:v>
                </c:pt>
                <c:pt idx="14">
                  <c:v>2.9026999999999998</c:v>
                </c:pt>
                <c:pt idx="15">
                  <c:v>3.1070000000000002</c:v>
                </c:pt>
                <c:pt idx="16">
                  <c:v>2.7584200000000001</c:v>
                </c:pt>
                <c:pt idx="17">
                  <c:v>2.8898999999999999</c:v>
                </c:pt>
                <c:pt idx="18">
                  <c:v>3.1551100000000001</c:v>
                </c:pt>
                <c:pt idx="19">
                  <c:v>2.9826000000000001</c:v>
                </c:pt>
                <c:pt idx="20">
                  <c:v>2.8157000000000001</c:v>
                </c:pt>
                <c:pt idx="21">
                  <c:v>2.855</c:v>
                </c:pt>
                <c:pt idx="22">
                  <c:v>2.8049200000000001</c:v>
                </c:pt>
                <c:pt idx="23">
                  <c:v>2.8920699999999999</c:v>
                </c:pt>
                <c:pt idx="24">
                  <c:v>2.7484999999999999</c:v>
                </c:pt>
                <c:pt idx="25">
                  <c:v>2.6495000000000002</c:v>
                </c:pt>
                <c:pt idx="26">
                  <c:v>2.8022999999999998</c:v>
                </c:pt>
                <c:pt idx="27">
                  <c:v>2.7178399999999998</c:v>
                </c:pt>
                <c:pt idx="28">
                  <c:v>2.7046999999999999</c:v>
                </c:pt>
                <c:pt idx="29">
                  <c:v>2.8369</c:v>
                </c:pt>
                <c:pt idx="30">
                  <c:v>2.8380000000000001</c:v>
                </c:pt>
                <c:pt idx="31">
                  <c:v>2.8660000000000001</c:v>
                </c:pt>
                <c:pt idx="32">
                  <c:v>2.8460299999999998</c:v>
                </c:pt>
                <c:pt idx="33">
                  <c:v>2.7570000000000001</c:v>
                </c:pt>
                <c:pt idx="34">
                  <c:v>2.8593999999999999</c:v>
                </c:pt>
                <c:pt idx="35">
                  <c:v>2.8292999999999999</c:v>
                </c:pt>
                <c:pt idx="36">
                  <c:v>2.9188999999999998</c:v>
                </c:pt>
                <c:pt idx="37">
                  <c:v>2.786</c:v>
                </c:pt>
                <c:pt idx="38">
                  <c:v>2.9224999999999999</c:v>
                </c:pt>
                <c:pt idx="39">
                  <c:v>2.8970199999999999</c:v>
                </c:pt>
                <c:pt idx="40">
                  <c:v>2.9062100000000002</c:v>
                </c:pt>
                <c:pt idx="41">
                  <c:v>2.51023</c:v>
                </c:pt>
                <c:pt idx="42">
                  <c:v>2.9035199999999999</c:v>
                </c:pt>
                <c:pt idx="43">
                  <c:v>3.1055999999999999</c:v>
                </c:pt>
                <c:pt idx="44">
                  <c:v>3.0531999999999999</c:v>
                </c:pt>
                <c:pt idx="45">
                  <c:v>2.8751000000000002</c:v>
                </c:pt>
                <c:pt idx="46">
                  <c:v>2.8468</c:v>
                </c:pt>
                <c:pt idx="47">
                  <c:v>2.8765000000000001</c:v>
                </c:pt>
                <c:pt idx="48">
                  <c:v>2.80707</c:v>
                </c:pt>
                <c:pt idx="49">
                  <c:v>3.1049000000000002</c:v>
                </c:pt>
                <c:pt idx="50">
                  <c:v>3.2294</c:v>
                </c:pt>
                <c:pt idx="51">
                  <c:v>2.9861</c:v>
                </c:pt>
                <c:pt idx="52">
                  <c:v>2.9655999999999998</c:v>
                </c:pt>
                <c:pt idx="53">
                  <c:v>2.9676999999999998</c:v>
                </c:pt>
                <c:pt idx="54">
                  <c:v>2.9641999999999999</c:v>
                </c:pt>
                <c:pt idx="55">
                  <c:v>2.9578000000000002</c:v>
                </c:pt>
                <c:pt idx="56">
                  <c:v>2.9508000000000001</c:v>
                </c:pt>
                <c:pt idx="57">
                  <c:v>2.9409000000000001</c:v>
                </c:pt>
                <c:pt idx="58">
                  <c:v>3.5285000000000002</c:v>
                </c:pt>
                <c:pt idx="59">
                  <c:v>3.4089999999999998</c:v>
                </c:pt>
                <c:pt idx="60">
                  <c:v>3.1280000000000001</c:v>
                </c:pt>
                <c:pt idx="61">
                  <c:v>3.4152999999999998</c:v>
                </c:pt>
                <c:pt idx="62">
                  <c:v>3.194</c:v>
                </c:pt>
                <c:pt idx="63">
                  <c:v>2.9150499999999999</c:v>
                </c:pt>
                <c:pt idx="64">
                  <c:v>3.3206000000000002</c:v>
                </c:pt>
                <c:pt idx="65">
                  <c:v>2.9567000000000001</c:v>
                </c:pt>
                <c:pt idx="66">
                  <c:v>3.1705999999999999</c:v>
                </c:pt>
                <c:pt idx="67">
                  <c:v>3.2879999999999998</c:v>
                </c:pt>
                <c:pt idx="68">
                  <c:v>2.9910000000000001</c:v>
                </c:pt>
                <c:pt idx="69">
                  <c:v>3.1110000000000002</c:v>
                </c:pt>
                <c:pt idx="70">
                  <c:v>3.1970000000000001</c:v>
                </c:pt>
                <c:pt idx="71">
                  <c:v>2.8896999999999999</c:v>
                </c:pt>
                <c:pt idx="72">
                  <c:v>2.9535999999999998</c:v>
                </c:pt>
                <c:pt idx="73">
                  <c:v>2.9154</c:v>
                </c:pt>
                <c:pt idx="74">
                  <c:v>2.9161000000000001</c:v>
                </c:pt>
                <c:pt idx="75">
                  <c:v>2.8984000000000001</c:v>
                </c:pt>
                <c:pt idx="76">
                  <c:v>3.2639999999999998</c:v>
                </c:pt>
                <c:pt idx="77">
                  <c:v>3.0102000000000002</c:v>
                </c:pt>
                <c:pt idx="78">
                  <c:v>2.9762</c:v>
                </c:pt>
                <c:pt idx="79">
                  <c:v>2.9634999999999998</c:v>
                </c:pt>
                <c:pt idx="80">
                  <c:v>2.9542999999999999</c:v>
                </c:pt>
                <c:pt idx="81">
                  <c:v>2.8530000000000002</c:v>
                </c:pt>
                <c:pt idx="82">
                  <c:v>2.8090000000000002</c:v>
                </c:pt>
                <c:pt idx="83">
                  <c:v>2.9112</c:v>
                </c:pt>
                <c:pt idx="84">
                  <c:v>2.93302</c:v>
                </c:pt>
                <c:pt idx="85">
                  <c:v>2.8397000000000001</c:v>
                </c:pt>
                <c:pt idx="86">
                  <c:v>2.8719999999999999</c:v>
                </c:pt>
                <c:pt idx="87">
                  <c:v>2.8708499999999999</c:v>
                </c:pt>
                <c:pt idx="88">
                  <c:v>2.9655999999999998</c:v>
                </c:pt>
                <c:pt idx="89">
                  <c:v>2.9274</c:v>
                </c:pt>
                <c:pt idx="90">
                  <c:v>3.0434000000000001</c:v>
                </c:pt>
                <c:pt idx="91">
                  <c:v>3.0228999999999999</c:v>
                </c:pt>
                <c:pt idx="92">
                  <c:v>2.8736999999999999</c:v>
                </c:pt>
                <c:pt idx="93">
                  <c:v>3.4026000000000001</c:v>
                </c:pt>
                <c:pt idx="94">
                  <c:v>3.3466999999999998</c:v>
                </c:pt>
                <c:pt idx="95">
                  <c:v>3.3774000000000002</c:v>
                </c:pt>
                <c:pt idx="96">
                  <c:v>3.26</c:v>
                </c:pt>
                <c:pt idx="97">
                  <c:v>3.2810000000000001</c:v>
                </c:pt>
                <c:pt idx="98">
                  <c:v>2.6637</c:v>
                </c:pt>
                <c:pt idx="99">
                  <c:v>2.5421999999999998</c:v>
                </c:pt>
                <c:pt idx="100">
                  <c:v>2.7530000000000001</c:v>
                </c:pt>
                <c:pt idx="101">
                  <c:v>2.8129</c:v>
                </c:pt>
                <c:pt idx="102">
                  <c:v>2.8610000000000002</c:v>
                </c:pt>
                <c:pt idx="103">
                  <c:v>2.8439999999999999</c:v>
                </c:pt>
                <c:pt idx="104">
                  <c:v>2.8892000000000002</c:v>
                </c:pt>
                <c:pt idx="105">
                  <c:v>3.2732000000000001</c:v>
                </c:pt>
                <c:pt idx="106">
                  <c:v>3.0055999999999998</c:v>
                </c:pt>
                <c:pt idx="107">
                  <c:v>3.0377000000000001</c:v>
                </c:pt>
                <c:pt idx="108">
                  <c:v>3.13</c:v>
                </c:pt>
                <c:pt idx="109">
                  <c:v>3.1960000000000002</c:v>
                </c:pt>
                <c:pt idx="110">
                  <c:v>2.8020999999999998</c:v>
                </c:pt>
                <c:pt idx="111">
                  <c:v>2.7852000000000001</c:v>
                </c:pt>
                <c:pt idx="112">
                  <c:v>2.7461000000000002</c:v>
                </c:pt>
                <c:pt idx="113">
                  <c:v>2.7113999999999998</c:v>
                </c:pt>
                <c:pt idx="114">
                  <c:v>2.8700999999999999</c:v>
                </c:pt>
                <c:pt idx="115">
                  <c:v>2.8355000000000001</c:v>
                </c:pt>
                <c:pt idx="116">
                  <c:v>2.6488999999999998</c:v>
                </c:pt>
                <c:pt idx="117">
                  <c:v>3.0049999999999999</c:v>
                </c:pt>
                <c:pt idx="118">
                  <c:v>3.0259999999999998</c:v>
                </c:pt>
                <c:pt idx="119">
                  <c:v>3.2909999999999999</c:v>
                </c:pt>
                <c:pt idx="120">
                  <c:v>2.9826000000000001</c:v>
                </c:pt>
                <c:pt idx="121">
                  <c:v>2.956</c:v>
                </c:pt>
                <c:pt idx="122">
                  <c:v>2.9485999999999999</c:v>
                </c:pt>
                <c:pt idx="123">
                  <c:v>2.7930999999999999</c:v>
                </c:pt>
                <c:pt idx="124">
                  <c:v>2.8107000000000002</c:v>
                </c:pt>
                <c:pt idx="125">
                  <c:v>2.8191999999999999</c:v>
                </c:pt>
                <c:pt idx="126">
                  <c:v>2.9338000000000002</c:v>
                </c:pt>
                <c:pt idx="127">
                  <c:v>2.5208400000000002</c:v>
                </c:pt>
                <c:pt idx="128">
                  <c:v>3.3523900000000002</c:v>
                </c:pt>
                <c:pt idx="129">
                  <c:v>3.0179</c:v>
                </c:pt>
                <c:pt idx="130">
                  <c:v>3.0009999999999999</c:v>
                </c:pt>
                <c:pt idx="131">
                  <c:v>2.6509399999999999</c:v>
                </c:pt>
                <c:pt idx="132">
                  <c:v>3.2173400000000001</c:v>
                </c:pt>
                <c:pt idx="133">
                  <c:v>3.2145100000000002</c:v>
                </c:pt>
                <c:pt idx="134">
                  <c:v>3.1233</c:v>
                </c:pt>
                <c:pt idx="135">
                  <c:v>2.9528799999999999</c:v>
                </c:pt>
                <c:pt idx="136">
                  <c:v>3.4649999999999999</c:v>
                </c:pt>
                <c:pt idx="137">
                  <c:v>3.444</c:v>
                </c:pt>
                <c:pt idx="138">
                  <c:v>2.5597300000000001</c:v>
                </c:pt>
                <c:pt idx="139">
                  <c:v>3.4295</c:v>
                </c:pt>
                <c:pt idx="140">
                  <c:v>3.45139</c:v>
                </c:pt>
                <c:pt idx="141">
                  <c:v>3.4079999999999999</c:v>
                </c:pt>
                <c:pt idx="142">
                  <c:v>3.3729</c:v>
                </c:pt>
                <c:pt idx="143">
                  <c:v>2.8595000000000002</c:v>
                </c:pt>
                <c:pt idx="144">
                  <c:v>2.891</c:v>
                </c:pt>
                <c:pt idx="145">
                  <c:v>2.8588</c:v>
                </c:pt>
                <c:pt idx="146">
                  <c:v>2.835</c:v>
                </c:pt>
                <c:pt idx="147">
                  <c:v>2.8290000000000002</c:v>
                </c:pt>
                <c:pt idx="148">
                  <c:v>2.7839999999999998</c:v>
                </c:pt>
                <c:pt idx="149">
                  <c:v>2.879</c:v>
                </c:pt>
                <c:pt idx="150">
                  <c:v>2.8213599999999999</c:v>
                </c:pt>
                <c:pt idx="151">
                  <c:v>2.8090000000000002</c:v>
                </c:pt>
                <c:pt idx="152">
                  <c:v>3.1438000000000001</c:v>
                </c:pt>
                <c:pt idx="153">
                  <c:v>2.8616600000000001</c:v>
                </c:pt>
                <c:pt idx="154">
                  <c:v>2.8043999999999998</c:v>
                </c:pt>
                <c:pt idx="155">
                  <c:v>2.9651900000000002</c:v>
                </c:pt>
                <c:pt idx="156">
                  <c:v>2.8425699999999998</c:v>
                </c:pt>
                <c:pt idx="157">
                  <c:v>3.17279</c:v>
                </c:pt>
                <c:pt idx="158">
                  <c:v>2.8180000000000001</c:v>
                </c:pt>
                <c:pt idx="159">
                  <c:v>2.8069999999999999</c:v>
                </c:pt>
                <c:pt idx="160">
                  <c:v>2.6702900000000001</c:v>
                </c:pt>
                <c:pt idx="161">
                  <c:v>3.1943000000000001</c:v>
                </c:pt>
                <c:pt idx="162">
                  <c:v>2.7926500000000001</c:v>
                </c:pt>
                <c:pt idx="163">
                  <c:v>3.1640000000000001</c:v>
                </c:pt>
                <c:pt idx="164">
                  <c:v>3.1436999999999999</c:v>
                </c:pt>
                <c:pt idx="165">
                  <c:v>3.1227499999999999</c:v>
                </c:pt>
                <c:pt idx="166">
                  <c:v>2.6109100000000001</c:v>
                </c:pt>
                <c:pt idx="167">
                  <c:v>3.7530000000000001</c:v>
                </c:pt>
                <c:pt idx="168">
                  <c:v>2.8759000000000001</c:v>
                </c:pt>
                <c:pt idx="169">
                  <c:v>2.8121</c:v>
                </c:pt>
                <c:pt idx="170">
                  <c:v>2.875</c:v>
                </c:pt>
                <c:pt idx="171">
                  <c:v>2.7267000000000001</c:v>
                </c:pt>
                <c:pt idx="172">
                  <c:v>2.8279999999999998</c:v>
                </c:pt>
                <c:pt idx="173">
                  <c:v>2.9809000000000001</c:v>
                </c:pt>
                <c:pt idx="174">
                  <c:v>2.9672999999999998</c:v>
                </c:pt>
                <c:pt idx="175">
                  <c:v>2.9182299999999999</c:v>
                </c:pt>
                <c:pt idx="176">
                  <c:v>2.8532000000000002</c:v>
                </c:pt>
                <c:pt idx="177">
                  <c:v>2.6621000000000001</c:v>
                </c:pt>
                <c:pt idx="178">
                  <c:v>3.6358999999999999</c:v>
                </c:pt>
                <c:pt idx="179">
                  <c:v>3.7921999999999998</c:v>
                </c:pt>
                <c:pt idx="180">
                  <c:v>2.6941999999999999</c:v>
                </c:pt>
                <c:pt idx="181">
                  <c:v>3.187354526876482</c:v>
                </c:pt>
                <c:pt idx="182">
                  <c:v>2.7519888816999245</c:v>
                </c:pt>
                <c:pt idx="183">
                  <c:v>2.9784044730358574</c:v>
                </c:pt>
                <c:pt idx="184">
                  <c:v>2.9151891267977796</c:v>
                </c:pt>
                <c:pt idx="185">
                  <c:v>2.8282857033899531</c:v>
                </c:pt>
                <c:pt idx="186">
                  <c:v>2.8468119010570403</c:v>
                </c:pt>
                <c:pt idx="187">
                  <c:v>2.8471654544476341</c:v>
                </c:pt>
                <c:pt idx="188">
                  <c:v>2.8835814536787412</c:v>
                </c:pt>
                <c:pt idx="189">
                  <c:v>2.9019662299895912</c:v>
                </c:pt>
                <c:pt idx="190">
                  <c:v>2.8967336398088106</c:v>
                </c:pt>
                <c:pt idx="191">
                  <c:v>3.0671463740747686</c:v>
                </c:pt>
                <c:pt idx="192">
                  <c:v>3.0876524707291786</c:v>
                </c:pt>
                <c:pt idx="193">
                  <c:v>2.9197146101973739</c:v>
                </c:pt>
                <c:pt idx="194">
                  <c:v>3.0307303748436616</c:v>
                </c:pt>
                <c:pt idx="195">
                  <c:v>2.9646158908027189</c:v>
                </c:pt>
                <c:pt idx="196">
                  <c:v>2.897087193199404</c:v>
                </c:pt>
                <c:pt idx="197">
                  <c:v>2.8819551080820123</c:v>
                </c:pt>
                <c:pt idx="198">
                  <c:v>2.6601357108237922</c:v>
                </c:pt>
                <c:pt idx="199">
                  <c:v>3.2350135239284552</c:v>
                </c:pt>
                <c:pt idx="200">
                  <c:v>2.7768083297195725</c:v>
                </c:pt>
                <c:pt idx="201">
                  <c:v>2.8390337264639882</c:v>
                </c:pt>
                <c:pt idx="202">
                  <c:v>2.8404479400263618</c:v>
                </c:pt>
                <c:pt idx="203">
                  <c:v>2.8736819587421292</c:v>
                </c:pt>
                <c:pt idx="204">
                  <c:v>2.9062088706767106</c:v>
                </c:pt>
                <c:pt idx="205">
                  <c:v>2.8779245994292486</c:v>
                </c:pt>
                <c:pt idx="206">
                  <c:v>2.9293383334893224</c:v>
                </c:pt>
                <c:pt idx="207">
                  <c:v>2.926014931617746</c:v>
                </c:pt>
                <c:pt idx="208">
                  <c:v>2.9244734388347591</c:v>
                </c:pt>
                <c:pt idx="209">
                  <c:v>2.9220268493718535</c:v>
                </c:pt>
                <c:pt idx="210">
                  <c:v>2.9163841372579848</c:v>
                </c:pt>
                <c:pt idx="211">
                  <c:v>2.8623682502431445</c:v>
                </c:pt>
                <c:pt idx="212">
                  <c:v>2.8994913562554383</c:v>
                </c:pt>
                <c:pt idx="213">
                  <c:v>2.665665285852671</c:v>
                </c:pt>
                <c:pt idx="214">
                  <c:v>2.6696321548951274</c:v>
                </c:pt>
                <c:pt idx="215">
                  <c:v>2.6709544445759459</c:v>
                </c:pt>
                <c:pt idx="216">
                  <c:v>2.8857027740223011</c:v>
                </c:pt>
                <c:pt idx="217">
                  <c:v>2.8956022689589123</c:v>
                </c:pt>
                <c:pt idx="218">
                  <c:v>2.9118657249262032</c:v>
                </c:pt>
                <c:pt idx="219">
                  <c:v>2.888531201147047</c:v>
                </c:pt>
                <c:pt idx="220">
                  <c:v>2.9033804435519643</c:v>
                </c:pt>
                <c:pt idx="221">
                  <c:v>2.9118657249262032</c:v>
                </c:pt>
                <c:pt idx="222">
                  <c:v>2.7604034523960443</c:v>
                </c:pt>
                <c:pt idx="223">
                  <c:v>2.9359000000000002</c:v>
                </c:pt>
                <c:pt idx="224">
                  <c:v>2.5059900000000002</c:v>
                </c:pt>
                <c:pt idx="225">
                  <c:v>2.5618500000000002</c:v>
                </c:pt>
                <c:pt idx="226">
                  <c:v>2.5639699999999999</c:v>
                </c:pt>
                <c:pt idx="227">
                  <c:v>2.6205400000000001</c:v>
                </c:pt>
                <c:pt idx="228">
                  <c:v>2.73367</c:v>
                </c:pt>
                <c:pt idx="229">
                  <c:v>2.4683700000000002</c:v>
                </c:pt>
                <c:pt idx="230">
                  <c:v>2.48902</c:v>
                </c:pt>
                <c:pt idx="231">
                  <c:v>2.48902</c:v>
                </c:pt>
                <c:pt idx="232">
                  <c:v>2.5668000000000002</c:v>
                </c:pt>
                <c:pt idx="233">
                  <c:v>2.6092200000000001</c:v>
                </c:pt>
                <c:pt idx="234">
                  <c:v>2.5526599999999999</c:v>
                </c:pt>
                <c:pt idx="235">
                  <c:v>2.7364999999999999</c:v>
                </c:pt>
                <c:pt idx="236">
                  <c:v>2.6637</c:v>
                </c:pt>
                <c:pt idx="237">
                  <c:v>2.6949299999999998</c:v>
                </c:pt>
                <c:pt idx="238">
                  <c:v>3.012</c:v>
                </c:pt>
                <c:pt idx="239">
                  <c:v>3.0550000000000002</c:v>
                </c:pt>
                <c:pt idx="240">
                  <c:v>2.8010000000000002</c:v>
                </c:pt>
                <c:pt idx="241">
                  <c:v>2.7294299999999998</c:v>
                </c:pt>
                <c:pt idx="242">
                  <c:v>2.6127600000000002</c:v>
                </c:pt>
                <c:pt idx="243">
                  <c:v>3.1430899999999999</c:v>
                </c:pt>
                <c:pt idx="244">
                  <c:v>3.0207600000000001</c:v>
                </c:pt>
                <c:pt idx="245">
                  <c:v>2.9470000000000001</c:v>
                </c:pt>
                <c:pt idx="246">
                  <c:v>2.47417</c:v>
                </c:pt>
                <c:pt idx="247">
                  <c:v>2.8192300000000001</c:v>
                </c:pt>
                <c:pt idx="248">
                  <c:v>2.91</c:v>
                </c:pt>
                <c:pt idx="249">
                  <c:v>2.7959000000000001</c:v>
                </c:pt>
                <c:pt idx="250">
                  <c:v>2.6960000000000002</c:v>
                </c:pt>
                <c:pt idx="251">
                  <c:v>3</c:v>
                </c:pt>
                <c:pt idx="252">
                  <c:v>2.6926999999999999</c:v>
                </c:pt>
                <c:pt idx="253">
                  <c:v>2.7189000000000001</c:v>
                </c:pt>
                <c:pt idx="254">
                  <c:v>2.7987299999999999</c:v>
                </c:pt>
                <c:pt idx="255">
                  <c:v>2.8809999999999998</c:v>
                </c:pt>
                <c:pt idx="256">
                  <c:v>2.911</c:v>
                </c:pt>
                <c:pt idx="257">
                  <c:v>2.9062000000000001</c:v>
                </c:pt>
                <c:pt idx="258">
                  <c:v>2.9394</c:v>
                </c:pt>
                <c:pt idx="259">
                  <c:v>2.9188999999999998</c:v>
                </c:pt>
                <c:pt idx="260">
                  <c:v>2.6179000000000001</c:v>
                </c:pt>
                <c:pt idx="261">
                  <c:v>2.742</c:v>
                </c:pt>
                <c:pt idx="262">
                  <c:v>3.0264199999999999</c:v>
                </c:pt>
                <c:pt idx="263">
                  <c:v>3.1349999999999998</c:v>
                </c:pt>
                <c:pt idx="264">
                  <c:v>2.5894200000000001</c:v>
                </c:pt>
                <c:pt idx="265">
                  <c:v>2.7839999999999998</c:v>
                </c:pt>
                <c:pt idx="266">
                  <c:v>2.6145</c:v>
                </c:pt>
                <c:pt idx="267">
                  <c:v>2.5625549750200487</c:v>
                </c:pt>
                <c:pt idx="268">
                  <c:v>2.6934404402176781</c:v>
                </c:pt>
                <c:pt idx="269">
                  <c:v>2.6952082071706447</c:v>
                </c:pt>
                <c:pt idx="270">
                  <c:v>3.0257099166972372</c:v>
                </c:pt>
                <c:pt idx="271">
                  <c:v>2.8086281348729671</c:v>
                </c:pt>
                <c:pt idx="272">
                  <c:v>2.8107494552165266</c:v>
                </c:pt>
                <c:pt idx="273">
                  <c:v>2.8100423484353403</c:v>
                </c:pt>
                <c:pt idx="274">
                  <c:v>2.8135778823412729</c:v>
                </c:pt>
                <c:pt idx="275">
                  <c:v>2.5745757903002198</c:v>
                </c:pt>
                <c:pt idx="276">
                  <c:v>2.8489332214006002</c:v>
                </c:pt>
                <c:pt idx="277">
                  <c:v>2.8595398231183982</c:v>
                </c:pt>
                <c:pt idx="278">
                  <c:v>2.8920667350529796</c:v>
                </c:pt>
                <c:pt idx="279">
                  <c:v>2.5950799999999998</c:v>
                </c:pt>
                <c:pt idx="280">
                  <c:v>2.6240732649832781</c:v>
                </c:pt>
                <c:pt idx="281">
                  <c:v>3.0617723625377509</c:v>
                </c:pt>
                <c:pt idx="282">
                  <c:v>3.1678383797157332</c:v>
                </c:pt>
                <c:pt idx="283">
                  <c:v>3.0971277015970782</c:v>
                </c:pt>
                <c:pt idx="284">
                  <c:v>3.1112698372208096</c:v>
                </c:pt>
                <c:pt idx="285">
                  <c:v>3.0971277015970782</c:v>
                </c:pt>
                <c:pt idx="286">
                  <c:v>3.081571352410974</c:v>
                </c:pt>
                <c:pt idx="287">
                  <c:v>3.0603581489753782</c:v>
                </c:pt>
                <c:pt idx="288">
                  <c:v>2.9814500000000002</c:v>
                </c:pt>
                <c:pt idx="289">
                  <c:v>3.0314000000000001</c:v>
                </c:pt>
                <c:pt idx="290">
                  <c:v>2.8361999999999998</c:v>
                </c:pt>
                <c:pt idx="291">
                  <c:v>2.8157000000000001</c:v>
                </c:pt>
                <c:pt idx="292">
                  <c:v>3.0590000000000002</c:v>
                </c:pt>
                <c:pt idx="293">
                  <c:v>2.8963000000000001</c:v>
                </c:pt>
                <c:pt idx="294">
                  <c:v>3.0870000000000002</c:v>
                </c:pt>
                <c:pt idx="295">
                  <c:v>2.7742</c:v>
                </c:pt>
                <c:pt idx="296">
                  <c:v>3.17632</c:v>
                </c:pt>
                <c:pt idx="297">
                  <c:v>2.7280199999999999</c:v>
                </c:pt>
                <c:pt idx="298">
                  <c:v>2.8786299999999998</c:v>
                </c:pt>
                <c:pt idx="299">
                  <c:v>2.8690000000000002</c:v>
                </c:pt>
                <c:pt idx="300">
                  <c:v>3.1960000000000002</c:v>
                </c:pt>
                <c:pt idx="301">
                  <c:v>2.7759999999999998</c:v>
                </c:pt>
                <c:pt idx="302">
                  <c:v>2.8963100000000002</c:v>
                </c:pt>
                <c:pt idx="303">
                  <c:v>3.06</c:v>
                </c:pt>
                <c:pt idx="304">
                  <c:v>2.7608000000000001</c:v>
                </c:pt>
                <c:pt idx="305">
                  <c:v>2.7738999999999998</c:v>
                </c:pt>
                <c:pt idx="306">
                  <c:v>2.7467999999999999</c:v>
                </c:pt>
                <c:pt idx="307">
                  <c:v>3.1560000000000001</c:v>
                </c:pt>
                <c:pt idx="308">
                  <c:v>3.0434000000000001</c:v>
                </c:pt>
                <c:pt idx="309">
                  <c:v>2.7732999999999999</c:v>
                </c:pt>
                <c:pt idx="310">
                  <c:v>2.89</c:v>
                </c:pt>
                <c:pt idx="311">
                  <c:v>2.7208999999999999</c:v>
                </c:pt>
                <c:pt idx="312">
                  <c:v>2.8178200000000002</c:v>
                </c:pt>
                <c:pt idx="313">
                  <c:v>3.0329999999999999</c:v>
                </c:pt>
                <c:pt idx="314">
                  <c:v>2.7</c:v>
                </c:pt>
                <c:pt idx="315">
                  <c:v>2.8107500000000001</c:v>
                </c:pt>
                <c:pt idx="316">
                  <c:v>3.0038</c:v>
                </c:pt>
                <c:pt idx="317">
                  <c:v>2.7747000000000002</c:v>
                </c:pt>
                <c:pt idx="318">
                  <c:v>2.8235000000000001</c:v>
                </c:pt>
                <c:pt idx="319">
                  <c:v>2.7437999999999998</c:v>
                </c:pt>
                <c:pt idx="320">
                  <c:v>2.7572000000000001</c:v>
                </c:pt>
                <c:pt idx="321">
                  <c:v>2.8425699999999998</c:v>
                </c:pt>
                <c:pt idx="322">
                  <c:v>3.0525799999999998</c:v>
                </c:pt>
                <c:pt idx="323">
                  <c:v>2.7690299999999999</c:v>
                </c:pt>
                <c:pt idx="324">
                  <c:v>2.7046999999999999</c:v>
                </c:pt>
                <c:pt idx="325">
                  <c:v>2.8142900000000002</c:v>
                </c:pt>
                <c:pt idx="326">
                  <c:v>3.0150999999999999</c:v>
                </c:pt>
                <c:pt idx="327">
                  <c:v>2.93025</c:v>
                </c:pt>
                <c:pt idx="328">
                  <c:v>2.8107500000000001</c:v>
                </c:pt>
                <c:pt idx="329">
                  <c:v>3.14</c:v>
                </c:pt>
                <c:pt idx="330">
                  <c:v>2.9938899999999999</c:v>
                </c:pt>
                <c:pt idx="331">
                  <c:v>3.1869999999999998</c:v>
                </c:pt>
                <c:pt idx="332">
                  <c:v>2.6619999999999999</c:v>
                </c:pt>
                <c:pt idx="333">
                  <c:v>2.7284000000000002</c:v>
                </c:pt>
                <c:pt idx="334">
                  <c:v>2.673</c:v>
                </c:pt>
                <c:pt idx="335">
                  <c:v>2.7829999999999999</c:v>
                </c:pt>
                <c:pt idx="336">
                  <c:v>2.9853999999999998</c:v>
                </c:pt>
                <c:pt idx="337">
                  <c:v>2.8439999999999999</c:v>
                </c:pt>
                <c:pt idx="338">
                  <c:v>3.0489999999999999</c:v>
                </c:pt>
                <c:pt idx="339">
                  <c:v>2.9253</c:v>
                </c:pt>
                <c:pt idx="340">
                  <c:v>3.125</c:v>
                </c:pt>
                <c:pt idx="341">
                  <c:v>2.7442799999999998</c:v>
                </c:pt>
                <c:pt idx="342">
                  <c:v>2.80863</c:v>
                </c:pt>
                <c:pt idx="343">
                  <c:v>2.9274200000000001</c:v>
                </c:pt>
                <c:pt idx="344">
                  <c:v>2.7987000000000002</c:v>
                </c:pt>
                <c:pt idx="345">
                  <c:v>2.8645</c:v>
                </c:pt>
                <c:pt idx="346">
                  <c:v>3.0619999999999998</c:v>
                </c:pt>
                <c:pt idx="347">
                  <c:v>3.0790000000000002</c:v>
                </c:pt>
                <c:pt idx="348">
                  <c:v>2.8106</c:v>
                </c:pt>
                <c:pt idx="349">
                  <c:v>2.7139000000000002</c:v>
                </c:pt>
                <c:pt idx="350">
                  <c:v>3.024</c:v>
                </c:pt>
                <c:pt idx="351">
                  <c:v>2.9963000000000002</c:v>
                </c:pt>
                <c:pt idx="352">
                  <c:v>2.8892000000000002</c:v>
                </c:pt>
                <c:pt idx="353">
                  <c:v>3.0720000000000001</c:v>
                </c:pt>
                <c:pt idx="354">
                  <c:v>2.94156</c:v>
                </c:pt>
                <c:pt idx="355">
                  <c:v>3.15299</c:v>
                </c:pt>
                <c:pt idx="356">
                  <c:v>2.8580999999999999</c:v>
                </c:pt>
                <c:pt idx="357">
                  <c:v>2.8149999999999999</c:v>
                </c:pt>
                <c:pt idx="358">
                  <c:v>3.06</c:v>
                </c:pt>
                <c:pt idx="359">
                  <c:v>2.9489999999999998</c:v>
                </c:pt>
                <c:pt idx="360">
                  <c:v>3.1049099999999998</c:v>
                </c:pt>
                <c:pt idx="361">
                  <c:v>2.7895400000000001</c:v>
                </c:pt>
                <c:pt idx="362">
                  <c:v>2.8609499999999999</c:v>
                </c:pt>
                <c:pt idx="363">
                  <c:v>3.09</c:v>
                </c:pt>
                <c:pt idx="364">
                  <c:v>3.09076</c:v>
                </c:pt>
                <c:pt idx="365">
                  <c:v>2.7410000000000001</c:v>
                </c:pt>
                <c:pt idx="366">
                  <c:v>3.0646</c:v>
                </c:pt>
                <c:pt idx="367">
                  <c:v>2.8370000000000002</c:v>
                </c:pt>
                <c:pt idx="368">
                  <c:v>2.8860000000000001</c:v>
                </c:pt>
                <c:pt idx="369">
                  <c:v>3.012</c:v>
                </c:pt>
                <c:pt idx="370">
                  <c:v>2.88924</c:v>
                </c:pt>
                <c:pt idx="371">
                  <c:v>3.1589999999999998</c:v>
                </c:pt>
                <c:pt idx="372">
                  <c:v>2.8809999999999998</c:v>
                </c:pt>
                <c:pt idx="373">
                  <c:v>2.9040900000000001</c:v>
                </c:pt>
                <c:pt idx="374">
                  <c:v>2.81853</c:v>
                </c:pt>
                <c:pt idx="375">
                  <c:v>3.089</c:v>
                </c:pt>
                <c:pt idx="376">
                  <c:v>3.0780400000000001</c:v>
                </c:pt>
                <c:pt idx="377">
                  <c:v>2.7484999999999999</c:v>
                </c:pt>
                <c:pt idx="378">
                  <c:v>2.6905000000000001</c:v>
                </c:pt>
                <c:pt idx="379">
                  <c:v>2.9981</c:v>
                </c:pt>
                <c:pt idx="380">
                  <c:v>2.7294</c:v>
                </c:pt>
                <c:pt idx="381">
                  <c:v>3.0339999999999998</c:v>
                </c:pt>
                <c:pt idx="382">
                  <c:v>2.6762000000000001</c:v>
                </c:pt>
                <c:pt idx="383">
                  <c:v>2.6789999999999998</c:v>
                </c:pt>
                <c:pt idx="384">
                  <c:v>2.8069999999999999</c:v>
                </c:pt>
                <c:pt idx="385">
                  <c:v>2.8672</c:v>
                </c:pt>
                <c:pt idx="386">
                  <c:v>2.7846000000000002</c:v>
                </c:pt>
                <c:pt idx="387">
                  <c:v>3.0209999999999999</c:v>
                </c:pt>
                <c:pt idx="388">
                  <c:v>2.8010000000000002</c:v>
                </c:pt>
                <c:pt idx="389">
                  <c:v>2.8927738418341664</c:v>
                </c:pt>
                <c:pt idx="390">
                  <c:v>2.8736819587421292</c:v>
                </c:pt>
                <c:pt idx="391">
                  <c:v>2.7527666991592294</c:v>
                </c:pt>
                <c:pt idx="392">
                  <c:v>2.837195248832904</c:v>
                </c:pt>
                <c:pt idx="393">
                  <c:v>3.0221743827913041</c:v>
                </c:pt>
                <c:pt idx="394">
                  <c:v>2.6222418584200051</c:v>
                </c:pt>
                <c:pt idx="395">
                  <c:v>2.7011479041326116</c:v>
                </c:pt>
                <c:pt idx="396">
                  <c:v>2.9323718215806132</c:v>
                </c:pt>
                <c:pt idx="397">
                  <c:v>2.7860714285531163</c:v>
                </c:pt>
                <c:pt idx="398">
                  <c:v>2.8209317928656126</c:v>
                </c:pt>
                <c:pt idx="399">
                  <c:v>2.8489332214006002</c:v>
                </c:pt>
                <c:pt idx="400">
                  <c:v>2.8439834739322944</c:v>
                </c:pt>
                <c:pt idx="401">
                  <c:v>2.9224723266440011</c:v>
                </c:pt>
                <c:pt idx="402">
                  <c:v>3.0950063812535187</c:v>
                </c:pt>
                <c:pt idx="403">
                  <c:v>3.1112698372208096</c:v>
                </c:pt>
                <c:pt idx="404">
                  <c:v>3.0759852088396009</c:v>
                </c:pt>
                <c:pt idx="405">
                  <c:v>2.1354624791833738</c:v>
                </c:pt>
                <c:pt idx="406">
                  <c:v>2.8362052993392424</c:v>
                </c:pt>
                <c:pt idx="407">
                  <c:v>2.602152954766495</c:v>
                </c:pt>
                <c:pt idx="408">
                  <c:v>2.5735858408065586</c:v>
                </c:pt>
                <c:pt idx="409">
                  <c:v>2.6494583984278752</c:v>
                </c:pt>
                <c:pt idx="410">
                  <c:v>2.6516504294495533</c:v>
                </c:pt>
                <c:pt idx="411">
                  <c:v>2.7011479041326116</c:v>
                </c:pt>
                <c:pt idx="412">
                  <c:v>2.6749849532287095</c:v>
                </c:pt>
                <c:pt idx="413">
                  <c:v>2.5352606532662478</c:v>
                </c:pt>
                <c:pt idx="414">
                  <c:v>2.7669100000000002</c:v>
                </c:pt>
                <c:pt idx="415">
                  <c:v>2.6573099999999998</c:v>
                </c:pt>
                <c:pt idx="416">
                  <c:v>2.6573000000000002</c:v>
                </c:pt>
                <c:pt idx="417">
                  <c:v>2.5400999999999998</c:v>
                </c:pt>
                <c:pt idx="418">
                  <c:v>2.6475499999999998</c:v>
                </c:pt>
                <c:pt idx="419">
                  <c:v>2.8008500000000001</c:v>
                </c:pt>
                <c:pt idx="420">
                  <c:v>2.6785000000000001</c:v>
                </c:pt>
                <c:pt idx="421">
                  <c:v>2.8298999999999999</c:v>
                </c:pt>
                <c:pt idx="422">
                  <c:v>2.8553000000000002</c:v>
                </c:pt>
                <c:pt idx="423">
                  <c:v>2.8313000000000001</c:v>
                </c:pt>
                <c:pt idx="424">
                  <c:v>2.8418999999999999</c:v>
                </c:pt>
                <c:pt idx="425">
                  <c:v>2.8136000000000001</c:v>
                </c:pt>
                <c:pt idx="426">
                  <c:v>2.8001399999999999</c:v>
                </c:pt>
                <c:pt idx="427">
                  <c:v>2.786</c:v>
                </c:pt>
                <c:pt idx="428">
                  <c:v>2.7559999999999998</c:v>
                </c:pt>
                <c:pt idx="429">
                  <c:v>2.5724</c:v>
                </c:pt>
                <c:pt idx="430">
                  <c:v>2.8043900000000002</c:v>
                </c:pt>
                <c:pt idx="431">
                  <c:v>3.0689799999999998</c:v>
                </c:pt>
                <c:pt idx="432">
                  <c:v>2.8262999999999998</c:v>
                </c:pt>
                <c:pt idx="433">
                  <c:v>3.8071000000000002</c:v>
                </c:pt>
                <c:pt idx="434">
                  <c:v>2.8298000000000001</c:v>
                </c:pt>
                <c:pt idx="435">
                  <c:v>2.6509399999999999</c:v>
                </c:pt>
                <c:pt idx="436">
                  <c:v>2.5576099999999999</c:v>
                </c:pt>
                <c:pt idx="437">
                  <c:v>2.8228</c:v>
                </c:pt>
                <c:pt idx="438">
                  <c:v>2.81</c:v>
                </c:pt>
                <c:pt idx="439">
                  <c:v>3.1265399999999999</c:v>
                </c:pt>
                <c:pt idx="440">
                  <c:v>2.7549000000000001</c:v>
                </c:pt>
                <c:pt idx="441">
                  <c:v>2.8071999999999999</c:v>
                </c:pt>
                <c:pt idx="442">
                  <c:v>2.8475000000000001</c:v>
                </c:pt>
                <c:pt idx="443">
                  <c:v>2.6873</c:v>
                </c:pt>
                <c:pt idx="444">
                  <c:v>2.6467000000000001</c:v>
                </c:pt>
                <c:pt idx="445">
                  <c:v>2.6320000000000001</c:v>
                </c:pt>
                <c:pt idx="446">
                  <c:v>2.6751</c:v>
                </c:pt>
                <c:pt idx="447">
                  <c:v>2.8860999999999999</c:v>
                </c:pt>
                <c:pt idx="448">
                  <c:v>3.2901699999999998</c:v>
                </c:pt>
                <c:pt idx="449">
                  <c:v>3.0460699999999998</c:v>
                </c:pt>
                <c:pt idx="450">
                  <c:v>2.9775999999999998</c:v>
                </c:pt>
                <c:pt idx="451">
                  <c:v>3.0493999999999999</c:v>
                </c:pt>
                <c:pt idx="452">
                  <c:v>2.8262999999999998</c:v>
                </c:pt>
                <c:pt idx="453">
                  <c:v>2.8553000000000002</c:v>
                </c:pt>
                <c:pt idx="454">
                  <c:v>2.569626042831914</c:v>
                </c:pt>
                <c:pt idx="455">
                  <c:v>2.8906525214906065</c:v>
                </c:pt>
                <c:pt idx="456">
                  <c:v>2.8871169875846738</c:v>
                </c:pt>
                <c:pt idx="457">
                  <c:v>2.8814601333351817</c:v>
                </c:pt>
                <c:pt idx="458">
                  <c:v>2.5724544699566598</c:v>
                </c:pt>
                <c:pt idx="459">
                  <c:v>2.5469986258339441</c:v>
                </c:pt>
                <c:pt idx="460">
                  <c:v>2.6360940802634496</c:v>
                </c:pt>
                <c:pt idx="461">
                  <c:v>2.8644895705867044</c:v>
                </c:pt>
                <c:pt idx="462">
                  <c:v>2.8701464248361965</c:v>
                </c:pt>
                <c:pt idx="463">
                  <c:v>2.8701464248361965</c:v>
                </c:pt>
                <c:pt idx="464">
                  <c:v>2.8729748519609424</c:v>
                </c:pt>
                <c:pt idx="465">
                  <c:v>2.8722677451797565</c:v>
                </c:pt>
                <c:pt idx="466">
                  <c:v>2.9401499961736652</c:v>
                </c:pt>
                <c:pt idx="467">
                  <c:v>2.9005520164272185</c:v>
                </c:pt>
                <c:pt idx="468">
                  <c:v>2.9168154723945086</c:v>
                </c:pt>
                <c:pt idx="469">
                  <c:v>2.8701464248361965</c:v>
                </c:pt>
                <c:pt idx="470">
                  <c:v>2.8651966773678903</c:v>
                </c:pt>
                <c:pt idx="471">
                  <c:v>2.6728636328851496</c:v>
                </c:pt>
                <c:pt idx="472">
                  <c:v>2.7011479041326116</c:v>
                </c:pt>
                <c:pt idx="473">
                  <c:v>2.6695402310135732</c:v>
                </c:pt>
                <c:pt idx="474">
                  <c:v>2.8729748519609424</c:v>
                </c:pt>
                <c:pt idx="475">
                  <c:v>2.8552971824312792</c:v>
                </c:pt>
                <c:pt idx="476">
                  <c:v>2.8708535316173829</c:v>
                </c:pt>
                <c:pt idx="477">
                  <c:v>2.8482261146194134</c:v>
                </c:pt>
                <c:pt idx="478">
                  <c:v>2.8439834739322944</c:v>
                </c:pt>
                <c:pt idx="479">
                  <c:v>2.8404479400263618</c:v>
                </c:pt>
                <c:pt idx="480">
                  <c:v>2.8376195129016155</c:v>
                </c:pt>
                <c:pt idx="481">
                  <c:v>2.8390337264639882</c:v>
                </c:pt>
                <c:pt idx="482">
                  <c:v>2.8404479400263618</c:v>
                </c:pt>
                <c:pt idx="483">
                  <c:v>2.839740833245175</c:v>
                </c:pt>
                <c:pt idx="484">
                  <c:v>2.8765103858668755</c:v>
                </c:pt>
                <c:pt idx="485">
                  <c:v>2.8807530265539949</c:v>
                </c:pt>
                <c:pt idx="486">
                  <c:v>2.8637824638055176</c:v>
                </c:pt>
                <c:pt idx="487">
                  <c:v>2.8694393180550097</c:v>
                </c:pt>
                <c:pt idx="488">
                  <c:v>2.648822002324807</c:v>
                </c:pt>
                <c:pt idx="489">
                  <c:v>2.8708535316173829</c:v>
                </c:pt>
                <c:pt idx="490">
                  <c:v>2.8708535316173829</c:v>
                </c:pt>
                <c:pt idx="491">
                  <c:v>2.8425692603699209</c:v>
                </c:pt>
                <c:pt idx="492">
                  <c:v>2.874389065523316</c:v>
                </c:pt>
                <c:pt idx="493">
                  <c:v>2.7881220382185572</c:v>
                </c:pt>
                <c:pt idx="494">
                  <c:v>2.7894019014925049</c:v>
                </c:pt>
                <c:pt idx="495">
                  <c:v>2.9504737551789884</c:v>
                </c:pt>
                <c:pt idx="496">
                  <c:v>2.8758032790856891</c:v>
                </c:pt>
                <c:pt idx="497">
                  <c:v>3.2020623479251622</c:v>
                </c:pt>
                <c:pt idx="498">
                  <c:v>3.0162346858293372</c:v>
                </c:pt>
                <c:pt idx="499">
                  <c:v>3.2379833724094387</c:v>
                </c:pt>
                <c:pt idx="500">
                  <c:v>2.9974963561278938</c:v>
                </c:pt>
                <c:pt idx="501">
                  <c:v>3.1322709086220502</c:v>
                </c:pt>
                <c:pt idx="502">
                  <c:v>2.9985570162996735</c:v>
                </c:pt>
                <c:pt idx="503">
                  <c:v>3.0723082535774306</c:v>
                </c:pt>
                <c:pt idx="504">
                  <c:v>2.9931830047626558</c:v>
                </c:pt>
                <c:pt idx="505">
                  <c:v>3.1118355226457588</c:v>
                </c:pt>
                <c:pt idx="506">
                  <c:v>3.0617723625377509</c:v>
                </c:pt>
                <c:pt idx="507">
                  <c:v>2.8284271247461903</c:v>
                </c:pt>
                <c:pt idx="508">
                  <c:v>2.9567670055315487</c:v>
                </c:pt>
                <c:pt idx="509">
                  <c:v>2.9153305481540168</c:v>
                </c:pt>
                <c:pt idx="510">
                  <c:v>2.9969306707029446</c:v>
                </c:pt>
                <c:pt idx="511">
                  <c:v>3.015244736335676</c:v>
                </c:pt>
                <c:pt idx="512">
                  <c:v>3.1959812296069576</c:v>
                </c:pt>
                <c:pt idx="513">
                  <c:v>3.1562418285042733</c:v>
                </c:pt>
                <c:pt idx="514">
                  <c:v>2.7358668470888712</c:v>
                </c:pt>
                <c:pt idx="515">
                  <c:v>2.8574892134529577</c:v>
                </c:pt>
                <c:pt idx="516">
                  <c:v>2.9593833006219388</c:v>
                </c:pt>
                <c:pt idx="517">
                  <c:v>2.773838481238589</c:v>
                </c:pt>
                <c:pt idx="518">
                  <c:v>2.9342810098898164</c:v>
                </c:pt>
                <c:pt idx="519">
                  <c:v>2.8255279869433254</c:v>
                </c:pt>
                <c:pt idx="520">
                  <c:v>2.9755053352329921</c:v>
                </c:pt>
                <c:pt idx="521">
                  <c:v>2.9755053352329921</c:v>
                </c:pt>
                <c:pt idx="522">
                  <c:v>2.8826622148631982</c:v>
                </c:pt>
                <c:pt idx="523">
                  <c:v>2.8977235893024718</c:v>
                </c:pt>
                <c:pt idx="524">
                  <c:v>2.8468119010570403</c:v>
                </c:pt>
                <c:pt idx="525">
                  <c:v>2.9681514247086525</c:v>
                </c:pt>
                <c:pt idx="526">
                  <c:v>2.8575599241310758</c:v>
                </c:pt>
                <c:pt idx="527">
                  <c:v>2.9960821425655206</c:v>
                </c:pt>
                <c:pt idx="528">
                  <c:v>2.7873442207592518</c:v>
                </c:pt>
                <c:pt idx="529">
                  <c:v>2.8695100287331283</c:v>
                </c:pt>
                <c:pt idx="530">
                  <c:v>2.7473926876222121</c:v>
                </c:pt>
                <c:pt idx="531">
                  <c:v>2.7769497510758097</c:v>
                </c:pt>
                <c:pt idx="532">
                  <c:v>2.7923646789056762</c:v>
                </c:pt>
                <c:pt idx="533">
                  <c:v>2.8687322112738238</c:v>
                </c:pt>
                <c:pt idx="534">
                  <c:v>2.7835258441408448</c:v>
                </c:pt>
                <c:pt idx="535">
                  <c:v>2.8991448739326571</c:v>
                </c:pt>
                <c:pt idx="536">
                  <c:v>3.0300939787405934</c:v>
                </c:pt>
                <c:pt idx="537">
                  <c:v>2.8502060136067362</c:v>
                </c:pt>
                <c:pt idx="538">
                  <c:v>2.8040319407952543</c:v>
                </c:pt>
                <c:pt idx="539">
                  <c:v>2.8183154977752225</c:v>
                </c:pt>
                <c:pt idx="540">
                  <c:v>2.7708686327576055</c:v>
                </c:pt>
                <c:pt idx="541">
                  <c:v>2.7717878715731481</c:v>
                </c:pt>
                <c:pt idx="542">
                  <c:v>2.8541092430388857</c:v>
                </c:pt>
                <c:pt idx="543">
                  <c:v>2.8115979833539506</c:v>
                </c:pt>
                <c:pt idx="544">
                  <c:v>2.569626042831914</c:v>
                </c:pt>
                <c:pt idx="545">
                  <c:v>2.8058704184263394</c:v>
                </c:pt>
                <c:pt idx="546">
                  <c:v>2.8758739897638077</c:v>
                </c:pt>
                <c:pt idx="547">
                  <c:v>2.797809401120813</c:v>
                </c:pt>
                <c:pt idx="548">
                  <c:v>2.9977791988403681</c:v>
                </c:pt>
                <c:pt idx="549">
                  <c:v>2.9154719695102544</c:v>
                </c:pt>
                <c:pt idx="550">
                  <c:v>2.8604590619339412</c:v>
                </c:pt>
                <c:pt idx="551">
                  <c:v>2.9916273698440459</c:v>
                </c:pt>
                <c:pt idx="552">
                  <c:v>2.912926385097983</c:v>
                </c:pt>
                <c:pt idx="553">
                  <c:v>2.8960265330276243</c:v>
                </c:pt>
                <c:pt idx="554">
                  <c:v>2.8552971824312792</c:v>
                </c:pt>
                <c:pt idx="555">
                  <c:v>2.864984545333535</c:v>
                </c:pt>
                <c:pt idx="556">
                  <c:v>2.8172548376034428</c:v>
                </c:pt>
                <c:pt idx="557">
                  <c:v>2.7715757395387919</c:v>
                </c:pt>
                <c:pt idx="558">
                  <c:v>2.9030976008394895</c:v>
                </c:pt>
                <c:pt idx="559">
                  <c:v>2.8206489501531382</c:v>
                </c:pt>
                <c:pt idx="560">
                  <c:v>2.9450997436419706</c:v>
                </c:pt>
                <c:pt idx="561">
                  <c:v>2.8797560059925216</c:v>
                </c:pt>
                <c:pt idx="562">
                  <c:v>2.8489332214006002</c:v>
                </c:pt>
                <c:pt idx="563">
                  <c:v>2.9443219261826652</c:v>
                </c:pt>
                <c:pt idx="564">
                  <c:v>2.6679845960949624</c:v>
                </c:pt>
                <c:pt idx="565">
                  <c:v>2.7657067532549435</c:v>
                </c:pt>
                <c:pt idx="566">
                  <c:v>2.8429935244386333</c:v>
                </c:pt>
                <c:pt idx="567">
                  <c:v>2.9612924889311425</c:v>
                </c:pt>
                <c:pt idx="568">
                  <c:v>2.7980215331551688</c:v>
                </c:pt>
                <c:pt idx="569">
                  <c:v>2.793920313824287</c:v>
                </c:pt>
                <c:pt idx="570">
                  <c:v>2.7908797546651845</c:v>
                </c:pt>
                <c:pt idx="571">
                  <c:v>2.7421600974414315</c:v>
                </c:pt>
                <c:pt idx="572">
                  <c:v>2.921058113081628</c:v>
                </c:pt>
                <c:pt idx="573">
                  <c:v>2.8651259666897722</c:v>
                </c:pt>
                <c:pt idx="574">
                  <c:v>2.7980215331551688</c:v>
                </c:pt>
                <c:pt idx="575">
                  <c:v>2.8729748519609424</c:v>
                </c:pt>
                <c:pt idx="576">
                  <c:v>2.9452411649982078</c:v>
                </c:pt>
                <c:pt idx="577">
                  <c:v>3.0686312983152604</c:v>
                </c:pt>
                <c:pt idx="578">
                  <c:v>3.0033653424117421</c:v>
                </c:pt>
                <c:pt idx="579">
                  <c:v>2.8703585568705527</c:v>
                </c:pt>
                <c:pt idx="580">
                  <c:v>2.9269270993654768</c:v>
                </c:pt>
                <c:pt idx="581">
                  <c:v>2.8610247473588903</c:v>
                </c:pt>
                <c:pt idx="582">
                  <c:v>3.0607824130440897</c:v>
                </c:pt>
                <c:pt idx="583">
                  <c:v>3.035750832990086</c:v>
                </c:pt>
                <c:pt idx="584">
                  <c:v>2.8280028606774783</c:v>
                </c:pt>
                <c:pt idx="585">
                  <c:v>2.9088958764452197</c:v>
                </c:pt>
                <c:pt idx="586">
                  <c:v>2.7607570057866377</c:v>
                </c:pt>
                <c:pt idx="587">
                  <c:v>2.8005671175674403</c:v>
                </c:pt>
                <c:pt idx="588">
                  <c:v>2.7573628932369423</c:v>
                </c:pt>
                <c:pt idx="589">
                  <c:v>2.8543779436157366</c:v>
                </c:pt>
                <c:pt idx="590">
                  <c:v>2.674065714413167</c:v>
                </c:pt>
                <c:pt idx="591">
                  <c:v>2.7876270634717266</c:v>
                </c:pt>
                <c:pt idx="592">
                  <c:v>2.6272552454986173</c:v>
                </c:pt>
                <c:pt idx="593">
                  <c:v>2.5976274713669012</c:v>
                </c:pt>
                <c:pt idx="594">
                  <c:v>2.5223205991705338</c:v>
                </c:pt>
                <c:pt idx="595">
                  <c:v>3.1819805153394642</c:v>
                </c:pt>
                <c:pt idx="596">
                  <c:v>3.0851068863169075</c:v>
                </c:pt>
                <c:pt idx="597">
                  <c:v>3.2661262223006631</c:v>
                </c:pt>
                <c:pt idx="598">
                  <c:v>3.1169974021484204</c:v>
                </c:pt>
                <c:pt idx="599">
                  <c:v>3.0933800356567893</c:v>
                </c:pt>
                <c:pt idx="600">
                  <c:v>3.0702576439119893</c:v>
                </c:pt>
                <c:pt idx="601">
                  <c:v>3.0948649598972815</c:v>
                </c:pt>
                <c:pt idx="602">
                  <c:v>3.1176337982514881</c:v>
                </c:pt>
                <c:pt idx="603">
                  <c:v>3.1748387368494795</c:v>
                </c:pt>
                <c:pt idx="604">
                  <c:v>2.7937788924680493</c:v>
                </c:pt>
                <c:pt idx="605">
                  <c:v>2.6332656531387033</c:v>
                </c:pt>
                <c:pt idx="606">
                  <c:v>2.7464027381285505</c:v>
                </c:pt>
                <c:pt idx="607">
                  <c:v>3.006264480214607</c:v>
                </c:pt>
                <c:pt idx="608">
                  <c:v>3.0470645414890707</c:v>
                </c:pt>
                <c:pt idx="609">
                  <c:v>2.7329677092860067</c:v>
                </c:pt>
                <c:pt idx="610">
                  <c:v>3.0004662046088773</c:v>
                </c:pt>
                <c:pt idx="611">
                  <c:v>3.0398520523209682</c:v>
                </c:pt>
                <c:pt idx="612">
                  <c:v>2.7697372619077067</c:v>
                </c:pt>
                <c:pt idx="613">
                  <c:v>3.0278312370407967</c:v>
                </c:pt>
                <c:pt idx="614">
                  <c:v>3.0462160133516467</c:v>
                </c:pt>
                <c:pt idx="615">
                  <c:v>3.0649543430530906</c:v>
                </c:pt>
                <c:pt idx="616">
                  <c:v>3.1218764389386076</c:v>
                </c:pt>
                <c:pt idx="617">
                  <c:v>3.0763387622301939</c:v>
                </c:pt>
                <c:pt idx="618">
                  <c:v>2.6481148955436207</c:v>
                </c:pt>
                <c:pt idx="619">
                  <c:v>2.6389225073881959</c:v>
                </c:pt>
                <c:pt idx="620">
                  <c:v>2.7393316703166852</c:v>
                </c:pt>
                <c:pt idx="621">
                  <c:v>2.9889403640755368</c:v>
                </c:pt>
                <c:pt idx="622">
                  <c:v>3.0397813416428492</c:v>
                </c:pt>
                <c:pt idx="623">
                  <c:v>3.0467109880984773</c:v>
                </c:pt>
                <c:pt idx="624">
                  <c:v>3.0928850609099587</c:v>
                </c:pt>
                <c:pt idx="625">
                  <c:v>3.2689546494254094</c:v>
                </c:pt>
                <c:pt idx="626">
                  <c:v>3.1367256813435249</c:v>
                </c:pt>
                <c:pt idx="627">
                  <c:v>3.1009460782154856</c:v>
                </c:pt>
                <c:pt idx="628">
                  <c:v>3.0893495270040261</c:v>
                </c:pt>
                <c:pt idx="629">
                  <c:v>3.1137447109549625</c:v>
                </c:pt>
                <c:pt idx="630">
                  <c:v>3.1965469150319068</c:v>
                </c:pt>
                <c:pt idx="631">
                  <c:v>3.1302910096347274</c:v>
                </c:pt>
                <c:pt idx="632">
                  <c:v>2.7167042533187158</c:v>
                </c:pt>
                <c:pt idx="633">
                  <c:v>2.9943850862906731</c:v>
                </c:pt>
                <c:pt idx="634">
                  <c:v>3.0288918972125765</c:v>
                </c:pt>
                <c:pt idx="635">
                  <c:v>3.254105407020492</c:v>
                </c:pt>
                <c:pt idx="636">
                  <c:v>3.102077449065384</c:v>
                </c:pt>
                <c:pt idx="637">
                  <c:v>3.072591096289905</c:v>
                </c:pt>
                <c:pt idx="638">
                  <c:v>3.0331345378996959</c:v>
                </c:pt>
                <c:pt idx="639">
                  <c:v>3.0858139930980935</c:v>
                </c:pt>
                <c:pt idx="640">
                  <c:v>3.1395541084682717</c:v>
                </c:pt>
                <c:pt idx="641">
                  <c:v>2.7937788924680493</c:v>
                </c:pt>
                <c:pt idx="642">
                  <c:v>3.2038301148781283</c:v>
                </c:pt>
                <c:pt idx="643">
                  <c:v>2.8192347365907651</c:v>
                </c:pt>
                <c:pt idx="644">
                  <c:v>3.2672575931505614</c:v>
                </c:pt>
                <c:pt idx="645">
                  <c:v>3.1065322217868596</c:v>
                </c:pt>
                <c:pt idx="646">
                  <c:v>3.0740053098522782</c:v>
                </c:pt>
                <c:pt idx="647">
                  <c:v>3.0699040905213963</c:v>
                </c:pt>
                <c:pt idx="648">
                  <c:v>3.0582368286318182</c:v>
                </c:pt>
                <c:pt idx="649">
                  <c:v>3.0841169368232459</c:v>
                </c:pt>
                <c:pt idx="650">
                  <c:v>3.100875367537367</c:v>
                </c:pt>
                <c:pt idx="651">
                  <c:v>3.1612622866506981</c:v>
                </c:pt>
                <c:pt idx="652">
                  <c:v>3.2519840866769325</c:v>
                </c:pt>
                <c:pt idx="653">
                  <c:v>3.0867332319136365</c:v>
                </c:pt>
                <c:pt idx="654">
                  <c:v>3.0699040905213963</c:v>
                </c:pt>
                <c:pt idx="655">
                  <c:v>3.0362458077369165</c:v>
                </c:pt>
                <c:pt idx="656">
                  <c:v>3.0590146460911236</c:v>
                </c:pt>
                <c:pt idx="657">
                  <c:v>3.0653078964436835</c:v>
                </c:pt>
                <c:pt idx="658">
                  <c:v>3.1335437008281852</c:v>
                </c:pt>
                <c:pt idx="659">
                  <c:v>2.758423553408722</c:v>
                </c:pt>
                <c:pt idx="660">
                  <c:v>3.0181438741385409</c:v>
                </c:pt>
                <c:pt idx="661">
                  <c:v>3.0547720054040042</c:v>
                </c:pt>
                <c:pt idx="662">
                  <c:v>3.1181287729983187</c:v>
                </c:pt>
                <c:pt idx="663">
                  <c:v>3.0663685566154637</c:v>
                </c:pt>
                <c:pt idx="664">
                  <c:v>2.7251895346929542</c:v>
                </c:pt>
                <c:pt idx="665">
                  <c:v>3.0007490473213516</c:v>
                </c:pt>
                <c:pt idx="666">
                  <c:v>3.0344073301058314</c:v>
                </c:pt>
                <c:pt idx="667">
                  <c:v>3.0935921676911455</c:v>
                </c:pt>
                <c:pt idx="668">
                  <c:v>2.801203513670508</c:v>
                </c:pt>
                <c:pt idx="669">
                  <c:v>2.6954910498831191</c:v>
                </c:pt>
                <c:pt idx="670">
                  <c:v>3.2003652916503142</c:v>
                </c:pt>
                <c:pt idx="671">
                  <c:v>3.0490444404763934</c:v>
                </c:pt>
                <c:pt idx="672">
                  <c:v>2.7987286399363556</c:v>
                </c:pt>
                <c:pt idx="673">
                  <c:v>3.1607673119038675</c:v>
                </c:pt>
                <c:pt idx="674">
                  <c:v>3.0518728676011393</c:v>
                </c:pt>
                <c:pt idx="675">
                  <c:v>3.0582368286318182</c:v>
                </c:pt>
                <c:pt idx="676">
                  <c:v>3.0653078964436835</c:v>
                </c:pt>
                <c:pt idx="677">
                  <c:v>3.0201237731258632</c:v>
                </c:pt>
                <c:pt idx="678">
                  <c:v>2.7492311652532968</c:v>
                </c:pt>
                <c:pt idx="679">
                  <c:v>3.0151033149794388</c:v>
                </c:pt>
                <c:pt idx="680">
                  <c:v>3.0571054577819199</c:v>
                </c:pt>
                <c:pt idx="681">
                  <c:v>2.7167042533187158</c:v>
                </c:pt>
                <c:pt idx="682">
                  <c:v>3.0567519043913265</c:v>
                </c:pt>
                <c:pt idx="683">
                  <c:v>2.6778133803534554</c:v>
                </c:pt>
                <c:pt idx="684">
                  <c:v>3.1678383797157332</c:v>
                </c:pt>
                <c:pt idx="685">
                  <c:v>3.0557619548976658</c:v>
                </c:pt>
                <c:pt idx="686">
                  <c:v>3.2325386501943023</c:v>
                </c:pt>
                <c:pt idx="687">
                  <c:v>2.5378062376785193</c:v>
                </c:pt>
                <c:pt idx="688">
                  <c:v>2.7358668470888712</c:v>
                </c:pt>
                <c:pt idx="689">
                  <c:v>2.7850602658560195</c:v>
                </c:pt>
                <c:pt idx="690">
                  <c:v>2.7851599679121666</c:v>
                </c:pt>
                <c:pt idx="691">
                  <c:v>2.7840137478198632</c:v>
                </c:pt>
                <c:pt idx="692">
                  <c:v>2.7833773517167955</c:v>
                </c:pt>
                <c:pt idx="693">
                  <c:v>2.8340839789956829</c:v>
                </c:pt>
                <c:pt idx="694">
                  <c:v>2.8100423484353403</c:v>
                </c:pt>
                <c:pt idx="695">
                  <c:v>2.7874149314373708</c:v>
                </c:pt>
                <c:pt idx="696">
                  <c:v>2.7803438636255051</c:v>
                </c:pt>
                <c:pt idx="697">
                  <c:v>2.8552971824312792</c:v>
                </c:pt>
                <c:pt idx="698">
                  <c:v>2.8570578783164335</c:v>
                </c:pt>
                <c:pt idx="699">
                  <c:v>2.8569659544348793</c:v>
                </c:pt>
                <c:pt idx="700">
                  <c:v>2.8576872033516896</c:v>
                </c:pt>
                <c:pt idx="701">
                  <c:v>2.7812192618206137</c:v>
                </c:pt>
                <c:pt idx="702">
                  <c:v>2.8573690053001561</c:v>
                </c:pt>
                <c:pt idx="703">
                  <c:v>2.7808430810130229</c:v>
                </c:pt>
                <c:pt idx="704">
                  <c:v>2.857871051114798</c:v>
                </c:pt>
                <c:pt idx="705">
                  <c:v>2.7803608341882535</c:v>
                </c:pt>
                <c:pt idx="706">
                  <c:v>2.8578569089791745</c:v>
                </c:pt>
                <c:pt idx="707">
                  <c:v>2.7797597934242448</c:v>
                </c:pt>
                <c:pt idx="708">
                  <c:v>2.8581892491663319</c:v>
                </c:pt>
                <c:pt idx="709">
                  <c:v>2.7794727080710833</c:v>
                </c:pt>
                <c:pt idx="710">
                  <c:v>2.8581043963525898</c:v>
                </c:pt>
                <c:pt idx="711">
                  <c:v>2.7421600974414315</c:v>
                </c:pt>
                <c:pt idx="712">
                  <c:v>2.7838793975314378</c:v>
                </c:pt>
                <c:pt idx="713">
                  <c:v>2.7952638167085411</c:v>
                </c:pt>
                <c:pt idx="714">
                  <c:v>2.8015570670611014</c:v>
                </c:pt>
                <c:pt idx="715">
                  <c:v>2.807213921310594</c:v>
                </c:pt>
                <c:pt idx="716">
                  <c:v>2.7326141558954133</c:v>
                </c:pt>
                <c:pt idx="717">
                  <c:v>2.7597670562929766</c:v>
                </c:pt>
                <c:pt idx="718">
                  <c:v>2.7855057431281667</c:v>
                </c:pt>
                <c:pt idx="719">
                  <c:v>3.1395541084682717</c:v>
                </c:pt>
                <c:pt idx="720">
                  <c:v>3.1244927340289981</c:v>
                </c:pt>
                <c:pt idx="721">
                  <c:v>2.7628076154520786</c:v>
                </c:pt>
                <c:pt idx="722">
                  <c:v>2.7677573629203844</c:v>
                </c:pt>
                <c:pt idx="723">
                  <c:v>2.7772255227204723</c:v>
                </c:pt>
                <c:pt idx="724">
                  <c:v>3.0705404866244641</c:v>
                </c:pt>
                <c:pt idx="725">
                  <c:v>2.7989266298350874</c:v>
                </c:pt>
                <c:pt idx="726">
                  <c:v>2.8176083909940361</c:v>
                </c:pt>
                <c:pt idx="727">
                  <c:v>2.8263058044026304</c:v>
                </c:pt>
                <c:pt idx="728">
                  <c:v>3.1514335023922055</c:v>
                </c:pt>
                <c:pt idx="729">
                  <c:v>3.2130225030335535</c:v>
                </c:pt>
                <c:pt idx="730">
                  <c:v>3.1507971062891373</c:v>
                </c:pt>
                <c:pt idx="731">
                  <c:v>3.2623078456822556</c:v>
                </c:pt>
                <c:pt idx="732">
                  <c:v>3.0846826222481951</c:v>
                </c:pt>
                <c:pt idx="733">
                  <c:v>2.6686209921980306</c:v>
                </c:pt>
                <c:pt idx="734">
                  <c:v>2.6608428176049785</c:v>
                </c:pt>
                <c:pt idx="735">
                  <c:v>3.1642533483351172</c:v>
                </c:pt>
                <c:pt idx="736">
                  <c:v>2.6686209921980306</c:v>
                </c:pt>
                <c:pt idx="737">
                  <c:v>2.630437226013957</c:v>
                </c:pt>
                <c:pt idx="738">
                  <c:v>2.7786468073506576</c:v>
                </c:pt>
                <c:pt idx="739">
                  <c:v>2.6855915549465079</c:v>
                </c:pt>
                <c:pt idx="740">
                  <c:v>2.769100865804639</c:v>
                </c:pt>
                <c:pt idx="741">
                  <c:v>3.174075061525798</c:v>
                </c:pt>
                <c:pt idx="742">
                  <c:v>2.6495291091059938</c:v>
                </c:pt>
                <c:pt idx="743">
                  <c:v>2.9007641484615738</c:v>
                </c:pt>
                <c:pt idx="744">
                  <c:v>2.8815308440132998</c:v>
                </c:pt>
                <c:pt idx="745">
                  <c:v>2.8753083043388585</c:v>
                </c:pt>
                <c:pt idx="746">
                  <c:v>2.8681665258488738</c:v>
                </c:pt>
                <c:pt idx="747">
                  <c:v>2.8518323592034651</c:v>
                </c:pt>
                <c:pt idx="748">
                  <c:v>2.8537415475126688</c:v>
                </c:pt>
                <c:pt idx="749">
                  <c:v>2.8512666737785159</c:v>
                </c:pt>
                <c:pt idx="750">
                  <c:v>2.8507716990316854</c:v>
                </c:pt>
                <c:pt idx="751">
                  <c:v>2.8577013454873135</c:v>
                </c:pt>
                <c:pt idx="752">
                  <c:v>2.8521859125940581</c:v>
                </c:pt>
                <c:pt idx="753">
                  <c:v>2.8519737805597023</c:v>
                </c:pt>
                <c:pt idx="754">
                  <c:v>2.8515495164909903</c:v>
                </c:pt>
                <c:pt idx="755">
                  <c:v>2.8517616485253465</c:v>
                </c:pt>
                <c:pt idx="756">
                  <c:v>2.8529637300533635</c:v>
                </c:pt>
                <c:pt idx="757">
                  <c:v>3.1126840507831823</c:v>
                </c:pt>
                <c:pt idx="758">
                  <c:v>3.0921779541287728</c:v>
                </c:pt>
                <c:pt idx="759">
                  <c:v>2.8758032790856891</c:v>
                </c:pt>
                <c:pt idx="760">
                  <c:v>2.8240430627028337</c:v>
                </c:pt>
                <c:pt idx="761">
                  <c:v>2.9562720307847177</c:v>
                </c:pt>
                <c:pt idx="762">
                  <c:v>2.8425692603699209</c:v>
                </c:pt>
                <c:pt idx="763">
                  <c:v>2.8453976874946676</c:v>
                </c:pt>
                <c:pt idx="764">
                  <c:v>2.8482261146194134</c:v>
                </c:pt>
                <c:pt idx="765">
                  <c:v>2.8474482971601085</c:v>
                </c:pt>
                <c:pt idx="766">
                  <c:v>2.840723711671024</c:v>
                </c:pt>
                <c:pt idx="767">
                  <c:v>2.8446269411031744</c:v>
                </c:pt>
                <c:pt idx="768">
                  <c:v>3.091470847347586</c:v>
                </c:pt>
                <c:pt idx="769">
                  <c:v>3.1126840507831823</c:v>
                </c:pt>
                <c:pt idx="770">
                  <c:v>3.0921779541287728</c:v>
                </c:pt>
                <c:pt idx="771">
                  <c:v>3.2767328240184619</c:v>
                </c:pt>
                <c:pt idx="772">
                  <c:v>2.8681318776165958</c:v>
                </c:pt>
                <c:pt idx="773">
                  <c:v>2.8664715908943701</c:v>
                </c:pt>
                <c:pt idx="774">
                  <c:v>2.6150930088622091</c:v>
                </c:pt>
                <c:pt idx="775">
                  <c:v>2.8376902235797337</c:v>
                </c:pt>
                <c:pt idx="776">
                  <c:v>2.8514788058128722</c:v>
                </c:pt>
                <c:pt idx="777">
                  <c:v>2.8634289104149246</c:v>
                </c:pt>
                <c:pt idx="778">
                  <c:v>2.8630046463462122</c:v>
                </c:pt>
                <c:pt idx="779">
                  <c:v>2.8603883512558226</c:v>
                </c:pt>
                <c:pt idx="780">
                  <c:v>2.812305090135137</c:v>
                </c:pt>
                <c:pt idx="781">
                  <c:v>2.8138041565112526</c:v>
                </c:pt>
                <c:pt idx="782">
                  <c:v>2.8150203801748934</c:v>
                </c:pt>
                <c:pt idx="783">
                  <c:v>2.8167457207209887</c:v>
                </c:pt>
                <c:pt idx="784">
                  <c:v>2.8123758008132556</c:v>
                </c:pt>
                <c:pt idx="785">
                  <c:v>2.7997185894300163</c:v>
                </c:pt>
                <c:pt idx="786">
                  <c:v>2.791339374072956</c:v>
                </c:pt>
                <c:pt idx="787">
                  <c:v>2.7646460930831638</c:v>
                </c:pt>
                <c:pt idx="788">
                  <c:v>2.795652725438194</c:v>
                </c:pt>
                <c:pt idx="789">
                  <c:v>2.7997185894300163</c:v>
                </c:pt>
                <c:pt idx="790">
                  <c:v>2.8048521846614309</c:v>
                </c:pt>
                <c:pt idx="791">
                  <c:v>2.7958365732013024</c:v>
                </c:pt>
                <c:pt idx="792">
                  <c:v>2.812679856729166</c:v>
                </c:pt>
                <c:pt idx="793">
                  <c:v>2.8095756579597571</c:v>
                </c:pt>
                <c:pt idx="794">
                  <c:v>2.8084216596928604</c:v>
                </c:pt>
                <c:pt idx="795">
                  <c:v>2.8060118397825771</c:v>
                </c:pt>
                <c:pt idx="796">
                  <c:v>3.1181994836764373</c:v>
                </c:pt>
                <c:pt idx="797">
                  <c:v>2.8663280482177895</c:v>
                </c:pt>
                <c:pt idx="798">
                  <c:v>2.8685342213750915</c:v>
                </c:pt>
                <c:pt idx="799">
                  <c:v>2.8484806730606409</c:v>
                </c:pt>
                <c:pt idx="800">
                  <c:v>2.8366366344757661</c:v>
                </c:pt>
                <c:pt idx="801">
                  <c:v>2.8210166456793555</c:v>
                </c:pt>
                <c:pt idx="802">
                  <c:v>2.8130121969163238</c:v>
                </c:pt>
                <c:pt idx="803">
                  <c:v>2.8062239718169328</c:v>
                </c:pt>
                <c:pt idx="804">
                  <c:v>2.7856471644844039</c:v>
                </c:pt>
                <c:pt idx="805">
                  <c:v>2.7852229004156923</c:v>
                </c:pt>
                <c:pt idx="806">
                  <c:v>2.7855057431281667</c:v>
                </c:pt>
                <c:pt idx="807">
                  <c:v>2.7980215331551688</c:v>
                </c:pt>
                <c:pt idx="808">
                  <c:v>2.7851521897375737</c:v>
                </c:pt>
                <c:pt idx="809">
                  <c:v>2.78798061686232</c:v>
                </c:pt>
                <c:pt idx="810">
                  <c:v>2.7847279256688617</c:v>
                </c:pt>
                <c:pt idx="811">
                  <c:v>2.787556352793608</c:v>
                </c:pt>
                <c:pt idx="812">
                  <c:v>2.7873442207592518</c:v>
                </c:pt>
                <c:pt idx="813">
                  <c:v>2.7850107683813365</c:v>
                </c:pt>
                <c:pt idx="814">
                  <c:v>2.7868492460124212</c:v>
                </c:pt>
                <c:pt idx="815">
                  <c:v>2.7882634595747944</c:v>
                </c:pt>
                <c:pt idx="816">
                  <c:v>2.7859300071968791</c:v>
                </c:pt>
                <c:pt idx="817">
                  <c:v>2.6969052634454926</c:v>
                </c:pt>
                <c:pt idx="818">
                  <c:v>2.7797074675224369</c:v>
                </c:pt>
                <c:pt idx="819">
                  <c:v>2.7816873665097597</c:v>
                </c:pt>
                <c:pt idx="820">
                  <c:v>2.7781589036716388</c:v>
                </c:pt>
                <c:pt idx="821">
                  <c:v>2.7768012586517603</c:v>
                </c:pt>
                <c:pt idx="822">
                  <c:v>2.8297112306608248</c:v>
                </c:pt>
                <c:pt idx="823">
                  <c:v>3.1712749186722999</c:v>
                </c:pt>
                <c:pt idx="824">
                  <c:v>2.753685937974772</c:v>
                </c:pt>
                <c:pt idx="825">
                  <c:v>2.8011328029923894</c:v>
                </c:pt>
                <c:pt idx="826">
                  <c:v>3.053287081163512</c:v>
                </c:pt>
                <c:pt idx="827">
                  <c:v>3.1703132534498861</c:v>
                </c:pt>
                <c:pt idx="828">
                  <c:v>2.662964137948538</c:v>
                </c:pt>
                <c:pt idx="829">
                  <c:v>2.7993650360394229</c:v>
                </c:pt>
                <c:pt idx="830">
                  <c:v>3.0101535675111326</c:v>
                </c:pt>
                <c:pt idx="831">
                  <c:v>2.8772174926480623</c:v>
                </c:pt>
                <c:pt idx="832">
                  <c:v>3.1664241661533596</c:v>
                </c:pt>
                <c:pt idx="833">
                  <c:v>3.1273211611537439</c:v>
                </c:pt>
                <c:pt idx="834">
                  <c:v>3.4313063663858405</c:v>
                </c:pt>
                <c:pt idx="835">
                  <c:v>3.2900264315047685</c:v>
                </c:pt>
                <c:pt idx="836">
                  <c:v>3.3937589963048351</c:v>
                </c:pt>
                <c:pt idx="837">
                  <c:v>3.3922740720643429</c:v>
                </c:pt>
                <c:pt idx="838">
                  <c:v>3.3895163556177157</c:v>
                </c:pt>
                <c:pt idx="839">
                  <c:v>3.2987238449133631</c:v>
                </c:pt>
                <c:pt idx="840">
                  <c:v>2.9896474708567231</c:v>
                </c:pt>
                <c:pt idx="841">
                  <c:v>3.3716972647318149</c:v>
                </c:pt>
                <c:pt idx="842">
                  <c:v>3.2691667814597656</c:v>
                </c:pt>
                <c:pt idx="843">
                  <c:v>3.0752073913802955</c:v>
                </c:pt>
                <c:pt idx="844">
                  <c:v>3.0964205948158914</c:v>
                </c:pt>
                <c:pt idx="845">
                  <c:v>3.0426804794457141</c:v>
                </c:pt>
                <c:pt idx="846">
                  <c:v>3.0087393539487599</c:v>
                </c:pt>
                <c:pt idx="847">
                  <c:v>3.2905921169297176</c:v>
                </c:pt>
                <c:pt idx="848">
                  <c:v>3.5355339059327378</c:v>
                </c:pt>
                <c:pt idx="849">
                  <c:v>3.3410795411064371</c:v>
                </c:pt>
                <c:pt idx="850">
                  <c:v>3.3515447214679979</c:v>
                </c:pt>
                <c:pt idx="851">
                  <c:v>3.3163308037649082</c:v>
                </c:pt>
                <c:pt idx="852">
                  <c:v>2.8425692603699209</c:v>
                </c:pt>
                <c:pt idx="853">
                  <c:v>3.116714559435946</c:v>
                </c:pt>
                <c:pt idx="854">
                  <c:v>3.0695505371308029</c:v>
                </c:pt>
                <c:pt idx="855">
                  <c:v>3.1522113198515109</c:v>
                </c:pt>
                <c:pt idx="856">
                  <c:v>3.0907637405663997</c:v>
                </c:pt>
                <c:pt idx="857">
                  <c:v>3.1317759338752196</c:v>
                </c:pt>
                <c:pt idx="858">
                  <c:v>3.1473322830613228</c:v>
                </c:pt>
                <c:pt idx="859">
                  <c:v>2.998132752230962</c:v>
                </c:pt>
                <c:pt idx="860">
                  <c:v>2.9977791988403681</c:v>
                </c:pt>
                <c:pt idx="861">
                  <c:v>3.0327809845091025</c:v>
                </c:pt>
                <c:pt idx="862">
                  <c:v>3.0023753929180814</c:v>
                </c:pt>
                <c:pt idx="863">
                  <c:v>2.9359073554865458</c:v>
                </c:pt>
                <c:pt idx="864">
                  <c:v>2.9316647147994264</c:v>
                </c:pt>
                <c:pt idx="865">
                  <c:v>3.1812734085582774</c:v>
                </c:pt>
                <c:pt idx="866">
                  <c:v>3.0653078964436835</c:v>
                </c:pt>
                <c:pt idx="867">
                  <c:v>3.1128961828175385</c:v>
                </c:pt>
                <c:pt idx="868">
                  <c:v>2.9076230842390838</c:v>
                </c:pt>
                <c:pt idx="869">
                  <c:v>2.9854048301696041</c:v>
                </c:pt>
                <c:pt idx="870">
                  <c:v>3.2145074272740453</c:v>
                </c:pt>
                <c:pt idx="871">
                  <c:v>3.116219584689115</c:v>
                </c:pt>
                <c:pt idx="872">
                  <c:v>3.1176337982514881</c:v>
                </c:pt>
                <c:pt idx="873">
                  <c:v>3.1692525932781064</c:v>
                </c:pt>
                <c:pt idx="874">
                  <c:v>3.1218764389386076</c:v>
                </c:pt>
                <c:pt idx="875">
                  <c:v>3.1204622253762344</c:v>
                </c:pt>
                <c:pt idx="876">
                  <c:v>3.1094313595897245</c:v>
                </c:pt>
                <c:pt idx="877">
                  <c:v>3.1289475067504728</c:v>
                </c:pt>
                <c:pt idx="878">
                  <c:v>3.230629461885099</c:v>
                </c:pt>
                <c:pt idx="879">
                  <c:v>3.2439937800495242</c:v>
                </c:pt>
                <c:pt idx="880">
                  <c:v>3.230629461885099</c:v>
                </c:pt>
                <c:pt idx="881">
                  <c:v>3.1091485168772497</c:v>
                </c:pt>
                <c:pt idx="882">
                  <c:v>3.0066180336052</c:v>
                </c:pt>
                <c:pt idx="883">
                  <c:v>3.2392561646155746</c:v>
                </c:pt>
                <c:pt idx="884">
                  <c:v>3.0285383438219835</c:v>
                </c:pt>
                <c:pt idx="885">
                  <c:v>2.9316647147994264</c:v>
                </c:pt>
                <c:pt idx="886">
                  <c:v>3.1621815254662411</c:v>
                </c:pt>
                <c:pt idx="887">
                  <c:v>2.9574034016346169</c:v>
                </c:pt>
                <c:pt idx="888">
                  <c:v>2.8528223086971263</c:v>
                </c:pt>
                <c:pt idx="889">
                  <c:v>2.8588327163372118</c:v>
                </c:pt>
                <c:pt idx="890">
                  <c:v>2.7966073195927956</c:v>
                </c:pt>
                <c:pt idx="891">
                  <c:v>3.1360185745623381</c:v>
                </c:pt>
                <c:pt idx="892">
                  <c:v>3.0957134880347055</c:v>
                </c:pt>
                <c:pt idx="893">
                  <c:v>3.1204622253762344</c:v>
                </c:pt>
                <c:pt idx="894">
                  <c:v>2.8892383079282338</c:v>
                </c:pt>
                <c:pt idx="895">
                  <c:v>3.0462160133516467</c:v>
                </c:pt>
                <c:pt idx="896">
                  <c:v>3.1565246712167485</c:v>
                </c:pt>
                <c:pt idx="897">
                  <c:v>3.1565246712167485</c:v>
                </c:pt>
                <c:pt idx="898">
                  <c:v>3.1360185745623381</c:v>
                </c:pt>
                <c:pt idx="899">
                  <c:v>3.1126840507831823</c:v>
                </c:pt>
                <c:pt idx="900">
                  <c:v>2.8821672401163676</c:v>
                </c:pt>
                <c:pt idx="901">
                  <c:v>3.1395541084682717</c:v>
                </c:pt>
                <c:pt idx="902">
                  <c:v>3.0175781887135917</c:v>
                </c:pt>
                <c:pt idx="903">
                  <c:v>2.8956022689589123</c:v>
                </c:pt>
                <c:pt idx="904">
                  <c:v>3.1685454864969196</c:v>
                </c:pt>
                <c:pt idx="905">
                  <c:v>2.9747982284518057</c:v>
                </c:pt>
                <c:pt idx="906">
                  <c:v>2.9366144622677317</c:v>
                </c:pt>
                <c:pt idx="907">
                  <c:v>2.9656058402963805</c:v>
                </c:pt>
                <c:pt idx="908">
                  <c:v>2.9161083656133218</c:v>
                </c:pt>
                <c:pt idx="909">
                  <c:v>3.1433017744085596</c:v>
                </c:pt>
                <c:pt idx="910">
                  <c:v>3.1732123912527506</c:v>
                </c:pt>
                <c:pt idx="911">
                  <c:v>3.1848089424642101</c:v>
                </c:pt>
                <c:pt idx="912">
                  <c:v>3.3481506089183029</c:v>
                </c:pt>
                <c:pt idx="913">
                  <c:v>3.2731972901125284</c:v>
                </c:pt>
                <c:pt idx="914">
                  <c:v>3.2699445989190705</c:v>
                </c:pt>
                <c:pt idx="915">
                  <c:v>3.1565246712167485</c:v>
                </c:pt>
                <c:pt idx="916">
                  <c:v>2.9896474708567231</c:v>
                </c:pt>
                <c:pt idx="917">
                  <c:v>3.0472766735234269</c:v>
                </c:pt>
                <c:pt idx="918">
                  <c:v>3.2017795052126869</c:v>
                </c:pt>
                <c:pt idx="919">
                  <c:v>3.040912712492748</c:v>
                </c:pt>
                <c:pt idx="920">
                  <c:v>2.906915977457897</c:v>
                </c:pt>
                <c:pt idx="921">
                  <c:v>3.1791520882147184</c:v>
                </c:pt>
                <c:pt idx="922">
                  <c:v>3.0129819946358793</c:v>
                </c:pt>
                <c:pt idx="923">
                  <c:v>3.0822784591921608</c:v>
                </c:pt>
                <c:pt idx="924">
                  <c:v>2.9571205589221421</c:v>
                </c:pt>
                <c:pt idx="925">
                  <c:v>2.888531201147047</c:v>
                </c:pt>
                <c:pt idx="926">
                  <c:v>2.9712626945458727</c:v>
                </c:pt>
                <c:pt idx="927">
                  <c:v>2.9111586181450164</c:v>
                </c:pt>
                <c:pt idx="928">
                  <c:v>2.9634845199528206</c:v>
                </c:pt>
                <c:pt idx="929">
                  <c:v>2.9854048301696041</c:v>
                </c:pt>
                <c:pt idx="930">
                  <c:v>2.9302505012370532</c:v>
                </c:pt>
                <c:pt idx="931">
                  <c:v>2.9945972183250293</c:v>
                </c:pt>
                <c:pt idx="932">
                  <c:v>2.9719698013270595</c:v>
                </c:pt>
                <c:pt idx="933">
                  <c:v>2.9161083656133218</c:v>
                </c:pt>
                <c:pt idx="934">
                  <c:v>2.9302505012370532</c:v>
                </c:pt>
                <c:pt idx="935">
                  <c:v>2.9418470524485127</c:v>
                </c:pt>
                <c:pt idx="936">
                  <c:v>2.9387357826112916</c:v>
                </c:pt>
                <c:pt idx="937">
                  <c:v>2.8903696787781321</c:v>
                </c:pt>
                <c:pt idx="938">
                  <c:v>2.8793388129916218</c:v>
                </c:pt>
                <c:pt idx="939">
                  <c:v>3.0299525573843566</c:v>
                </c:pt>
                <c:pt idx="940">
                  <c:v>3.0391449455397814</c:v>
                </c:pt>
                <c:pt idx="941">
                  <c:v>3.0695505371308029</c:v>
                </c:pt>
                <c:pt idx="942">
                  <c:v>3.0561155082882587</c:v>
                </c:pt>
                <c:pt idx="943">
                  <c:v>3.0964205948158914</c:v>
                </c:pt>
                <c:pt idx="944">
                  <c:v>3.0299525573843566</c:v>
                </c:pt>
                <c:pt idx="945">
                  <c:v>3.0440946930080872</c:v>
                </c:pt>
                <c:pt idx="946">
                  <c:v>3.1386348696527286</c:v>
                </c:pt>
                <c:pt idx="947">
                  <c:v>3.1091485168772497</c:v>
                </c:pt>
                <c:pt idx="948">
                  <c:v>3.1685454864969196</c:v>
                </c:pt>
                <c:pt idx="949">
                  <c:v>3.0508829181074786</c:v>
                </c:pt>
                <c:pt idx="950">
                  <c:v>3.0214672760101178</c:v>
                </c:pt>
                <c:pt idx="951">
                  <c:v>3.1579388847791217</c:v>
                </c:pt>
                <c:pt idx="952">
                  <c:v>3.0080322471675731</c:v>
                </c:pt>
                <c:pt idx="953">
                  <c:v>3.2279424561165899</c:v>
                </c:pt>
                <c:pt idx="954">
                  <c:v>3.1529891373108154</c:v>
                </c:pt>
                <c:pt idx="955">
                  <c:v>3.144503855936577</c:v>
                </c:pt>
                <c:pt idx="956">
                  <c:v>3.1423825355930175</c:v>
                </c:pt>
                <c:pt idx="957">
                  <c:v>3.1423825355930175</c:v>
                </c:pt>
                <c:pt idx="958">
                  <c:v>3.1437967491553902</c:v>
                </c:pt>
                <c:pt idx="959">
                  <c:v>3.230063776460149</c:v>
                </c:pt>
                <c:pt idx="960">
                  <c:v>3.044801799789274</c:v>
                </c:pt>
                <c:pt idx="961">
                  <c:v>3.0992490219406381</c:v>
                </c:pt>
                <c:pt idx="962">
                  <c:v>3.026417023478424</c:v>
                </c:pt>
                <c:pt idx="963">
                  <c:v>2.9620703063904479</c:v>
                </c:pt>
                <c:pt idx="964">
                  <c:v>3.0950063812535187</c:v>
                </c:pt>
                <c:pt idx="965">
                  <c:v>3.0653078964436835</c:v>
                </c:pt>
                <c:pt idx="966">
                  <c:v>3.0921779541287728</c:v>
                </c:pt>
                <c:pt idx="967">
                  <c:v>2.8989963815086077</c:v>
                </c:pt>
                <c:pt idx="968">
                  <c:v>3.0919658220944166</c:v>
                </c:pt>
                <c:pt idx="969">
                  <c:v>3.026417023478424</c:v>
                </c:pt>
                <c:pt idx="970">
                  <c:v>2.8616611434619577</c:v>
                </c:pt>
                <c:pt idx="971">
                  <c:v>3.1968297577443816</c:v>
                </c:pt>
                <c:pt idx="972">
                  <c:v>3.0405591591021546</c:v>
                </c:pt>
                <c:pt idx="973">
                  <c:v>3.1119769440019955</c:v>
                </c:pt>
                <c:pt idx="974">
                  <c:v>2.9924758979814694</c:v>
                </c:pt>
                <c:pt idx="975">
                  <c:v>2.9288362876746801</c:v>
                </c:pt>
                <c:pt idx="976">
                  <c:v>2.9764245740485347</c:v>
                </c:pt>
                <c:pt idx="977">
                  <c:v>3.206658542002875</c:v>
                </c:pt>
                <c:pt idx="978">
                  <c:v>3.1105627304396228</c:v>
                </c:pt>
                <c:pt idx="979">
                  <c:v>2.9472917746636487</c:v>
                </c:pt>
                <c:pt idx="980">
                  <c:v>3.1854453385672783</c:v>
                </c:pt>
                <c:pt idx="981">
                  <c:v>3.0271241302596099</c:v>
                </c:pt>
                <c:pt idx="982">
                  <c:v>3.0879353134416534</c:v>
                </c:pt>
                <c:pt idx="983">
                  <c:v>3.1748387368494795</c:v>
                </c:pt>
                <c:pt idx="984">
                  <c:v>3.0049209773303525</c:v>
                </c:pt>
                <c:pt idx="985">
                  <c:v>2.8500645922504986</c:v>
                </c:pt>
                <c:pt idx="986">
                  <c:v>2.8871169875846738</c:v>
                </c:pt>
                <c:pt idx="987">
                  <c:v>2.9620703063904479</c:v>
                </c:pt>
                <c:pt idx="988">
                  <c:v>3.3926983361330554</c:v>
                </c:pt>
                <c:pt idx="989">
                  <c:v>3.2887536392986325</c:v>
                </c:pt>
                <c:pt idx="990">
                  <c:v>3.0571761684600385</c:v>
                </c:pt>
                <c:pt idx="991">
                  <c:v>3.1036330839839943</c:v>
                </c:pt>
                <c:pt idx="992">
                  <c:v>3.0610652557565641</c:v>
                </c:pt>
                <c:pt idx="993">
                  <c:v>2.9387357826112916</c:v>
                </c:pt>
                <c:pt idx="994">
                  <c:v>2.9706262984428053</c:v>
                </c:pt>
                <c:pt idx="995">
                  <c:v>3.0088100646268785</c:v>
                </c:pt>
                <c:pt idx="996">
                  <c:v>3.0617723625377509</c:v>
                </c:pt>
                <c:pt idx="997">
                  <c:v>2.9678685819961772</c:v>
                </c:pt>
                <c:pt idx="998">
                  <c:v>2.9090372978014565</c:v>
                </c:pt>
                <c:pt idx="999">
                  <c:v>2.886409880803487</c:v>
                </c:pt>
                <c:pt idx="1000">
                  <c:v>2.9373215690489185</c:v>
                </c:pt>
                <c:pt idx="1001">
                  <c:v>3.0589439354130046</c:v>
                </c:pt>
                <c:pt idx="1002">
                  <c:v>2.924947200378154</c:v>
                </c:pt>
                <c:pt idx="1003">
                  <c:v>3.0351851475651368</c:v>
                </c:pt>
                <c:pt idx="1004">
                  <c:v>2.9719698013270595</c:v>
                </c:pt>
                <c:pt idx="1005">
                  <c:v>3.2954004430417863</c:v>
                </c:pt>
                <c:pt idx="1006">
                  <c:v>3.1678383797157332</c:v>
                </c:pt>
                <c:pt idx="1007">
                  <c:v>3.2590551544887978</c:v>
                </c:pt>
                <c:pt idx="1008">
                  <c:v>3.2727023153656982</c:v>
                </c:pt>
                <c:pt idx="1009">
                  <c:v>3.1660706127627667</c:v>
                </c:pt>
                <c:pt idx="1010">
                  <c:v>3.1706668068404795</c:v>
                </c:pt>
                <c:pt idx="1011">
                  <c:v>3.1890515831513295</c:v>
                </c:pt>
                <c:pt idx="1012">
                  <c:v>3.1841018356830237</c:v>
                </c:pt>
                <c:pt idx="1013">
                  <c:v>3.0283969224657459</c:v>
                </c:pt>
                <c:pt idx="1014">
                  <c:v>3.0407712911365103</c:v>
                </c:pt>
                <c:pt idx="1015">
                  <c:v>3.1310688270940328</c:v>
                </c:pt>
                <c:pt idx="1016">
                  <c:v>3.109855623658436</c:v>
                </c:pt>
                <c:pt idx="1017">
                  <c:v>2.9854048301696041</c:v>
                </c:pt>
                <c:pt idx="1018">
                  <c:v>3.126119079625727</c:v>
                </c:pt>
                <c:pt idx="1019">
                  <c:v>2.888531201147047</c:v>
                </c:pt>
                <c:pt idx="1020">
                  <c:v>3.1218764389386076</c:v>
                </c:pt>
                <c:pt idx="1021">
                  <c:v>3.0702576439119893</c:v>
                </c:pt>
                <c:pt idx="1022">
                  <c:v>3.0342659087495942</c:v>
                </c:pt>
                <c:pt idx="1023">
                  <c:v>3.1013703422841976</c:v>
                </c:pt>
                <c:pt idx="1024">
                  <c:v>3.10122892092796</c:v>
                </c:pt>
                <c:pt idx="1025">
                  <c:v>3.105612982971317</c:v>
                </c:pt>
                <c:pt idx="1026">
                  <c:v>3.1070271965336902</c:v>
                </c:pt>
                <c:pt idx="1027">
                  <c:v>2.8241844840590713</c:v>
                </c:pt>
                <c:pt idx="1028">
                  <c:v>3.1204622253762344</c:v>
                </c:pt>
                <c:pt idx="1029">
                  <c:v>3.0193459556665578</c:v>
                </c:pt>
                <c:pt idx="1030">
                  <c:v>2.9387357826112916</c:v>
                </c:pt>
                <c:pt idx="1031">
                  <c:v>2.8133657503069167</c:v>
                </c:pt>
                <c:pt idx="1032">
                  <c:v>2.7908797546651845</c:v>
                </c:pt>
                <c:pt idx="1033">
                  <c:v>3.0962791734596546</c:v>
                </c:pt>
                <c:pt idx="1034">
                  <c:v>3.2208713883047242</c:v>
                </c:pt>
                <c:pt idx="1035">
                  <c:v>2.8468119010570403</c:v>
                </c:pt>
                <c:pt idx="1036">
                  <c:v>3.076904447655143</c:v>
                </c:pt>
                <c:pt idx="1037">
                  <c:v>3.1119062333238774</c:v>
                </c:pt>
                <c:pt idx="1038">
                  <c:v>3.2330336249411324</c:v>
                </c:pt>
                <c:pt idx="1039">
                  <c:v>3.0848240436044323</c:v>
                </c:pt>
                <c:pt idx="1040">
                  <c:v>3.1685454864969196</c:v>
                </c:pt>
                <c:pt idx="1041">
                  <c:v>3.0292454506031699</c:v>
                </c:pt>
                <c:pt idx="1042">
                  <c:v>3.0228814895724909</c:v>
                </c:pt>
                <c:pt idx="1043">
                  <c:v>3.0476302269140199</c:v>
                </c:pt>
                <c:pt idx="1044">
                  <c:v>3.0221743827913041</c:v>
                </c:pt>
                <c:pt idx="1045">
                  <c:v>3.0257099166972372</c:v>
                </c:pt>
                <c:pt idx="1046">
                  <c:v>3.1105627304396228</c:v>
                </c:pt>
                <c:pt idx="1047">
                  <c:v>3.1070271965336902</c:v>
                </c:pt>
                <c:pt idx="1048">
                  <c:v>3.102077449065384</c:v>
                </c:pt>
                <c:pt idx="1049">
                  <c:v>3.097834808378265</c:v>
                </c:pt>
                <c:pt idx="1050">
                  <c:v>3.0971277015970782</c:v>
                </c:pt>
                <c:pt idx="1051">
                  <c:v>3.2521962187112887</c:v>
                </c:pt>
                <c:pt idx="1052">
                  <c:v>3.1011582102498418</c:v>
                </c:pt>
                <c:pt idx="1053">
                  <c:v>3.1996581848691279</c:v>
                </c:pt>
                <c:pt idx="1054">
                  <c:v>3.0728032283242612</c:v>
                </c:pt>
                <c:pt idx="1055">
                  <c:v>3.0650250537312091</c:v>
                </c:pt>
                <c:pt idx="1056">
                  <c:v>3.076904447655143</c:v>
                </c:pt>
                <c:pt idx="1057">
                  <c:v>3.0582368286318182</c:v>
                </c:pt>
                <c:pt idx="1058">
                  <c:v>3.0824198805483984</c:v>
                </c:pt>
                <c:pt idx="1059">
                  <c:v>3.0686312983152604</c:v>
                </c:pt>
                <c:pt idx="1060">
                  <c:v>2.8326697654333097</c:v>
                </c:pt>
                <c:pt idx="1061">
                  <c:v>3.0536406345541058</c:v>
                </c:pt>
                <c:pt idx="1062">
                  <c:v>2.7593852186311358</c:v>
                </c:pt>
                <c:pt idx="1063">
                  <c:v>3.0379428640117641</c:v>
                </c:pt>
                <c:pt idx="1064">
                  <c:v>2.7944859992492361</c:v>
                </c:pt>
                <c:pt idx="1065">
                  <c:v>3.0341951980714761</c:v>
                </c:pt>
                <c:pt idx="1066">
                  <c:v>3.010931384970438</c:v>
                </c:pt>
                <c:pt idx="1067">
                  <c:v>3.0405591591021546</c:v>
                </c:pt>
                <c:pt idx="1068">
                  <c:v>3.0609945450784459</c:v>
                </c:pt>
                <c:pt idx="1069">
                  <c:v>3.0624794693189377</c:v>
                </c:pt>
                <c:pt idx="1070">
                  <c:v>3.0547012947258856</c:v>
                </c:pt>
                <c:pt idx="1071">
                  <c:v>3.0487615977639186</c:v>
                </c:pt>
                <c:pt idx="1072">
                  <c:v>3.0539941879446988</c:v>
                </c:pt>
                <c:pt idx="1073">
                  <c:v>3.0730153603586174</c:v>
                </c:pt>
                <c:pt idx="1074">
                  <c:v>3.0327809845091025</c:v>
                </c:pt>
                <c:pt idx="1075">
                  <c:v>2.7997893001081349</c:v>
                </c:pt>
                <c:pt idx="1076">
                  <c:v>2.8226359202082727</c:v>
                </c:pt>
                <c:pt idx="1077">
                  <c:v>3.2294999999999998</c:v>
                </c:pt>
                <c:pt idx="1078">
                  <c:v>3.2440000000000002</c:v>
                </c:pt>
                <c:pt idx="1079">
                  <c:v>3.4580000000000002</c:v>
                </c:pt>
                <c:pt idx="1080">
                  <c:v>3.0688434303496162</c:v>
                </c:pt>
                <c:pt idx="1081">
                  <c:v>3.0547012947258856</c:v>
                </c:pt>
                <c:pt idx="1082">
                  <c:v>2.8149920959036456</c:v>
                </c:pt>
                <c:pt idx="1083">
                  <c:v>3.1408976113525258</c:v>
                </c:pt>
                <c:pt idx="1084">
                  <c:v>3.1435846171210349</c:v>
                </c:pt>
                <c:pt idx="1085">
                  <c:v>3.1462009122114245</c:v>
                </c:pt>
                <c:pt idx="1086">
                  <c:v>3.1511506596797307</c:v>
                </c:pt>
                <c:pt idx="1087">
                  <c:v>3.1560296964699179</c:v>
                </c:pt>
                <c:pt idx="1088">
                  <c:v>3.1684040651406824</c:v>
                </c:pt>
                <c:pt idx="1089">
                  <c:v>2.9422713165172243</c:v>
                </c:pt>
                <c:pt idx="1090">
                  <c:v>3.230063776460149</c:v>
                </c:pt>
                <c:pt idx="1091">
                  <c:v>2.9188660820599499</c:v>
                </c:pt>
                <c:pt idx="1092">
                  <c:v>3.1324830406564055</c:v>
                </c:pt>
                <c:pt idx="1093">
                  <c:v>2.4977839938633606</c:v>
                </c:pt>
                <c:pt idx="1094">
                  <c:v>3.3621513231857967</c:v>
                </c:pt>
                <c:pt idx="1095">
                  <c:v>3.7644243710028231</c:v>
                </c:pt>
                <c:pt idx="1096">
                  <c:v>3.6128772456589222</c:v>
                </c:pt>
                <c:pt idx="1097">
                  <c:v>3.6677628740146226</c:v>
                </c:pt>
                <c:pt idx="1098">
                  <c:v>3.4814402371719666</c:v>
                </c:pt>
                <c:pt idx="1099">
                  <c:v>2.6947839431019327</c:v>
                </c:pt>
                <c:pt idx="1100">
                  <c:v>2.6375082938258223</c:v>
                </c:pt>
                <c:pt idx="1101">
                  <c:v>3.3984259010606661</c:v>
                </c:pt>
                <c:pt idx="1102">
                  <c:v>3.3101789747685855</c:v>
                </c:pt>
                <c:pt idx="1103">
                  <c:v>3.3361297936381313</c:v>
                </c:pt>
                <c:pt idx="1104">
                  <c:v>2.7435036003256861</c:v>
                </c:pt>
                <c:pt idx="1105">
                  <c:v>3.1091485168772497</c:v>
                </c:pt>
                <c:pt idx="1106">
                  <c:v>3.5426756844227225</c:v>
                </c:pt>
                <c:pt idx="1107">
                  <c:v>2.9033804435519643</c:v>
                </c:pt>
                <c:pt idx="1108">
                  <c:v>2.8651966773678903</c:v>
                </c:pt>
                <c:pt idx="1109">
                  <c:v>2.7534738059404162</c:v>
                </c:pt>
                <c:pt idx="1110">
                  <c:v>2.6657925650732843</c:v>
                </c:pt>
                <c:pt idx="1111">
                  <c:v>2.6491755557154004</c:v>
                </c:pt>
                <c:pt idx="1112">
                  <c:v>3.0437411396174938</c:v>
                </c:pt>
                <c:pt idx="1113">
                  <c:v>2.8859149060566565</c:v>
                </c:pt>
                <c:pt idx="1114">
                  <c:v>2.9086837444108635</c:v>
                </c:pt>
                <c:pt idx="1115">
                  <c:v>2.8907939428468437</c:v>
                </c:pt>
                <c:pt idx="1116">
                  <c:v>2.8926324204779288</c:v>
                </c:pt>
                <c:pt idx="1117">
                  <c:v>3.0228814895724909</c:v>
                </c:pt>
                <c:pt idx="1118">
                  <c:v>2.8288655309505257</c:v>
                </c:pt>
                <c:pt idx="1119">
                  <c:v>2.8294135387059454</c:v>
                </c:pt>
                <c:pt idx="1120">
                  <c:v>2.8280749855691596</c:v>
                </c:pt>
                <c:pt idx="1121">
                  <c:v>2.8311070594468877</c:v>
                </c:pt>
                <c:pt idx="1122">
                  <c:v>2.8567113959936523</c:v>
                </c:pt>
                <c:pt idx="1123">
                  <c:v>2.9540799997630396</c:v>
                </c:pt>
                <c:pt idx="1124">
                  <c:v>2.6260460929027887</c:v>
                </c:pt>
                <c:pt idx="1125">
                  <c:v>2.6328413890699913</c:v>
                </c:pt>
                <c:pt idx="1126">
                  <c:v>2.5084118087845946</c:v>
                </c:pt>
                <c:pt idx="1127">
                  <c:v>2.5187850652646011</c:v>
                </c:pt>
                <c:pt idx="1128">
                  <c:v>2.4738130739811366</c:v>
                </c:pt>
                <c:pt idx="1129">
                  <c:v>2.4807427204367651</c:v>
                </c:pt>
                <c:pt idx="1130">
                  <c:v>2.4762879477152895</c:v>
                </c:pt>
                <c:pt idx="1131">
                  <c:v>2.3577768511884241</c:v>
                </c:pt>
                <c:pt idx="1132">
                  <c:v>2.3481601989642873</c:v>
                </c:pt>
                <c:pt idx="1133">
                  <c:v>2.3285026304473013</c:v>
                </c:pt>
                <c:pt idx="1134">
                  <c:v>2.3249670965413682</c:v>
                </c:pt>
                <c:pt idx="1135">
                  <c:v>2.3511300474452708</c:v>
                </c:pt>
                <c:pt idx="1136">
                  <c:v>2.3518371542264571</c:v>
                </c:pt>
                <c:pt idx="1137">
                  <c:v>2.5483067733791396</c:v>
                </c:pt>
                <c:pt idx="1138">
                  <c:v>2.4726817031312383</c:v>
                </c:pt>
                <c:pt idx="1139">
                  <c:v>2.4709139361782722</c:v>
                </c:pt>
                <c:pt idx="1140">
                  <c:v>3.972</c:v>
                </c:pt>
                <c:pt idx="1141">
                  <c:v>3.9485000000000001</c:v>
                </c:pt>
                <c:pt idx="1142">
                  <c:v>3.8936999999999999</c:v>
                </c:pt>
                <c:pt idx="1143">
                  <c:v>2.8206489501531382</c:v>
                </c:pt>
                <c:pt idx="1144">
                  <c:v>2.810678744538408</c:v>
                </c:pt>
                <c:pt idx="1145">
                  <c:v>2.810678744538408</c:v>
                </c:pt>
                <c:pt idx="1146">
                  <c:v>2.8425692603699209</c:v>
                </c:pt>
                <c:pt idx="1147">
                  <c:v>2.6867229257964063</c:v>
                </c:pt>
                <c:pt idx="1148">
                  <c:v>2.6876421646119488</c:v>
                </c:pt>
                <c:pt idx="1149">
                  <c:v>2.6820560210405748</c:v>
                </c:pt>
                <c:pt idx="1150">
                  <c:v>2.6828338384998802</c:v>
                </c:pt>
                <c:pt idx="1151">
                  <c:v>2.6846723161309654</c:v>
                </c:pt>
                <c:pt idx="1152">
                  <c:v>2.6872179005432368</c:v>
                </c:pt>
                <c:pt idx="1153">
                  <c:v>2.6891270888524406</c:v>
                </c:pt>
                <c:pt idx="1154">
                  <c:v>2.6943596790332207</c:v>
                </c:pt>
                <c:pt idx="1155">
                  <c:v>2.6960567353080687</c:v>
                </c:pt>
                <c:pt idx="1156">
                  <c:v>2.693299018861441</c:v>
                </c:pt>
                <c:pt idx="1157">
                  <c:v>2.6964102886986616</c:v>
                </c:pt>
                <c:pt idx="1158">
                  <c:v>2.6983194770078653</c:v>
                </c:pt>
                <c:pt idx="1159">
                  <c:v>2.6912484091960001</c:v>
                </c:pt>
                <c:pt idx="1160">
                  <c:v>2.675119303517135</c:v>
                </c:pt>
                <c:pt idx="1161">
                  <c:v>2.6817731783281005</c:v>
                </c:pt>
                <c:pt idx="1162">
                  <c:v>2.7000165332827133</c:v>
                </c:pt>
                <c:pt idx="1163">
                  <c:v>2.697612370226679</c:v>
                </c:pt>
                <c:pt idx="1164">
                  <c:v>2.7024914070168662</c:v>
                </c:pt>
                <c:pt idx="1165">
                  <c:v>2.6919555159771864</c:v>
                </c:pt>
                <c:pt idx="1166">
                  <c:v>2.6822469398714954</c:v>
                </c:pt>
                <c:pt idx="1167">
                  <c:v>2.6957314661887226</c:v>
                </c:pt>
                <c:pt idx="1168">
                  <c:v>2.7053905448197311</c:v>
                </c:pt>
                <c:pt idx="1169">
                  <c:v>2.7048955700729005</c:v>
                </c:pt>
                <c:pt idx="1170">
                  <c:v>2.7043298846479513</c:v>
                </c:pt>
                <c:pt idx="1171">
                  <c:v>2.6982487663297468</c:v>
                </c:pt>
                <c:pt idx="1172">
                  <c:v>2.6129716885186491</c:v>
                </c:pt>
                <c:pt idx="1173">
                  <c:v>2.7070522457555195</c:v>
                </c:pt>
                <c:pt idx="1174">
                  <c:v>2.5975567606887826</c:v>
                </c:pt>
                <c:pt idx="1175">
                  <c:v>2.6684512865705456</c:v>
                </c:pt>
                <c:pt idx="1176">
                  <c:v>2.6691159669448612</c:v>
                </c:pt>
                <c:pt idx="1177">
                  <c:v>2.6684866419096052</c:v>
                </c:pt>
                <c:pt idx="1178">
                  <c:v>2.6680553067730814</c:v>
                </c:pt>
                <c:pt idx="1179">
                  <c:v>2.6687129160795848</c:v>
                </c:pt>
                <c:pt idx="1180">
                  <c:v>2.6652268796483352</c:v>
                </c:pt>
                <c:pt idx="1181">
                  <c:v>2.6645197728671488</c:v>
                </c:pt>
                <c:pt idx="1182">
                  <c:v>2.6672067786356575</c:v>
                </c:pt>
                <c:pt idx="1183">
                  <c:v>2.6647319049015046</c:v>
                </c:pt>
                <c:pt idx="1184">
                  <c:v>2.6681967281293186</c:v>
                </c:pt>
                <c:pt idx="1185">
                  <c:v>2.7022085643043914</c:v>
                </c:pt>
                <c:pt idx="1186">
                  <c:v>2.7817580771878783</c:v>
                </c:pt>
                <c:pt idx="1187">
                  <c:v>2.8446198700353622</c:v>
                </c:pt>
                <c:pt idx="1188">
                  <c:v>2.6855915549465079</c:v>
                </c:pt>
                <c:pt idx="1189">
                  <c:v>2.6884199820712538</c:v>
                </c:pt>
                <c:pt idx="1190">
                  <c:v>2.69336972953956</c:v>
                </c:pt>
                <c:pt idx="1191">
                  <c:v>2.6957738925955939</c:v>
                </c:pt>
                <c:pt idx="1192">
                  <c:v>2.6887028247837286</c:v>
                </c:pt>
                <c:pt idx="1193">
                  <c:v>2.6961981566643058</c:v>
                </c:pt>
                <c:pt idx="1194">
                  <c:v>2.6947839431019327</c:v>
                </c:pt>
                <c:pt idx="1195">
                  <c:v>2.69336972953956</c:v>
                </c:pt>
                <c:pt idx="1196">
                  <c:v>2.6926626227583732</c:v>
                </c:pt>
                <c:pt idx="1197">
                  <c:v>2.6912484091960001</c:v>
                </c:pt>
                <c:pt idx="1198">
                  <c:v>2.6905413024148137</c:v>
                </c:pt>
                <c:pt idx="1199">
                  <c:v>2.697612370226679</c:v>
                </c:pt>
                <c:pt idx="1200">
                  <c:v>2.6954910498831191</c:v>
                </c:pt>
                <c:pt idx="1201">
                  <c:v>2.6912484091960001</c:v>
                </c:pt>
                <c:pt idx="1202">
                  <c:v>2.69336972953956</c:v>
                </c:pt>
                <c:pt idx="1203">
                  <c:v>2.6891270888524406</c:v>
                </c:pt>
                <c:pt idx="1204">
                  <c:v>2.6912484091960001</c:v>
                </c:pt>
                <c:pt idx="1205">
                  <c:v>2.6898341956336269</c:v>
                </c:pt>
                <c:pt idx="1206">
                  <c:v>2.6848844481653211</c:v>
                </c:pt>
                <c:pt idx="1207">
                  <c:v>2.6870057685088806</c:v>
                </c:pt>
                <c:pt idx="1208">
                  <c:v>2.6714494193227769</c:v>
                </c:pt>
                <c:pt idx="1209">
                  <c:v>2.6657925650732843</c:v>
                </c:pt>
                <c:pt idx="1210">
                  <c:v>2.6679138854168443</c:v>
                </c:pt>
                <c:pt idx="1211">
                  <c:v>2.5950818869546297</c:v>
                </c:pt>
                <c:pt idx="1212">
                  <c:v>2.5880108191427644</c:v>
                </c:pt>
                <c:pt idx="1213">
                  <c:v>2.6648733262577418</c:v>
                </c:pt>
                <c:pt idx="1214">
                  <c:v>3.0849654649606699</c:v>
                </c:pt>
                <c:pt idx="1215">
                  <c:v>3.2688132280691722</c:v>
                </c:pt>
                <c:pt idx="1216">
                  <c:v>3.21895</c:v>
                </c:pt>
                <c:pt idx="1217">
                  <c:v>3.2183000000000002</c:v>
                </c:pt>
                <c:pt idx="1218">
                  <c:v>3.2183000000000002</c:v>
                </c:pt>
                <c:pt idx="1219">
                  <c:v>3.1775000000000002</c:v>
                </c:pt>
                <c:pt idx="1220">
                  <c:v>3.3069999999999999</c:v>
                </c:pt>
                <c:pt idx="1221">
                  <c:v>3.3290000000000002</c:v>
                </c:pt>
                <c:pt idx="1222">
                  <c:v>3.2425000000000002</c:v>
                </c:pt>
                <c:pt idx="1223">
                  <c:v>3.014396208198252</c:v>
                </c:pt>
                <c:pt idx="1224">
                  <c:v>2.9224723266440011</c:v>
                </c:pt>
                <c:pt idx="1225">
                  <c:v>3.0200530624477446</c:v>
                </c:pt>
                <c:pt idx="1226">
                  <c:v>2.9436855300795979</c:v>
                </c:pt>
                <c:pt idx="1227">
                  <c:v>3.0245078351692203</c:v>
                </c:pt>
                <c:pt idx="1228">
                  <c:v>2.8142849891224593</c:v>
                </c:pt>
                <c:pt idx="1229">
                  <c:v>2.8128707755600866</c:v>
                </c:pt>
                <c:pt idx="1230">
                  <c:v>2.8142849891224593</c:v>
                </c:pt>
                <c:pt idx="1231">
                  <c:v>2.8142849891224593</c:v>
                </c:pt>
                <c:pt idx="1232">
                  <c:v>2.6643783515109112</c:v>
                </c:pt>
                <c:pt idx="1233">
                  <c:v>2.6403367209505686</c:v>
                </c:pt>
                <c:pt idx="1234">
                  <c:v>2.6742778464475228</c:v>
                </c:pt>
                <c:pt idx="1235">
                  <c:v>2.6467006819812475</c:v>
                </c:pt>
                <c:pt idx="1236">
                  <c:v>2.6481148955436207</c:v>
                </c:pt>
                <c:pt idx="1237">
                  <c:v>3.0016682861368946</c:v>
                </c:pt>
                <c:pt idx="1238">
                  <c:v>2.8471654544476341</c:v>
                </c:pt>
                <c:pt idx="1239">
                  <c:v>2.8482261146194134</c:v>
                </c:pt>
                <c:pt idx="1240">
                  <c:v>3.0893495270040261</c:v>
                </c:pt>
                <c:pt idx="1241">
                  <c:v>3.0016682861368946</c:v>
                </c:pt>
                <c:pt idx="1242">
                  <c:v>3.0016682861368946</c:v>
                </c:pt>
                <c:pt idx="1243">
                  <c:v>2.8654300226056826</c:v>
                </c:pt>
                <c:pt idx="1244">
                  <c:v>2.8395640565498783</c:v>
                </c:pt>
                <c:pt idx="1245">
                  <c:v>2.8135778823412729</c:v>
                </c:pt>
                <c:pt idx="1246">
                  <c:v>3.0817127737672116</c:v>
                </c:pt>
                <c:pt idx="1247">
                  <c:v>3.0674292167872435</c:v>
                </c:pt>
                <c:pt idx="1248">
                  <c:v>2.8345082430643949</c:v>
                </c:pt>
                <c:pt idx="1249">
                  <c:v>3.053287081163512</c:v>
                </c:pt>
                <c:pt idx="1250">
                  <c:v>3.100451103468655</c:v>
                </c:pt>
                <c:pt idx="1251">
                  <c:v>2.7692422871608762</c:v>
                </c:pt>
                <c:pt idx="1252">
                  <c:v>2.7888291449997435</c:v>
                </c:pt>
                <c:pt idx="1253">
                  <c:v>3.0384378387585946</c:v>
                </c:pt>
                <c:pt idx="1254">
                  <c:v>3.0425390580894773</c:v>
                </c:pt>
                <c:pt idx="1255">
                  <c:v>2.7704443686888935</c:v>
                </c:pt>
                <c:pt idx="1256">
                  <c:v>2.7824651839690646</c:v>
                </c:pt>
                <c:pt idx="1257">
                  <c:v>2.8637824638055176</c:v>
                </c:pt>
                <c:pt idx="1258">
                  <c:v>2.839740833245175</c:v>
                </c:pt>
                <c:pt idx="1259">
                  <c:v>2.7797781782005559</c:v>
                </c:pt>
                <c:pt idx="1260">
                  <c:v>2.7816661533063241</c:v>
                </c:pt>
                <c:pt idx="1261">
                  <c:v>2.7828965191055883</c:v>
                </c:pt>
                <c:pt idx="1262">
                  <c:v>2.9179468432444069</c:v>
                </c:pt>
                <c:pt idx="1263">
                  <c:v>2.7060269409227988</c:v>
                </c:pt>
                <c:pt idx="1264">
                  <c:v>2.7291493326675988</c:v>
                </c:pt>
                <c:pt idx="1265">
                  <c:v>2.7656501847124488</c:v>
                </c:pt>
                <c:pt idx="1266">
                  <c:v>2.7698079725858253</c:v>
                </c:pt>
                <c:pt idx="1267">
                  <c:v>2.7577164466275357</c:v>
                </c:pt>
                <c:pt idx="1268">
                  <c:v>2.7542516233997212</c:v>
                </c:pt>
                <c:pt idx="1269">
                  <c:v>2.783667265497082</c:v>
                </c:pt>
                <c:pt idx="1270">
                  <c:v>2.7298564394487856</c:v>
                </c:pt>
                <c:pt idx="1271">
                  <c:v>2.7089260787256637</c:v>
                </c:pt>
                <c:pt idx="1272">
                  <c:v>2.7786468073506576</c:v>
                </c:pt>
                <c:pt idx="1273">
                  <c:v>2.7937788924680493</c:v>
                </c:pt>
                <c:pt idx="1274">
                  <c:v>2.8715606383985697</c:v>
                </c:pt>
                <c:pt idx="1275">
                  <c:v>2.6700352057604033</c:v>
                </c:pt>
                <c:pt idx="1276">
                  <c:v>3.0101535675111326</c:v>
                </c:pt>
                <c:pt idx="1277">
                  <c:v>2.602152954766495</c:v>
                </c:pt>
                <c:pt idx="1278">
                  <c:v>2.644579361637688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AF-4FFE-BE2F-3789256D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02592"/>
        <c:axId val="111121920"/>
      </c:scatterChart>
      <c:valAx>
        <c:axId val="111102592"/>
        <c:scaling>
          <c:orientation val="minMax"/>
          <c:max val="3.75"/>
          <c:min val="1.7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d / Å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11121920"/>
        <c:crosses val="autoZero"/>
        <c:crossBetween val="midCat"/>
      </c:valAx>
      <c:valAx>
        <c:axId val="111121920"/>
        <c:scaling>
          <c:orientation val="minMax"/>
          <c:max val="4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d_sq / Å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de-DE"/>
          </a:p>
        </c:txPr>
        <c:crossAx val="111102592"/>
        <c:crosses val="autoZero"/>
        <c:crossBetween val="midCat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overlay val="0"/>
      <c:txPr>
        <a:bodyPr/>
        <a:lstStyle/>
        <a:p>
          <a:pPr>
            <a:defRPr sz="1200"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0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597958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b.dr.iastate.edu/cgi/viewcontent.cgi?article=4278&amp;context=etd" TargetMode="External"/><Relationship Id="rId13" Type="http://schemas.openxmlformats.org/officeDocument/2006/relationships/hyperlink" Target="https://www.sciencedirect.com/science/article/abs/pii/S0925838813023116?via%3Dihub" TargetMode="External"/><Relationship Id="rId18" Type="http://schemas.openxmlformats.org/officeDocument/2006/relationships/hyperlink" Target="https://www.sciencedirect.com/science/article/abs/pii/0925838894050503" TargetMode="External"/><Relationship Id="rId3" Type="http://schemas.openxmlformats.org/officeDocument/2006/relationships/hyperlink" Target="https://doi.org/10.1016/j.solidstatesciences.2017.11.010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arxiv.org/abs/cond-mat/9910443" TargetMode="External"/><Relationship Id="rId12" Type="http://schemas.openxmlformats.org/officeDocument/2006/relationships/hyperlink" Target="https://www.sciencedirect.com/science/article/abs/pii/S0925838813023116?via%3Dihub" TargetMode="External"/><Relationship Id="rId17" Type="http://schemas.openxmlformats.org/officeDocument/2006/relationships/hyperlink" Target="https://www.sciencedirect.com/science/article/abs/pii/S0925838815008087" TargetMode="External"/><Relationship Id="rId2" Type="http://schemas.openxmlformats.org/officeDocument/2006/relationships/hyperlink" Target="https://journals.aps.org/prb/abstract/10.1103/PhysRevB.88.184429" TargetMode="External"/><Relationship Id="rId16" Type="http://schemas.openxmlformats.org/officeDocument/2006/relationships/hyperlink" Target="https://arxiv.org/abs/1909.13251" TargetMode="External"/><Relationship Id="rId20" Type="http://schemas.openxmlformats.org/officeDocument/2006/relationships/hyperlink" Target="https://www.sciencedirect.com/science/article/abs/pii/0925838894050503" TargetMode="External"/><Relationship Id="rId1" Type="http://schemas.openxmlformats.org/officeDocument/2006/relationships/hyperlink" Target="http://www.aflowlib.org/" TargetMode="External"/><Relationship Id="rId6" Type="http://schemas.openxmlformats.org/officeDocument/2006/relationships/hyperlink" Target="https://arxiv.org/abs/cond-mat/9910443" TargetMode="External"/><Relationship Id="rId11" Type="http://schemas.openxmlformats.org/officeDocument/2006/relationships/hyperlink" Target="https://www.sciencedirect.com/science/article/abs/pii/S0925838814030552?via%3Dihub" TargetMode="External"/><Relationship Id="rId5" Type="http://schemas.openxmlformats.org/officeDocument/2006/relationships/hyperlink" Target="https://arxiv.org/abs/cond-mat/9910443St&#246;we,%20Klaus.%20%22Crystal%20structure,%20magnetic%20properties%20and%20band%20gap%20measurements%20of%20NdTe2-x%20(x=%200.11%20(1)).%22%20Zeitschrift%20f&#252;r%20Kristallographie-Crystalline%20Materials%20216.4%20(2001):%20215-224." TargetMode="External"/><Relationship Id="rId15" Type="http://schemas.openxmlformats.org/officeDocument/2006/relationships/hyperlink" Target="https://www.sciencedirect.com/science/article/abs/pii/S0921453413002086" TargetMode="External"/><Relationship Id="rId10" Type="http://schemas.openxmlformats.org/officeDocument/2006/relationships/hyperlink" Target="https://www.sciencedirect.com/science/article/abs/pii/S2211285514000688" TargetMode="External"/><Relationship Id="rId19" Type="http://schemas.openxmlformats.org/officeDocument/2006/relationships/hyperlink" Target="https://www.sciencedirect.com/science/article/abs/pii/0925838894050503" TargetMode="External"/><Relationship Id="rId4" Type="http://schemas.openxmlformats.org/officeDocument/2006/relationships/hyperlink" Target="https://arxiv.org/abs/cond-mat/9910443" TargetMode="External"/><Relationship Id="rId9" Type="http://schemas.openxmlformats.org/officeDocument/2006/relationships/hyperlink" Target="https://iopscience.iop.org/article/10.1088/0953-2048/25/8/084018/meta" TargetMode="External"/><Relationship Id="rId14" Type="http://schemas.openxmlformats.org/officeDocument/2006/relationships/hyperlink" Target="https://iopscience.iop.org/article/10.1088/1674-1056/25/7/0775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83"/>
  <sheetViews>
    <sheetView tabSelected="1" topLeftCell="I1" zoomScale="80" zoomScaleNormal="80" workbookViewId="0">
      <pane ySplit="1" topLeftCell="A2" activePane="bottomLeft" state="frozen"/>
      <selection pane="bottomLeft" activeCell="Q1297" sqref="Q1297"/>
    </sheetView>
  </sheetViews>
  <sheetFormatPr baseColWidth="10" defaultColWidth="11.5" defaultRowHeight="15" x14ac:dyDescent="0.2"/>
  <cols>
    <col min="1" max="1" width="11.5" style="33"/>
    <col min="2" max="2" width="28.83203125" style="2" bestFit="1" customWidth="1"/>
    <col min="3" max="3" width="15.1640625" style="34" bestFit="1" customWidth="1"/>
    <col min="4" max="4" width="14.83203125" style="34" bestFit="1" customWidth="1"/>
    <col min="5" max="5" width="15.83203125" style="34" bestFit="1" customWidth="1"/>
    <col min="6" max="6" width="11.5" style="6" customWidth="1"/>
    <col min="7" max="7" width="11.5" style="1" customWidth="1"/>
    <col min="8" max="8" width="11.5" style="7" customWidth="1"/>
    <col min="9" max="9" width="11.5" style="6" customWidth="1"/>
    <col min="10" max="10" width="13.1640625" style="1" customWidth="1"/>
    <col min="11" max="11" width="11.5" style="7" customWidth="1"/>
    <col min="12" max="12" width="11.5" style="6" customWidth="1"/>
    <col min="13" max="13" width="46.5" style="1" customWidth="1"/>
    <col min="14" max="14" width="46.5" style="23" customWidth="1"/>
    <col min="15" max="16" width="12.33203125" style="2" bestFit="1" customWidth="1"/>
    <col min="17" max="17" width="11.5" style="45"/>
    <col min="18" max="16384" width="11.5" style="22"/>
  </cols>
  <sheetData>
    <row r="1" spans="1:25" s="12" customFormat="1" ht="16" thickBot="1" x14ac:dyDescent="0.25">
      <c r="A1" s="10"/>
      <c r="B1" s="11"/>
      <c r="C1" s="39" t="s">
        <v>2352</v>
      </c>
      <c r="D1" s="39" t="s">
        <v>2353</v>
      </c>
      <c r="E1" s="39" t="s">
        <v>2356</v>
      </c>
      <c r="F1" s="57" t="s">
        <v>1304</v>
      </c>
      <c r="G1" s="55"/>
      <c r="H1" s="56"/>
      <c r="I1" s="54" t="s">
        <v>6</v>
      </c>
      <c r="J1" s="55"/>
      <c r="K1" s="56"/>
      <c r="L1" s="49" t="s">
        <v>1305</v>
      </c>
      <c r="M1" s="50"/>
      <c r="N1" s="51"/>
      <c r="O1" s="11" t="s">
        <v>1467</v>
      </c>
      <c r="P1" s="11" t="s">
        <v>1476</v>
      </c>
      <c r="Q1" s="44" t="s">
        <v>2358</v>
      </c>
      <c r="R1" s="12">
        <f>1279-S1</f>
        <v>1</v>
      </c>
      <c r="S1" s="12">
        <f>COUNTA(P3:P1281)</f>
        <v>1278</v>
      </c>
    </row>
    <row r="2" spans="1:25" x14ac:dyDescent="0.2">
      <c r="A2" s="13"/>
      <c r="B2" s="8" t="s">
        <v>0</v>
      </c>
      <c r="C2" s="40" t="s">
        <v>2354</v>
      </c>
      <c r="D2" s="40" t="s">
        <v>2355</v>
      </c>
      <c r="E2" s="42" t="s">
        <v>2357</v>
      </c>
      <c r="F2" s="14" t="s">
        <v>1</v>
      </c>
      <c r="G2" s="15" t="s">
        <v>2</v>
      </c>
      <c r="H2" s="16" t="s">
        <v>3</v>
      </c>
      <c r="I2" s="17" t="s">
        <v>4</v>
      </c>
      <c r="J2" s="18" t="s">
        <v>5</v>
      </c>
      <c r="K2" s="19" t="s">
        <v>1306</v>
      </c>
      <c r="L2" s="9" t="s">
        <v>1321</v>
      </c>
      <c r="M2" s="18"/>
      <c r="N2" s="20"/>
      <c r="O2" s="21" t="s">
        <v>1469</v>
      </c>
      <c r="P2" s="21"/>
      <c r="R2" s="22" t="s">
        <v>1369</v>
      </c>
      <c r="S2" s="22" t="s">
        <v>1307</v>
      </c>
      <c r="T2" s="22" t="s">
        <v>1369</v>
      </c>
      <c r="U2" s="22" t="s">
        <v>1307</v>
      </c>
      <c r="V2" s="22" t="s">
        <v>1478</v>
      </c>
      <c r="W2" s="22" t="s">
        <v>1477</v>
      </c>
    </row>
    <row r="3" spans="1:25" x14ac:dyDescent="0.2">
      <c r="A3" s="47" t="s">
        <v>7</v>
      </c>
      <c r="B3" s="2" t="s">
        <v>8</v>
      </c>
      <c r="C3" s="34">
        <v>8</v>
      </c>
      <c r="F3" s="6">
        <v>3.1880000000000002</v>
      </c>
      <c r="G3" s="1">
        <v>2.665</v>
      </c>
      <c r="H3" s="7">
        <v>1.1962476547842402</v>
      </c>
      <c r="I3" s="6">
        <v>4.88</v>
      </c>
      <c r="J3" s="1">
        <v>7.49</v>
      </c>
      <c r="P3" s="2" t="s">
        <v>1307</v>
      </c>
      <c r="Q3" s="45">
        <f>IF(I3&gt;0,1,"n")</f>
        <v>1</v>
      </c>
      <c r="R3" s="22">
        <f>COUNTIF(P3,R$2)</f>
        <v>0</v>
      </c>
      <c r="S3" s="22">
        <f>COUNTIF(P3,S$2)</f>
        <v>1</v>
      </c>
      <c r="T3" s="22" t="e">
        <f>IF(R3=1,G3,#N/A)</f>
        <v>#N/A</v>
      </c>
      <c r="U3" s="22">
        <f>IF(S3=1,G3,#N/A)</f>
        <v>2.665</v>
      </c>
      <c r="V3" s="22">
        <f>COUNTIF(P3,V$2)</f>
        <v>0</v>
      </c>
      <c r="W3" s="22">
        <f>COUNTIF(P3,W$2)</f>
        <v>1</v>
      </c>
      <c r="X3" s="22" t="e">
        <f>IF(V3=1,G3,#N/A)</f>
        <v>#N/A</v>
      </c>
      <c r="Y3" s="22">
        <f>IF(W3=1,G3,#N/A)</f>
        <v>2.665</v>
      </c>
    </row>
    <row r="4" spans="1:25" x14ac:dyDescent="0.2">
      <c r="A4" s="47"/>
      <c r="B4" s="2" t="s">
        <v>9</v>
      </c>
      <c r="C4" s="34">
        <v>8</v>
      </c>
      <c r="F4" s="6">
        <v>2.7530000000000001</v>
      </c>
      <c r="G4" s="1">
        <v>2.3620000000000001</v>
      </c>
      <c r="H4" s="7">
        <v>1.1655376799322608</v>
      </c>
      <c r="I4" s="6">
        <v>5.6615000000000002</v>
      </c>
      <c r="J4" s="1">
        <v>8.5447000000000006</v>
      </c>
      <c r="P4" s="2" t="s">
        <v>1307</v>
      </c>
      <c r="Q4" s="45">
        <f t="shared" ref="Q4:Q66" si="0">IF(I4&gt;0,1,"n")</f>
        <v>1</v>
      </c>
      <c r="R4" s="22">
        <f t="shared" ref="R4:R67" si="1">COUNTIF(P4,R$2)</f>
        <v>0</v>
      </c>
      <c r="S4" s="22">
        <f t="shared" ref="S4:S67" si="2">COUNTIF(P4,S$2)</f>
        <v>1</v>
      </c>
      <c r="T4" s="22" t="e">
        <f t="shared" ref="T4:T67" si="3">IF(R4=1,G4,#N/A)</f>
        <v>#N/A</v>
      </c>
      <c r="U4" s="22">
        <f t="shared" ref="U4:U67" si="4">IF(S4=1,G4,#N/A)</f>
        <v>2.3620000000000001</v>
      </c>
      <c r="V4" s="22">
        <f t="shared" ref="V4:V67" si="5">COUNTIF(P4,V$2)</f>
        <v>0</v>
      </c>
      <c r="W4" s="22">
        <f t="shared" ref="W4:W67" si="6">COUNTIF(P4,W$2)</f>
        <v>1</v>
      </c>
      <c r="X4" s="22" t="e">
        <f t="shared" ref="X4:X67" si="7">IF(V4=1,G4,#N/A)</f>
        <v>#N/A</v>
      </c>
      <c r="Y4" s="22">
        <f t="shared" ref="Y4:Y67" si="8">IF(W4=1,G4,#N/A)</f>
        <v>2.3620000000000001</v>
      </c>
    </row>
    <row r="5" spans="1:25" x14ac:dyDescent="0.2">
      <c r="A5" s="47"/>
      <c r="B5" s="2" t="s">
        <v>10</v>
      </c>
      <c r="C5" s="34">
        <v>0</v>
      </c>
      <c r="F5" s="6">
        <v>2.9174500000000001</v>
      </c>
      <c r="G5" s="1">
        <v>2.5829</v>
      </c>
      <c r="H5" s="7">
        <v>1.1295249525726896</v>
      </c>
      <c r="I5" s="6">
        <v>0</v>
      </c>
      <c r="J5" s="1">
        <v>0</v>
      </c>
      <c r="K5" s="7" t="s">
        <v>11</v>
      </c>
      <c r="M5" s="1" t="s">
        <v>1308</v>
      </c>
      <c r="P5" s="2" t="s">
        <v>1307</v>
      </c>
      <c r="Q5" s="45">
        <v>3</v>
      </c>
      <c r="R5" s="22">
        <f t="shared" si="1"/>
        <v>0</v>
      </c>
      <c r="S5" s="22">
        <f t="shared" si="2"/>
        <v>1</v>
      </c>
      <c r="T5" s="22" t="e">
        <f t="shared" si="3"/>
        <v>#N/A</v>
      </c>
      <c r="U5" s="22">
        <f t="shared" si="4"/>
        <v>2.5829</v>
      </c>
      <c r="V5" s="22">
        <f t="shared" si="5"/>
        <v>0</v>
      </c>
      <c r="W5" s="22">
        <f t="shared" si="6"/>
        <v>1</v>
      </c>
      <c r="X5" s="22" t="e">
        <f t="shared" si="7"/>
        <v>#N/A</v>
      </c>
      <c r="Y5" s="22">
        <f t="shared" si="8"/>
        <v>2.5829</v>
      </c>
    </row>
    <row r="6" spans="1:25" x14ac:dyDescent="0.2">
      <c r="A6" s="47"/>
      <c r="B6" s="2" t="s">
        <v>12</v>
      </c>
      <c r="C6" s="34">
        <v>0</v>
      </c>
      <c r="F6" s="6">
        <v>2.944</v>
      </c>
      <c r="G6" s="1">
        <v>2.633</v>
      </c>
      <c r="H6" s="7">
        <v>1.1181162172426888</v>
      </c>
      <c r="I6" s="6">
        <v>0</v>
      </c>
      <c r="J6" s="1">
        <v>0</v>
      </c>
      <c r="K6" s="7" t="s">
        <v>11</v>
      </c>
      <c r="M6" s="1" t="s">
        <v>1309</v>
      </c>
      <c r="P6" s="2" t="s">
        <v>1307</v>
      </c>
      <c r="Q6" s="45">
        <v>3</v>
      </c>
      <c r="R6" s="22">
        <f t="shared" si="1"/>
        <v>0</v>
      </c>
      <c r="S6" s="22">
        <f t="shared" si="2"/>
        <v>1</v>
      </c>
      <c r="T6" s="22" t="e">
        <f t="shared" si="3"/>
        <v>#N/A</v>
      </c>
      <c r="U6" s="22">
        <f t="shared" si="4"/>
        <v>2.633</v>
      </c>
      <c r="V6" s="22">
        <f t="shared" si="5"/>
        <v>0</v>
      </c>
      <c r="W6" s="22">
        <f t="shared" si="6"/>
        <v>1</v>
      </c>
      <c r="X6" s="22" t="e">
        <f t="shared" si="7"/>
        <v>#N/A</v>
      </c>
      <c r="Y6" s="22">
        <f t="shared" si="8"/>
        <v>2.633</v>
      </c>
    </row>
    <row r="7" spans="1:25" ht="48" x14ac:dyDescent="0.2">
      <c r="A7" s="47"/>
      <c r="B7" s="2" t="s">
        <v>13</v>
      </c>
      <c r="D7" s="34">
        <v>10</v>
      </c>
      <c r="F7" s="6">
        <v>3.14</v>
      </c>
      <c r="G7" s="1">
        <v>2.7690000000000001</v>
      </c>
      <c r="H7" s="7">
        <v>1.1339833875045142</v>
      </c>
      <c r="I7" s="6">
        <v>0</v>
      </c>
      <c r="J7" s="1">
        <v>0</v>
      </c>
      <c r="K7" s="7" t="s">
        <v>11</v>
      </c>
      <c r="L7" s="6">
        <v>0.23</v>
      </c>
      <c r="M7" s="24" t="s">
        <v>1322</v>
      </c>
      <c r="N7" s="23" t="s">
        <v>1323</v>
      </c>
      <c r="P7" s="2" t="s">
        <v>1307</v>
      </c>
      <c r="Q7" s="45">
        <v>3</v>
      </c>
      <c r="R7" s="22">
        <f t="shared" si="1"/>
        <v>0</v>
      </c>
      <c r="S7" s="22">
        <f t="shared" si="2"/>
        <v>1</v>
      </c>
      <c r="T7" s="22" t="e">
        <f t="shared" si="3"/>
        <v>#N/A</v>
      </c>
      <c r="U7" s="22">
        <f t="shared" si="4"/>
        <v>2.7690000000000001</v>
      </c>
      <c r="V7" s="22">
        <f t="shared" si="5"/>
        <v>0</v>
      </c>
      <c r="W7" s="22">
        <f t="shared" si="6"/>
        <v>1</v>
      </c>
      <c r="X7" s="22" t="e">
        <f t="shared" si="7"/>
        <v>#N/A</v>
      </c>
      <c r="Y7" s="22">
        <f t="shared" si="8"/>
        <v>2.7690000000000001</v>
      </c>
    </row>
    <row r="8" spans="1:25" x14ac:dyDescent="0.2">
      <c r="A8" s="47"/>
      <c r="B8" s="2" t="s">
        <v>14</v>
      </c>
      <c r="D8" s="34">
        <v>10</v>
      </c>
      <c r="F8" s="6">
        <v>2.899</v>
      </c>
      <c r="G8" s="1">
        <v>2.5529999999999999</v>
      </c>
      <c r="H8" s="7">
        <v>1.1355268311790052</v>
      </c>
      <c r="I8" s="6">
        <v>0.36630000000000001</v>
      </c>
      <c r="J8" s="1">
        <v>1.4067700000000001</v>
      </c>
      <c r="P8" s="2" t="s">
        <v>1307</v>
      </c>
      <c r="Q8" s="45">
        <f t="shared" si="0"/>
        <v>1</v>
      </c>
      <c r="R8" s="22">
        <f t="shared" si="1"/>
        <v>0</v>
      </c>
      <c r="S8" s="22">
        <f t="shared" si="2"/>
        <v>1</v>
      </c>
      <c r="T8" s="22" t="e">
        <f t="shared" si="3"/>
        <v>#N/A</v>
      </c>
      <c r="U8" s="22">
        <f t="shared" si="4"/>
        <v>2.5529999999999999</v>
      </c>
      <c r="V8" s="22">
        <f t="shared" si="5"/>
        <v>0</v>
      </c>
      <c r="W8" s="22">
        <f t="shared" si="6"/>
        <v>1</v>
      </c>
      <c r="X8" s="22" t="e">
        <f t="shared" si="7"/>
        <v>#N/A</v>
      </c>
      <c r="Y8" s="22">
        <f t="shared" si="8"/>
        <v>2.5529999999999999</v>
      </c>
    </row>
    <row r="9" spans="1:25" x14ac:dyDescent="0.2">
      <c r="A9" s="47"/>
      <c r="B9" s="2" t="s">
        <v>15</v>
      </c>
      <c r="D9" s="34">
        <v>10</v>
      </c>
      <c r="F9" s="6">
        <v>3.097</v>
      </c>
      <c r="G9" s="1">
        <v>2.7040000000000002</v>
      </c>
      <c r="H9" s="7">
        <v>1.1453402366863905</v>
      </c>
      <c r="I9" s="6">
        <v>0.8367</v>
      </c>
      <c r="J9" s="1">
        <v>2.04087</v>
      </c>
      <c r="P9" s="2" t="s">
        <v>1307</v>
      </c>
      <c r="Q9" s="45">
        <f t="shared" si="0"/>
        <v>1</v>
      </c>
      <c r="R9" s="22">
        <f t="shared" si="1"/>
        <v>0</v>
      </c>
      <c r="S9" s="22">
        <f t="shared" si="2"/>
        <v>1</v>
      </c>
      <c r="T9" s="22" t="e">
        <f t="shared" si="3"/>
        <v>#N/A</v>
      </c>
      <c r="U9" s="22">
        <f t="shared" si="4"/>
        <v>2.7040000000000002</v>
      </c>
      <c r="V9" s="22">
        <f t="shared" si="5"/>
        <v>0</v>
      </c>
      <c r="W9" s="22">
        <f t="shared" si="6"/>
        <v>1</v>
      </c>
      <c r="X9" s="22" t="e">
        <f t="shared" si="7"/>
        <v>#N/A</v>
      </c>
      <c r="Y9" s="22">
        <f t="shared" si="8"/>
        <v>2.7040000000000002</v>
      </c>
    </row>
    <row r="10" spans="1:25" x14ac:dyDescent="0.2">
      <c r="A10" s="47"/>
      <c r="B10" s="2" t="s">
        <v>16</v>
      </c>
      <c r="C10" s="34">
        <v>8</v>
      </c>
      <c r="F10" s="6">
        <v>2.8312599999999999</v>
      </c>
      <c r="G10" s="1">
        <v>2.3849999999999998</v>
      </c>
      <c r="H10" s="7">
        <v>1.1871111111111112</v>
      </c>
      <c r="I10" s="6" t="e">
        <v>#N/A</v>
      </c>
      <c r="J10" s="1" t="e">
        <v>#N/A</v>
      </c>
      <c r="K10" s="7" t="e">
        <v>#N/A</v>
      </c>
      <c r="L10" s="6" t="s">
        <v>1324</v>
      </c>
      <c r="O10" s="2" t="s">
        <v>1468</v>
      </c>
      <c r="P10" s="2" t="s">
        <v>1307</v>
      </c>
      <c r="Q10" s="45">
        <v>2</v>
      </c>
      <c r="R10" s="22">
        <f t="shared" si="1"/>
        <v>0</v>
      </c>
      <c r="S10" s="22">
        <f t="shared" si="2"/>
        <v>1</v>
      </c>
      <c r="T10" s="22" t="e">
        <f t="shared" si="3"/>
        <v>#N/A</v>
      </c>
      <c r="U10" s="22">
        <f t="shared" si="4"/>
        <v>2.3849999999999998</v>
      </c>
      <c r="V10" s="22">
        <f t="shared" si="5"/>
        <v>0</v>
      </c>
      <c r="W10" s="22">
        <f t="shared" si="6"/>
        <v>1</v>
      </c>
      <c r="X10" s="22" t="e">
        <f t="shared" si="7"/>
        <v>#N/A</v>
      </c>
      <c r="Y10" s="22">
        <f t="shared" si="8"/>
        <v>2.3849999999999998</v>
      </c>
    </row>
    <row r="11" spans="1:25" x14ac:dyDescent="0.2">
      <c r="A11" s="47"/>
      <c r="B11" s="2" t="s">
        <v>17</v>
      </c>
      <c r="C11" s="34">
        <v>8</v>
      </c>
      <c r="F11" s="6">
        <v>2.8454000000000002</v>
      </c>
      <c r="G11" s="1">
        <v>2.35067</v>
      </c>
      <c r="H11" s="7">
        <v>1.2104633997966538</v>
      </c>
      <c r="I11" s="6" t="e">
        <v>#N/A</v>
      </c>
      <c r="J11" s="1" t="e">
        <v>#N/A</v>
      </c>
      <c r="K11" s="7" t="e">
        <v>#N/A</v>
      </c>
      <c r="L11" s="6" t="s">
        <v>1324</v>
      </c>
      <c r="M11" s="1" t="s">
        <v>1332</v>
      </c>
      <c r="O11" s="2" t="s">
        <v>1468</v>
      </c>
      <c r="P11" s="2" t="s">
        <v>1307</v>
      </c>
      <c r="Q11" s="45">
        <v>2</v>
      </c>
      <c r="R11" s="22">
        <f t="shared" si="1"/>
        <v>0</v>
      </c>
      <c r="S11" s="22">
        <f t="shared" si="2"/>
        <v>1</v>
      </c>
      <c r="T11" s="22" t="e">
        <f t="shared" si="3"/>
        <v>#N/A</v>
      </c>
      <c r="U11" s="22">
        <f t="shared" si="4"/>
        <v>2.35067</v>
      </c>
      <c r="V11" s="22">
        <f t="shared" si="5"/>
        <v>0</v>
      </c>
      <c r="W11" s="22">
        <f t="shared" si="6"/>
        <v>1</v>
      </c>
      <c r="X11" s="22" t="e">
        <f t="shared" si="7"/>
        <v>#N/A</v>
      </c>
      <c r="Y11" s="22">
        <f t="shared" si="8"/>
        <v>2.35067</v>
      </c>
    </row>
    <row r="12" spans="1:25" x14ac:dyDescent="0.2">
      <c r="A12" s="47"/>
      <c r="B12" s="2" t="s">
        <v>18</v>
      </c>
      <c r="C12" s="34">
        <v>8</v>
      </c>
      <c r="F12" s="6">
        <v>2.8136000000000001</v>
      </c>
      <c r="G12" s="1">
        <v>2.2679999999999998</v>
      </c>
      <c r="H12" s="7">
        <v>1.2405643738977075</v>
      </c>
      <c r="I12" s="6" t="e">
        <v>#N/A</v>
      </c>
      <c r="J12" s="1" t="e">
        <v>#N/A</v>
      </c>
      <c r="K12" s="7" t="e">
        <v>#N/A</v>
      </c>
      <c r="L12" s="6" t="s">
        <v>1324</v>
      </c>
      <c r="O12" s="2" t="s">
        <v>1468</v>
      </c>
      <c r="P12" s="2" t="s">
        <v>1307</v>
      </c>
      <c r="Q12" s="45">
        <v>2</v>
      </c>
      <c r="R12" s="22">
        <f t="shared" si="1"/>
        <v>0</v>
      </c>
      <c r="S12" s="22">
        <f t="shared" si="2"/>
        <v>1</v>
      </c>
      <c r="T12" s="22" t="e">
        <f t="shared" si="3"/>
        <v>#N/A</v>
      </c>
      <c r="U12" s="22">
        <f t="shared" si="4"/>
        <v>2.2679999999999998</v>
      </c>
      <c r="V12" s="22">
        <f t="shared" si="5"/>
        <v>0</v>
      </c>
      <c r="W12" s="22">
        <f t="shared" si="6"/>
        <v>1</v>
      </c>
      <c r="X12" s="22" t="e">
        <f t="shared" si="7"/>
        <v>#N/A</v>
      </c>
      <c r="Y12" s="22">
        <f t="shared" si="8"/>
        <v>2.2679999999999998</v>
      </c>
    </row>
    <row r="13" spans="1:25" x14ac:dyDescent="0.2">
      <c r="A13" s="47"/>
      <c r="B13" s="2" t="s">
        <v>19</v>
      </c>
      <c r="C13" s="34">
        <v>2</v>
      </c>
      <c r="F13" s="6">
        <v>3.00874</v>
      </c>
      <c r="G13" s="1">
        <v>2.4090199999999999</v>
      </c>
      <c r="H13" s="7">
        <v>1.2489477048758417</v>
      </c>
      <c r="I13" s="6">
        <v>3.8041999999999998</v>
      </c>
      <c r="J13" s="1">
        <v>6.0410599999999999</v>
      </c>
      <c r="P13" s="2" t="s">
        <v>1307</v>
      </c>
      <c r="Q13" s="45">
        <f t="shared" si="0"/>
        <v>1</v>
      </c>
      <c r="R13" s="22">
        <f t="shared" si="1"/>
        <v>0</v>
      </c>
      <c r="S13" s="22">
        <f t="shared" si="2"/>
        <v>1</v>
      </c>
      <c r="T13" s="22" t="e">
        <f t="shared" si="3"/>
        <v>#N/A</v>
      </c>
      <c r="U13" s="22">
        <f t="shared" si="4"/>
        <v>2.4090199999999999</v>
      </c>
      <c r="V13" s="22">
        <f t="shared" si="5"/>
        <v>0</v>
      </c>
      <c r="W13" s="22">
        <f t="shared" si="6"/>
        <v>1</v>
      </c>
      <c r="X13" s="22" t="e">
        <f t="shared" si="7"/>
        <v>#N/A</v>
      </c>
      <c r="Y13" s="22">
        <f t="shared" si="8"/>
        <v>2.4090199999999999</v>
      </c>
    </row>
    <row r="14" spans="1:25" x14ac:dyDescent="0.2">
      <c r="A14" s="47"/>
      <c r="B14" s="2" t="s">
        <v>20</v>
      </c>
      <c r="C14" s="34">
        <v>2</v>
      </c>
      <c r="F14" s="6">
        <v>3.2046000000000001</v>
      </c>
      <c r="G14" s="1">
        <v>2.6894</v>
      </c>
      <c r="H14" s="7">
        <v>1.1915668922436231</v>
      </c>
      <c r="I14" s="6">
        <v>3.1962000000000002</v>
      </c>
      <c r="J14" s="1">
        <v>5.2214799999999997</v>
      </c>
      <c r="P14" s="2" t="s">
        <v>1307</v>
      </c>
      <c r="Q14" s="45">
        <f t="shared" si="0"/>
        <v>1</v>
      </c>
      <c r="R14" s="22">
        <f t="shared" si="1"/>
        <v>0</v>
      </c>
      <c r="S14" s="22">
        <f t="shared" si="2"/>
        <v>1</v>
      </c>
      <c r="T14" s="22" t="e">
        <f t="shared" si="3"/>
        <v>#N/A</v>
      </c>
      <c r="U14" s="22">
        <f t="shared" si="4"/>
        <v>2.6894</v>
      </c>
      <c r="V14" s="22">
        <f t="shared" si="5"/>
        <v>0</v>
      </c>
      <c r="W14" s="22">
        <f t="shared" si="6"/>
        <v>1</v>
      </c>
      <c r="X14" s="22" t="e">
        <f t="shared" si="7"/>
        <v>#N/A</v>
      </c>
      <c r="Y14" s="22">
        <f t="shared" si="8"/>
        <v>2.6894</v>
      </c>
    </row>
    <row r="15" spans="1:25" x14ac:dyDescent="0.2">
      <c r="A15" s="47"/>
      <c r="B15" s="2" t="s">
        <v>21</v>
      </c>
      <c r="C15" s="34">
        <v>2</v>
      </c>
      <c r="F15" s="25">
        <v>3.3347000000000002</v>
      </c>
      <c r="G15" s="1">
        <v>2.7269999999999999</v>
      </c>
      <c r="H15" s="7">
        <v>1.222845617895123</v>
      </c>
      <c r="I15" s="6">
        <v>2.7850000000000001</v>
      </c>
      <c r="J15" s="1">
        <v>4.6671800000000001</v>
      </c>
      <c r="P15" s="2" t="s">
        <v>1307</v>
      </c>
      <c r="Q15" s="45">
        <f t="shared" si="0"/>
        <v>1</v>
      </c>
      <c r="R15" s="22">
        <f t="shared" si="1"/>
        <v>0</v>
      </c>
      <c r="S15" s="22">
        <f t="shared" si="2"/>
        <v>1</v>
      </c>
      <c r="T15" s="22" t="e">
        <f t="shared" si="3"/>
        <v>#N/A</v>
      </c>
      <c r="U15" s="22">
        <f t="shared" si="4"/>
        <v>2.7269999999999999</v>
      </c>
      <c r="V15" s="22">
        <f t="shared" si="5"/>
        <v>0</v>
      </c>
      <c r="W15" s="22">
        <f t="shared" si="6"/>
        <v>1</v>
      </c>
      <c r="X15" s="22" t="e">
        <f t="shared" si="7"/>
        <v>#N/A</v>
      </c>
      <c r="Y15" s="22">
        <f t="shared" si="8"/>
        <v>2.7269999999999999</v>
      </c>
    </row>
    <row r="16" spans="1:25" x14ac:dyDescent="0.2">
      <c r="A16" s="47"/>
      <c r="B16" s="2" t="s">
        <v>22</v>
      </c>
      <c r="C16" s="34">
        <v>2</v>
      </c>
      <c r="F16" s="6">
        <v>2.718</v>
      </c>
      <c r="G16" s="1">
        <v>2.3386999999999998</v>
      </c>
      <c r="H16" s="7">
        <v>1.1621841193825631</v>
      </c>
      <c r="I16" s="6">
        <v>3.9167999999999998</v>
      </c>
      <c r="J16" s="1">
        <v>6.19285</v>
      </c>
      <c r="P16" s="2" t="s">
        <v>1307</v>
      </c>
      <c r="Q16" s="45">
        <f t="shared" si="0"/>
        <v>1</v>
      </c>
      <c r="R16" s="22">
        <f t="shared" si="1"/>
        <v>0</v>
      </c>
      <c r="S16" s="22">
        <f t="shared" si="2"/>
        <v>1</v>
      </c>
      <c r="T16" s="22" t="e">
        <f t="shared" si="3"/>
        <v>#N/A</v>
      </c>
      <c r="U16" s="22">
        <f t="shared" si="4"/>
        <v>2.3386999999999998</v>
      </c>
      <c r="V16" s="22">
        <f t="shared" si="5"/>
        <v>0</v>
      </c>
      <c r="W16" s="22">
        <f t="shared" si="6"/>
        <v>1</v>
      </c>
      <c r="X16" s="22" t="e">
        <f t="shared" si="7"/>
        <v>#N/A</v>
      </c>
      <c r="Y16" s="22">
        <f t="shared" si="8"/>
        <v>2.3386999999999998</v>
      </c>
    </row>
    <row r="17" spans="1:25" x14ac:dyDescent="0.2">
      <c r="A17" s="47"/>
      <c r="B17" s="2" t="s">
        <v>23</v>
      </c>
      <c r="C17" s="34">
        <v>2</v>
      </c>
      <c r="F17" s="6">
        <v>2.9026999999999998</v>
      </c>
      <c r="G17" s="1">
        <v>2.4958999999999998</v>
      </c>
      <c r="H17" s="7">
        <v>1.1629872991706398</v>
      </c>
      <c r="I17" s="6">
        <v>4.0282</v>
      </c>
      <c r="J17" s="1">
        <v>6.3430099999999996</v>
      </c>
      <c r="P17" s="2" t="s">
        <v>1307</v>
      </c>
      <c r="Q17" s="45">
        <f t="shared" si="0"/>
        <v>1</v>
      </c>
      <c r="R17" s="22">
        <f t="shared" si="1"/>
        <v>0</v>
      </c>
      <c r="S17" s="22">
        <f t="shared" si="2"/>
        <v>1</v>
      </c>
      <c r="T17" s="22" t="e">
        <f t="shared" si="3"/>
        <v>#N/A</v>
      </c>
      <c r="U17" s="22">
        <f t="shared" si="4"/>
        <v>2.4958999999999998</v>
      </c>
      <c r="V17" s="22">
        <f t="shared" si="5"/>
        <v>0</v>
      </c>
      <c r="W17" s="22">
        <f t="shared" si="6"/>
        <v>1</v>
      </c>
      <c r="X17" s="22" t="e">
        <f t="shared" si="7"/>
        <v>#N/A</v>
      </c>
      <c r="Y17" s="22">
        <f t="shared" si="8"/>
        <v>2.4958999999999998</v>
      </c>
    </row>
    <row r="18" spans="1:25" x14ac:dyDescent="0.2">
      <c r="A18" s="47"/>
      <c r="B18" s="2" t="s">
        <v>24</v>
      </c>
      <c r="C18" s="34">
        <v>2</v>
      </c>
      <c r="F18" s="6">
        <v>3.1070000000000002</v>
      </c>
      <c r="G18" s="1">
        <v>2.6678000000000002</v>
      </c>
      <c r="H18" s="7">
        <v>1.1646300322362997</v>
      </c>
      <c r="I18" s="6">
        <v>3.4843000000000002</v>
      </c>
      <c r="J18" s="1">
        <v>5.6098400000000002</v>
      </c>
      <c r="P18" s="2" t="s">
        <v>1307</v>
      </c>
      <c r="Q18" s="45">
        <f t="shared" si="0"/>
        <v>1</v>
      </c>
      <c r="R18" s="22">
        <f t="shared" si="1"/>
        <v>0</v>
      </c>
      <c r="S18" s="22">
        <f t="shared" si="2"/>
        <v>1</v>
      </c>
      <c r="T18" s="22" t="e">
        <f t="shared" si="3"/>
        <v>#N/A</v>
      </c>
      <c r="U18" s="22">
        <f t="shared" si="4"/>
        <v>2.6678000000000002</v>
      </c>
      <c r="V18" s="22">
        <f t="shared" si="5"/>
        <v>0</v>
      </c>
      <c r="W18" s="22">
        <f t="shared" si="6"/>
        <v>1</v>
      </c>
      <c r="X18" s="22" t="e">
        <f t="shared" si="7"/>
        <v>#N/A</v>
      </c>
      <c r="Y18" s="22">
        <f t="shared" si="8"/>
        <v>2.6678000000000002</v>
      </c>
    </row>
    <row r="19" spans="1:25" x14ac:dyDescent="0.2">
      <c r="A19" s="47"/>
      <c r="B19" s="2" t="s">
        <v>25</v>
      </c>
      <c r="C19" s="34">
        <v>8</v>
      </c>
      <c r="F19" s="6">
        <v>2.7584200000000001</v>
      </c>
      <c r="G19" s="1">
        <v>2.36632</v>
      </c>
      <c r="H19" s="7">
        <v>1.1657003279353595</v>
      </c>
      <c r="I19" s="6">
        <v>9.5600000000000004E-2</v>
      </c>
      <c r="J19" s="1">
        <v>1.0418700000000001</v>
      </c>
      <c r="P19" s="2" t="s">
        <v>1307</v>
      </c>
      <c r="Q19" s="45">
        <f t="shared" si="0"/>
        <v>1</v>
      </c>
      <c r="R19" s="22">
        <f t="shared" si="1"/>
        <v>0</v>
      </c>
      <c r="S19" s="22">
        <f t="shared" si="2"/>
        <v>1</v>
      </c>
      <c r="T19" s="22" t="e">
        <f t="shared" si="3"/>
        <v>#N/A</v>
      </c>
      <c r="U19" s="22">
        <f t="shared" si="4"/>
        <v>2.36632</v>
      </c>
      <c r="V19" s="22">
        <f t="shared" si="5"/>
        <v>0</v>
      </c>
      <c r="W19" s="22">
        <f t="shared" si="6"/>
        <v>1</v>
      </c>
      <c r="X19" s="22" t="e">
        <f t="shared" si="7"/>
        <v>#N/A</v>
      </c>
      <c r="Y19" s="22">
        <f t="shared" si="8"/>
        <v>2.36632</v>
      </c>
    </row>
    <row r="20" spans="1:25" x14ac:dyDescent="0.2">
      <c r="A20" s="47"/>
      <c r="B20" s="2" t="s">
        <v>26</v>
      </c>
      <c r="D20" s="34">
        <v>5</v>
      </c>
      <c r="F20" s="6">
        <v>2.8898999999999999</v>
      </c>
      <c r="G20" s="1">
        <v>2.4860000000000002</v>
      </c>
      <c r="H20" s="7">
        <v>1.1624698310539017</v>
      </c>
      <c r="I20" s="6">
        <v>0</v>
      </c>
      <c r="J20" s="1">
        <v>0</v>
      </c>
      <c r="K20" s="7" t="s">
        <v>11</v>
      </c>
      <c r="L20" s="6" t="s">
        <v>1324</v>
      </c>
      <c r="O20" s="2" t="s">
        <v>1307</v>
      </c>
      <c r="P20" s="2" t="s">
        <v>1307</v>
      </c>
      <c r="Q20" s="45">
        <v>2</v>
      </c>
      <c r="R20" s="22">
        <f t="shared" si="1"/>
        <v>0</v>
      </c>
      <c r="S20" s="22">
        <f t="shared" si="2"/>
        <v>1</v>
      </c>
      <c r="T20" s="22" t="e">
        <f t="shared" si="3"/>
        <v>#N/A</v>
      </c>
      <c r="U20" s="22">
        <f t="shared" si="4"/>
        <v>2.4860000000000002</v>
      </c>
      <c r="V20" s="22">
        <f t="shared" si="5"/>
        <v>0</v>
      </c>
      <c r="W20" s="22">
        <f t="shared" si="6"/>
        <v>1</v>
      </c>
      <c r="X20" s="22" t="e">
        <f t="shared" si="7"/>
        <v>#N/A</v>
      </c>
      <c r="Y20" s="22">
        <f t="shared" si="8"/>
        <v>2.4860000000000002</v>
      </c>
    </row>
    <row r="21" spans="1:25" x14ac:dyDescent="0.2">
      <c r="A21" s="47"/>
      <c r="B21" s="2" t="s">
        <v>27</v>
      </c>
      <c r="D21" s="34">
        <v>5</v>
      </c>
      <c r="F21" s="25">
        <v>3.1551100000000001</v>
      </c>
      <c r="G21" s="1">
        <v>2.77522</v>
      </c>
      <c r="H21" s="7">
        <v>1.1368864450385916</v>
      </c>
      <c r="I21" s="6">
        <v>0</v>
      </c>
      <c r="J21" s="1">
        <v>0</v>
      </c>
      <c r="K21" s="7" t="s">
        <v>11</v>
      </c>
      <c r="L21" s="6" t="s">
        <v>1324</v>
      </c>
      <c r="O21" s="2" t="s">
        <v>1307</v>
      </c>
      <c r="P21" s="2" t="s">
        <v>1307</v>
      </c>
      <c r="Q21" s="45">
        <v>2</v>
      </c>
      <c r="R21" s="22">
        <f t="shared" si="1"/>
        <v>0</v>
      </c>
      <c r="S21" s="22">
        <f t="shared" si="2"/>
        <v>1</v>
      </c>
      <c r="T21" s="22" t="e">
        <f t="shared" si="3"/>
        <v>#N/A</v>
      </c>
      <c r="U21" s="22">
        <f t="shared" si="4"/>
        <v>2.77522</v>
      </c>
      <c r="V21" s="22">
        <f t="shared" si="5"/>
        <v>0</v>
      </c>
      <c r="W21" s="22">
        <f t="shared" si="6"/>
        <v>1</v>
      </c>
      <c r="X21" s="22" t="e">
        <f t="shared" si="7"/>
        <v>#N/A</v>
      </c>
      <c r="Y21" s="22">
        <f t="shared" si="8"/>
        <v>2.77522</v>
      </c>
    </row>
    <row r="22" spans="1:25" ht="64" x14ac:dyDescent="0.2">
      <c r="A22" s="47"/>
      <c r="B22" s="2" t="s">
        <v>28</v>
      </c>
      <c r="D22" s="34">
        <v>5</v>
      </c>
      <c r="F22" s="6">
        <v>2.9826000000000001</v>
      </c>
      <c r="G22" s="1">
        <v>2.5880000000000001</v>
      </c>
      <c r="H22" s="7">
        <v>1.1524729520865533</v>
      </c>
      <c r="I22" s="6">
        <v>0</v>
      </c>
      <c r="J22" s="1">
        <v>0</v>
      </c>
      <c r="K22" s="7" t="s">
        <v>11</v>
      </c>
      <c r="L22" s="6">
        <v>0.38</v>
      </c>
      <c r="M22" s="26" t="s">
        <v>1331</v>
      </c>
      <c r="N22" s="23" t="s">
        <v>1329</v>
      </c>
      <c r="P22" s="2" t="s">
        <v>1307</v>
      </c>
      <c r="Q22" s="45">
        <v>3</v>
      </c>
      <c r="R22" s="22">
        <f t="shared" si="1"/>
        <v>0</v>
      </c>
      <c r="S22" s="22">
        <f t="shared" si="2"/>
        <v>1</v>
      </c>
      <c r="T22" s="22" t="e">
        <f t="shared" si="3"/>
        <v>#N/A</v>
      </c>
      <c r="U22" s="22">
        <f t="shared" si="4"/>
        <v>2.5880000000000001</v>
      </c>
      <c r="V22" s="22">
        <f t="shared" si="5"/>
        <v>0</v>
      </c>
      <c r="W22" s="22">
        <f t="shared" si="6"/>
        <v>1</v>
      </c>
      <c r="X22" s="22" t="e">
        <f t="shared" si="7"/>
        <v>#N/A</v>
      </c>
      <c r="Y22" s="22">
        <f t="shared" si="8"/>
        <v>2.5880000000000001</v>
      </c>
    </row>
    <row r="23" spans="1:25" x14ac:dyDescent="0.2">
      <c r="A23" s="47"/>
      <c r="B23" s="2" t="s">
        <v>29</v>
      </c>
      <c r="C23" s="34">
        <v>8</v>
      </c>
      <c r="F23" s="6">
        <v>2.8157000000000001</v>
      </c>
      <c r="G23" s="1">
        <v>2.2959999999999998</v>
      </c>
      <c r="H23" s="7">
        <v>1.2263501742160281</v>
      </c>
      <c r="I23" s="6" t="e">
        <v>#N/A</v>
      </c>
      <c r="J23" s="1" t="e">
        <v>#N/A</v>
      </c>
      <c r="K23" s="7" t="e">
        <v>#N/A</v>
      </c>
      <c r="L23" s="6" t="s">
        <v>1324</v>
      </c>
      <c r="P23" s="2" t="s">
        <v>1477</v>
      </c>
      <c r="Q23" s="45">
        <v>2</v>
      </c>
      <c r="R23" s="22">
        <f t="shared" si="1"/>
        <v>0</v>
      </c>
      <c r="S23" s="22">
        <f t="shared" si="2"/>
        <v>0</v>
      </c>
      <c r="T23" s="22" t="e">
        <f t="shared" si="3"/>
        <v>#N/A</v>
      </c>
      <c r="U23" s="22" t="e">
        <f t="shared" si="4"/>
        <v>#N/A</v>
      </c>
      <c r="V23" s="22">
        <f t="shared" si="5"/>
        <v>0</v>
      </c>
      <c r="W23" s="22">
        <f t="shared" si="6"/>
        <v>1</v>
      </c>
      <c r="X23" s="22" t="e">
        <f t="shared" si="7"/>
        <v>#N/A</v>
      </c>
      <c r="Y23" s="22">
        <f t="shared" si="8"/>
        <v>2.2959999999999998</v>
      </c>
    </row>
    <row r="24" spans="1:25" x14ac:dyDescent="0.2">
      <c r="A24" s="47"/>
      <c r="B24" s="2" t="s">
        <v>30</v>
      </c>
      <c r="C24" s="34">
        <v>8</v>
      </c>
      <c r="F24" s="6">
        <v>2.855</v>
      </c>
      <c r="G24" s="1">
        <v>2.3820000000000001</v>
      </c>
      <c r="H24" s="7">
        <v>1.1985726280436608</v>
      </c>
      <c r="I24" s="6">
        <v>0.9607</v>
      </c>
      <c r="J24" s="1">
        <v>2.2080199999999999</v>
      </c>
      <c r="P24" s="2" t="s">
        <v>1307</v>
      </c>
      <c r="Q24" s="45">
        <f t="shared" si="0"/>
        <v>1</v>
      </c>
      <c r="R24" s="22">
        <f t="shared" si="1"/>
        <v>0</v>
      </c>
      <c r="S24" s="22">
        <f t="shared" si="2"/>
        <v>1</v>
      </c>
      <c r="T24" s="22" t="e">
        <f t="shared" si="3"/>
        <v>#N/A</v>
      </c>
      <c r="U24" s="22">
        <f t="shared" si="4"/>
        <v>2.3820000000000001</v>
      </c>
      <c r="V24" s="22">
        <f t="shared" si="5"/>
        <v>0</v>
      </c>
      <c r="W24" s="22">
        <f t="shared" si="6"/>
        <v>1</v>
      </c>
      <c r="X24" s="22" t="e">
        <f t="shared" si="7"/>
        <v>#N/A</v>
      </c>
      <c r="Y24" s="22">
        <f t="shared" si="8"/>
        <v>2.3820000000000001</v>
      </c>
    </row>
    <row r="25" spans="1:25" ht="61" x14ac:dyDescent="0.2">
      <c r="A25" s="47"/>
      <c r="B25" s="2" t="s">
        <v>31</v>
      </c>
      <c r="C25" s="34">
        <v>8</v>
      </c>
      <c r="F25" s="6">
        <v>2.8049200000000001</v>
      </c>
      <c r="G25" s="1">
        <v>2.2900999999999998</v>
      </c>
      <c r="H25" s="7">
        <v>1.224802410375093</v>
      </c>
      <c r="I25" s="6">
        <v>0</v>
      </c>
      <c r="J25" s="1">
        <v>0</v>
      </c>
      <c r="K25" s="7" t="s">
        <v>32</v>
      </c>
      <c r="L25" s="6">
        <v>4.5999999999999996</v>
      </c>
      <c r="N25" s="23" t="s">
        <v>1481</v>
      </c>
      <c r="P25" s="2" t="s">
        <v>1307</v>
      </c>
      <c r="Q25" s="45">
        <v>3</v>
      </c>
      <c r="R25" s="22">
        <f t="shared" si="1"/>
        <v>0</v>
      </c>
      <c r="S25" s="22">
        <f t="shared" si="2"/>
        <v>1</v>
      </c>
      <c r="T25" s="22" t="e">
        <f t="shared" si="3"/>
        <v>#N/A</v>
      </c>
      <c r="U25" s="22">
        <f t="shared" si="4"/>
        <v>2.2900999999999998</v>
      </c>
      <c r="V25" s="22">
        <f t="shared" si="5"/>
        <v>0</v>
      </c>
      <c r="W25" s="22">
        <f t="shared" si="6"/>
        <v>1</v>
      </c>
      <c r="X25" s="22" t="e">
        <f t="shared" si="7"/>
        <v>#N/A</v>
      </c>
      <c r="Y25" s="22">
        <f t="shared" si="8"/>
        <v>2.2900999999999998</v>
      </c>
    </row>
    <row r="26" spans="1:25" x14ac:dyDescent="0.2">
      <c r="A26" s="47"/>
      <c r="B26" s="2" t="s">
        <v>33</v>
      </c>
      <c r="C26" s="34">
        <v>8</v>
      </c>
      <c r="F26" s="6">
        <v>2.8920699999999999</v>
      </c>
      <c r="G26" s="1">
        <v>2.2556099999999999</v>
      </c>
      <c r="H26" s="7">
        <v>1.2821675732950288</v>
      </c>
      <c r="I26" s="6">
        <v>1.5043</v>
      </c>
      <c r="J26" s="1">
        <v>2.9407999999999999</v>
      </c>
      <c r="P26" s="2" t="s">
        <v>1310</v>
      </c>
      <c r="Q26" s="45">
        <f t="shared" si="0"/>
        <v>1</v>
      </c>
      <c r="R26" s="22">
        <f t="shared" si="1"/>
        <v>0</v>
      </c>
      <c r="S26" s="22">
        <f t="shared" si="2"/>
        <v>0</v>
      </c>
      <c r="T26" s="22" t="e">
        <f t="shared" si="3"/>
        <v>#N/A</v>
      </c>
      <c r="U26" s="22" t="e">
        <f t="shared" si="4"/>
        <v>#N/A</v>
      </c>
      <c r="V26" s="22">
        <f t="shared" si="5"/>
        <v>0</v>
      </c>
      <c r="W26" s="22">
        <f t="shared" si="6"/>
        <v>1</v>
      </c>
      <c r="X26" s="22" t="e">
        <f t="shared" si="7"/>
        <v>#N/A</v>
      </c>
      <c r="Y26" s="22">
        <f t="shared" si="8"/>
        <v>2.2556099999999999</v>
      </c>
    </row>
    <row r="27" spans="1:25" x14ac:dyDescent="0.2">
      <c r="A27" s="47"/>
      <c r="B27" s="2" t="s">
        <v>34</v>
      </c>
      <c r="C27" s="34">
        <v>8</v>
      </c>
      <c r="F27" s="25">
        <v>2.7484999999999999</v>
      </c>
      <c r="G27" s="1">
        <v>2.3165</v>
      </c>
      <c r="H27" s="7">
        <v>1.1864882365637814</v>
      </c>
      <c r="I27" s="6">
        <v>2.5735000000000001</v>
      </c>
      <c r="J27" s="1">
        <v>4.3820800000000002</v>
      </c>
      <c r="P27" s="2" t="s">
        <v>1310</v>
      </c>
      <c r="Q27" s="45">
        <f t="shared" si="0"/>
        <v>1</v>
      </c>
      <c r="R27" s="22">
        <f t="shared" si="1"/>
        <v>0</v>
      </c>
      <c r="S27" s="22">
        <f t="shared" si="2"/>
        <v>0</v>
      </c>
      <c r="T27" s="22" t="e">
        <f t="shared" si="3"/>
        <v>#N/A</v>
      </c>
      <c r="U27" s="22" t="e">
        <f t="shared" si="4"/>
        <v>#N/A</v>
      </c>
      <c r="V27" s="22">
        <f t="shared" si="5"/>
        <v>0</v>
      </c>
      <c r="W27" s="22">
        <f t="shared" si="6"/>
        <v>1</v>
      </c>
      <c r="X27" s="22" t="e">
        <f t="shared" si="7"/>
        <v>#N/A</v>
      </c>
      <c r="Y27" s="22">
        <f t="shared" si="8"/>
        <v>2.3165</v>
      </c>
    </row>
    <row r="28" spans="1:25" x14ac:dyDescent="0.2">
      <c r="A28" s="47"/>
      <c r="B28" s="2" t="s">
        <v>35</v>
      </c>
      <c r="C28" s="34">
        <v>8</v>
      </c>
      <c r="F28" s="6">
        <v>2.6495000000000002</v>
      </c>
      <c r="G28" s="1">
        <v>2.2732000000000001</v>
      </c>
      <c r="H28" s="7">
        <v>1.1655375681858173</v>
      </c>
      <c r="I28" s="6">
        <v>3.1349</v>
      </c>
      <c r="J28" s="1">
        <v>5.1388499999999997</v>
      </c>
      <c r="P28" s="2" t="s">
        <v>1310</v>
      </c>
      <c r="Q28" s="45">
        <f t="shared" si="0"/>
        <v>1</v>
      </c>
      <c r="R28" s="22">
        <f t="shared" si="1"/>
        <v>0</v>
      </c>
      <c r="S28" s="22">
        <f t="shared" si="2"/>
        <v>0</v>
      </c>
      <c r="T28" s="22" t="e">
        <f t="shared" si="3"/>
        <v>#N/A</v>
      </c>
      <c r="U28" s="22" t="e">
        <f t="shared" si="4"/>
        <v>#N/A</v>
      </c>
      <c r="V28" s="22">
        <f t="shared" si="5"/>
        <v>0</v>
      </c>
      <c r="W28" s="22">
        <f t="shared" si="6"/>
        <v>1</v>
      </c>
      <c r="X28" s="22" t="e">
        <f t="shared" si="7"/>
        <v>#N/A</v>
      </c>
      <c r="Y28" s="22">
        <f t="shared" si="8"/>
        <v>2.2732000000000001</v>
      </c>
    </row>
    <row r="29" spans="1:25" x14ac:dyDescent="0.2">
      <c r="A29" s="47"/>
      <c r="B29" s="2" t="s">
        <v>36</v>
      </c>
      <c r="C29" s="34">
        <v>8</v>
      </c>
      <c r="F29" s="6">
        <v>2.8022999999999998</v>
      </c>
      <c r="G29" s="1">
        <v>2.4</v>
      </c>
      <c r="H29" s="7">
        <v>1.1676249999999999</v>
      </c>
      <c r="I29" s="6" t="e">
        <v>#N/A</v>
      </c>
      <c r="J29" s="1" t="e">
        <v>#N/A</v>
      </c>
      <c r="K29" s="7" t="e">
        <v>#N/A</v>
      </c>
      <c r="L29" s="6" t="s">
        <v>1324</v>
      </c>
      <c r="O29" s="2" t="s">
        <v>1307</v>
      </c>
      <c r="P29" s="2" t="s">
        <v>1307</v>
      </c>
      <c r="Q29" s="45">
        <v>2</v>
      </c>
      <c r="R29" s="22">
        <f t="shared" si="1"/>
        <v>0</v>
      </c>
      <c r="S29" s="22">
        <f t="shared" si="2"/>
        <v>1</v>
      </c>
      <c r="T29" s="22" t="e">
        <f t="shared" si="3"/>
        <v>#N/A</v>
      </c>
      <c r="U29" s="22">
        <f t="shared" si="4"/>
        <v>2.4</v>
      </c>
      <c r="V29" s="22">
        <f t="shared" si="5"/>
        <v>0</v>
      </c>
      <c r="W29" s="22">
        <f t="shared" si="6"/>
        <v>1</v>
      </c>
      <c r="X29" s="22" t="e">
        <f t="shared" si="7"/>
        <v>#N/A</v>
      </c>
      <c r="Y29" s="22">
        <f t="shared" si="8"/>
        <v>2.4</v>
      </c>
    </row>
    <row r="30" spans="1:25" x14ac:dyDescent="0.2">
      <c r="A30" s="47"/>
      <c r="B30" s="2" t="s">
        <v>37</v>
      </c>
      <c r="C30" s="34">
        <v>8</v>
      </c>
      <c r="F30" s="6">
        <v>2.7178399999999998</v>
      </c>
      <c r="G30" s="1">
        <v>2.3475000000000001</v>
      </c>
      <c r="H30" s="7">
        <v>1.157759318423855</v>
      </c>
      <c r="I30" s="6">
        <v>0.47110000000000002</v>
      </c>
      <c r="J30" s="1">
        <v>1.5480400000000001</v>
      </c>
      <c r="P30" s="2" t="s">
        <v>1307</v>
      </c>
      <c r="Q30" s="45">
        <f t="shared" si="0"/>
        <v>1</v>
      </c>
      <c r="R30" s="22">
        <f t="shared" si="1"/>
        <v>0</v>
      </c>
      <c r="S30" s="22">
        <f t="shared" si="2"/>
        <v>1</v>
      </c>
      <c r="T30" s="22" t="e">
        <f t="shared" si="3"/>
        <v>#N/A</v>
      </c>
      <c r="U30" s="22">
        <f t="shared" si="4"/>
        <v>2.3475000000000001</v>
      </c>
      <c r="V30" s="22">
        <f t="shared" si="5"/>
        <v>0</v>
      </c>
      <c r="W30" s="22">
        <f t="shared" si="6"/>
        <v>1</v>
      </c>
      <c r="X30" s="22" t="e">
        <f t="shared" si="7"/>
        <v>#N/A</v>
      </c>
      <c r="Y30" s="22">
        <f t="shared" si="8"/>
        <v>2.3475000000000001</v>
      </c>
    </row>
    <row r="31" spans="1:25" x14ac:dyDescent="0.2">
      <c r="A31" s="47"/>
      <c r="B31" s="2" t="s">
        <v>38</v>
      </c>
      <c r="C31" s="34">
        <v>8</v>
      </c>
      <c r="F31" s="6">
        <v>2.7046999999999999</v>
      </c>
      <c r="G31" s="1">
        <v>2.33</v>
      </c>
      <c r="H31" s="7">
        <v>1.1608154506437767</v>
      </c>
      <c r="I31" s="6" t="e">
        <v>#N/A</v>
      </c>
      <c r="J31" s="1" t="e">
        <v>#N/A</v>
      </c>
      <c r="K31" s="7" t="e">
        <v>#N/A</v>
      </c>
      <c r="L31" s="6" t="s">
        <v>1324</v>
      </c>
      <c r="O31" s="2" t="s">
        <v>1468</v>
      </c>
      <c r="P31" s="2" t="s">
        <v>1307</v>
      </c>
      <c r="Q31" s="45">
        <v>2</v>
      </c>
      <c r="R31" s="22">
        <f t="shared" si="1"/>
        <v>0</v>
      </c>
      <c r="S31" s="22">
        <f t="shared" si="2"/>
        <v>1</v>
      </c>
      <c r="T31" s="22" t="e">
        <f t="shared" si="3"/>
        <v>#N/A</v>
      </c>
      <c r="U31" s="22">
        <f t="shared" si="4"/>
        <v>2.33</v>
      </c>
      <c r="V31" s="22">
        <f t="shared" si="5"/>
        <v>0</v>
      </c>
      <c r="W31" s="22">
        <f t="shared" si="6"/>
        <v>1</v>
      </c>
      <c r="X31" s="22" t="e">
        <f t="shared" si="7"/>
        <v>#N/A</v>
      </c>
      <c r="Y31" s="22">
        <f t="shared" si="8"/>
        <v>2.33</v>
      </c>
    </row>
    <row r="32" spans="1:25" x14ac:dyDescent="0.2">
      <c r="A32" s="47"/>
      <c r="B32" s="2" t="s">
        <v>39</v>
      </c>
      <c r="C32" s="34">
        <v>8</v>
      </c>
      <c r="F32" s="6">
        <v>2.8369</v>
      </c>
      <c r="G32" s="1">
        <v>2.3492000000000002</v>
      </c>
      <c r="H32" s="7">
        <v>1.2076025881151029</v>
      </c>
      <c r="I32" s="6" t="e">
        <v>#N/A</v>
      </c>
      <c r="J32" s="1" t="e">
        <v>#N/A</v>
      </c>
      <c r="K32" s="7" t="e">
        <v>#N/A</v>
      </c>
      <c r="L32" s="6" t="s">
        <v>1324</v>
      </c>
      <c r="O32" s="2" t="s">
        <v>1468</v>
      </c>
      <c r="P32" s="2" t="s">
        <v>1307</v>
      </c>
      <c r="Q32" s="45">
        <v>2</v>
      </c>
      <c r="R32" s="22">
        <f t="shared" si="1"/>
        <v>0</v>
      </c>
      <c r="S32" s="22">
        <f t="shared" si="2"/>
        <v>1</v>
      </c>
      <c r="T32" s="22" t="e">
        <f t="shared" si="3"/>
        <v>#N/A</v>
      </c>
      <c r="U32" s="22">
        <f t="shared" si="4"/>
        <v>2.3492000000000002</v>
      </c>
      <c r="V32" s="22">
        <f t="shared" si="5"/>
        <v>0</v>
      </c>
      <c r="W32" s="22">
        <f t="shared" si="6"/>
        <v>1</v>
      </c>
      <c r="X32" s="22" t="e">
        <f t="shared" si="7"/>
        <v>#N/A</v>
      </c>
      <c r="Y32" s="22">
        <f t="shared" si="8"/>
        <v>2.3492000000000002</v>
      </c>
    </row>
    <row r="33" spans="1:25" x14ac:dyDescent="0.2">
      <c r="A33" s="47"/>
      <c r="B33" s="2" t="s">
        <v>40</v>
      </c>
      <c r="C33" s="34">
        <v>8</v>
      </c>
      <c r="F33" s="6">
        <v>2.8380000000000001</v>
      </c>
      <c r="G33" s="1">
        <v>2.343</v>
      </c>
      <c r="H33" s="7">
        <v>1.2112676056338028</v>
      </c>
      <c r="I33" s="6" t="e">
        <v>#N/A</v>
      </c>
      <c r="J33" s="1" t="e">
        <v>#N/A</v>
      </c>
      <c r="K33" s="7" t="e">
        <v>#N/A</v>
      </c>
      <c r="L33" s="6" t="s">
        <v>1324</v>
      </c>
      <c r="O33" s="2" t="s">
        <v>1468</v>
      </c>
      <c r="P33" s="2" t="s">
        <v>1307</v>
      </c>
      <c r="Q33" s="45">
        <v>2</v>
      </c>
      <c r="R33" s="22">
        <f t="shared" si="1"/>
        <v>0</v>
      </c>
      <c r="S33" s="22">
        <f t="shared" si="2"/>
        <v>1</v>
      </c>
      <c r="T33" s="22" t="e">
        <f t="shared" si="3"/>
        <v>#N/A</v>
      </c>
      <c r="U33" s="22">
        <f t="shared" si="4"/>
        <v>2.343</v>
      </c>
      <c r="V33" s="22">
        <f t="shared" si="5"/>
        <v>0</v>
      </c>
      <c r="W33" s="22">
        <f t="shared" si="6"/>
        <v>1</v>
      </c>
      <c r="X33" s="22" t="e">
        <f t="shared" si="7"/>
        <v>#N/A</v>
      </c>
      <c r="Y33" s="22">
        <f t="shared" si="8"/>
        <v>2.343</v>
      </c>
    </row>
    <row r="34" spans="1:25" x14ac:dyDescent="0.2">
      <c r="A34" s="47"/>
      <c r="B34" s="2" t="s">
        <v>41</v>
      </c>
      <c r="C34" s="34">
        <v>8</v>
      </c>
      <c r="F34" s="6">
        <v>2.8660000000000001</v>
      </c>
      <c r="G34" s="1">
        <v>2.3673999999999999</v>
      </c>
      <c r="H34" s="7">
        <v>1.2106107966545578</v>
      </c>
      <c r="I34" s="6" t="e">
        <v>#N/A</v>
      </c>
      <c r="J34" s="1" t="e">
        <v>#N/A</v>
      </c>
      <c r="K34" s="7" t="e">
        <v>#N/A</v>
      </c>
      <c r="L34" s="6" t="s">
        <v>1324</v>
      </c>
      <c r="M34" s="1" t="s">
        <v>1332</v>
      </c>
      <c r="O34" s="2" t="s">
        <v>1468</v>
      </c>
      <c r="P34" s="2" t="s">
        <v>1307</v>
      </c>
      <c r="Q34" s="45">
        <v>2</v>
      </c>
      <c r="R34" s="22">
        <f t="shared" si="1"/>
        <v>0</v>
      </c>
      <c r="S34" s="22">
        <f t="shared" si="2"/>
        <v>1</v>
      </c>
      <c r="T34" s="22" t="e">
        <f t="shared" si="3"/>
        <v>#N/A</v>
      </c>
      <c r="U34" s="22">
        <f t="shared" si="4"/>
        <v>2.3673999999999999</v>
      </c>
      <c r="V34" s="22">
        <f t="shared" si="5"/>
        <v>0</v>
      </c>
      <c r="W34" s="22">
        <f t="shared" si="6"/>
        <v>1</v>
      </c>
      <c r="X34" s="22" t="e">
        <f t="shared" si="7"/>
        <v>#N/A</v>
      </c>
      <c r="Y34" s="22">
        <f t="shared" si="8"/>
        <v>2.3673999999999999</v>
      </c>
    </row>
    <row r="35" spans="1:25" x14ac:dyDescent="0.2">
      <c r="A35" s="47"/>
      <c r="B35" s="2" t="s">
        <v>42</v>
      </c>
      <c r="C35" s="34">
        <v>8</v>
      </c>
      <c r="F35" s="6">
        <v>2.8460299999999998</v>
      </c>
      <c r="G35" s="1">
        <v>2.3361999999999998</v>
      </c>
      <c r="H35" s="7">
        <v>1.2182304597209144</v>
      </c>
      <c r="I35" s="6" t="e">
        <v>#N/A</v>
      </c>
      <c r="J35" s="1" t="e">
        <v>#N/A</v>
      </c>
      <c r="K35" s="7" t="e">
        <v>#N/A</v>
      </c>
      <c r="L35" s="6" t="s">
        <v>1324</v>
      </c>
      <c r="M35" s="1" t="s">
        <v>1332</v>
      </c>
      <c r="O35" s="2" t="s">
        <v>1468</v>
      </c>
      <c r="P35" s="2" t="s">
        <v>1307</v>
      </c>
      <c r="Q35" s="45">
        <v>2</v>
      </c>
      <c r="R35" s="22">
        <f t="shared" si="1"/>
        <v>0</v>
      </c>
      <c r="S35" s="22">
        <f t="shared" si="2"/>
        <v>1</v>
      </c>
      <c r="T35" s="22" t="e">
        <f t="shared" si="3"/>
        <v>#N/A</v>
      </c>
      <c r="U35" s="22">
        <f t="shared" si="4"/>
        <v>2.3361999999999998</v>
      </c>
      <c r="V35" s="22">
        <f t="shared" si="5"/>
        <v>0</v>
      </c>
      <c r="W35" s="22">
        <f t="shared" si="6"/>
        <v>1</v>
      </c>
      <c r="X35" s="22" t="e">
        <f t="shared" si="7"/>
        <v>#N/A</v>
      </c>
      <c r="Y35" s="22">
        <f t="shared" si="8"/>
        <v>2.3361999999999998</v>
      </c>
    </row>
    <row r="36" spans="1:25" x14ac:dyDescent="0.2">
      <c r="A36" s="47"/>
      <c r="B36" s="2" t="s">
        <v>43</v>
      </c>
      <c r="C36" s="34">
        <v>8</v>
      </c>
      <c r="F36" s="6">
        <v>2.7570000000000001</v>
      </c>
      <c r="G36" s="1">
        <v>2.2833000000000001</v>
      </c>
      <c r="H36" s="7">
        <v>1.2074628826698199</v>
      </c>
      <c r="I36" s="6">
        <v>5.0651999999999999</v>
      </c>
      <c r="J36" s="1">
        <v>7.7408900000000003</v>
      </c>
      <c r="P36" s="2" t="s">
        <v>1307</v>
      </c>
      <c r="Q36" s="45">
        <f t="shared" si="0"/>
        <v>1</v>
      </c>
      <c r="R36" s="22">
        <f t="shared" si="1"/>
        <v>0</v>
      </c>
      <c r="S36" s="22">
        <f t="shared" si="2"/>
        <v>1</v>
      </c>
      <c r="T36" s="22" t="e">
        <f t="shared" si="3"/>
        <v>#N/A</v>
      </c>
      <c r="U36" s="22">
        <f t="shared" si="4"/>
        <v>2.2833000000000001</v>
      </c>
      <c r="V36" s="22">
        <f t="shared" si="5"/>
        <v>0</v>
      </c>
      <c r="W36" s="22">
        <f t="shared" si="6"/>
        <v>1</v>
      </c>
      <c r="X36" s="22" t="e">
        <f t="shared" si="7"/>
        <v>#N/A</v>
      </c>
      <c r="Y36" s="22">
        <f t="shared" si="8"/>
        <v>2.2833000000000001</v>
      </c>
    </row>
    <row r="37" spans="1:25" x14ac:dyDescent="0.2">
      <c r="A37" s="47"/>
      <c r="B37" s="2" t="s">
        <v>44</v>
      </c>
      <c r="C37" s="34">
        <v>8</v>
      </c>
      <c r="F37" s="25">
        <v>2.8593999999999999</v>
      </c>
      <c r="G37" s="27">
        <v>2.5853999999999999</v>
      </c>
      <c r="H37" s="7">
        <v>1.1059797323431577</v>
      </c>
      <c r="I37" s="6">
        <v>1.4117999999999999</v>
      </c>
      <c r="J37" s="1">
        <v>2.8161100000000001</v>
      </c>
      <c r="P37" s="2" t="s">
        <v>1307</v>
      </c>
      <c r="Q37" s="45">
        <f t="shared" si="0"/>
        <v>1</v>
      </c>
      <c r="R37" s="22">
        <f t="shared" si="1"/>
        <v>0</v>
      </c>
      <c r="S37" s="22">
        <f t="shared" si="2"/>
        <v>1</v>
      </c>
      <c r="T37" s="22" t="e">
        <f t="shared" si="3"/>
        <v>#N/A</v>
      </c>
      <c r="U37" s="22">
        <f t="shared" si="4"/>
        <v>2.5853999999999999</v>
      </c>
      <c r="V37" s="22">
        <f t="shared" si="5"/>
        <v>0</v>
      </c>
      <c r="W37" s="22">
        <f t="shared" si="6"/>
        <v>1</v>
      </c>
      <c r="X37" s="22" t="e">
        <f t="shared" si="7"/>
        <v>#N/A</v>
      </c>
      <c r="Y37" s="22">
        <f t="shared" si="8"/>
        <v>2.5853999999999999</v>
      </c>
    </row>
    <row r="38" spans="1:25" x14ac:dyDescent="0.2">
      <c r="A38" s="47"/>
      <c r="B38" s="2" t="s">
        <v>45</v>
      </c>
      <c r="C38" s="34">
        <v>8</v>
      </c>
      <c r="F38" s="6">
        <v>2.8292999999999999</v>
      </c>
      <c r="G38" s="1">
        <v>2.5590999999999999</v>
      </c>
      <c r="H38" s="7">
        <v>1.1055839943730217</v>
      </c>
      <c r="I38" s="6">
        <v>0</v>
      </c>
      <c r="J38" s="1">
        <v>0</v>
      </c>
      <c r="K38" s="7" t="s">
        <v>32</v>
      </c>
      <c r="L38" s="6" t="s">
        <v>1324</v>
      </c>
      <c r="O38" s="2" t="s">
        <v>1468</v>
      </c>
      <c r="P38" s="2" t="s">
        <v>1307</v>
      </c>
      <c r="Q38" s="45">
        <v>2</v>
      </c>
      <c r="R38" s="22">
        <f t="shared" si="1"/>
        <v>0</v>
      </c>
      <c r="S38" s="22">
        <f t="shared" si="2"/>
        <v>1</v>
      </c>
      <c r="T38" s="22" t="e">
        <f t="shared" si="3"/>
        <v>#N/A</v>
      </c>
      <c r="U38" s="22">
        <f t="shared" si="4"/>
        <v>2.5590999999999999</v>
      </c>
      <c r="V38" s="22">
        <f t="shared" si="5"/>
        <v>0</v>
      </c>
      <c r="W38" s="22">
        <f t="shared" si="6"/>
        <v>1</v>
      </c>
      <c r="X38" s="22" t="e">
        <f t="shared" si="7"/>
        <v>#N/A</v>
      </c>
      <c r="Y38" s="22">
        <f t="shared" si="8"/>
        <v>2.5590999999999999</v>
      </c>
    </row>
    <row r="39" spans="1:25" x14ac:dyDescent="0.2">
      <c r="A39" s="47"/>
      <c r="B39" s="2" t="s">
        <v>46</v>
      </c>
      <c r="C39" s="34">
        <v>8</v>
      </c>
      <c r="F39" s="6">
        <v>2.9188999999999998</v>
      </c>
      <c r="G39" s="1">
        <v>2.4344999999999999</v>
      </c>
      <c r="H39" s="7">
        <v>1.1989730950913946</v>
      </c>
      <c r="I39" s="6">
        <v>0.39560000000000001</v>
      </c>
      <c r="J39" s="1">
        <v>1.4462699999999999</v>
      </c>
      <c r="P39" s="2" t="s">
        <v>1307</v>
      </c>
      <c r="Q39" s="45">
        <f t="shared" si="0"/>
        <v>1</v>
      </c>
      <c r="R39" s="22">
        <f t="shared" si="1"/>
        <v>0</v>
      </c>
      <c r="S39" s="22">
        <f t="shared" si="2"/>
        <v>1</v>
      </c>
      <c r="T39" s="22" t="e">
        <f t="shared" si="3"/>
        <v>#N/A</v>
      </c>
      <c r="U39" s="22">
        <f t="shared" si="4"/>
        <v>2.4344999999999999</v>
      </c>
      <c r="V39" s="22">
        <f t="shared" si="5"/>
        <v>0</v>
      </c>
      <c r="W39" s="22">
        <f t="shared" si="6"/>
        <v>1</v>
      </c>
      <c r="X39" s="22" t="e">
        <f t="shared" si="7"/>
        <v>#N/A</v>
      </c>
      <c r="Y39" s="22">
        <f t="shared" si="8"/>
        <v>2.4344999999999999</v>
      </c>
    </row>
    <row r="40" spans="1:25" x14ac:dyDescent="0.2">
      <c r="A40" s="47"/>
      <c r="B40" s="2" t="s">
        <v>47</v>
      </c>
      <c r="C40" s="34">
        <v>8</v>
      </c>
      <c r="F40" s="6">
        <v>2.786</v>
      </c>
      <c r="G40" s="1">
        <v>2.4058999999999999</v>
      </c>
      <c r="H40" s="7">
        <v>1.1579866162350887</v>
      </c>
      <c r="I40" s="6">
        <v>3.1591999999999998</v>
      </c>
      <c r="J40" s="1">
        <v>5.1715999999999998</v>
      </c>
      <c r="P40" s="2" t="s">
        <v>1307</v>
      </c>
      <c r="Q40" s="45">
        <f t="shared" si="0"/>
        <v>1</v>
      </c>
      <c r="R40" s="22">
        <f t="shared" si="1"/>
        <v>0</v>
      </c>
      <c r="S40" s="22">
        <f t="shared" si="2"/>
        <v>1</v>
      </c>
      <c r="T40" s="22" t="e">
        <f t="shared" si="3"/>
        <v>#N/A</v>
      </c>
      <c r="U40" s="22">
        <f t="shared" si="4"/>
        <v>2.4058999999999999</v>
      </c>
      <c r="V40" s="22">
        <f t="shared" si="5"/>
        <v>0</v>
      </c>
      <c r="W40" s="22">
        <f t="shared" si="6"/>
        <v>1</v>
      </c>
      <c r="X40" s="22" t="e">
        <f t="shared" si="7"/>
        <v>#N/A</v>
      </c>
      <c r="Y40" s="22">
        <f t="shared" si="8"/>
        <v>2.4058999999999999</v>
      </c>
    </row>
    <row r="41" spans="1:25" x14ac:dyDescent="0.2">
      <c r="A41" s="47"/>
      <c r="B41" s="2" t="s">
        <v>48</v>
      </c>
      <c r="C41" s="34">
        <v>8</v>
      </c>
      <c r="F41" s="6">
        <v>2.9224999999999999</v>
      </c>
      <c r="G41" s="1">
        <v>2.5152999999999999</v>
      </c>
      <c r="H41" s="7">
        <v>1.1618892378642707</v>
      </c>
      <c r="I41" s="6" t="e">
        <v>#N/A</v>
      </c>
      <c r="J41" s="1" t="e">
        <v>#N/A</v>
      </c>
      <c r="K41" s="7" t="e">
        <v>#N/A</v>
      </c>
      <c r="L41" s="6" t="s">
        <v>1324</v>
      </c>
      <c r="P41" s="2" t="s">
        <v>1477</v>
      </c>
      <c r="Q41" s="45">
        <v>4</v>
      </c>
      <c r="R41" s="22">
        <f t="shared" si="1"/>
        <v>0</v>
      </c>
      <c r="S41" s="22">
        <f t="shared" si="2"/>
        <v>0</v>
      </c>
      <c r="T41" s="22" t="e">
        <f t="shared" si="3"/>
        <v>#N/A</v>
      </c>
      <c r="U41" s="22" t="e">
        <f t="shared" si="4"/>
        <v>#N/A</v>
      </c>
      <c r="V41" s="22">
        <f t="shared" si="5"/>
        <v>0</v>
      </c>
      <c r="W41" s="22">
        <f t="shared" si="6"/>
        <v>1</v>
      </c>
      <c r="X41" s="22" t="e">
        <f t="shared" si="7"/>
        <v>#N/A</v>
      </c>
      <c r="Y41" s="22">
        <f t="shared" si="8"/>
        <v>2.5152999999999999</v>
      </c>
    </row>
    <row r="42" spans="1:25" ht="32" x14ac:dyDescent="0.2">
      <c r="A42" s="47"/>
      <c r="B42" s="2" t="s">
        <v>49</v>
      </c>
      <c r="C42" s="34">
        <v>8</v>
      </c>
      <c r="F42" s="6">
        <v>2.8970199999999999</v>
      </c>
      <c r="G42" s="1">
        <v>2.3432200000000001</v>
      </c>
      <c r="H42" s="7">
        <v>1.23634144467869</v>
      </c>
      <c r="I42" s="6" t="e">
        <v>#N/A</v>
      </c>
      <c r="J42" s="1" t="e">
        <v>#N/A</v>
      </c>
      <c r="K42" s="7" t="e">
        <v>#N/A</v>
      </c>
      <c r="L42" s="6" t="s">
        <v>1338</v>
      </c>
      <c r="M42" s="1" t="s">
        <v>1344</v>
      </c>
      <c r="N42" s="23" t="s">
        <v>1343</v>
      </c>
      <c r="P42" s="2" t="s">
        <v>1307</v>
      </c>
      <c r="Q42" s="45">
        <v>3</v>
      </c>
      <c r="R42" s="22">
        <f t="shared" si="1"/>
        <v>0</v>
      </c>
      <c r="S42" s="22">
        <f t="shared" si="2"/>
        <v>1</v>
      </c>
      <c r="T42" s="22" t="e">
        <f t="shared" si="3"/>
        <v>#N/A</v>
      </c>
      <c r="U42" s="22">
        <f t="shared" si="4"/>
        <v>2.3432200000000001</v>
      </c>
      <c r="V42" s="22">
        <f t="shared" si="5"/>
        <v>0</v>
      </c>
      <c r="W42" s="22">
        <f t="shared" si="6"/>
        <v>1</v>
      </c>
      <c r="X42" s="22" t="e">
        <f t="shared" si="7"/>
        <v>#N/A</v>
      </c>
      <c r="Y42" s="22">
        <f t="shared" si="8"/>
        <v>2.3432200000000001</v>
      </c>
    </row>
    <row r="43" spans="1:25" ht="48" x14ac:dyDescent="0.2">
      <c r="A43" s="47"/>
      <c r="B43" s="2" t="s">
        <v>50</v>
      </c>
      <c r="C43" s="34">
        <v>8</v>
      </c>
      <c r="F43" s="6">
        <v>2.9062100000000002</v>
      </c>
      <c r="G43" s="1">
        <v>2.3440699999999999</v>
      </c>
      <c r="H43" s="7">
        <v>1.2398136574419707</v>
      </c>
      <c r="I43" s="6" t="e">
        <v>#N/A</v>
      </c>
      <c r="J43" s="1" t="e">
        <v>#N/A</v>
      </c>
      <c r="K43" s="7" t="e">
        <v>#N/A</v>
      </c>
      <c r="L43" s="6" t="s">
        <v>1341</v>
      </c>
      <c r="N43" s="23" t="s">
        <v>1345</v>
      </c>
      <c r="P43" s="2" t="s">
        <v>1307</v>
      </c>
      <c r="Q43" s="45">
        <v>3</v>
      </c>
      <c r="R43" s="22">
        <f t="shared" si="1"/>
        <v>0</v>
      </c>
      <c r="S43" s="22">
        <f t="shared" si="2"/>
        <v>1</v>
      </c>
      <c r="T43" s="22" t="e">
        <f t="shared" si="3"/>
        <v>#N/A</v>
      </c>
      <c r="U43" s="22">
        <f t="shared" si="4"/>
        <v>2.3440699999999999</v>
      </c>
      <c r="V43" s="22">
        <f t="shared" si="5"/>
        <v>0</v>
      </c>
      <c r="W43" s="22">
        <f t="shared" si="6"/>
        <v>1</v>
      </c>
      <c r="X43" s="22" t="e">
        <f t="shared" si="7"/>
        <v>#N/A</v>
      </c>
      <c r="Y43" s="22">
        <f t="shared" si="8"/>
        <v>2.3440699999999999</v>
      </c>
    </row>
    <row r="44" spans="1:25" x14ac:dyDescent="0.2">
      <c r="A44" s="47"/>
      <c r="B44" s="2" t="s">
        <v>51</v>
      </c>
      <c r="C44" s="34">
        <v>8</v>
      </c>
      <c r="F44" s="6">
        <v>2.51023</v>
      </c>
      <c r="G44" s="1">
        <v>2.15978</v>
      </c>
      <c r="H44" s="7">
        <v>1.1622618970450693</v>
      </c>
      <c r="I44" s="6">
        <v>0.79690000000000005</v>
      </c>
      <c r="J44" s="1">
        <v>1.98722</v>
      </c>
      <c r="P44" s="2" t="s">
        <v>1307</v>
      </c>
      <c r="Q44" s="45">
        <f t="shared" si="0"/>
        <v>1</v>
      </c>
      <c r="R44" s="22">
        <f t="shared" si="1"/>
        <v>0</v>
      </c>
      <c r="S44" s="22">
        <f t="shared" si="2"/>
        <v>1</v>
      </c>
      <c r="T44" s="22" t="e">
        <f t="shared" si="3"/>
        <v>#N/A</v>
      </c>
      <c r="U44" s="22">
        <f t="shared" si="4"/>
        <v>2.15978</v>
      </c>
      <c r="V44" s="22">
        <f t="shared" si="5"/>
        <v>0</v>
      </c>
      <c r="W44" s="22">
        <f t="shared" si="6"/>
        <v>1</v>
      </c>
      <c r="X44" s="22" t="e">
        <f t="shared" si="7"/>
        <v>#N/A</v>
      </c>
      <c r="Y44" s="22">
        <f t="shared" si="8"/>
        <v>2.15978</v>
      </c>
    </row>
    <row r="45" spans="1:25" x14ac:dyDescent="0.2">
      <c r="A45" s="47"/>
      <c r="B45" s="2" t="s">
        <v>7</v>
      </c>
      <c r="C45" s="34">
        <v>8</v>
      </c>
      <c r="F45" s="6">
        <v>2.9035199999999999</v>
      </c>
      <c r="G45" s="1">
        <v>2.5339</v>
      </c>
      <c r="H45" s="7">
        <v>1.1458700027625399</v>
      </c>
      <c r="I45" s="6">
        <v>3.4674999999999998</v>
      </c>
      <c r="J45" s="1">
        <v>5.5871899999999997</v>
      </c>
      <c r="P45" s="2" t="s">
        <v>1307</v>
      </c>
      <c r="Q45" s="45">
        <f t="shared" si="0"/>
        <v>1</v>
      </c>
      <c r="R45" s="22">
        <f t="shared" si="1"/>
        <v>0</v>
      </c>
      <c r="S45" s="22">
        <f t="shared" si="2"/>
        <v>1</v>
      </c>
      <c r="T45" s="22" t="e">
        <f t="shared" si="3"/>
        <v>#N/A</v>
      </c>
      <c r="U45" s="22">
        <f t="shared" si="4"/>
        <v>2.5339</v>
      </c>
      <c r="V45" s="22">
        <f t="shared" si="5"/>
        <v>0</v>
      </c>
      <c r="W45" s="22">
        <f t="shared" si="6"/>
        <v>1</v>
      </c>
      <c r="X45" s="22" t="e">
        <f t="shared" si="7"/>
        <v>#N/A</v>
      </c>
      <c r="Y45" s="22">
        <f t="shared" si="8"/>
        <v>2.5339</v>
      </c>
    </row>
    <row r="46" spans="1:25" x14ac:dyDescent="0.2">
      <c r="A46" s="47"/>
      <c r="B46" s="2" t="s">
        <v>52</v>
      </c>
      <c r="C46" s="34">
        <v>8</v>
      </c>
      <c r="F46" s="6">
        <v>3.1055999999999999</v>
      </c>
      <c r="G46" s="1">
        <v>2.6478000000000002</v>
      </c>
      <c r="H46" s="7">
        <v>1.1728982551552232</v>
      </c>
      <c r="I46" s="6">
        <v>5.4503000000000004</v>
      </c>
      <c r="J46" s="1">
        <v>8.26</v>
      </c>
      <c r="P46" s="2" t="s">
        <v>1307</v>
      </c>
      <c r="Q46" s="45">
        <f t="shared" si="0"/>
        <v>1</v>
      </c>
      <c r="R46" s="22">
        <f t="shared" si="1"/>
        <v>0</v>
      </c>
      <c r="S46" s="22">
        <f t="shared" si="2"/>
        <v>1</v>
      </c>
      <c r="T46" s="22" t="e">
        <f t="shared" si="3"/>
        <v>#N/A</v>
      </c>
      <c r="U46" s="22">
        <f t="shared" si="4"/>
        <v>2.6478000000000002</v>
      </c>
      <c r="V46" s="22">
        <f t="shared" si="5"/>
        <v>0</v>
      </c>
      <c r="W46" s="22">
        <f t="shared" si="6"/>
        <v>1</v>
      </c>
      <c r="X46" s="22" t="e">
        <f t="shared" si="7"/>
        <v>#N/A</v>
      </c>
      <c r="Y46" s="22">
        <f t="shared" si="8"/>
        <v>2.6478000000000002</v>
      </c>
    </row>
    <row r="47" spans="1:25" x14ac:dyDescent="0.2">
      <c r="A47" s="47"/>
      <c r="B47" s="2" t="s">
        <v>53</v>
      </c>
      <c r="C47" s="34">
        <v>0</v>
      </c>
      <c r="F47" s="6">
        <v>3.0531999999999999</v>
      </c>
      <c r="G47" s="1">
        <v>2.5337999999999998</v>
      </c>
      <c r="H47" s="7">
        <v>1.2049885547399164</v>
      </c>
      <c r="I47" s="6">
        <v>3.0411000000000001</v>
      </c>
      <c r="J47" s="1">
        <v>5.0124000000000004</v>
      </c>
      <c r="P47" s="2" t="s">
        <v>1307</v>
      </c>
      <c r="Q47" s="45">
        <f t="shared" si="0"/>
        <v>1</v>
      </c>
      <c r="R47" s="22">
        <f t="shared" si="1"/>
        <v>0</v>
      </c>
      <c r="S47" s="22">
        <f t="shared" si="2"/>
        <v>1</v>
      </c>
      <c r="T47" s="22" t="e">
        <f t="shared" si="3"/>
        <v>#N/A</v>
      </c>
      <c r="U47" s="22">
        <f t="shared" si="4"/>
        <v>2.5337999999999998</v>
      </c>
      <c r="V47" s="22">
        <f t="shared" si="5"/>
        <v>0</v>
      </c>
      <c r="W47" s="22">
        <f t="shared" si="6"/>
        <v>1</v>
      </c>
      <c r="X47" s="22" t="e">
        <f t="shared" si="7"/>
        <v>#N/A</v>
      </c>
      <c r="Y47" s="22">
        <f t="shared" si="8"/>
        <v>2.5337999999999998</v>
      </c>
    </row>
    <row r="48" spans="1:25" x14ac:dyDescent="0.2">
      <c r="A48" s="47"/>
      <c r="B48" s="2" t="s">
        <v>54</v>
      </c>
      <c r="D48" s="34">
        <v>10</v>
      </c>
      <c r="F48" s="6">
        <v>2.8751000000000002</v>
      </c>
      <c r="G48" s="1">
        <v>2.5024999999999999</v>
      </c>
      <c r="H48" s="7">
        <v>1.1488911088911089</v>
      </c>
      <c r="I48" s="6">
        <v>1.2010000000000001</v>
      </c>
      <c r="J48" s="1">
        <v>2.5319500000000001</v>
      </c>
      <c r="P48" s="2" t="s">
        <v>1307</v>
      </c>
      <c r="Q48" s="45">
        <f t="shared" si="0"/>
        <v>1</v>
      </c>
      <c r="R48" s="22">
        <f t="shared" si="1"/>
        <v>0</v>
      </c>
      <c r="S48" s="22">
        <f t="shared" si="2"/>
        <v>1</v>
      </c>
      <c r="T48" s="22" t="e">
        <f t="shared" si="3"/>
        <v>#N/A</v>
      </c>
      <c r="U48" s="22">
        <f t="shared" si="4"/>
        <v>2.5024999999999999</v>
      </c>
      <c r="V48" s="22">
        <f t="shared" si="5"/>
        <v>0</v>
      </c>
      <c r="W48" s="22">
        <f t="shared" si="6"/>
        <v>1</v>
      </c>
      <c r="X48" s="22" t="e">
        <f t="shared" si="7"/>
        <v>#N/A</v>
      </c>
      <c r="Y48" s="22">
        <f t="shared" si="8"/>
        <v>2.5024999999999999</v>
      </c>
    </row>
    <row r="49" spans="1:25" ht="64" x14ac:dyDescent="0.2">
      <c r="A49" s="47"/>
      <c r="B49" s="2" t="s">
        <v>55</v>
      </c>
      <c r="C49" s="34">
        <v>0</v>
      </c>
      <c r="F49" s="6">
        <v>2.8468</v>
      </c>
      <c r="G49" s="1">
        <v>2.4554999999999998</v>
      </c>
      <c r="H49" s="7">
        <v>1.1593565465282021</v>
      </c>
      <c r="I49" s="6" t="e">
        <v>#N/A</v>
      </c>
      <c r="J49" s="1" t="e">
        <v>#N/A</v>
      </c>
      <c r="K49" s="7" t="e">
        <v>#N/A</v>
      </c>
      <c r="L49" s="6" t="s">
        <v>1325</v>
      </c>
      <c r="M49" s="1" t="s">
        <v>1311</v>
      </c>
      <c r="N49" s="23" t="s">
        <v>1326</v>
      </c>
      <c r="P49" s="2" t="s">
        <v>1307</v>
      </c>
      <c r="Q49" s="45">
        <v>3</v>
      </c>
      <c r="R49" s="22">
        <f t="shared" si="1"/>
        <v>0</v>
      </c>
      <c r="S49" s="22">
        <f t="shared" si="2"/>
        <v>1</v>
      </c>
      <c r="T49" s="22" t="e">
        <f t="shared" si="3"/>
        <v>#N/A</v>
      </c>
      <c r="U49" s="22">
        <f t="shared" si="4"/>
        <v>2.4554999999999998</v>
      </c>
      <c r="V49" s="22">
        <f t="shared" si="5"/>
        <v>0</v>
      </c>
      <c r="W49" s="22">
        <f t="shared" si="6"/>
        <v>1</v>
      </c>
      <c r="X49" s="22" t="e">
        <f t="shared" si="7"/>
        <v>#N/A</v>
      </c>
      <c r="Y49" s="22">
        <f t="shared" si="8"/>
        <v>2.4554999999999998</v>
      </c>
    </row>
    <row r="50" spans="1:25" ht="64" x14ac:dyDescent="0.2">
      <c r="A50" s="47"/>
      <c r="B50" s="2" t="s">
        <v>56</v>
      </c>
      <c r="C50" s="34">
        <v>0</v>
      </c>
      <c r="F50" s="6">
        <v>2.8765000000000001</v>
      </c>
      <c r="G50" s="1">
        <v>2.395</v>
      </c>
      <c r="H50" s="7">
        <v>1.2010438413361169</v>
      </c>
      <c r="I50" s="6" t="e">
        <v>#N/A</v>
      </c>
      <c r="J50" s="1" t="e">
        <v>#N/A</v>
      </c>
      <c r="K50" s="7" t="e">
        <v>#N/A</v>
      </c>
      <c r="L50" s="6" t="s">
        <v>1327</v>
      </c>
      <c r="M50" s="1" t="s">
        <v>1311</v>
      </c>
      <c r="N50" s="23" t="s">
        <v>1328</v>
      </c>
      <c r="P50" s="2" t="s">
        <v>1307</v>
      </c>
      <c r="Q50" s="45">
        <v>3</v>
      </c>
      <c r="R50" s="22">
        <f t="shared" si="1"/>
        <v>0</v>
      </c>
      <c r="S50" s="22">
        <f t="shared" si="2"/>
        <v>1</v>
      </c>
      <c r="T50" s="22" t="e">
        <f t="shared" si="3"/>
        <v>#N/A</v>
      </c>
      <c r="U50" s="22">
        <f t="shared" si="4"/>
        <v>2.395</v>
      </c>
      <c r="V50" s="22">
        <f t="shared" si="5"/>
        <v>0</v>
      </c>
      <c r="W50" s="22">
        <f t="shared" si="6"/>
        <v>1</v>
      </c>
      <c r="X50" s="22" t="e">
        <f t="shared" si="7"/>
        <v>#N/A</v>
      </c>
      <c r="Y50" s="22">
        <f t="shared" si="8"/>
        <v>2.395</v>
      </c>
    </row>
    <row r="51" spans="1:25" x14ac:dyDescent="0.2">
      <c r="A51" s="47"/>
      <c r="B51" s="2" t="s">
        <v>57</v>
      </c>
      <c r="C51" s="34">
        <v>8</v>
      </c>
      <c r="F51" s="6">
        <v>2.80707</v>
      </c>
      <c r="G51" s="1">
        <v>2.2799999999999998</v>
      </c>
      <c r="H51" s="7">
        <v>1.2311710526315791</v>
      </c>
      <c r="I51" s="6">
        <v>4.7443</v>
      </c>
      <c r="J51" s="1">
        <v>7.3083200000000001</v>
      </c>
      <c r="P51" s="2" t="s">
        <v>1307</v>
      </c>
      <c r="Q51" s="45">
        <f t="shared" si="0"/>
        <v>1</v>
      </c>
      <c r="R51" s="22">
        <f t="shared" si="1"/>
        <v>0</v>
      </c>
      <c r="S51" s="22">
        <f t="shared" si="2"/>
        <v>1</v>
      </c>
      <c r="T51" s="22" t="e">
        <f t="shared" si="3"/>
        <v>#N/A</v>
      </c>
      <c r="U51" s="22">
        <f t="shared" si="4"/>
        <v>2.2799999999999998</v>
      </c>
      <c r="V51" s="22">
        <f t="shared" si="5"/>
        <v>0</v>
      </c>
      <c r="W51" s="22">
        <f t="shared" si="6"/>
        <v>1</v>
      </c>
      <c r="X51" s="22" t="e">
        <f t="shared" si="7"/>
        <v>#N/A</v>
      </c>
      <c r="Y51" s="22">
        <f t="shared" si="8"/>
        <v>2.2799999999999998</v>
      </c>
    </row>
    <row r="52" spans="1:25" ht="64" x14ac:dyDescent="0.2">
      <c r="A52" s="47"/>
      <c r="B52" s="2" t="s">
        <v>58</v>
      </c>
      <c r="D52" s="34">
        <v>5</v>
      </c>
      <c r="F52" s="6">
        <v>3.1049000000000002</v>
      </c>
      <c r="G52" s="1">
        <v>2.6392000000000002</v>
      </c>
      <c r="H52" s="7">
        <v>1.1764549863595029</v>
      </c>
      <c r="I52" s="6" t="e">
        <v>#N/A</v>
      </c>
      <c r="J52" s="1" t="e">
        <v>#N/A</v>
      </c>
      <c r="K52" s="7" t="e">
        <v>#N/A</v>
      </c>
      <c r="L52" s="6">
        <v>0.68</v>
      </c>
      <c r="M52" s="1" t="s">
        <v>1330</v>
      </c>
      <c r="N52" s="23" t="s">
        <v>1329</v>
      </c>
      <c r="P52" s="2" t="s">
        <v>1307</v>
      </c>
      <c r="Q52" s="45">
        <v>3</v>
      </c>
      <c r="R52" s="22">
        <f t="shared" si="1"/>
        <v>0</v>
      </c>
      <c r="S52" s="22">
        <f t="shared" si="2"/>
        <v>1</v>
      </c>
      <c r="T52" s="22" t="e">
        <f t="shared" si="3"/>
        <v>#N/A</v>
      </c>
      <c r="U52" s="22">
        <f t="shared" si="4"/>
        <v>2.6392000000000002</v>
      </c>
      <c r="V52" s="22">
        <f t="shared" si="5"/>
        <v>0</v>
      </c>
      <c r="W52" s="22">
        <f t="shared" si="6"/>
        <v>1</v>
      </c>
      <c r="X52" s="22" t="e">
        <f t="shared" si="7"/>
        <v>#N/A</v>
      </c>
      <c r="Y52" s="22">
        <f t="shared" si="8"/>
        <v>2.6392000000000002</v>
      </c>
    </row>
    <row r="53" spans="1:25" ht="64" x14ac:dyDescent="0.2">
      <c r="A53" s="47"/>
      <c r="B53" s="2" t="s">
        <v>59</v>
      </c>
      <c r="D53" s="34">
        <v>5</v>
      </c>
      <c r="F53" s="6">
        <v>3.2294</v>
      </c>
      <c r="G53" s="1">
        <v>2.89</v>
      </c>
      <c r="H53" s="7">
        <v>1.1174394463667821</v>
      </c>
      <c r="I53" s="6">
        <v>0</v>
      </c>
      <c r="J53" s="1">
        <v>0</v>
      </c>
      <c r="K53" s="7" t="s">
        <v>32</v>
      </c>
      <c r="L53" s="6" t="s">
        <v>1338</v>
      </c>
      <c r="N53" s="23" t="s">
        <v>1333</v>
      </c>
      <c r="P53" s="2" t="s">
        <v>1307</v>
      </c>
      <c r="Q53" s="45">
        <v>3</v>
      </c>
      <c r="R53" s="22">
        <f t="shared" si="1"/>
        <v>0</v>
      </c>
      <c r="S53" s="22">
        <f t="shared" si="2"/>
        <v>1</v>
      </c>
      <c r="T53" s="22" t="e">
        <f t="shared" si="3"/>
        <v>#N/A</v>
      </c>
      <c r="U53" s="22">
        <f t="shared" si="4"/>
        <v>2.89</v>
      </c>
      <c r="V53" s="22">
        <f t="shared" si="5"/>
        <v>0</v>
      </c>
      <c r="W53" s="22">
        <f t="shared" si="6"/>
        <v>1</v>
      </c>
      <c r="X53" s="22" t="e">
        <f t="shared" si="7"/>
        <v>#N/A</v>
      </c>
      <c r="Y53" s="22">
        <f t="shared" si="8"/>
        <v>2.89</v>
      </c>
    </row>
    <row r="54" spans="1:25" ht="48" x14ac:dyDescent="0.2">
      <c r="A54" s="47"/>
      <c r="B54" s="2" t="s">
        <v>60</v>
      </c>
      <c r="F54" s="6">
        <v>2.9861</v>
      </c>
      <c r="G54" s="1">
        <v>2.4350000000000001</v>
      </c>
      <c r="H54" s="7">
        <v>1.2263244353182752</v>
      </c>
      <c r="I54" s="6">
        <v>0</v>
      </c>
      <c r="J54" s="1">
        <v>0</v>
      </c>
      <c r="K54" s="7" t="s">
        <v>11</v>
      </c>
      <c r="L54" s="6" t="s">
        <v>1334</v>
      </c>
      <c r="N54" s="23" t="s">
        <v>1335</v>
      </c>
      <c r="O54" s="2" t="s">
        <v>1307</v>
      </c>
      <c r="P54" s="2" t="s">
        <v>1307</v>
      </c>
      <c r="Q54" s="45">
        <v>3</v>
      </c>
      <c r="R54" s="22">
        <f t="shared" si="1"/>
        <v>0</v>
      </c>
      <c r="S54" s="22">
        <f t="shared" si="2"/>
        <v>1</v>
      </c>
      <c r="T54" s="22" t="e">
        <f t="shared" si="3"/>
        <v>#N/A</v>
      </c>
      <c r="U54" s="22">
        <f t="shared" si="4"/>
        <v>2.4350000000000001</v>
      </c>
      <c r="V54" s="22">
        <f t="shared" si="5"/>
        <v>0</v>
      </c>
      <c r="W54" s="22">
        <f t="shared" si="6"/>
        <v>1</v>
      </c>
      <c r="X54" s="22" t="e">
        <f t="shared" si="7"/>
        <v>#N/A</v>
      </c>
      <c r="Y54" s="22">
        <f t="shared" si="8"/>
        <v>2.4350000000000001</v>
      </c>
    </row>
    <row r="55" spans="1:25" ht="80" x14ac:dyDescent="0.2">
      <c r="A55" s="47"/>
      <c r="B55" s="2" t="s">
        <v>61</v>
      </c>
      <c r="F55" s="6">
        <v>2.9655999999999998</v>
      </c>
      <c r="G55" s="1">
        <v>2.415</v>
      </c>
      <c r="H55" s="7">
        <v>1.227991718426501</v>
      </c>
      <c r="I55" s="6">
        <v>0</v>
      </c>
      <c r="J55" s="1">
        <v>0</v>
      </c>
      <c r="K55" s="7" t="s">
        <v>11</v>
      </c>
      <c r="L55" s="6" t="s">
        <v>1334</v>
      </c>
      <c r="N55" s="23" t="s">
        <v>1336</v>
      </c>
      <c r="O55" s="2" t="s">
        <v>1468</v>
      </c>
      <c r="P55" s="2" t="s">
        <v>1307</v>
      </c>
      <c r="Q55" s="45">
        <v>3</v>
      </c>
      <c r="R55" s="22">
        <f t="shared" si="1"/>
        <v>0</v>
      </c>
      <c r="S55" s="22">
        <f t="shared" si="2"/>
        <v>1</v>
      </c>
      <c r="T55" s="22" t="e">
        <f t="shared" si="3"/>
        <v>#N/A</v>
      </c>
      <c r="U55" s="22">
        <f t="shared" si="4"/>
        <v>2.415</v>
      </c>
      <c r="V55" s="22">
        <f t="shared" si="5"/>
        <v>0</v>
      </c>
      <c r="W55" s="22">
        <f t="shared" si="6"/>
        <v>1</v>
      </c>
      <c r="X55" s="22" t="e">
        <f t="shared" si="7"/>
        <v>#N/A</v>
      </c>
      <c r="Y55" s="22">
        <f t="shared" si="8"/>
        <v>2.415</v>
      </c>
    </row>
    <row r="56" spans="1:25" ht="80" x14ac:dyDescent="0.2">
      <c r="A56" s="47"/>
      <c r="B56" s="2" t="s">
        <v>62</v>
      </c>
      <c r="F56" s="6">
        <v>2.9676999999999998</v>
      </c>
      <c r="G56" s="1">
        <v>2.4140000000000001</v>
      </c>
      <c r="H56" s="7">
        <v>1.2293703396851696</v>
      </c>
      <c r="I56" s="6">
        <v>0</v>
      </c>
      <c r="J56" s="1">
        <v>0</v>
      </c>
      <c r="K56" s="7" t="s">
        <v>11</v>
      </c>
      <c r="L56" s="6" t="s">
        <v>1334</v>
      </c>
      <c r="N56" s="23" t="s">
        <v>1336</v>
      </c>
      <c r="O56" s="2" t="s">
        <v>1468</v>
      </c>
      <c r="P56" s="2" t="s">
        <v>1307</v>
      </c>
      <c r="Q56" s="45">
        <v>3</v>
      </c>
      <c r="R56" s="22">
        <f t="shared" si="1"/>
        <v>0</v>
      </c>
      <c r="S56" s="22">
        <f t="shared" si="2"/>
        <v>1</v>
      </c>
      <c r="T56" s="22" t="e">
        <f t="shared" si="3"/>
        <v>#N/A</v>
      </c>
      <c r="U56" s="22">
        <f t="shared" si="4"/>
        <v>2.4140000000000001</v>
      </c>
      <c r="V56" s="22">
        <f t="shared" si="5"/>
        <v>0</v>
      </c>
      <c r="W56" s="22">
        <f t="shared" si="6"/>
        <v>1</v>
      </c>
      <c r="X56" s="22" t="e">
        <f t="shared" si="7"/>
        <v>#N/A</v>
      </c>
      <c r="Y56" s="22">
        <f t="shared" si="8"/>
        <v>2.4140000000000001</v>
      </c>
    </row>
    <row r="57" spans="1:25" ht="80" x14ac:dyDescent="0.2">
      <c r="A57" s="47"/>
      <c r="B57" s="2" t="s">
        <v>63</v>
      </c>
      <c r="F57" s="6">
        <v>2.9641999999999999</v>
      </c>
      <c r="G57" s="1">
        <v>2.41</v>
      </c>
      <c r="H57" s="7">
        <v>1.2299585062240663</v>
      </c>
      <c r="I57" s="6">
        <v>0</v>
      </c>
      <c r="J57" s="1">
        <v>0</v>
      </c>
      <c r="K57" s="7" t="s">
        <v>11</v>
      </c>
      <c r="L57" s="6" t="s">
        <v>1334</v>
      </c>
      <c r="N57" s="23" t="s">
        <v>1336</v>
      </c>
      <c r="O57" s="2" t="s">
        <v>1468</v>
      </c>
      <c r="P57" s="2" t="s">
        <v>1307</v>
      </c>
      <c r="Q57" s="45">
        <v>3</v>
      </c>
      <c r="R57" s="22">
        <f t="shared" si="1"/>
        <v>0</v>
      </c>
      <c r="S57" s="22">
        <f t="shared" si="2"/>
        <v>1</v>
      </c>
      <c r="T57" s="22" t="e">
        <f t="shared" si="3"/>
        <v>#N/A</v>
      </c>
      <c r="U57" s="22">
        <f t="shared" si="4"/>
        <v>2.41</v>
      </c>
      <c r="V57" s="22">
        <f t="shared" si="5"/>
        <v>0</v>
      </c>
      <c r="W57" s="22">
        <f t="shared" si="6"/>
        <v>1</v>
      </c>
      <c r="X57" s="22" t="e">
        <f t="shared" si="7"/>
        <v>#N/A</v>
      </c>
      <c r="Y57" s="22">
        <f t="shared" si="8"/>
        <v>2.41</v>
      </c>
    </row>
    <row r="58" spans="1:25" x14ac:dyDescent="0.2">
      <c r="A58" s="47"/>
      <c r="B58" s="2" t="s">
        <v>64</v>
      </c>
      <c r="F58" s="6">
        <v>2.9578000000000002</v>
      </c>
      <c r="G58" s="1">
        <v>2.3965000000000001</v>
      </c>
      <c r="H58" s="7">
        <v>1.2342165658251618</v>
      </c>
      <c r="I58" s="6">
        <v>0</v>
      </c>
      <c r="J58" s="1">
        <v>0</v>
      </c>
      <c r="K58" s="7" t="s">
        <v>11</v>
      </c>
      <c r="L58" s="6" t="s">
        <v>1324</v>
      </c>
      <c r="P58" s="2" t="s">
        <v>1477</v>
      </c>
      <c r="Q58" s="45">
        <v>4</v>
      </c>
      <c r="R58" s="22">
        <f t="shared" si="1"/>
        <v>0</v>
      </c>
      <c r="S58" s="22">
        <f t="shared" si="2"/>
        <v>0</v>
      </c>
      <c r="T58" s="22" t="e">
        <f t="shared" si="3"/>
        <v>#N/A</v>
      </c>
      <c r="U58" s="22" t="e">
        <f t="shared" si="4"/>
        <v>#N/A</v>
      </c>
      <c r="V58" s="22">
        <f t="shared" si="5"/>
        <v>0</v>
      </c>
      <c r="W58" s="22">
        <f t="shared" si="6"/>
        <v>1</v>
      </c>
      <c r="X58" s="22" t="e">
        <f t="shared" si="7"/>
        <v>#N/A</v>
      </c>
      <c r="Y58" s="22">
        <f t="shared" si="8"/>
        <v>2.3965000000000001</v>
      </c>
    </row>
    <row r="59" spans="1:25" x14ac:dyDescent="0.2">
      <c r="A59" s="47"/>
      <c r="B59" s="2" t="s">
        <v>65</v>
      </c>
      <c r="F59" s="6">
        <v>2.9508000000000001</v>
      </c>
      <c r="G59" s="1">
        <v>2.3837000000000002</v>
      </c>
      <c r="H59" s="7">
        <v>1.237907454797164</v>
      </c>
      <c r="I59" s="6">
        <v>0</v>
      </c>
      <c r="J59" s="1">
        <v>0</v>
      </c>
      <c r="K59" s="7" t="s">
        <v>11</v>
      </c>
      <c r="L59" s="6" t="s">
        <v>1324</v>
      </c>
      <c r="O59" s="2" t="s">
        <v>1468</v>
      </c>
      <c r="P59" s="2" t="s">
        <v>1307</v>
      </c>
      <c r="Q59" s="45">
        <v>2</v>
      </c>
      <c r="R59" s="22">
        <f t="shared" si="1"/>
        <v>0</v>
      </c>
      <c r="S59" s="22">
        <f t="shared" si="2"/>
        <v>1</v>
      </c>
      <c r="T59" s="22" t="e">
        <f t="shared" si="3"/>
        <v>#N/A</v>
      </c>
      <c r="U59" s="22">
        <f t="shared" si="4"/>
        <v>2.3837000000000002</v>
      </c>
      <c r="V59" s="22">
        <f t="shared" si="5"/>
        <v>0</v>
      </c>
      <c r="W59" s="22">
        <f t="shared" si="6"/>
        <v>1</v>
      </c>
      <c r="X59" s="22" t="e">
        <f t="shared" si="7"/>
        <v>#N/A</v>
      </c>
      <c r="Y59" s="22">
        <f t="shared" si="8"/>
        <v>2.3837000000000002</v>
      </c>
    </row>
    <row r="60" spans="1:25" ht="64" x14ac:dyDescent="0.2">
      <c r="A60" s="47"/>
      <c r="B60" s="2" t="s">
        <v>66</v>
      </c>
      <c r="F60" s="6">
        <v>2.9409000000000001</v>
      </c>
      <c r="G60" s="1">
        <v>2.4083999999999999</v>
      </c>
      <c r="H60" s="7">
        <v>1.2211011459890384</v>
      </c>
      <c r="I60" s="6">
        <v>0</v>
      </c>
      <c r="J60" s="1">
        <v>0</v>
      </c>
      <c r="K60" s="7" t="s">
        <v>11</v>
      </c>
      <c r="L60" s="6" t="s">
        <v>1324</v>
      </c>
      <c r="N60" s="23" t="s">
        <v>1337</v>
      </c>
      <c r="O60" s="2" t="s">
        <v>1468</v>
      </c>
      <c r="P60" s="2" t="s">
        <v>1307</v>
      </c>
      <c r="Q60" s="45">
        <v>3</v>
      </c>
      <c r="R60" s="22">
        <f t="shared" si="1"/>
        <v>0</v>
      </c>
      <c r="S60" s="22">
        <f t="shared" si="2"/>
        <v>1</v>
      </c>
      <c r="T60" s="22" t="e">
        <f t="shared" si="3"/>
        <v>#N/A</v>
      </c>
      <c r="U60" s="22">
        <f t="shared" si="4"/>
        <v>2.4083999999999999</v>
      </c>
      <c r="V60" s="22">
        <f t="shared" si="5"/>
        <v>0</v>
      </c>
      <c r="W60" s="22">
        <f t="shared" si="6"/>
        <v>1</v>
      </c>
      <c r="X60" s="22" t="e">
        <f t="shared" si="7"/>
        <v>#N/A</v>
      </c>
      <c r="Y60" s="22">
        <f t="shared" si="8"/>
        <v>2.4083999999999999</v>
      </c>
    </row>
    <row r="61" spans="1:25" x14ac:dyDescent="0.2">
      <c r="A61" s="47"/>
      <c r="B61" s="2" t="s">
        <v>67</v>
      </c>
      <c r="C61" s="34">
        <v>0</v>
      </c>
      <c r="F61" s="6">
        <v>3.5285000000000002</v>
      </c>
      <c r="G61" s="1">
        <v>3.0181</v>
      </c>
      <c r="H61" s="7">
        <v>1.1691130181239853</v>
      </c>
      <c r="I61" s="6">
        <v>2.0423</v>
      </c>
      <c r="J61" s="1">
        <v>3.6660200000000001</v>
      </c>
      <c r="P61" s="2" t="s">
        <v>1307</v>
      </c>
      <c r="Q61" s="45">
        <f t="shared" si="0"/>
        <v>1</v>
      </c>
      <c r="R61" s="22">
        <f t="shared" si="1"/>
        <v>0</v>
      </c>
      <c r="S61" s="22">
        <f t="shared" si="2"/>
        <v>1</v>
      </c>
      <c r="T61" s="22" t="e">
        <f t="shared" si="3"/>
        <v>#N/A</v>
      </c>
      <c r="U61" s="22">
        <f t="shared" si="4"/>
        <v>3.0181</v>
      </c>
      <c r="V61" s="22">
        <f t="shared" si="5"/>
        <v>0</v>
      </c>
      <c r="W61" s="22">
        <f t="shared" si="6"/>
        <v>1</v>
      </c>
      <c r="X61" s="22" t="e">
        <f t="shared" si="7"/>
        <v>#N/A</v>
      </c>
      <c r="Y61" s="22">
        <f t="shared" si="8"/>
        <v>3.0181</v>
      </c>
    </row>
    <row r="62" spans="1:25" x14ac:dyDescent="0.2">
      <c r="A62" s="47"/>
      <c r="B62" s="2" t="s">
        <v>68</v>
      </c>
      <c r="C62" s="34">
        <v>0</v>
      </c>
      <c r="F62" s="6">
        <v>3.4089999999999998</v>
      </c>
      <c r="G62" s="1">
        <v>2.9209999999999998</v>
      </c>
      <c r="H62" s="7">
        <v>1.1670660732625813</v>
      </c>
      <c r="I62" s="6">
        <v>2.4474</v>
      </c>
      <c r="J62" s="1">
        <v>4.2121000000000004</v>
      </c>
      <c r="P62" s="2" t="s">
        <v>1307</v>
      </c>
      <c r="Q62" s="45">
        <f t="shared" si="0"/>
        <v>1</v>
      </c>
      <c r="R62" s="22">
        <f t="shared" si="1"/>
        <v>0</v>
      </c>
      <c r="S62" s="22">
        <f t="shared" si="2"/>
        <v>1</v>
      </c>
      <c r="T62" s="22" t="e">
        <f t="shared" si="3"/>
        <v>#N/A</v>
      </c>
      <c r="U62" s="22">
        <f t="shared" si="4"/>
        <v>2.9209999999999998</v>
      </c>
      <c r="V62" s="22">
        <f t="shared" si="5"/>
        <v>0</v>
      </c>
      <c r="W62" s="22">
        <f t="shared" si="6"/>
        <v>1</v>
      </c>
      <c r="X62" s="22" t="e">
        <f t="shared" si="7"/>
        <v>#N/A</v>
      </c>
      <c r="Y62" s="22">
        <f t="shared" si="8"/>
        <v>2.9209999999999998</v>
      </c>
    </row>
    <row r="63" spans="1:25" x14ac:dyDescent="0.2">
      <c r="A63" s="47"/>
      <c r="B63" s="2" t="s">
        <v>69</v>
      </c>
      <c r="C63" s="34">
        <v>0</v>
      </c>
      <c r="F63" s="6">
        <v>3.1280000000000001</v>
      </c>
      <c r="G63" s="1">
        <v>2.5680000000000001</v>
      </c>
      <c r="H63" s="7">
        <v>1.2180685358255452</v>
      </c>
      <c r="I63" s="6" t="e">
        <v>#N/A</v>
      </c>
      <c r="J63" s="1" t="e">
        <v>#N/A</v>
      </c>
      <c r="K63" s="7" t="e">
        <v>#N/A</v>
      </c>
      <c r="L63" s="6" t="s">
        <v>1325</v>
      </c>
      <c r="P63" s="2" t="s">
        <v>1307</v>
      </c>
      <c r="Q63" s="45">
        <v>4</v>
      </c>
      <c r="R63" s="22">
        <f t="shared" si="1"/>
        <v>0</v>
      </c>
      <c r="S63" s="22">
        <f t="shared" si="2"/>
        <v>1</v>
      </c>
      <c r="T63" s="22" t="e">
        <f t="shared" si="3"/>
        <v>#N/A</v>
      </c>
      <c r="U63" s="22">
        <f t="shared" si="4"/>
        <v>2.5680000000000001</v>
      </c>
      <c r="V63" s="22">
        <f t="shared" si="5"/>
        <v>0</v>
      </c>
      <c r="W63" s="22">
        <f t="shared" si="6"/>
        <v>1</v>
      </c>
      <c r="X63" s="22" t="e">
        <f t="shared" si="7"/>
        <v>#N/A</v>
      </c>
      <c r="Y63" s="22">
        <f t="shared" si="8"/>
        <v>2.5680000000000001</v>
      </c>
    </row>
    <row r="64" spans="1:25" x14ac:dyDescent="0.2">
      <c r="A64" s="47"/>
      <c r="B64" s="2" t="s">
        <v>70</v>
      </c>
      <c r="C64" s="34">
        <v>0</v>
      </c>
      <c r="F64" s="6">
        <v>3.4152999999999998</v>
      </c>
      <c r="G64" s="1">
        <v>2.8647</v>
      </c>
      <c r="H64" s="7">
        <v>1.1922016266973854</v>
      </c>
      <c r="I64" s="6">
        <v>2.4325000000000001</v>
      </c>
      <c r="J64" s="1">
        <v>4.1920099999999998</v>
      </c>
      <c r="P64" s="2" t="s">
        <v>1307</v>
      </c>
      <c r="Q64" s="45">
        <f t="shared" si="0"/>
        <v>1</v>
      </c>
      <c r="R64" s="22">
        <f t="shared" si="1"/>
        <v>0</v>
      </c>
      <c r="S64" s="22">
        <f t="shared" si="2"/>
        <v>1</v>
      </c>
      <c r="T64" s="22" t="e">
        <f t="shared" si="3"/>
        <v>#N/A</v>
      </c>
      <c r="U64" s="22">
        <f t="shared" si="4"/>
        <v>2.8647</v>
      </c>
      <c r="V64" s="22">
        <f t="shared" si="5"/>
        <v>0</v>
      </c>
      <c r="W64" s="22">
        <f t="shared" si="6"/>
        <v>1</v>
      </c>
      <c r="X64" s="22" t="e">
        <f t="shared" si="7"/>
        <v>#N/A</v>
      </c>
      <c r="Y64" s="22">
        <f t="shared" si="8"/>
        <v>2.8647</v>
      </c>
    </row>
    <row r="65" spans="1:25" x14ac:dyDescent="0.2">
      <c r="A65" s="47"/>
      <c r="B65" s="2" t="s">
        <v>71</v>
      </c>
      <c r="C65" s="34">
        <v>0</v>
      </c>
      <c r="F65" s="6">
        <v>3.194</v>
      </c>
      <c r="G65" s="1">
        <v>2.6814</v>
      </c>
      <c r="H65" s="7">
        <v>1.1911687924218692</v>
      </c>
      <c r="I65" s="6">
        <v>2.5222000000000002</v>
      </c>
      <c r="J65" s="1">
        <v>4.3129299999999997</v>
      </c>
      <c r="P65" s="2" t="s">
        <v>1307</v>
      </c>
      <c r="Q65" s="45">
        <f t="shared" si="0"/>
        <v>1</v>
      </c>
      <c r="R65" s="22">
        <f t="shared" si="1"/>
        <v>0</v>
      </c>
      <c r="S65" s="22">
        <f t="shared" si="2"/>
        <v>1</v>
      </c>
      <c r="T65" s="22" t="e">
        <f t="shared" si="3"/>
        <v>#N/A</v>
      </c>
      <c r="U65" s="22">
        <f t="shared" si="4"/>
        <v>2.6814</v>
      </c>
      <c r="V65" s="22">
        <f t="shared" si="5"/>
        <v>0</v>
      </c>
      <c r="W65" s="22">
        <f t="shared" si="6"/>
        <v>1</v>
      </c>
      <c r="X65" s="22" t="e">
        <f t="shared" si="7"/>
        <v>#N/A</v>
      </c>
      <c r="Y65" s="22">
        <f t="shared" si="8"/>
        <v>2.6814</v>
      </c>
    </row>
    <row r="66" spans="1:25" x14ac:dyDescent="0.2">
      <c r="A66" s="47"/>
      <c r="B66" s="2" t="s">
        <v>72</v>
      </c>
      <c r="C66" s="34">
        <v>8</v>
      </c>
      <c r="F66" s="6">
        <v>2.9150499999999999</v>
      </c>
      <c r="G66" s="1">
        <v>2.4895999999999998</v>
      </c>
      <c r="H66" s="7">
        <v>1.170890906169666</v>
      </c>
      <c r="I66" s="6">
        <v>5.9375</v>
      </c>
      <c r="J66" s="1">
        <v>8.9167500000000004</v>
      </c>
      <c r="P66" s="2" t="s">
        <v>1307</v>
      </c>
      <c r="Q66" s="45">
        <f t="shared" si="0"/>
        <v>1</v>
      </c>
      <c r="R66" s="22">
        <f t="shared" si="1"/>
        <v>0</v>
      </c>
      <c r="S66" s="22">
        <f t="shared" si="2"/>
        <v>1</v>
      </c>
      <c r="T66" s="22" t="e">
        <f t="shared" si="3"/>
        <v>#N/A</v>
      </c>
      <c r="U66" s="22">
        <f t="shared" si="4"/>
        <v>2.4895999999999998</v>
      </c>
      <c r="V66" s="22">
        <f t="shared" si="5"/>
        <v>0</v>
      </c>
      <c r="W66" s="22">
        <f t="shared" si="6"/>
        <v>1</v>
      </c>
      <c r="X66" s="22" t="e">
        <f t="shared" si="7"/>
        <v>#N/A</v>
      </c>
      <c r="Y66" s="22">
        <f t="shared" si="8"/>
        <v>2.4895999999999998</v>
      </c>
    </row>
    <row r="67" spans="1:25" x14ac:dyDescent="0.2">
      <c r="A67" s="47"/>
      <c r="B67" s="2" t="s">
        <v>73</v>
      </c>
      <c r="C67" s="34">
        <v>0</v>
      </c>
      <c r="F67" s="6">
        <v>3.3206000000000002</v>
      </c>
      <c r="G67" s="1">
        <v>2.8157000000000001</v>
      </c>
      <c r="H67" s="7">
        <v>1.17931597826473</v>
      </c>
      <c r="I67" s="6" t="e">
        <v>#N/A</v>
      </c>
      <c r="J67" s="1" t="e">
        <v>#N/A</v>
      </c>
      <c r="K67" s="7" t="e">
        <v>#N/A</v>
      </c>
      <c r="L67" s="6" t="s">
        <v>1325</v>
      </c>
      <c r="P67" s="2" t="s">
        <v>1307</v>
      </c>
      <c r="Q67" s="45">
        <v>4</v>
      </c>
      <c r="R67" s="22">
        <f t="shared" si="1"/>
        <v>0</v>
      </c>
      <c r="S67" s="22">
        <f t="shared" si="2"/>
        <v>1</v>
      </c>
      <c r="T67" s="22" t="e">
        <f t="shared" si="3"/>
        <v>#N/A</v>
      </c>
      <c r="U67" s="22">
        <f t="shared" si="4"/>
        <v>2.8157000000000001</v>
      </c>
      <c r="V67" s="22">
        <f t="shared" si="5"/>
        <v>0</v>
      </c>
      <c r="W67" s="22">
        <f t="shared" si="6"/>
        <v>1</v>
      </c>
      <c r="X67" s="22" t="e">
        <f t="shared" si="7"/>
        <v>#N/A</v>
      </c>
      <c r="Y67" s="22">
        <f t="shared" si="8"/>
        <v>2.8157000000000001</v>
      </c>
    </row>
    <row r="68" spans="1:25" ht="80" x14ac:dyDescent="0.2">
      <c r="A68" s="47"/>
      <c r="B68" s="2" t="s">
        <v>74</v>
      </c>
      <c r="F68" s="6">
        <v>2.9567000000000001</v>
      </c>
      <c r="G68" s="1">
        <v>2.5807000000000002</v>
      </c>
      <c r="H68" s="7">
        <v>1.1456969039407912</v>
      </c>
      <c r="I68" s="6">
        <v>0</v>
      </c>
      <c r="J68" s="1">
        <v>0</v>
      </c>
      <c r="K68" s="7" t="s">
        <v>11</v>
      </c>
      <c r="L68" s="6" t="s">
        <v>1340</v>
      </c>
      <c r="N68" s="23" t="s">
        <v>1339</v>
      </c>
      <c r="O68" s="2" t="s">
        <v>1307</v>
      </c>
      <c r="P68" s="2" t="s">
        <v>1307</v>
      </c>
      <c r="Q68" s="45">
        <v>3</v>
      </c>
      <c r="R68" s="22">
        <f t="shared" ref="R68:R131" si="9">COUNTIF(P68,R$2)</f>
        <v>0</v>
      </c>
      <c r="S68" s="22">
        <f t="shared" ref="S68:S131" si="10">COUNTIF(P68,S$2)</f>
        <v>1</v>
      </c>
      <c r="T68" s="22" t="e">
        <f t="shared" ref="T68:T131" si="11">IF(R68=1,G68,#N/A)</f>
        <v>#N/A</v>
      </c>
      <c r="U68" s="22">
        <f t="shared" ref="U68:U131" si="12">IF(S68=1,G68,#N/A)</f>
        <v>2.5807000000000002</v>
      </c>
      <c r="V68" s="22">
        <f t="shared" ref="V68:V131" si="13">COUNTIF(P68,V$2)</f>
        <v>0</v>
      </c>
      <c r="W68" s="22">
        <f t="shared" ref="W68:W131" si="14">COUNTIF(P68,W$2)</f>
        <v>1</v>
      </c>
      <c r="X68" s="22" t="e">
        <f t="shared" ref="X68:X131" si="15">IF(V68=1,G68,#N/A)</f>
        <v>#N/A</v>
      </c>
      <c r="Y68" s="22">
        <f t="shared" ref="Y68:Y131" si="16">IF(W68=1,G68,#N/A)</f>
        <v>2.5807000000000002</v>
      </c>
    </row>
    <row r="69" spans="1:25" ht="80" x14ac:dyDescent="0.2">
      <c r="A69" s="47"/>
      <c r="B69" s="2" t="s">
        <v>75</v>
      </c>
      <c r="F69" s="6">
        <v>3.1705999999999999</v>
      </c>
      <c r="G69" s="1">
        <v>2.8218000000000001</v>
      </c>
      <c r="H69" s="7">
        <v>1.1236090438727053</v>
      </c>
      <c r="I69" s="6">
        <v>0</v>
      </c>
      <c r="J69" s="1">
        <v>0</v>
      </c>
      <c r="K69" s="7" t="s">
        <v>11</v>
      </c>
      <c r="L69" s="6" t="s">
        <v>1340</v>
      </c>
      <c r="N69" s="23" t="s">
        <v>1339</v>
      </c>
      <c r="O69" s="2" t="s">
        <v>1307</v>
      </c>
      <c r="P69" s="2" t="s">
        <v>1307</v>
      </c>
      <c r="Q69" s="45">
        <v>3</v>
      </c>
      <c r="R69" s="22">
        <f t="shared" si="9"/>
        <v>0</v>
      </c>
      <c r="S69" s="22">
        <f t="shared" si="10"/>
        <v>1</v>
      </c>
      <c r="T69" s="22" t="e">
        <f t="shared" si="11"/>
        <v>#N/A</v>
      </c>
      <c r="U69" s="22">
        <f t="shared" si="12"/>
        <v>2.8218000000000001</v>
      </c>
      <c r="V69" s="22">
        <f t="shared" si="13"/>
        <v>0</v>
      </c>
      <c r="W69" s="22">
        <f t="shared" si="14"/>
        <v>1</v>
      </c>
      <c r="X69" s="22" t="e">
        <f t="shared" si="15"/>
        <v>#N/A</v>
      </c>
      <c r="Y69" s="22">
        <f t="shared" si="16"/>
        <v>2.8218000000000001</v>
      </c>
    </row>
    <row r="70" spans="1:25" ht="80" x14ac:dyDescent="0.2">
      <c r="A70" s="47"/>
      <c r="B70" s="2" t="s">
        <v>76</v>
      </c>
      <c r="F70" s="6">
        <v>3.2879999999999998</v>
      </c>
      <c r="G70" s="1">
        <v>2.8569</v>
      </c>
      <c r="H70" s="7">
        <v>1.1508978263152367</v>
      </c>
      <c r="I70" s="6">
        <v>0</v>
      </c>
      <c r="J70" s="1">
        <v>0</v>
      </c>
      <c r="K70" s="7" t="s">
        <v>11</v>
      </c>
      <c r="L70" s="6" t="s">
        <v>1340</v>
      </c>
      <c r="N70" s="23" t="s">
        <v>1339</v>
      </c>
      <c r="O70" s="2" t="s">
        <v>1307</v>
      </c>
      <c r="P70" s="2" t="s">
        <v>1307</v>
      </c>
      <c r="Q70" s="45">
        <v>3</v>
      </c>
      <c r="R70" s="22">
        <f t="shared" si="9"/>
        <v>0</v>
      </c>
      <c r="S70" s="22">
        <f t="shared" si="10"/>
        <v>1</v>
      </c>
      <c r="T70" s="22" t="e">
        <f t="shared" si="11"/>
        <v>#N/A</v>
      </c>
      <c r="U70" s="22">
        <f t="shared" si="12"/>
        <v>2.8569</v>
      </c>
      <c r="V70" s="22">
        <f t="shared" si="13"/>
        <v>0</v>
      </c>
      <c r="W70" s="22">
        <f t="shared" si="14"/>
        <v>1</v>
      </c>
      <c r="X70" s="22" t="e">
        <f t="shared" si="15"/>
        <v>#N/A</v>
      </c>
      <c r="Y70" s="22">
        <f t="shared" si="16"/>
        <v>2.8569</v>
      </c>
    </row>
    <row r="71" spans="1:25" ht="80" x14ac:dyDescent="0.2">
      <c r="A71" s="47"/>
      <c r="B71" s="2" t="s">
        <v>77</v>
      </c>
      <c r="F71" s="6">
        <v>2.9910000000000001</v>
      </c>
      <c r="G71" s="1">
        <v>2.419</v>
      </c>
      <c r="H71" s="7">
        <v>1.236461347664324</v>
      </c>
      <c r="I71" s="6" t="e">
        <v>#N/A</v>
      </c>
      <c r="J71" s="1" t="e">
        <v>#N/A</v>
      </c>
      <c r="K71" s="7" t="e">
        <v>#N/A</v>
      </c>
      <c r="L71" s="6" t="s">
        <v>1340</v>
      </c>
      <c r="N71" s="23" t="s">
        <v>1339</v>
      </c>
      <c r="O71" s="2" t="s">
        <v>1307</v>
      </c>
      <c r="P71" s="2" t="s">
        <v>1307</v>
      </c>
      <c r="Q71" s="45">
        <v>3</v>
      </c>
      <c r="R71" s="22">
        <f t="shared" si="9"/>
        <v>0</v>
      </c>
      <c r="S71" s="22">
        <f t="shared" si="10"/>
        <v>1</v>
      </c>
      <c r="T71" s="22" t="e">
        <f t="shared" si="11"/>
        <v>#N/A</v>
      </c>
      <c r="U71" s="22">
        <f t="shared" si="12"/>
        <v>2.419</v>
      </c>
      <c r="V71" s="22">
        <f t="shared" si="13"/>
        <v>0</v>
      </c>
      <c r="W71" s="22">
        <f t="shared" si="14"/>
        <v>1</v>
      </c>
      <c r="X71" s="22" t="e">
        <f t="shared" si="15"/>
        <v>#N/A</v>
      </c>
      <c r="Y71" s="22">
        <f t="shared" si="16"/>
        <v>2.419</v>
      </c>
    </row>
    <row r="72" spans="1:25" ht="80" x14ac:dyDescent="0.2">
      <c r="A72" s="47"/>
      <c r="B72" s="2" t="s">
        <v>78</v>
      </c>
      <c r="F72" s="6">
        <v>3.1110000000000002</v>
      </c>
      <c r="G72" s="1">
        <v>2.5310000000000001</v>
      </c>
      <c r="H72" s="7">
        <v>1.2291584354010272</v>
      </c>
      <c r="I72" s="6" t="e">
        <v>#N/A</v>
      </c>
      <c r="J72" s="1" t="e">
        <v>#N/A</v>
      </c>
      <c r="K72" s="7" t="e">
        <v>#N/A</v>
      </c>
      <c r="L72" s="6" t="s">
        <v>1340</v>
      </c>
      <c r="N72" s="23" t="s">
        <v>1339</v>
      </c>
      <c r="O72" s="2" t="s">
        <v>1307</v>
      </c>
      <c r="P72" s="2" t="s">
        <v>1307</v>
      </c>
      <c r="Q72" s="45">
        <v>3</v>
      </c>
      <c r="R72" s="22">
        <f t="shared" si="9"/>
        <v>0</v>
      </c>
      <c r="S72" s="22">
        <f t="shared" si="10"/>
        <v>1</v>
      </c>
      <c r="T72" s="22" t="e">
        <f t="shared" si="11"/>
        <v>#N/A</v>
      </c>
      <c r="U72" s="22">
        <f t="shared" si="12"/>
        <v>2.5310000000000001</v>
      </c>
      <c r="V72" s="22">
        <f t="shared" si="13"/>
        <v>0</v>
      </c>
      <c r="W72" s="22">
        <f t="shared" si="14"/>
        <v>1</v>
      </c>
      <c r="X72" s="22" t="e">
        <f t="shared" si="15"/>
        <v>#N/A</v>
      </c>
      <c r="Y72" s="22">
        <f t="shared" si="16"/>
        <v>2.5310000000000001</v>
      </c>
    </row>
    <row r="73" spans="1:25" ht="80" x14ac:dyDescent="0.2">
      <c r="A73" s="47"/>
      <c r="B73" s="2" t="s">
        <v>79</v>
      </c>
      <c r="F73" s="6">
        <v>3.1970000000000001</v>
      </c>
      <c r="G73" s="1">
        <v>2.6219999999999999</v>
      </c>
      <c r="H73" s="7">
        <v>1.2192982456140351</v>
      </c>
      <c r="I73" s="6">
        <v>0</v>
      </c>
      <c r="J73" s="1">
        <v>0</v>
      </c>
      <c r="K73" s="7" t="s">
        <v>11</v>
      </c>
      <c r="L73" s="6" t="s">
        <v>1340</v>
      </c>
      <c r="N73" s="23" t="s">
        <v>1339</v>
      </c>
      <c r="O73" s="2" t="s">
        <v>1307</v>
      </c>
      <c r="P73" s="2" t="s">
        <v>1307</v>
      </c>
      <c r="Q73" s="45">
        <v>3</v>
      </c>
      <c r="R73" s="22">
        <f t="shared" si="9"/>
        <v>0</v>
      </c>
      <c r="S73" s="22">
        <f t="shared" si="10"/>
        <v>1</v>
      </c>
      <c r="T73" s="22" t="e">
        <f t="shared" si="11"/>
        <v>#N/A</v>
      </c>
      <c r="U73" s="22">
        <f t="shared" si="12"/>
        <v>2.6219999999999999</v>
      </c>
      <c r="V73" s="22">
        <f t="shared" si="13"/>
        <v>0</v>
      </c>
      <c r="W73" s="22">
        <f t="shared" si="14"/>
        <v>1</v>
      </c>
      <c r="X73" s="22" t="e">
        <f t="shared" si="15"/>
        <v>#N/A</v>
      </c>
      <c r="Y73" s="22">
        <f t="shared" si="16"/>
        <v>2.6219999999999999</v>
      </c>
    </row>
    <row r="74" spans="1:25" x14ac:dyDescent="0.2">
      <c r="A74" s="47"/>
      <c r="B74" s="2" t="s">
        <v>80</v>
      </c>
      <c r="C74" s="34">
        <v>8</v>
      </c>
      <c r="F74" s="6">
        <v>2.8896999999999999</v>
      </c>
      <c r="G74" s="1">
        <v>2.3687</v>
      </c>
      <c r="H74" s="7">
        <v>1.219951872335036</v>
      </c>
      <c r="I74" s="6">
        <v>4.2508999999999997</v>
      </c>
      <c r="J74" s="1">
        <v>6.6432099999999998</v>
      </c>
      <c r="P74" s="2" t="s">
        <v>1307</v>
      </c>
      <c r="Q74" s="45">
        <f t="shared" ref="Q74:Q124" si="17">IF(I74&gt;0,1,"n")</f>
        <v>1</v>
      </c>
      <c r="R74" s="22">
        <f t="shared" si="9"/>
        <v>0</v>
      </c>
      <c r="S74" s="22">
        <f t="shared" si="10"/>
        <v>1</v>
      </c>
      <c r="T74" s="22" t="e">
        <f t="shared" si="11"/>
        <v>#N/A</v>
      </c>
      <c r="U74" s="22">
        <f t="shared" si="12"/>
        <v>2.3687</v>
      </c>
      <c r="V74" s="22">
        <f t="shared" si="13"/>
        <v>0</v>
      </c>
      <c r="W74" s="22">
        <f t="shared" si="14"/>
        <v>1</v>
      </c>
      <c r="X74" s="22" t="e">
        <f t="shared" si="15"/>
        <v>#N/A</v>
      </c>
      <c r="Y74" s="22">
        <f t="shared" si="16"/>
        <v>2.3687</v>
      </c>
    </row>
    <row r="75" spans="1:25" x14ac:dyDescent="0.2">
      <c r="A75" s="47"/>
      <c r="B75" s="2" t="s">
        <v>81</v>
      </c>
      <c r="F75" s="6">
        <v>2.9535999999999998</v>
      </c>
      <c r="G75" s="1">
        <v>2.5590000000000002</v>
      </c>
      <c r="H75" s="7">
        <v>1.1542008597108244</v>
      </c>
      <c r="I75" s="6">
        <v>0</v>
      </c>
      <c r="J75" s="1">
        <v>0</v>
      </c>
      <c r="K75" s="7" t="s">
        <v>11</v>
      </c>
      <c r="L75" s="6" t="s">
        <v>1324</v>
      </c>
      <c r="O75" s="2" t="s">
        <v>1307</v>
      </c>
      <c r="P75" s="2" t="s">
        <v>1307</v>
      </c>
      <c r="Q75" s="45">
        <v>2</v>
      </c>
      <c r="R75" s="22">
        <f t="shared" si="9"/>
        <v>0</v>
      </c>
      <c r="S75" s="22">
        <f t="shared" si="10"/>
        <v>1</v>
      </c>
      <c r="T75" s="22" t="e">
        <f t="shared" si="11"/>
        <v>#N/A</v>
      </c>
      <c r="U75" s="22">
        <f t="shared" si="12"/>
        <v>2.5590000000000002</v>
      </c>
      <c r="V75" s="22">
        <f t="shared" si="13"/>
        <v>0</v>
      </c>
      <c r="W75" s="22">
        <f t="shared" si="14"/>
        <v>1</v>
      </c>
      <c r="X75" s="22" t="e">
        <f t="shared" si="15"/>
        <v>#N/A</v>
      </c>
      <c r="Y75" s="22">
        <f t="shared" si="16"/>
        <v>2.5590000000000002</v>
      </c>
    </row>
    <row r="76" spans="1:25" x14ac:dyDescent="0.2">
      <c r="A76" s="47"/>
      <c r="B76" s="2" t="s">
        <v>82</v>
      </c>
      <c r="F76" s="6">
        <v>2.9154</v>
      </c>
      <c r="G76" s="1">
        <v>2.5409999999999999</v>
      </c>
      <c r="H76" s="7">
        <v>1.1473435655253836</v>
      </c>
      <c r="I76" s="6">
        <v>0</v>
      </c>
      <c r="J76" s="1">
        <v>0</v>
      </c>
      <c r="K76" s="7" t="s">
        <v>11</v>
      </c>
      <c r="L76" s="6" t="s">
        <v>1324</v>
      </c>
      <c r="O76" s="2" t="s">
        <v>1468</v>
      </c>
      <c r="P76" s="2" t="s">
        <v>1307</v>
      </c>
      <c r="Q76" s="45">
        <v>2</v>
      </c>
      <c r="R76" s="22">
        <f t="shared" si="9"/>
        <v>0</v>
      </c>
      <c r="S76" s="22">
        <f t="shared" si="10"/>
        <v>1</v>
      </c>
      <c r="T76" s="22" t="e">
        <f t="shared" si="11"/>
        <v>#N/A</v>
      </c>
      <c r="U76" s="22">
        <f t="shared" si="12"/>
        <v>2.5409999999999999</v>
      </c>
      <c r="V76" s="22">
        <f t="shared" si="13"/>
        <v>0</v>
      </c>
      <c r="W76" s="22">
        <f t="shared" si="14"/>
        <v>1</v>
      </c>
      <c r="X76" s="22" t="e">
        <f t="shared" si="15"/>
        <v>#N/A</v>
      </c>
      <c r="Y76" s="22">
        <f t="shared" si="16"/>
        <v>2.5409999999999999</v>
      </c>
    </row>
    <row r="77" spans="1:25" x14ac:dyDescent="0.2">
      <c r="A77" s="47"/>
      <c r="B77" s="2" t="s">
        <v>83</v>
      </c>
      <c r="F77" s="6">
        <v>2.9161000000000001</v>
      </c>
      <c r="G77" s="1">
        <v>2.5489999999999999</v>
      </c>
      <c r="H77" s="7">
        <v>1.1440172616712436</v>
      </c>
      <c r="I77" s="6">
        <v>0</v>
      </c>
      <c r="J77" s="1">
        <v>0</v>
      </c>
      <c r="K77" s="7" t="s">
        <v>11</v>
      </c>
      <c r="L77" s="6" t="s">
        <v>1324</v>
      </c>
      <c r="O77" s="2" t="s">
        <v>1468</v>
      </c>
      <c r="P77" s="2" t="s">
        <v>1307</v>
      </c>
      <c r="Q77" s="45">
        <v>2</v>
      </c>
      <c r="R77" s="22">
        <f t="shared" si="9"/>
        <v>0</v>
      </c>
      <c r="S77" s="22">
        <f t="shared" si="10"/>
        <v>1</v>
      </c>
      <c r="T77" s="22" t="e">
        <f t="shared" si="11"/>
        <v>#N/A</v>
      </c>
      <c r="U77" s="22">
        <f t="shared" si="12"/>
        <v>2.5489999999999999</v>
      </c>
      <c r="V77" s="22">
        <f t="shared" si="13"/>
        <v>0</v>
      </c>
      <c r="W77" s="22">
        <f t="shared" si="14"/>
        <v>1</v>
      </c>
      <c r="X77" s="22" t="e">
        <f t="shared" si="15"/>
        <v>#N/A</v>
      </c>
      <c r="Y77" s="22">
        <f t="shared" si="16"/>
        <v>2.5489999999999999</v>
      </c>
    </row>
    <row r="78" spans="1:25" x14ac:dyDescent="0.2">
      <c r="A78" s="47"/>
      <c r="B78" s="2" t="s">
        <v>84</v>
      </c>
      <c r="F78" s="6">
        <v>2.8984000000000001</v>
      </c>
      <c r="G78" s="1">
        <v>2.5299999999999998</v>
      </c>
      <c r="H78" s="7">
        <v>1.145612648221344</v>
      </c>
      <c r="I78" s="6">
        <v>0</v>
      </c>
      <c r="J78" s="1">
        <v>0</v>
      </c>
      <c r="K78" s="7" t="s">
        <v>11</v>
      </c>
      <c r="L78" s="6" t="s">
        <v>1324</v>
      </c>
      <c r="O78" s="2" t="s">
        <v>1468</v>
      </c>
      <c r="P78" s="2" t="s">
        <v>1307</v>
      </c>
      <c r="Q78" s="45">
        <v>2</v>
      </c>
      <c r="R78" s="22">
        <f t="shared" si="9"/>
        <v>0</v>
      </c>
      <c r="S78" s="22">
        <f t="shared" si="10"/>
        <v>1</v>
      </c>
      <c r="T78" s="22" t="e">
        <f t="shared" si="11"/>
        <v>#N/A</v>
      </c>
      <c r="U78" s="22">
        <f t="shared" si="12"/>
        <v>2.5299999999999998</v>
      </c>
      <c r="V78" s="22">
        <f t="shared" si="13"/>
        <v>0</v>
      </c>
      <c r="W78" s="22">
        <f t="shared" si="14"/>
        <v>1</v>
      </c>
      <c r="X78" s="22" t="e">
        <f t="shared" si="15"/>
        <v>#N/A</v>
      </c>
      <c r="Y78" s="22">
        <f t="shared" si="16"/>
        <v>2.5299999999999998</v>
      </c>
    </row>
    <row r="79" spans="1:25" ht="80" x14ac:dyDescent="0.2">
      <c r="A79" s="47"/>
      <c r="B79" s="2" t="s">
        <v>85</v>
      </c>
      <c r="C79" s="34">
        <v>0</v>
      </c>
      <c r="F79" s="6">
        <v>3.2639999999999998</v>
      </c>
      <c r="G79" s="1">
        <v>2.68</v>
      </c>
      <c r="H79" s="7">
        <v>1.2179104477611939</v>
      </c>
      <c r="I79" s="6" t="e">
        <v>#N/A</v>
      </c>
      <c r="J79" s="1" t="e">
        <v>#N/A</v>
      </c>
      <c r="K79" s="7" t="e">
        <v>#N/A</v>
      </c>
      <c r="L79" s="6" t="s">
        <v>1341</v>
      </c>
      <c r="N79" s="23" t="s">
        <v>1342</v>
      </c>
      <c r="P79" s="2" t="s">
        <v>1307</v>
      </c>
      <c r="Q79" s="45">
        <v>3</v>
      </c>
      <c r="R79" s="22">
        <f t="shared" si="9"/>
        <v>0</v>
      </c>
      <c r="S79" s="22">
        <f t="shared" si="10"/>
        <v>1</v>
      </c>
      <c r="T79" s="22" t="e">
        <f t="shared" si="11"/>
        <v>#N/A</v>
      </c>
      <c r="U79" s="22">
        <f t="shared" si="12"/>
        <v>2.68</v>
      </c>
      <c r="V79" s="22">
        <f t="shared" si="13"/>
        <v>0</v>
      </c>
      <c r="W79" s="22">
        <f t="shared" si="14"/>
        <v>1</v>
      </c>
      <c r="X79" s="22" t="e">
        <f t="shared" si="15"/>
        <v>#N/A</v>
      </c>
      <c r="Y79" s="22">
        <f t="shared" si="16"/>
        <v>2.68</v>
      </c>
    </row>
    <row r="80" spans="1:25" x14ac:dyDescent="0.2">
      <c r="A80" s="47"/>
      <c r="B80" s="2" t="s">
        <v>86</v>
      </c>
      <c r="F80" s="25">
        <v>3.0102000000000002</v>
      </c>
      <c r="G80" s="1">
        <v>2.6520000000000001</v>
      </c>
      <c r="H80" s="7">
        <v>1.1350678733031674</v>
      </c>
      <c r="I80" s="6">
        <v>0</v>
      </c>
      <c r="J80" s="1">
        <v>0</v>
      </c>
      <c r="K80" s="7" t="s">
        <v>11</v>
      </c>
      <c r="L80" s="6" t="s">
        <v>1324</v>
      </c>
      <c r="O80" s="2" t="s">
        <v>1307</v>
      </c>
      <c r="P80" s="2" t="s">
        <v>1307</v>
      </c>
      <c r="Q80" s="45">
        <v>2</v>
      </c>
      <c r="R80" s="22">
        <f t="shared" si="9"/>
        <v>0</v>
      </c>
      <c r="S80" s="22">
        <f t="shared" si="10"/>
        <v>1</v>
      </c>
      <c r="T80" s="22" t="e">
        <f t="shared" si="11"/>
        <v>#N/A</v>
      </c>
      <c r="U80" s="22">
        <f t="shared" si="12"/>
        <v>2.6520000000000001</v>
      </c>
      <c r="V80" s="22">
        <f t="shared" si="13"/>
        <v>0</v>
      </c>
      <c r="W80" s="22">
        <f t="shared" si="14"/>
        <v>1</v>
      </c>
      <c r="X80" s="22" t="e">
        <f t="shared" si="15"/>
        <v>#N/A</v>
      </c>
      <c r="Y80" s="22">
        <f t="shared" si="16"/>
        <v>2.6520000000000001</v>
      </c>
    </row>
    <row r="81" spans="1:25" x14ac:dyDescent="0.2">
      <c r="A81" s="47"/>
      <c r="B81" s="2" t="s">
        <v>87</v>
      </c>
      <c r="F81" s="6">
        <v>2.9762</v>
      </c>
      <c r="G81" s="1">
        <v>2.6392000000000002</v>
      </c>
      <c r="H81" s="7">
        <v>1.1276902091542891</v>
      </c>
      <c r="I81" s="6">
        <v>0</v>
      </c>
      <c r="J81" s="1">
        <v>0</v>
      </c>
      <c r="K81" s="7" t="s">
        <v>11</v>
      </c>
      <c r="L81" s="6" t="s">
        <v>1324</v>
      </c>
      <c r="O81" s="2" t="s">
        <v>1468</v>
      </c>
      <c r="P81" s="2" t="s">
        <v>1307</v>
      </c>
      <c r="Q81" s="45">
        <v>2</v>
      </c>
      <c r="R81" s="22">
        <f t="shared" si="9"/>
        <v>0</v>
      </c>
      <c r="S81" s="22">
        <f t="shared" si="10"/>
        <v>1</v>
      </c>
      <c r="T81" s="22" t="e">
        <f t="shared" si="11"/>
        <v>#N/A</v>
      </c>
      <c r="U81" s="22">
        <f t="shared" si="12"/>
        <v>2.6392000000000002</v>
      </c>
      <c r="V81" s="22">
        <f t="shared" si="13"/>
        <v>0</v>
      </c>
      <c r="W81" s="22">
        <f t="shared" si="14"/>
        <v>1</v>
      </c>
      <c r="X81" s="22" t="e">
        <f t="shared" si="15"/>
        <v>#N/A</v>
      </c>
      <c r="Y81" s="22">
        <f t="shared" si="16"/>
        <v>2.6392000000000002</v>
      </c>
    </row>
    <row r="82" spans="1:25" x14ac:dyDescent="0.2">
      <c r="A82" s="47"/>
      <c r="B82" s="2" t="s">
        <v>88</v>
      </c>
      <c r="F82" s="6">
        <v>2.9634999999999998</v>
      </c>
      <c r="G82" s="1">
        <v>2.6429999999999998</v>
      </c>
      <c r="H82" s="7">
        <v>1.1212637154748393</v>
      </c>
      <c r="I82" s="6">
        <v>0</v>
      </c>
      <c r="J82" s="1">
        <v>0</v>
      </c>
      <c r="K82" s="7" t="s">
        <v>11</v>
      </c>
      <c r="L82" s="6" t="s">
        <v>1324</v>
      </c>
      <c r="O82" s="2" t="s">
        <v>1468</v>
      </c>
      <c r="P82" s="2" t="s">
        <v>1307</v>
      </c>
      <c r="Q82" s="45">
        <v>2</v>
      </c>
      <c r="R82" s="22">
        <f t="shared" si="9"/>
        <v>0</v>
      </c>
      <c r="S82" s="22">
        <f t="shared" si="10"/>
        <v>1</v>
      </c>
      <c r="T82" s="22" t="e">
        <f t="shared" si="11"/>
        <v>#N/A</v>
      </c>
      <c r="U82" s="22">
        <f t="shared" si="12"/>
        <v>2.6429999999999998</v>
      </c>
      <c r="V82" s="22">
        <f t="shared" si="13"/>
        <v>0</v>
      </c>
      <c r="W82" s="22">
        <f t="shared" si="14"/>
        <v>1</v>
      </c>
      <c r="X82" s="22" t="e">
        <f t="shared" si="15"/>
        <v>#N/A</v>
      </c>
      <c r="Y82" s="22">
        <f t="shared" si="16"/>
        <v>2.6429999999999998</v>
      </c>
    </row>
    <row r="83" spans="1:25" x14ac:dyDescent="0.2">
      <c r="A83" s="47"/>
      <c r="B83" s="2" t="s">
        <v>89</v>
      </c>
      <c r="F83" s="6">
        <v>2.9542999999999999</v>
      </c>
      <c r="G83" s="1">
        <v>2.645</v>
      </c>
      <c r="H83" s="7">
        <v>1.116937618147448</v>
      </c>
      <c r="I83" s="6">
        <v>0</v>
      </c>
      <c r="J83" s="1">
        <v>0</v>
      </c>
      <c r="K83" s="7" t="s">
        <v>11</v>
      </c>
      <c r="L83" s="6" t="s">
        <v>1324</v>
      </c>
      <c r="O83" s="2" t="s">
        <v>1468</v>
      </c>
      <c r="P83" s="2" t="s">
        <v>1307</v>
      </c>
      <c r="Q83" s="45">
        <v>2</v>
      </c>
      <c r="R83" s="22">
        <f t="shared" si="9"/>
        <v>0</v>
      </c>
      <c r="S83" s="22">
        <f t="shared" si="10"/>
        <v>1</v>
      </c>
      <c r="T83" s="22" t="e">
        <f t="shared" si="11"/>
        <v>#N/A</v>
      </c>
      <c r="U83" s="22">
        <f t="shared" si="12"/>
        <v>2.645</v>
      </c>
      <c r="V83" s="22">
        <f t="shared" si="13"/>
        <v>0</v>
      </c>
      <c r="W83" s="22">
        <f t="shared" si="14"/>
        <v>1</v>
      </c>
      <c r="X83" s="22" t="e">
        <f t="shared" si="15"/>
        <v>#N/A</v>
      </c>
      <c r="Y83" s="22">
        <f t="shared" si="16"/>
        <v>2.645</v>
      </c>
    </row>
    <row r="84" spans="1:25" ht="61" x14ac:dyDescent="0.2">
      <c r="A84" s="47"/>
      <c r="B84" s="2" t="s">
        <v>90</v>
      </c>
      <c r="F84" s="25">
        <v>2.8530000000000002</v>
      </c>
      <c r="G84" s="1">
        <v>2.29</v>
      </c>
      <c r="H84" s="7">
        <v>1.2458515283842795</v>
      </c>
      <c r="I84" s="6">
        <v>0</v>
      </c>
      <c r="J84" s="1">
        <v>0</v>
      </c>
      <c r="K84" s="7" t="s">
        <v>11</v>
      </c>
      <c r="M84" s="1" t="s">
        <v>1346</v>
      </c>
      <c r="N84" s="23" t="s">
        <v>1482</v>
      </c>
      <c r="O84" s="2" t="s">
        <v>1468</v>
      </c>
      <c r="P84" s="2" t="s">
        <v>1307</v>
      </c>
      <c r="Q84" s="45">
        <v>3</v>
      </c>
      <c r="R84" s="22">
        <f t="shared" si="9"/>
        <v>0</v>
      </c>
      <c r="S84" s="22">
        <f t="shared" si="10"/>
        <v>1</v>
      </c>
      <c r="T84" s="22" t="e">
        <f t="shared" si="11"/>
        <v>#N/A</v>
      </c>
      <c r="U84" s="22">
        <f t="shared" si="12"/>
        <v>2.29</v>
      </c>
      <c r="V84" s="22">
        <f t="shared" si="13"/>
        <v>0</v>
      </c>
      <c r="W84" s="22">
        <f t="shared" si="14"/>
        <v>1</v>
      </c>
      <c r="X84" s="22" t="e">
        <f t="shared" si="15"/>
        <v>#N/A</v>
      </c>
      <c r="Y84" s="22">
        <f t="shared" si="16"/>
        <v>2.29</v>
      </c>
    </row>
    <row r="85" spans="1:25" x14ac:dyDescent="0.2">
      <c r="A85" s="47"/>
      <c r="B85" s="2" t="s">
        <v>91</v>
      </c>
      <c r="F85" s="6">
        <v>2.8090000000000002</v>
      </c>
      <c r="G85" s="1">
        <v>2.371</v>
      </c>
      <c r="H85" s="7">
        <v>1.184732180514551</v>
      </c>
      <c r="I85" s="6">
        <v>0</v>
      </c>
      <c r="J85" s="1">
        <v>0</v>
      </c>
      <c r="K85" s="7" t="s">
        <v>11</v>
      </c>
      <c r="L85" s="6" t="s">
        <v>1324</v>
      </c>
      <c r="O85" s="2" t="s">
        <v>1468</v>
      </c>
      <c r="P85" s="2" t="s">
        <v>1307</v>
      </c>
      <c r="Q85" s="45">
        <v>2</v>
      </c>
      <c r="R85" s="22">
        <f t="shared" si="9"/>
        <v>0</v>
      </c>
      <c r="S85" s="22">
        <f t="shared" si="10"/>
        <v>1</v>
      </c>
      <c r="T85" s="22" t="e">
        <f t="shared" si="11"/>
        <v>#N/A</v>
      </c>
      <c r="U85" s="22">
        <f t="shared" si="12"/>
        <v>2.371</v>
      </c>
      <c r="V85" s="22">
        <f t="shared" si="13"/>
        <v>0</v>
      </c>
      <c r="W85" s="22">
        <f t="shared" si="14"/>
        <v>1</v>
      </c>
      <c r="X85" s="22" t="e">
        <f t="shared" si="15"/>
        <v>#N/A</v>
      </c>
      <c r="Y85" s="22">
        <f t="shared" si="16"/>
        <v>2.371</v>
      </c>
    </row>
    <row r="86" spans="1:25" ht="48" x14ac:dyDescent="0.2">
      <c r="A86" s="47"/>
      <c r="B86" s="2" t="s">
        <v>92</v>
      </c>
      <c r="C86" s="34">
        <v>8</v>
      </c>
      <c r="F86" s="6">
        <v>2.9112</v>
      </c>
      <c r="G86" s="1">
        <v>2.3866000000000001</v>
      </c>
      <c r="H86" s="7">
        <v>1.2198106092348948</v>
      </c>
      <c r="I86" s="6">
        <v>4.4728000000000003</v>
      </c>
      <c r="J86" s="1">
        <v>6.9423300000000001</v>
      </c>
      <c r="L86" s="6">
        <v>3.88</v>
      </c>
      <c r="N86" s="23" t="s">
        <v>1483</v>
      </c>
      <c r="P86" s="2" t="s">
        <v>1307</v>
      </c>
      <c r="Q86" s="45">
        <f t="shared" si="17"/>
        <v>1</v>
      </c>
      <c r="R86" s="22">
        <f t="shared" si="9"/>
        <v>0</v>
      </c>
      <c r="S86" s="22">
        <f t="shared" si="10"/>
        <v>1</v>
      </c>
      <c r="T86" s="22" t="e">
        <f t="shared" si="11"/>
        <v>#N/A</v>
      </c>
      <c r="U86" s="22">
        <f t="shared" si="12"/>
        <v>2.3866000000000001</v>
      </c>
      <c r="V86" s="22">
        <f t="shared" si="13"/>
        <v>0</v>
      </c>
      <c r="W86" s="22">
        <f t="shared" si="14"/>
        <v>1</v>
      </c>
      <c r="X86" s="22" t="e">
        <f t="shared" si="15"/>
        <v>#N/A</v>
      </c>
      <c r="Y86" s="22">
        <f t="shared" si="16"/>
        <v>2.3866000000000001</v>
      </c>
    </row>
    <row r="87" spans="1:25" ht="45" x14ac:dyDescent="0.2">
      <c r="A87" s="47"/>
      <c r="B87" s="2" t="s">
        <v>93</v>
      </c>
      <c r="C87" s="34">
        <v>8</v>
      </c>
      <c r="F87" s="6">
        <v>2.93302</v>
      </c>
      <c r="G87" s="1">
        <v>2.3931</v>
      </c>
      <c r="H87" s="7">
        <v>1.2256153106848857</v>
      </c>
      <c r="I87" s="6">
        <v>4.173</v>
      </c>
      <c r="J87" s="1">
        <v>6.5381999999999998</v>
      </c>
      <c r="L87" s="6">
        <v>5.8</v>
      </c>
      <c r="N87" s="23" t="s">
        <v>1484</v>
      </c>
      <c r="P87" s="2" t="s">
        <v>1307</v>
      </c>
      <c r="Q87" s="45">
        <f t="shared" si="17"/>
        <v>1</v>
      </c>
      <c r="R87" s="22">
        <f t="shared" si="9"/>
        <v>0</v>
      </c>
      <c r="S87" s="22">
        <f t="shared" si="10"/>
        <v>1</v>
      </c>
      <c r="T87" s="22" t="e">
        <f t="shared" si="11"/>
        <v>#N/A</v>
      </c>
      <c r="U87" s="22">
        <f t="shared" si="12"/>
        <v>2.3931</v>
      </c>
      <c r="V87" s="22">
        <f t="shared" si="13"/>
        <v>0</v>
      </c>
      <c r="W87" s="22">
        <f t="shared" si="14"/>
        <v>1</v>
      </c>
      <c r="X87" s="22" t="e">
        <f t="shared" si="15"/>
        <v>#N/A</v>
      </c>
      <c r="Y87" s="22">
        <f t="shared" si="16"/>
        <v>2.3931</v>
      </c>
    </row>
    <row r="88" spans="1:25" x14ac:dyDescent="0.2">
      <c r="A88" s="47"/>
      <c r="B88" s="2" t="s">
        <v>94</v>
      </c>
      <c r="F88" s="6">
        <v>2.8397000000000001</v>
      </c>
      <c r="G88" s="1">
        <v>2.5499999999999998</v>
      </c>
      <c r="H88" s="7">
        <v>1.1136078431372549</v>
      </c>
      <c r="I88" s="6">
        <v>0</v>
      </c>
      <c r="J88" s="1">
        <v>0</v>
      </c>
      <c r="K88" s="7" t="s">
        <v>11</v>
      </c>
      <c r="L88" s="6" t="s">
        <v>1324</v>
      </c>
      <c r="O88" s="2" t="s">
        <v>1468</v>
      </c>
      <c r="P88" s="2" t="s">
        <v>1307</v>
      </c>
      <c r="Q88" s="45">
        <v>2</v>
      </c>
      <c r="R88" s="22">
        <f t="shared" si="9"/>
        <v>0</v>
      </c>
      <c r="S88" s="22">
        <f t="shared" si="10"/>
        <v>1</v>
      </c>
      <c r="T88" s="22" t="e">
        <f t="shared" si="11"/>
        <v>#N/A</v>
      </c>
      <c r="U88" s="22">
        <f t="shared" si="12"/>
        <v>2.5499999999999998</v>
      </c>
      <c r="V88" s="22">
        <f t="shared" si="13"/>
        <v>0</v>
      </c>
      <c r="W88" s="22">
        <f t="shared" si="14"/>
        <v>1</v>
      </c>
      <c r="X88" s="22" t="e">
        <f t="shared" si="15"/>
        <v>#N/A</v>
      </c>
      <c r="Y88" s="22">
        <f t="shared" si="16"/>
        <v>2.5499999999999998</v>
      </c>
    </row>
    <row r="89" spans="1:25" ht="64" x14ac:dyDescent="0.2">
      <c r="A89" s="47"/>
      <c r="B89" s="2" t="s">
        <v>95</v>
      </c>
      <c r="F89" s="25">
        <v>2.8719999999999999</v>
      </c>
      <c r="G89" s="1">
        <v>2.3694999999999999</v>
      </c>
      <c r="H89" s="7">
        <v>1.2120700569740452</v>
      </c>
      <c r="I89" s="6">
        <v>0</v>
      </c>
      <c r="J89" s="1">
        <v>0</v>
      </c>
      <c r="K89" s="7" t="s">
        <v>11</v>
      </c>
      <c r="L89" s="6" t="s">
        <v>1348</v>
      </c>
      <c r="M89" s="1" t="s">
        <v>1347</v>
      </c>
      <c r="N89" s="23" t="s">
        <v>1485</v>
      </c>
      <c r="O89" s="2" t="s">
        <v>1307</v>
      </c>
      <c r="P89" s="2" t="s">
        <v>1307</v>
      </c>
      <c r="Q89" s="45">
        <v>2</v>
      </c>
      <c r="R89" s="22">
        <f t="shared" si="9"/>
        <v>0</v>
      </c>
      <c r="S89" s="22">
        <f t="shared" si="10"/>
        <v>1</v>
      </c>
      <c r="T89" s="22" t="e">
        <f t="shared" si="11"/>
        <v>#N/A</v>
      </c>
      <c r="U89" s="22">
        <f t="shared" si="12"/>
        <v>2.3694999999999999</v>
      </c>
      <c r="V89" s="22">
        <f t="shared" si="13"/>
        <v>0</v>
      </c>
      <c r="W89" s="22">
        <f t="shared" si="14"/>
        <v>1</v>
      </c>
      <c r="X89" s="22" t="e">
        <f t="shared" si="15"/>
        <v>#N/A</v>
      </c>
      <c r="Y89" s="22">
        <f t="shared" si="16"/>
        <v>2.3694999999999999</v>
      </c>
    </row>
    <row r="90" spans="1:25" x14ac:dyDescent="0.2">
      <c r="A90" s="47"/>
      <c r="B90" s="2" t="s">
        <v>96</v>
      </c>
      <c r="F90" s="25">
        <v>2.8708499999999999</v>
      </c>
      <c r="G90" s="1">
        <v>2.3762099999999999</v>
      </c>
      <c r="H90" s="7">
        <v>1.2081634198997564</v>
      </c>
      <c r="I90" s="6">
        <v>0</v>
      </c>
      <c r="J90" s="1">
        <v>0</v>
      </c>
      <c r="K90" s="7" t="s">
        <v>11</v>
      </c>
      <c r="L90" s="6" t="s">
        <v>1324</v>
      </c>
      <c r="O90" s="2" t="s">
        <v>1468</v>
      </c>
      <c r="P90" s="2" t="s">
        <v>1307</v>
      </c>
      <c r="Q90" s="45">
        <v>2</v>
      </c>
      <c r="R90" s="22">
        <f t="shared" si="9"/>
        <v>0</v>
      </c>
      <c r="S90" s="22">
        <f t="shared" si="10"/>
        <v>1</v>
      </c>
      <c r="T90" s="22" t="e">
        <f t="shared" si="11"/>
        <v>#N/A</v>
      </c>
      <c r="U90" s="22">
        <f t="shared" si="12"/>
        <v>2.3762099999999999</v>
      </c>
      <c r="V90" s="22">
        <f t="shared" si="13"/>
        <v>0</v>
      </c>
      <c r="W90" s="22">
        <f t="shared" si="14"/>
        <v>1</v>
      </c>
      <c r="X90" s="22" t="e">
        <f t="shared" si="15"/>
        <v>#N/A</v>
      </c>
      <c r="Y90" s="22">
        <f t="shared" si="16"/>
        <v>2.3762099999999999</v>
      </c>
    </row>
    <row r="91" spans="1:25" x14ac:dyDescent="0.2">
      <c r="A91" s="47"/>
      <c r="B91" s="2" t="s">
        <v>97</v>
      </c>
      <c r="F91" s="6">
        <v>2.9655999999999998</v>
      </c>
      <c r="G91" s="1">
        <v>2.4135</v>
      </c>
      <c r="H91" s="7">
        <v>1.2287549202403147</v>
      </c>
      <c r="I91" s="6">
        <v>0</v>
      </c>
      <c r="J91" s="1">
        <v>0</v>
      </c>
      <c r="K91" s="7" t="s">
        <v>11</v>
      </c>
      <c r="L91" s="6" t="s">
        <v>1324</v>
      </c>
      <c r="O91" s="2" t="s">
        <v>1307</v>
      </c>
      <c r="P91" s="2" t="s">
        <v>1307</v>
      </c>
      <c r="Q91" s="45">
        <v>2</v>
      </c>
      <c r="R91" s="22">
        <f t="shared" si="9"/>
        <v>0</v>
      </c>
      <c r="S91" s="22">
        <f t="shared" si="10"/>
        <v>1</v>
      </c>
      <c r="T91" s="22" t="e">
        <f t="shared" si="11"/>
        <v>#N/A</v>
      </c>
      <c r="U91" s="22">
        <f t="shared" si="12"/>
        <v>2.4135</v>
      </c>
      <c r="V91" s="22">
        <f t="shared" si="13"/>
        <v>0</v>
      </c>
      <c r="W91" s="22">
        <f t="shared" si="14"/>
        <v>1</v>
      </c>
      <c r="X91" s="22" t="e">
        <f t="shared" si="15"/>
        <v>#N/A</v>
      </c>
      <c r="Y91" s="22">
        <f t="shared" si="16"/>
        <v>2.4135</v>
      </c>
    </row>
    <row r="92" spans="1:25" ht="61" x14ac:dyDescent="0.2">
      <c r="A92" s="47"/>
      <c r="B92" s="2" t="s">
        <v>98</v>
      </c>
      <c r="F92" s="6">
        <v>2.9274</v>
      </c>
      <c r="G92" s="1">
        <v>2.4390000000000001</v>
      </c>
      <c r="H92" s="7">
        <v>1.2002460024600246</v>
      </c>
      <c r="I92" s="6">
        <v>0</v>
      </c>
      <c r="J92" s="1">
        <v>0</v>
      </c>
      <c r="K92" s="7" t="s">
        <v>11</v>
      </c>
      <c r="M92" s="1" t="s">
        <v>1346</v>
      </c>
      <c r="N92" s="23" t="s">
        <v>1482</v>
      </c>
      <c r="O92" s="2" t="s">
        <v>1468</v>
      </c>
      <c r="P92" s="2" t="s">
        <v>1307</v>
      </c>
      <c r="Q92" s="45">
        <v>3</v>
      </c>
      <c r="R92" s="22">
        <f t="shared" si="9"/>
        <v>0</v>
      </c>
      <c r="S92" s="22">
        <f t="shared" si="10"/>
        <v>1</v>
      </c>
      <c r="T92" s="22" t="e">
        <f t="shared" si="11"/>
        <v>#N/A</v>
      </c>
      <c r="U92" s="22">
        <f t="shared" si="12"/>
        <v>2.4390000000000001</v>
      </c>
      <c r="V92" s="22">
        <f t="shared" si="13"/>
        <v>0</v>
      </c>
      <c r="W92" s="22">
        <f t="shared" si="14"/>
        <v>1</v>
      </c>
      <c r="X92" s="22" t="e">
        <f t="shared" si="15"/>
        <v>#N/A</v>
      </c>
      <c r="Y92" s="22">
        <f t="shared" si="16"/>
        <v>2.4390000000000001</v>
      </c>
    </row>
    <row r="93" spans="1:25" x14ac:dyDescent="0.2">
      <c r="A93" s="47"/>
      <c r="B93" s="2" t="s">
        <v>99</v>
      </c>
      <c r="F93" s="6">
        <v>3.0434000000000001</v>
      </c>
      <c r="G93" s="1">
        <v>2.508</v>
      </c>
      <c r="H93" s="7">
        <v>1.2134768740031898</v>
      </c>
      <c r="I93" s="6">
        <v>0</v>
      </c>
      <c r="J93" s="1">
        <v>0</v>
      </c>
      <c r="K93" s="7" t="s">
        <v>11</v>
      </c>
      <c r="L93" s="6" t="s">
        <v>1324</v>
      </c>
      <c r="O93" s="2" t="s">
        <v>1307</v>
      </c>
      <c r="P93" s="2" t="s">
        <v>1307</v>
      </c>
      <c r="Q93" s="45">
        <v>2</v>
      </c>
      <c r="R93" s="22">
        <f t="shared" si="9"/>
        <v>0</v>
      </c>
      <c r="S93" s="22">
        <f t="shared" si="10"/>
        <v>1</v>
      </c>
      <c r="T93" s="22" t="e">
        <f t="shared" si="11"/>
        <v>#N/A</v>
      </c>
      <c r="U93" s="22">
        <f t="shared" si="12"/>
        <v>2.508</v>
      </c>
      <c r="V93" s="22">
        <f t="shared" si="13"/>
        <v>0</v>
      </c>
      <c r="W93" s="22">
        <f t="shared" si="14"/>
        <v>1</v>
      </c>
      <c r="X93" s="22" t="e">
        <f t="shared" si="15"/>
        <v>#N/A</v>
      </c>
      <c r="Y93" s="22">
        <f t="shared" si="16"/>
        <v>2.508</v>
      </c>
    </row>
    <row r="94" spans="1:25" x14ac:dyDescent="0.2">
      <c r="A94" s="47"/>
      <c r="B94" s="2" t="s">
        <v>100</v>
      </c>
      <c r="F94" s="6">
        <v>3.0228999999999999</v>
      </c>
      <c r="G94" s="1">
        <v>2.5089999999999999</v>
      </c>
      <c r="H94" s="7">
        <v>1.2048226385013949</v>
      </c>
      <c r="I94" s="6">
        <v>0</v>
      </c>
      <c r="J94" s="1">
        <v>0</v>
      </c>
      <c r="K94" s="7" t="s">
        <v>11</v>
      </c>
      <c r="L94" s="6" t="s">
        <v>1324</v>
      </c>
      <c r="O94" s="2" t="s">
        <v>1468</v>
      </c>
      <c r="P94" s="2" t="s">
        <v>1307</v>
      </c>
      <c r="Q94" s="45">
        <v>2</v>
      </c>
      <c r="R94" s="22">
        <f t="shared" si="9"/>
        <v>0</v>
      </c>
      <c r="S94" s="22">
        <f t="shared" si="10"/>
        <v>1</v>
      </c>
      <c r="T94" s="22" t="e">
        <f t="shared" si="11"/>
        <v>#N/A</v>
      </c>
      <c r="U94" s="22">
        <f t="shared" si="12"/>
        <v>2.5089999999999999</v>
      </c>
      <c r="V94" s="22">
        <f t="shared" si="13"/>
        <v>0</v>
      </c>
      <c r="W94" s="22">
        <f t="shared" si="14"/>
        <v>1</v>
      </c>
      <c r="X94" s="22" t="e">
        <f t="shared" si="15"/>
        <v>#N/A</v>
      </c>
      <c r="Y94" s="22">
        <f t="shared" si="16"/>
        <v>2.5089999999999999</v>
      </c>
    </row>
    <row r="95" spans="1:25" ht="45" x14ac:dyDescent="0.2">
      <c r="A95" s="47"/>
      <c r="B95" s="2" t="s">
        <v>101</v>
      </c>
      <c r="D95" s="34">
        <v>3</v>
      </c>
      <c r="F95" s="6">
        <v>2.8736999999999999</v>
      </c>
      <c r="G95" s="1">
        <v>2.7227999999999999</v>
      </c>
      <c r="H95" s="7">
        <v>1.0554208902600264</v>
      </c>
      <c r="I95" s="6" t="e">
        <v>#N/A</v>
      </c>
      <c r="J95" s="1" t="e">
        <v>#N/A</v>
      </c>
      <c r="K95" s="7" t="e">
        <v>#N/A</v>
      </c>
      <c r="M95" s="1" t="s">
        <v>1349</v>
      </c>
      <c r="N95" s="23" t="s">
        <v>1486</v>
      </c>
      <c r="O95" s="2" t="s">
        <v>1468</v>
      </c>
      <c r="P95" s="2" t="s">
        <v>1307</v>
      </c>
      <c r="Q95" s="45">
        <v>3</v>
      </c>
      <c r="R95" s="22">
        <f t="shared" si="9"/>
        <v>0</v>
      </c>
      <c r="S95" s="22">
        <f t="shared" si="10"/>
        <v>1</v>
      </c>
      <c r="T95" s="22" t="e">
        <f t="shared" si="11"/>
        <v>#N/A</v>
      </c>
      <c r="U95" s="22">
        <f t="shared" si="12"/>
        <v>2.7227999999999999</v>
      </c>
      <c r="V95" s="22">
        <f t="shared" si="13"/>
        <v>0</v>
      </c>
      <c r="W95" s="22">
        <f t="shared" si="14"/>
        <v>1</v>
      </c>
      <c r="X95" s="22" t="e">
        <f t="shared" si="15"/>
        <v>#N/A</v>
      </c>
      <c r="Y95" s="22">
        <f t="shared" si="16"/>
        <v>2.7227999999999999</v>
      </c>
    </row>
    <row r="96" spans="1:25" x14ac:dyDescent="0.2">
      <c r="A96" s="47"/>
      <c r="B96" s="2" t="s">
        <v>102</v>
      </c>
      <c r="C96" s="34">
        <v>0</v>
      </c>
      <c r="F96" s="6">
        <v>3.4026000000000001</v>
      </c>
      <c r="G96" s="1">
        <v>2.9119999999999999</v>
      </c>
      <c r="H96" s="7">
        <v>1.1684752747252747</v>
      </c>
      <c r="I96" s="6">
        <v>0.94730000000000003</v>
      </c>
      <c r="J96" s="1">
        <v>2.1899600000000001</v>
      </c>
      <c r="P96" s="2" t="s">
        <v>1307</v>
      </c>
      <c r="Q96" s="45">
        <f t="shared" si="17"/>
        <v>1</v>
      </c>
      <c r="R96" s="22">
        <f t="shared" si="9"/>
        <v>0</v>
      </c>
      <c r="S96" s="22">
        <f t="shared" si="10"/>
        <v>1</v>
      </c>
      <c r="T96" s="22" t="e">
        <f t="shared" si="11"/>
        <v>#N/A</v>
      </c>
      <c r="U96" s="22">
        <f t="shared" si="12"/>
        <v>2.9119999999999999</v>
      </c>
      <c r="V96" s="22">
        <f t="shared" si="13"/>
        <v>0</v>
      </c>
      <c r="W96" s="22">
        <f t="shared" si="14"/>
        <v>1</v>
      </c>
      <c r="X96" s="22" t="e">
        <f t="shared" si="15"/>
        <v>#N/A</v>
      </c>
      <c r="Y96" s="22">
        <f t="shared" si="16"/>
        <v>2.9119999999999999</v>
      </c>
    </row>
    <row r="97" spans="1:25" x14ac:dyDescent="0.2">
      <c r="A97" s="47"/>
      <c r="B97" s="2" t="s">
        <v>103</v>
      </c>
      <c r="F97" s="6">
        <v>3.3466999999999998</v>
      </c>
      <c r="G97" s="1">
        <v>2.8054000000000001</v>
      </c>
      <c r="H97" s="7">
        <v>1.1929493120410635</v>
      </c>
      <c r="I97" s="6">
        <v>2.0535000000000001</v>
      </c>
      <c r="J97" s="1">
        <v>3.6811199999999999</v>
      </c>
      <c r="P97" s="2" t="s">
        <v>1307</v>
      </c>
      <c r="Q97" s="45">
        <f t="shared" si="17"/>
        <v>1</v>
      </c>
      <c r="R97" s="22">
        <f t="shared" si="9"/>
        <v>0</v>
      </c>
      <c r="S97" s="22">
        <f t="shared" si="10"/>
        <v>1</v>
      </c>
      <c r="T97" s="22" t="e">
        <f t="shared" si="11"/>
        <v>#N/A</v>
      </c>
      <c r="U97" s="22">
        <f t="shared" si="12"/>
        <v>2.8054000000000001</v>
      </c>
      <c r="V97" s="22">
        <f t="shared" si="13"/>
        <v>0</v>
      </c>
      <c r="W97" s="22">
        <f t="shared" si="14"/>
        <v>1</v>
      </c>
      <c r="X97" s="22" t="e">
        <f t="shared" si="15"/>
        <v>#N/A</v>
      </c>
      <c r="Y97" s="22">
        <f t="shared" si="16"/>
        <v>2.8054000000000001</v>
      </c>
    </row>
    <row r="98" spans="1:25" x14ac:dyDescent="0.2">
      <c r="A98" s="47"/>
      <c r="B98" s="2" t="s">
        <v>104</v>
      </c>
      <c r="F98" s="6">
        <v>3.3774000000000002</v>
      </c>
      <c r="G98" s="1">
        <v>2.8849999999999998</v>
      </c>
      <c r="H98" s="7">
        <v>1.170675909878683</v>
      </c>
      <c r="I98" s="6">
        <v>0</v>
      </c>
      <c r="J98" s="1">
        <v>0</v>
      </c>
      <c r="K98" s="7" t="s">
        <v>11</v>
      </c>
      <c r="L98" s="6" t="s">
        <v>1324</v>
      </c>
      <c r="O98" s="2" t="s">
        <v>1307</v>
      </c>
      <c r="P98" s="2" t="s">
        <v>1307</v>
      </c>
      <c r="Q98" s="45">
        <v>2</v>
      </c>
      <c r="R98" s="22">
        <f t="shared" si="9"/>
        <v>0</v>
      </c>
      <c r="S98" s="22">
        <f t="shared" si="10"/>
        <v>1</v>
      </c>
      <c r="T98" s="22" t="e">
        <f t="shared" si="11"/>
        <v>#N/A</v>
      </c>
      <c r="U98" s="22">
        <f t="shared" si="12"/>
        <v>2.8849999999999998</v>
      </c>
      <c r="V98" s="22">
        <f t="shared" si="13"/>
        <v>0</v>
      </c>
      <c r="W98" s="22">
        <f t="shared" si="14"/>
        <v>1</v>
      </c>
      <c r="X98" s="22" t="e">
        <f t="shared" si="15"/>
        <v>#N/A</v>
      </c>
      <c r="Y98" s="22">
        <f t="shared" si="16"/>
        <v>2.8849999999999998</v>
      </c>
    </row>
    <row r="99" spans="1:25" ht="93" x14ac:dyDescent="0.2">
      <c r="A99" s="47"/>
      <c r="B99" s="2" t="s">
        <v>105</v>
      </c>
      <c r="C99" s="34">
        <v>0</v>
      </c>
      <c r="F99" s="6">
        <v>3.26</v>
      </c>
      <c r="G99" s="1">
        <v>2.8180000000000001</v>
      </c>
      <c r="H99" s="7">
        <v>1.1568488289567067</v>
      </c>
      <c r="I99" s="6">
        <v>0</v>
      </c>
      <c r="J99" s="1">
        <v>0</v>
      </c>
      <c r="K99" s="7" t="s">
        <v>11</v>
      </c>
      <c r="L99" s="6" t="s">
        <v>1324</v>
      </c>
      <c r="M99" s="1" t="s">
        <v>1350</v>
      </c>
      <c r="N99" s="23" t="s">
        <v>1487</v>
      </c>
      <c r="O99" s="2" t="s">
        <v>1470</v>
      </c>
      <c r="P99" s="2" t="s">
        <v>1307</v>
      </c>
      <c r="Q99" s="45">
        <v>3</v>
      </c>
      <c r="R99" s="22">
        <f t="shared" si="9"/>
        <v>0</v>
      </c>
      <c r="S99" s="22">
        <f t="shared" si="10"/>
        <v>1</v>
      </c>
      <c r="T99" s="22" t="e">
        <f t="shared" si="11"/>
        <v>#N/A</v>
      </c>
      <c r="U99" s="22">
        <f t="shared" si="12"/>
        <v>2.8180000000000001</v>
      </c>
      <c r="V99" s="22">
        <f t="shared" si="13"/>
        <v>0</v>
      </c>
      <c r="W99" s="22">
        <f t="shared" si="14"/>
        <v>1</v>
      </c>
      <c r="X99" s="22" t="e">
        <f t="shared" si="15"/>
        <v>#N/A</v>
      </c>
      <c r="Y99" s="22">
        <f t="shared" si="16"/>
        <v>2.8180000000000001</v>
      </c>
    </row>
    <row r="100" spans="1:25" ht="93" x14ac:dyDescent="0.2">
      <c r="A100" s="47"/>
      <c r="B100" s="2" t="s">
        <v>106</v>
      </c>
      <c r="C100" s="34">
        <v>0</v>
      </c>
      <c r="F100" s="6">
        <v>3.2810000000000001</v>
      </c>
      <c r="G100" s="1">
        <v>2.8319999999999999</v>
      </c>
      <c r="H100" s="7">
        <v>1.1585451977401131</v>
      </c>
      <c r="I100" s="6" t="e">
        <v>#N/A</v>
      </c>
      <c r="J100" s="1" t="e">
        <v>#N/A</v>
      </c>
      <c r="K100" s="7" t="e">
        <v>#N/A</v>
      </c>
      <c r="L100" s="6" t="s">
        <v>1324</v>
      </c>
      <c r="M100" s="1" t="s">
        <v>1350</v>
      </c>
      <c r="N100" s="23" t="s">
        <v>1487</v>
      </c>
      <c r="O100" s="2" t="s">
        <v>1470</v>
      </c>
      <c r="P100" s="2" t="s">
        <v>1307</v>
      </c>
      <c r="Q100" s="45">
        <v>3</v>
      </c>
      <c r="R100" s="22">
        <f t="shared" si="9"/>
        <v>0</v>
      </c>
      <c r="S100" s="22">
        <f t="shared" si="10"/>
        <v>1</v>
      </c>
      <c r="T100" s="22" t="e">
        <f t="shared" si="11"/>
        <v>#N/A</v>
      </c>
      <c r="U100" s="22">
        <f t="shared" si="12"/>
        <v>2.8319999999999999</v>
      </c>
      <c r="V100" s="22">
        <f t="shared" si="13"/>
        <v>0</v>
      </c>
      <c r="W100" s="22">
        <f t="shared" si="14"/>
        <v>1</v>
      </c>
      <c r="X100" s="22" t="e">
        <f t="shared" si="15"/>
        <v>#N/A</v>
      </c>
      <c r="Y100" s="22">
        <f t="shared" si="16"/>
        <v>2.8319999999999999</v>
      </c>
    </row>
    <row r="101" spans="1:25" x14ac:dyDescent="0.2">
      <c r="A101" s="47"/>
      <c r="B101" s="2" t="s">
        <v>107</v>
      </c>
      <c r="C101" s="34">
        <v>8</v>
      </c>
      <c r="F101" s="6">
        <v>2.6637</v>
      </c>
      <c r="G101" s="1">
        <v>2.4531999999999998</v>
      </c>
      <c r="H101" s="7">
        <v>1.0858062938203163</v>
      </c>
      <c r="I101" s="6">
        <v>1.3110999999999999</v>
      </c>
      <c r="J101" s="1">
        <v>2.6803599999999999</v>
      </c>
      <c r="P101" s="2" t="s">
        <v>1307</v>
      </c>
      <c r="Q101" s="45">
        <f t="shared" si="17"/>
        <v>1</v>
      </c>
      <c r="R101" s="22">
        <f t="shared" si="9"/>
        <v>0</v>
      </c>
      <c r="S101" s="22">
        <f t="shared" si="10"/>
        <v>1</v>
      </c>
      <c r="T101" s="22" t="e">
        <f t="shared" si="11"/>
        <v>#N/A</v>
      </c>
      <c r="U101" s="22">
        <f t="shared" si="12"/>
        <v>2.4531999999999998</v>
      </c>
      <c r="V101" s="22">
        <f t="shared" si="13"/>
        <v>0</v>
      </c>
      <c r="W101" s="22">
        <f t="shared" si="14"/>
        <v>1</v>
      </c>
      <c r="X101" s="22" t="e">
        <f t="shared" si="15"/>
        <v>#N/A</v>
      </c>
      <c r="Y101" s="22">
        <f t="shared" si="16"/>
        <v>2.4531999999999998</v>
      </c>
    </row>
    <row r="102" spans="1:25" x14ac:dyDescent="0.2">
      <c r="A102" s="47"/>
      <c r="B102" s="2" t="s">
        <v>108</v>
      </c>
      <c r="F102" s="6">
        <v>2.5421999999999998</v>
      </c>
      <c r="G102" s="1">
        <v>2.38</v>
      </c>
      <c r="H102" s="7">
        <v>1.0681512605042016</v>
      </c>
      <c r="I102" s="6" t="e">
        <v>#N/A</v>
      </c>
      <c r="J102" s="1" t="e">
        <v>#N/A</v>
      </c>
      <c r="K102" s="7" t="e">
        <v>#N/A</v>
      </c>
      <c r="L102" s="6" t="s">
        <v>1324</v>
      </c>
      <c r="M102" s="1" t="s">
        <v>1351</v>
      </c>
      <c r="O102" s="2" t="s">
        <v>1471</v>
      </c>
      <c r="P102" s="2" t="s">
        <v>1307</v>
      </c>
      <c r="Q102" s="45">
        <v>4</v>
      </c>
      <c r="R102" s="22">
        <f t="shared" si="9"/>
        <v>0</v>
      </c>
      <c r="S102" s="22">
        <f t="shared" si="10"/>
        <v>1</v>
      </c>
      <c r="T102" s="22" t="e">
        <f t="shared" si="11"/>
        <v>#N/A</v>
      </c>
      <c r="U102" s="22">
        <f t="shared" si="12"/>
        <v>2.38</v>
      </c>
      <c r="V102" s="22">
        <f t="shared" si="13"/>
        <v>0</v>
      </c>
      <c r="W102" s="22">
        <f t="shared" si="14"/>
        <v>1</v>
      </c>
      <c r="X102" s="22" t="e">
        <f t="shared" si="15"/>
        <v>#N/A</v>
      </c>
      <c r="Y102" s="22">
        <f t="shared" si="16"/>
        <v>2.38</v>
      </c>
    </row>
    <row r="103" spans="1:25" ht="45" x14ac:dyDescent="0.2">
      <c r="A103" s="47"/>
      <c r="B103" s="2" t="s">
        <v>109</v>
      </c>
      <c r="C103" s="34">
        <v>8</v>
      </c>
      <c r="F103" s="6">
        <v>2.7530000000000001</v>
      </c>
      <c r="G103" s="1">
        <v>2.2469999999999999</v>
      </c>
      <c r="H103" s="7">
        <v>1.2251891410769917</v>
      </c>
      <c r="I103" s="6" t="e">
        <v>#N/A</v>
      </c>
      <c r="J103" s="1" t="e">
        <v>#N/A</v>
      </c>
      <c r="K103" s="7" t="e">
        <v>#N/A</v>
      </c>
      <c r="L103" s="6" t="s">
        <v>1353</v>
      </c>
      <c r="M103" s="1" t="s">
        <v>1352</v>
      </c>
      <c r="N103" s="23" t="s">
        <v>1488</v>
      </c>
      <c r="P103" s="2" t="s">
        <v>1307</v>
      </c>
      <c r="Q103" s="45">
        <v>3</v>
      </c>
      <c r="R103" s="22">
        <f t="shared" si="9"/>
        <v>0</v>
      </c>
      <c r="S103" s="22">
        <f t="shared" si="10"/>
        <v>1</v>
      </c>
      <c r="T103" s="22" t="e">
        <f t="shared" si="11"/>
        <v>#N/A</v>
      </c>
      <c r="U103" s="22">
        <f t="shared" si="12"/>
        <v>2.2469999999999999</v>
      </c>
      <c r="V103" s="22">
        <f t="shared" si="13"/>
        <v>0</v>
      </c>
      <c r="W103" s="22">
        <f t="shared" si="14"/>
        <v>1</v>
      </c>
      <c r="X103" s="22" t="e">
        <f t="shared" si="15"/>
        <v>#N/A</v>
      </c>
      <c r="Y103" s="22">
        <f t="shared" si="16"/>
        <v>2.2469999999999999</v>
      </c>
    </row>
    <row r="104" spans="1:25" ht="61" x14ac:dyDescent="0.2">
      <c r="A104" s="47"/>
      <c r="B104" s="2" t="s">
        <v>110</v>
      </c>
      <c r="F104" s="6">
        <v>2.8129</v>
      </c>
      <c r="G104" s="1">
        <v>2.35</v>
      </c>
      <c r="H104" s="7">
        <v>1.1969787234042553</v>
      </c>
      <c r="I104" s="6">
        <v>0</v>
      </c>
      <c r="J104" s="1">
        <v>0</v>
      </c>
      <c r="K104" s="7" t="s">
        <v>11</v>
      </c>
      <c r="M104" s="24" t="s">
        <v>1408</v>
      </c>
      <c r="N104" s="23" t="s">
        <v>1489</v>
      </c>
      <c r="O104" s="2" t="s">
        <v>1307</v>
      </c>
      <c r="P104" s="2" t="s">
        <v>1307</v>
      </c>
      <c r="Q104" s="45">
        <v>3</v>
      </c>
      <c r="R104" s="22">
        <f t="shared" si="9"/>
        <v>0</v>
      </c>
      <c r="S104" s="22">
        <f t="shared" si="10"/>
        <v>1</v>
      </c>
      <c r="T104" s="22" t="e">
        <f t="shared" si="11"/>
        <v>#N/A</v>
      </c>
      <c r="U104" s="22">
        <f t="shared" si="12"/>
        <v>2.35</v>
      </c>
      <c r="V104" s="22">
        <f t="shared" si="13"/>
        <v>0</v>
      </c>
      <c r="W104" s="22">
        <f t="shared" si="14"/>
        <v>1</v>
      </c>
      <c r="X104" s="22" t="e">
        <f t="shared" si="15"/>
        <v>#N/A</v>
      </c>
      <c r="Y104" s="22">
        <f t="shared" si="16"/>
        <v>2.35</v>
      </c>
    </row>
    <row r="105" spans="1:25" ht="45" x14ac:dyDescent="0.2">
      <c r="A105" s="47"/>
      <c r="B105" s="2" t="s">
        <v>111</v>
      </c>
      <c r="D105" s="34">
        <v>3</v>
      </c>
      <c r="F105" s="6">
        <v>2.8610000000000002</v>
      </c>
      <c r="G105" s="1">
        <v>2.75</v>
      </c>
      <c r="H105" s="7">
        <v>1.0403636363636364</v>
      </c>
      <c r="I105" s="6">
        <v>0</v>
      </c>
      <c r="J105" s="1">
        <v>0</v>
      </c>
      <c r="K105" s="7" t="s">
        <v>11</v>
      </c>
      <c r="M105" s="1" t="s">
        <v>1349</v>
      </c>
      <c r="N105" s="23" t="s">
        <v>1486</v>
      </c>
      <c r="O105" s="2" t="s">
        <v>1468</v>
      </c>
      <c r="P105" s="2" t="s">
        <v>1307</v>
      </c>
      <c r="Q105" s="45">
        <v>3</v>
      </c>
      <c r="R105" s="22">
        <f t="shared" si="9"/>
        <v>0</v>
      </c>
      <c r="S105" s="22">
        <f t="shared" si="10"/>
        <v>1</v>
      </c>
      <c r="T105" s="22" t="e">
        <f t="shared" si="11"/>
        <v>#N/A</v>
      </c>
      <c r="U105" s="22">
        <f t="shared" si="12"/>
        <v>2.75</v>
      </c>
      <c r="V105" s="22">
        <f t="shared" si="13"/>
        <v>0</v>
      </c>
      <c r="W105" s="22">
        <f t="shared" si="14"/>
        <v>1</v>
      </c>
      <c r="X105" s="22" t="e">
        <f t="shared" si="15"/>
        <v>#N/A</v>
      </c>
      <c r="Y105" s="22">
        <f t="shared" si="16"/>
        <v>2.75</v>
      </c>
    </row>
    <row r="106" spans="1:25" x14ac:dyDescent="0.2">
      <c r="A106" s="47"/>
      <c r="B106" s="2" t="s">
        <v>112</v>
      </c>
      <c r="D106" s="34">
        <v>3</v>
      </c>
      <c r="F106" s="6">
        <v>2.8439999999999999</v>
      </c>
      <c r="G106" s="1">
        <v>2.73</v>
      </c>
      <c r="H106" s="7">
        <v>1.0417582417582416</v>
      </c>
      <c r="I106" s="6">
        <v>0</v>
      </c>
      <c r="J106" s="1">
        <v>0</v>
      </c>
      <c r="K106" s="7" t="s">
        <v>11</v>
      </c>
      <c r="L106" s="6" t="s">
        <v>1324</v>
      </c>
      <c r="O106" s="2" t="s">
        <v>1468</v>
      </c>
      <c r="P106" s="2" t="s">
        <v>1307</v>
      </c>
      <c r="Q106" s="45">
        <v>2</v>
      </c>
      <c r="R106" s="22">
        <f t="shared" si="9"/>
        <v>0</v>
      </c>
      <c r="S106" s="22">
        <f t="shared" si="10"/>
        <v>1</v>
      </c>
      <c r="T106" s="22" t="e">
        <f t="shared" si="11"/>
        <v>#N/A</v>
      </c>
      <c r="U106" s="22">
        <f t="shared" si="12"/>
        <v>2.73</v>
      </c>
      <c r="V106" s="22">
        <f t="shared" si="13"/>
        <v>0</v>
      </c>
      <c r="W106" s="22">
        <f t="shared" si="14"/>
        <v>1</v>
      </c>
      <c r="X106" s="22" t="e">
        <f t="shared" si="15"/>
        <v>#N/A</v>
      </c>
      <c r="Y106" s="22">
        <f t="shared" si="16"/>
        <v>2.73</v>
      </c>
    </row>
    <row r="107" spans="1:25" x14ac:dyDescent="0.2">
      <c r="A107" s="47"/>
      <c r="B107" s="2" t="s">
        <v>113</v>
      </c>
      <c r="F107" s="6">
        <v>2.8892000000000002</v>
      </c>
      <c r="G107" s="1">
        <v>2.3633000000000002</v>
      </c>
      <c r="H107" s="7">
        <v>1.2225278212668726</v>
      </c>
      <c r="I107" s="6">
        <v>0</v>
      </c>
      <c r="J107" s="1">
        <v>0</v>
      </c>
      <c r="K107" s="7" t="s">
        <v>11</v>
      </c>
      <c r="L107" s="6" t="s">
        <v>1324</v>
      </c>
      <c r="P107" s="2" t="s">
        <v>1477</v>
      </c>
      <c r="Q107" s="45">
        <v>4</v>
      </c>
      <c r="R107" s="22">
        <f t="shared" si="9"/>
        <v>0</v>
      </c>
      <c r="S107" s="22">
        <f t="shared" si="10"/>
        <v>0</v>
      </c>
      <c r="T107" s="22" t="e">
        <f t="shared" si="11"/>
        <v>#N/A</v>
      </c>
      <c r="U107" s="22" t="e">
        <f t="shared" si="12"/>
        <v>#N/A</v>
      </c>
      <c r="V107" s="22">
        <f t="shared" si="13"/>
        <v>0</v>
      </c>
      <c r="W107" s="22">
        <f t="shared" si="14"/>
        <v>1</v>
      </c>
      <c r="X107" s="22" t="e">
        <f t="shared" si="15"/>
        <v>#N/A</v>
      </c>
      <c r="Y107" s="22">
        <f t="shared" si="16"/>
        <v>2.3633000000000002</v>
      </c>
    </row>
    <row r="108" spans="1:25" ht="93" x14ac:dyDescent="0.2">
      <c r="A108" s="47"/>
      <c r="B108" s="2" t="s">
        <v>114</v>
      </c>
      <c r="D108" s="34">
        <v>5</v>
      </c>
      <c r="F108" s="6">
        <v>3.2732000000000001</v>
      </c>
      <c r="G108" s="1">
        <v>2.8090000000000002</v>
      </c>
      <c r="H108" s="7">
        <v>1.1652545389818441</v>
      </c>
      <c r="I108" s="6">
        <v>0.94730000000000003</v>
      </c>
      <c r="J108" s="1">
        <v>2.1899600000000001</v>
      </c>
      <c r="L108" s="6" t="s">
        <v>1324</v>
      </c>
      <c r="M108" s="1" t="s">
        <v>1362</v>
      </c>
      <c r="N108" s="23" t="s">
        <v>1490</v>
      </c>
      <c r="P108" s="2" t="s">
        <v>1307</v>
      </c>
      <c r="Q108" s="45">
        <v>3</v>
      </c>
      <c r="R108" s="22">
        <f t="shared" si="9"/>
        <v>0</v>
      </c>
      <c r="S108" s="22">
        <f t="shared" si="10"/>
        <v>1</v>
      </c>
      <c r="T108" s="22" t="e">
        <f t="shared" si="11"/>
        <v>#N/A</v>
      </c>
      <c r="U108" s="22">
        <f t="shared" si="12"/>
        <v>2.8090000000000002</v>
      </c>
      <c r="V108" s="22">
        <f t="shared" si="13"/>
        <v>0</v>
      </c>
      <c r="W108" s="22">
        <f t="shared" si="14"/>
        <v>1</v>
      </c>
      <c r="X108" s="22" t="e">
        <f t="shared" si="15"/>
        <v>#N/A</v>
      </c>
      <c r="Y108" s="22">
        <f t="shared" si="16"/>
        <v>2.8090000000000002</v>
      </c>
    </row>
    <row r="109" spans="1:25" ht="45" x14ac:dyDescent="0.2">
      <c r="A109" s="47"/>
      <c r="B109" s="2" t="s">
        <v>115</v>
      </c>
      <c r="D109" s="34">
        <v>5</v>
      </c>
      <c r="F109" s="6">
        <v>3.0055999999999998</v>
      </c>
      <c r="G109" s="1">
        <v>2.5219999999999998</v>
      </c>
      <c r="H109" s="7">
        <v>1.1917525773195876</v>
      </c>
      <c r="I109" s="6" t="e">
        <v>#N/A</v>
      </c>
      <c r="J109" s="1" t="e">
        <v>#N/A</v>
      </c>
      <c r="K109" s="7" t="e">
        <v>#N/A</v>
      </c>
      <c r="L109" s="6" t="s">
        <v>1353</v>
      </c>
      <c r="M109" s="1" t="s">
        <v>1354</v>
      </c>
      <c r="N109" s="23" t="s">
        <v>1491</v>
      </c>
      <c r="P109" s="2" t="s">
        <v>1307</v>
      </c>
      <c r="Q109" s="45">
        <v>3</v>
      </c>
      <c r="R109" s="22">
        <f t="shared" si="9"/>
        <v>0</v>
      </c>
      <c r="S109" s="22">
        <f t="shared" si="10"/>
        <v>1</v>
      </c>
      <c r="T109" s="22" t="e">
        <f t="shared" si="11"/>
        <v>#N/A</v>
      </c>
      <c r="U109" s="22">
        <f t="shared" si="12"/>
        <v>2.5219999999999998</v>
      </c>
      <c r="V109" s="22">
        <f t="shared" si="13"/>
        <v>0</v>
      </c>
      <c r="W109" s="22">
        <f t="shared" si="14"/>
        <v>1</v>
      </c>
      <c r="X109" s="22" t="e">
        <f t="shared" si="15"/>
        <v>#N/A</v>
      </c>
      <c r="Y109" s="22">
        <f t="shared" si="16"/>
        <v>2.5219999999999998</v>
      </c>
    </row>
    <row r="110" spans="1:25" ht="93" x14ac:dyDescent="0.2">
      <c r="A110" s="47"/>
      <c r="B110" s="2" t="s">
        <v>116</v>
      </c>
      <c r="D110" s="34">
        <v>5</v>
      </c>
      <c r="F110" s="6">
        <v>3.0377000000000001</v>
      </c>
      <c r="G110" s="1">
        <v>2.5691999999999999</v>
      </c>
      <c r="H110" s="7">
        <v>1.1823524832632726</v>
      </c>
      <c r="I110" s="6">
        <v>0</v>
      </c>
      <c r="J110" s="1">
        <v>0</v>
      </c>
      <c r="K110" s="7" t="s">
        <v>32</v>
      </c>
      <c r="M110" s="1" t="s">
        <v>1363</v>
      </c>
      <c r="N110" s="23" t="s">
        <v>1490</v>
      </c>
      <c r="O110" s="2" t="s">
        <v>1307</v>
      </c>
      <c r="P110" s="2" t="s">
        <v>1307</v>
      </c>
      <c r="Q110" s="45">
        <v>3</v>
      </c>
      <c r="R110" s="22">
        <f t="shared" si="9"/>
        <v>0</v>
      </c>
      <c r="S110" s="22">
        <f t="shared" si="10"/>
        <v>1</v>
      </c>
      <c r="T110" s="22" t="e">
        <f t="shared" si="11"/>
        <v>#N/A</v>
      </c>
      <c r="U110" s="22">
        <f t="shared" si="12"/>
        <v>2.5691999999999999</v>
      </c>
      <c r="V110" s="22">
        <f t="shared" si="13"/>
        <v>0</v>
      </c>
      <c r="W110" s="22">
        <f t="shared" si="14"/>
        <v>1</v>
      </c>
      <c r="X110" s="22" t="e">
        <f t="shared" si="15"/>
        <v>#N/A</v>
      </c>
      <c r="Y110" s="22">
        <f t="shared" si="16"/>
        <v>2.5691999999999999</v>
      </c>
    </row>
    <row r="111" spans="1:25" ht="64" x14ac:dyDescent="0.2">
      <c r="A111" s="47"/>
      <c r="B111" s="2" t="s">
        <v>117</v>
      </c>
      <c r="D111" s="34">
        <v>5</v>
      </c>
      <c r="F111" s="6">
        <v>3.13</v>
      </c>
      <c r="G111" s="1">
        <v>2.7160000000000002</v>
      </c>
      <c r="H111" s="7">
        <v>1.1524300441826214</v>
      </c>
      <c r="I111" s="6">
        <v>0</v>
      </c>
      <c r="J111" s="1">
        <v>0</v>
      </c>
      <c r="K111" s="7" t="s">
        <v>32</v>
      </c>
      <c r="L111" s="6">
        <v>0.73</v>
      </c>
      <c r="M111" s="24"/>
      <c r="N111" s="23" t="s">
        <v>1329</v>
      </c>
      <c r="O111" s="2" t="s">
        <v>1307</v>
      </c>
      <c r="P111" s="2" t="s">
        <v>1307</v>
      </c>
      <c r="Q111" s="45">
        <v>3</v>
      </c>
      <c r="R111" s="22">
        <f t="shared" si="9"/>
        <v>0</v>
      </c>
      <c r="S111" s="22">
        <f t="shared" si="10"/>
        <v>1</v>
      </c>
      <c r="T111" s="22" t="e">
        <f t="shared" si="11"/>
        <v>#N/A</v>
      </c>
      <c r="U111" s="22">
        <f t="shared" si="12"/>
        <v>2.7160000000000002</v>
      </c>
      <c r="V111" s="22">
        <f t="shared" si="13"/>
        <v>0</v>
      </c>
      <c r="W111" s="22">
        <f t="shared" si="14"/>
        <v>1</v>
      </c>
      <c r="X111" s="22" t="e">
        <f t="shared" si="15"/>
        <v>#N/A</v>
      </c>
      <c r="Y111" s="22">
        <f t="shared" si="16"/>
        <v>2.7160000000000002</v>
      </c>
    </row>
    <row r="112" spans="1:25" ht="61" x14ac:dyDescent="0.2">
      <c r="A112" s="47"/>
      <c r="B112" s="2" t="s">
        <v>118</v>
      </c>
      <c r="D112" s="34">
        <v>10</v>
      </c>
      <c r="F112" s="6">
        <v>3.1960000000000002</v>
      </c>
      <c r="G112" s="1">
        <v>2.7909999999999999</v>
      </c>
      <c r="H112" s="7">
        <v>1.1451092798280187</v>
      </c>
      <c r="I112" s="6" t="e">
        <v>#N/A</v>
      </c>
      <c r="J112" s="1" t="e">
        <v>#N/A</v>
      </c>
      <c r="K112" s="7" t="e">
        <v>#N/A</v>
      </c>
      <c r="L112" s="6">
        <v>1.5</v>
      </c>
      <c r="N112" s="23" t="s">
        <v>1492</v>
      </c>
      <c r="P112" s="2" t="s">
        <v>1307</v>
      </c>
      <c r="Q112" s="45">
        <v>3</v>
      </c>
      <c r="R112" s="22">
        <f t="shared" si="9"/>
        <v>0</v>
      </c>
      <c r="S112" s="22">
        <f t="shared" si="10"/>
        <v>1</v>
      </c>
      <c r="T112" s="22" t="e">
        <f t="shared" si="11"/>
        <v>#N/A</v>
      </c>
      <c r="U112" s="22">
        <f t="shared" si="12"/>
        <v>2.7909999999999999</v>
      </c>
      <c r="V112" s="22">
        <f t="shared" si="13"/>
        <v>0</v>
      </c>
      <c r="W112" s="22">
        <f t="shared" si="14"/>
        <v>1</v>
      </c>
      <c r="X112" s="22" t="e">
        <f t="shared" si="15"/>
        <v>#N/A</v>
      </c>
      <c r="Y112" s="22">
        <f t="shared" si="16"/>
        <v>2.7909999999999999</v>
      </c>
    </row>
    <row r="113" spans="1:25" x14ac:dyDescent="0.2">
      <c r="A113" s="47"/>
      <c r="B113" s="2" t="s">
        <v>119</v>
      </c>
      <c r="C113" s="34">
        <v>8</v>
      </c>
      <c r="F113" s="6">
        <v>2.8020999999999998</v>
      </c>
      <c r="G113" s="1">
        <v>2.5438000000000001</v>
      </c>
      <c r="H113" s="7">
        <v>1.1015410016510732</v>
      </c>
      <c r="I113" s="6">
        <v>1.2547999999999999</v>
      </c>
      <c r="J113" s="1">
        <v>2.6044700000000001</v>
      </c>
      <c r="P113" s="2" t="s">
        <v>1307</v>
      </c>
      <c r="Q113" s="45">
        <f t="shared" si="17"/>
        <v>1</v>
      </c>
      <c r="R113" s="22">
        <f t="shared" si="9"/>
        <v>0</v>
      </c>
      <c r="S113" s="22">
        <f t="shared" si="10"/>
        <v>1</v>
      </c>
      <c r="T113" s="22" t="e">
        <f t="shared" si="11"/>
        <v>#N/A</v>
      </c>
      <c r="U113" s="22">
        <f t="shared" si="12"/>
        <v>2.5438000000000001</v>
      </c>
      <c r="V113" s="22">
        <f t="shared" si="13"/>
        <v>0</v>
      </c>
      <c r="W113" s="22">
        <f t="shared" si="14"/>
        <v>1</v>
      </c>
      <c r="X113" s="22" t="e">
        <f t="shared" si="15"/>
        <v>#N/A</v>
      </c>
      <c r="Y113" s="22">
        <f t="shared" si="16"/>
        <v>2.5438000000000001</v>
      </c>
    </row>
    <row r="114" spans="1:25" x14ac:dyDescent="0.2">
      <c r="A114" s="47"/>
      <c r="B114" s="2" t="s">
        <v>120</v>
      </c>
      <c r="C114" s="34">
        <v>8</v>
      </c>
      <c r="F114" s="6">
        <v>2.7852000000000001</v>
      </c>
      <c r="G114" s="1">
        <v>2.5318999999999998</v>
      </c>
      <c r="H114" s="7">
        <v>1.100043445633714</v>
      </c>
      <c r="I114" s="6">
        <v>1.2189000000000001</v>
      </c>
      <c r="J114" s="1">
        <v>2.5560800000000001</v>
      </c>
      <c r="P114" s="2" t="s">
        <v>1307</v>
      </c>
      <c r="Q114" s="45">
        <f t="shared" si="17"/>
        <v>1</v>
      </c>
      <c r="R114" s="22">
        <f t="shared" si="9"/>
        <v>0</v>
      </c>
      <c r="S114" s="22">
        <f t="shared" si="10"/>
        <v>1</v>
      </c>
      <c r="T114" s="22" t="e">
        <f t="shared" si="11"/>
        <v>#N/A</v>
      </c>
      <c r="U114" s="22">
        <f t="shared" si="12"/>
        <v>2.5318999999999998</v>
      </c>
      <c r="V114" s="22">
        <f t="shared" si="13"/>
        <v>0</v>
      </c>
      <c r="W114" s="22">
        <f t="shared" si="14"/>
        <v>1</v>
      </c>
      <c r="X114" s="22" t="e">
        <f t="shared" si="15"/>
        <v>#N/A</v>
      </c>
      <c r="Y114" s="22">
        <f t="shared" si="16"/>
        <v>2.5318999999999998</v>
      </c>
    </row>
    <row r="115" spans="1:25" ht="61" x14ac:dyDescent="0.2">
      <c r="A115" s="47"/>
      <c r="B115" s="2" t="s">
        <v>121</v>
      </c>
      <c r="C115" s="34">
        <v>8</v>
      </c>
      <c r="F115" s="6">
        <v>2.7461000000000002</v>
      </c>
      <c r="G115" s="1">
        <v>2.5024000000000002</v>
      </c>
      <c r="H115" s="7">
        <v>1.0973865089514065</v>
      </c>
      <c r="I115" s="6" t="e">
        <v>#N/A</v>
      </c>
      <c r="J115" s="1" t="e">
        <v>#N/A</v>
      </c>
      <c r="K115" s="7" t="e">
        <v>#N/A</v>
      </c>
      <c r="L115" s="6" t="s">
        <v>1355</v>
      </c>
      <c r="N115" s="23" t="s">
        <v>1493</v>
      </c>
      <c r="P115" s="2" t="s">
        <v>1307</v>
      </c>
      <c r="Q115" s="45">
        <v>3</v>
      </c>
      <c r="R115" s="22">
        <f t="shared" si="9"/>
        <v>0</v>
      </c>
      <c r="S115" s="22">
        <f t="shared" si="10"/>
        <v>1</v>
      </c>
      <c r="T115" s="22" t="e">
        <f t="shared" si="11"/>
        <v>#N/A</v>
      </c>
      <c r="U115" s="22">
        <f t="shared" si="12"/>
        <v>2.5024000000000002</v>
      </c>
      <c r="V115" s="22">
        <f t="shared" si="13"/>
        <v>0</v>
      </c>
      <c r="W115" s="22">
        <f t="shared" si="14"/>
        <v>1</v>
      </c>
      <c r="X115" s="22" t="e">
        <f t="shared" si="15"/>
        <v>#N/A</v>
      </c>
      <c r="Y115" s="22">
        <f t="shared" si="16"/>
        <v>2.5024000000000002</v>
      </c>
    </row>
    <row r="116" spans="1:25" x14ac:dyDescent="0.2">
      <c r="A116" s="47"/>
      <c r="B116" s="2" t="s">
        <v>122</v>
      </c>
      <c r="C116" s="34">
        <v>8</v>
      </c>
      <c r="F116" s="6">
        <v>2.7113999999999998</v>
      </c>
      <c r="G116" s="1">
        <v>2.4773000000000001</v>
      </c>
      <c r="H116" s="7">
        <v>1.0944980422233883</v>
      </c>
      <c r="I116" s="6">
        <v>1.0835999999999999</v>
      </c>
      <c r="J116" s="1">
        <v>2.3736899999999999</v>
      </c>
      <c r="P116" s="2" t="s">
        <v>1307</v>
      </c>
      <c r="Q116" s="45">
        <v>1</v>
      </c>
      <c r="R116" s="22">
        <f t="shared" si="9"/>
        <v>0</v>
      </c>
      <c r="S116" s="22">
        <f t="shared" si="10"/>
        <v>1</v>
      </c>
      <c r="T116" s="22" t="e">
        <f t="shared" si="11"/>
        <v>#N/A</v>
      </c>
      <c r="U116" s="22">
        <f t="shared" si="12"/>
        <v>2.4773000000000001</v>
      </c>
      <c r="V116" s="22">
        <f t="shared" si="13"/>
        <v>0</v>
      </c>
      <c r="W116" s="22">
        <f t="shared" si="14"/>
        <v>1</v>
      </c>
      <c r="X116" s="22" t="e">
        <f t="shared" si="15"/>
        <v>#N/A</v>
      </c>
      <c r="Y116" s="22">
        <f t="shared" si="16"/>
        <v>2.4773000000000001</v>
      </c>
    </row>
    <row r="117" spans="1:25" ht="77" x14ac:dyDescent="0.2">
      <c r="A117" s="47"/>
      <c r="B117" s="2" t="s">
        <v>123</v>
      </c>
      <c r="D117" s="34">
        <v>3</v>
      </c>
      <c r="F117" s="6">
        <v>2.8700999999999999</v>
      </c>
      <c r="G117" s="1">
        <v>2.7544</v>
      </c>
      <c r="H117" s="7">
        <v>1.0420055184432182</v>
      </c>
      <c r="I117" s="6">
        <v>0</v>
      </c>
      <c r="J117" s="1">
        <v>0</v>
      </c>
      <c r="K117" s="7" t="s">
        <v>11</v>
      </c>
      <c r="M117" s="1" t="s">
        <v>1356</v>
      </c>
      <c r="N117" s="23" t="s">
        <v>1494</v>
      </c>
      <c r="O117" s="2" t="s">
        <v>1468</v>
      </c>
      <c r="P117" s="2" t="s">
        <v>1307</v>
      </c>
      <c r="Q117" s="45">
        <v>2</v>
      </c>
      <c r="R117" s="22">
        <f t="shared" si="9"/>
        <v>0</v>
      </c>
      <c r="S117" s="22">
        <f t="shared" si="10"/>
        <v>1</v>
      </c>
      <c r="T117" s="22" t="e">
        <f t="shared" si="11"/>
        <v>#N/A</v>
      </c>
      <c r="U117" s="22">
        <f t="shared" si="12"/>
        <v>2.7544</v>
      </c>
      <c r="V117" s="22">
        <f t="shared" si="13"/>
        <v>0</v>
      </c>
      <c r="W117" s="22">
        <f t="shared" si="14"/>
        <v>1</v>
      </c>
      <c r="X117" s="22" t="e">
        <f t="shared" si="15"/>
        <v>#N/A</v>
      </c>
      <c r="Y117" s="22">
        <f t="shared" si="16"/>
        <v>2.7544</v>
      </c>
    </row>
    <row r="118" spans="1:25" x14ac:dyDescent="0.2">
      <c r="A118" s="47"/>
      <c r="B118" s="2" t="s">
        <v>124</v>
      </c>
      <c r="D118" s="34">
        <v>3</v>
      </c>
      <c r="F118" s="6">
        <v>2.8355000000000001</v>
      </c>
      <c r="G118" s="1">
        <v>2.71</v>
      </c>
      <c r="H118" s="7">
        <v>1.0463099630996311</v>
      </c>
      <c r="I118" s="6">
        <v>0</v>
      </c>
      <c r="J118" s="1">
        <v>0</v>
      </c>
      <c r="K118" s="7" t="s">
        <v>11</v>
      </c>
      <c r="L118" s="6" t="s">
        <v>1324</v>
      </c>
      <c r="O118" s="2" t="s">
        <v>1468</v>
      </c>
      <c r="P118" s="2" t="s">
        <v>1307</v>
      </c>
      <c r="Q118" s="45">
        <v>2</v>
      </c>
      <c r="R118" s="22">
        <f t="shared" si="9"/>
        <v>0</v>
      </c>
      <c r="S118" s="22">
        <f t="shared" si="10"/>
        <v>1</v>
      </c>
      <c r="T118" s="22" t="e">
        <f t="shared" si="11"/>
        <v>#N/A</v>
      </c>
      <c r="U118" s="22">
        <f t="shared" si="12"/>
        <v>2.71</v>
      </c>
      <c r="V118" s="22">
        <f t="shared" si="13"/>
        <v>0</v>
      </c>
      <c r="W118" s="22">
        <f t="shared" si="14"/>
        <v>1</v>
      </c>
      <c r="X118" s="22" t="e">
        <f t="shared" si="15"/>
        <v>#N/A</v>
      </c>
      <c r="Y118" s="22">
        <f t="shared" si="16"/>
        <v>2.71</v>
      </c>
    </row>
    <row r="119" spans="1:25" x14ac:dyDescent="0.2">
      <c r="A119" s="47"/>
      <c r="B119" s="2" t="s">
        <v>125</v>
      </c>
      <c r="C119" s="34">
        <v>8</v>
      </c>
      <c r="F119" s="25">
        <v>2.6488999999999998</v>
      </c>
      <c r="G119" s="1">
        <v>2.4361999999999999</v>
      </c>
      <c r="H119" s="7">
        <v>1.0873081027830227</v>
      </c>
      <c r="I119" s="6">
        <v>1.3285</v>
      </c>
      <c r="J119" s="1">
        <v>2.7038199999999999</v>
      </c>
      <c r="P119" s="2" t="s">
        <v>1307</v>
      </c>
      <c r="Q119" s="45">
        <f t="shared" si="17"/>
        <v>1</v>
      </c>
      <c r="R119" s="22">
        <f t="shared" si="9"/>
        <v>0</v>
      </c>
      <c r="S119" s="22">
        <f t="shared" si="10"/>
        <v>1</v>
      </c>
      <c r="T119" s="22" t="e">
        <f t="shared" si="11"/>
        <v>#N/A</v>
      </c>
      <c r="U119" s="22">
        <f t="shared" si="12"/>
        <v>2.4361999999999999</v>
      </c>
      <c r="V119" s="22">
        <f t="shared" si="13"/>
        <v>0</v>
      </c>
      <c r="W119" s="22">
        <f t="shared" si="14"/>
        <v>1</v>
      </c>
      <c r="X119" s="22" t="e">
        <f t="shared" si="15"/>
        <v>#N/A</v>
      </c>
      <c r="Y119" s="22">
        <f t="shared" si="16"/>
        <v>2.4361999999999999</v>
      </c>
    </row>
    <row r="120" spans="1:25" ht="48" x14ac:dyDescent="0.2">
      <c r="A120" s="47"/>
      <c r="B120" s="2" t="s">
        <v>126</v>
      </c>
      <c r="C120" s="34">
        <v>8</v>
      </c>
      <c r="F120" s="6">
        <v>3.0049999999999999</v>
      </c>
      <c r="G120" s="1">
        <v>2.4780000000000002</v>
      </c>
      <c r="H120" s="7">
        <v>1.2126715092816787</v>
      </c>
      <c r="I120" s="6" t="e">
        <v>#N/A</v>
      </c>
      <c r="J120" s="1" t="e">
        <v>#N/A</v>
      </c>
      <c r="K120" s="7" t="e">
        <v>#N/A</v>
      </c>
      <c r="L120" s="6" t="s">
        <v>1357</v>
      </c>
      <c r="M120" s="1" t="s">
        <v>1358</v>
      </c>
      <c r="N120" s="23" t="s">
        <v>1495</v>
      </c>
      <c r="P120" s="2" t="s">
        <v>1307</v>
      </c>
      <c r="Q120" s="45">
        <v>3</v>
      </c>
      <c r="R120" s="22">
        <f t="shared" si="9"/>
        <v>0</v>
      </c>
      <c r="S120" s="22">
        <f t="shared" si="10"/>
        <v>1</v>
      </c>
      <c r="T120" s="22" t="e">
        <f t="shared" si="11"/>
        <v>#N/A</v>
      </c>
      <c r="U120" s="22">
        <f t="shared" si="12"/>
        <v>2.4780000000000002</v>
      </c>
      <c r="V120" s="22">
        <f t="shared" si="13"/>
        <v>0</v>
      </c>
      <c r="W120" s="22">
        <f t="shared" si="14"/>
        <v>1</v>
      </c>
      <c r="X120" s="22" t="e">
        <f t="shared" si="15"/>
        <v>#N/A</v>
      </c>
      <c r="Y120" s="22">
        <f t="shared" si="16"/>
        <v>2.4780000000000002</v>
      </c>
    </row>
    <row r="121" spans="1:25" ht="48" x14ac:dyDescent="0.2">
      <c r="A121" s="47"/>
      <c r="B121" s="2" t="s">
        <v>127</v>
      </c>
      <c r="C121" s="34">
        <v>8</v>
      </c>
      <c r="F121" s="6">
        <v>3.0259999999999998</v>
      </c>
      <c r="G121" s="1">
        <v>2.4460000000000002</v>
      </c>
      <c r="H121" s="7">
        <v>1.2371218315617332</v>
      </c>
      <c r="I121" s="6" t="e">
        <v>#N/A</v>
      </c>
      <c r="J121" s="1" t="e">
        <v>#N/A</v>
      </c>
      <c r="K121" s="7" t="e">
        <v>#N/A</v>
      </c>
      <c r="L121" s="6" t="s">
        <v>1357</v>
      </c>
      <c r="M121" s="1" t="s">
        <v>1358</v>
      </c>
      <c r="N121" s="23" t="s">
        <v>1495</v>
      </c>
      <c r="P121" s="2" t="s">
        <v>1307</v>
      </c>
      <c r="Q121" s="45">
        <v>3</v>
      </c>
      <c r="R121" s="22">
        <f t="shared" si="9"/>
        <v>0</v>
      </c>
      <c r="S121" s="22">
        <f t="shared" si="10"/>
        <v>1</v>
      </c>
      <c r="T121" s="22" t="e">
        <f t="shared" si="11"/>
        <v>#N/A</v>
      </c>
      <c r="U121" s="22">
        <f t="shared" si="12"/>
        <v>2.4460000000000002</v>
      </c>
      <c r="V121" s="22">
        <f t="shared" si="13"/>
        <v>0</v>
      </c>
      <c r="W121" s="22">
        <f t="shared" si="14"/>
        <v>1</v>
      </c>
      <c r="X121" s="22" t="e">
        <f t="shared" si="15"/>
        <v>#N/A</v>
      </c>
      <c r="Y121" s="22">
        <f t="shared" si="16"/>
        <v>2.4460000000000002</v>
      </c>
    </row>
    <row r="122" spans="1:25" x14ac:dyDescent="0.2">
      <c r="A122" s="47"/>
      <c r="B122" s="2" t="s">
        <v>128</v>
      </c>
      <c r="C122" s="34">
        <v>8</v>
      </c>
      <c r="F122" s="6">
        <v>3.2909999999999999</v>
      </c>
      <c r="G122" s="1">
        <v>2.694</v>
      </c>
      <c r="H122" s="7">
        <v>1.2216035634743876</v>
      </c>
      <c r="I122" s="6">
        <v>4.0038999999999998</v>
      </c>
      <c r="J122" s="1">
        <v>6.3102600000000004</v>
      </c>
      <c r="P122" s="2" t="s">
        <v>1307</v>
      </c>
      <c r="Q122" s="45">
        <f t="shared" si="17"/>
        <v>1</v>
      </c>
      <c r="R122" s="22">
        <f t="shared" si="9"/>
        <v>0</v>
      </c>
      <c r="S122" s="22">
        <f t="shared" si="10"/>
        <v>1</v>
      </c>
      <c r="T122" s="22" t="e">
        <f t="shared" si="11"/>
        <v>#N/A</v>
      </c>
      <c r="U122" s="22">
        <f t="shared" si="12"/>
        <v>2.694</v>
      </c>
      <c r="V122" s="22">
        <f t="shared" si="13"/>
        <v>0</v>
      </c>
      <c r="W122" s="22">
        <f t="shared" si="14"/>
        <v>1</v>
      </c>
      <c r="X122" s="22" t="e">
        <f t="shared" si="15"/>
        <v>#N/A</v>
      </c>
      <c r="Y122" s="22">
        <f t="shared" si="16"/>
        <v>2.694</v>
      </c>
    </row>
    <row r="123" spans="1:25" x14ac:dyDescent="0.2">
      <c r="A123" s="47"/>
      <c r="B123" s="2" t="s">
        <v>129</v>
      </c>
      <c r="C123" s="34">
        <v>8</v>
      </c>
      <c r="F123" s="6">
        <v>2.9826000000000001</v>
      </c>
      <c r="G123" s="1">
        <v>2.5118</v>
      </c>
      <c r="H123" s="7">
        <v>1.187435305358707</v>
      </c>
      <c r="I123" s="6">
        <v>5.0101000000000004</v>
      </c>
      <c r="J123" s="1">
        <v>7.6666100000000004</v>
      </c>
      <c r="P123" s="2" t="s">
        <v>1307</v>
      </c>
      <c r="Q123" s="45">
        <f t="shared" si="17"/>
        <v>1</v>
      </c>
      <c r="R123" s="22">
        <f t="shared" si="9"/>
        <v>0</v>
      </c>
      <c r="S123" s="22">
        <f t="shared" si="10"/>
        <v>1</v>
      </c>
      <c r="T123" s="22" t="e">
        <f t="shared" si="11"/>
        <v>#N/A</v>
      </c>
      <c r="U123" s="22">
        <f t="shared" si="12"/>
        <v>2.5118</v>
      </c>
      <c r="V123" s="22">
        <f t="shared" si="13"/>
        <v>0</v>
      </c>
      <c r="W123" s="22">
        <f t="shared" si="14"/>
        <v>1</v>
      </c>
      <c r="X123" s="22" t="e">
        <f t="shared" si="15"/>
        <v>#N/A</v>
      </c>
      <c r="Y123" s="22">
        <f t="shared" si="16"/>
        <v>2.5118</v>
      </c>
    </row>
    <row r="124" spans="1:25" x14ac:dyDescent="0.2">
      <c r="A124" s="47"/>
      <c r="B124" s="2" t="s">
        <v>130</v>
      </c>
      <c r="C124" s="34">
        <v>8</v>
      </c>
      <c r="F124" s="6">
        <v>2.956</v>
      </c>
      <c r="G124" s="1">
        <v>2.56</v>
      </c>
      <c r="H124" s="7">
        <v>1.1546874999999999</v>
      </c>
      <c r="I124" s="6">
        <v>2.5831</v>
      </c>
      <c r="J124" s="1">
        <v>4.3950199999999997</v>
      </c>
      <c r="P124" s="2" t="s">
        <v>1307</v>
      </c>
      <c r="Q124" s="45">
        <f t="shared" si="17"/>
        <v>1</v>
      </c>
      <c r="R124" s="22">
        <f t="shared" si="9"/>
        <v>0</v>
      </c>
      <c r="S124" s="22">
        <f t="shared" si="10"/>
        <v>1</v>
      </c>
      <c r="T124" s="22" t="e">
        <f t="shared" si="11"/>
        <v>#N/A</v>
      </c>
      <c r="U124" s="22">
        <f t="shared" si="12"/>
        <v>2.56</v>
      </c>
      <c r="V124" s="22">
        <f t="shared" si="13"/>
        <v>0</v>
      </c>
      <c r="W124" s="22">
        <f t="shared" si="14"/>
        <v>1</v>
      </c>
      <c r="X124" s="22" t="e">
        <f t="shared" si="15"/>
        <v>#N/A</v>
      </c>
      <c r="Y124" s="22">
        <f t="shared" si="16"/>
        <v>2.56</v>
      </c>
    </row>
    <row r="125" spans="1:25" ht="45" x14ac:dyDescent="0.2">
      <c r="A125" s="47"/>
      <c r="B125" s="2" t="s">
        <v>131</v>
      </c>
      <c r="F125" s="25">
        <v>2.9485999999999999</v>
      </c>
      <c r="G125" s="1">
        <v>2.3894000000000002</v>
      </c>
      <c r="H125" s="7">
        <v>1.2340336486147148</v>
      </c>
      <c r="I125" s="6" t="e">
        <v>#N/A</v>
      </c>
      <c r="J125" s="1" t="e">
        <v>#N/A</v>
      </c>
      <c r="K125" s="7" t="e">
        <v>#N/A</v>
      </c>
      <c r="M125" s="1" t="s">
        <v>1359</v>
      </c>
      <c r="N125" s="23" t="s">
        <v>1496</v>
      </c>
      <c r="O125" s="2" t="s">
        <v>1468</v>
      </c>
      <c r="P125" s="2" t="s">
        <v>1307</v>
      </c>
      <c r="Q125" s="45">
        <v>3</v>
      </c>
      <c r="R125" s="22">
        <f t="shared" si="9"/>
        <v>0</v>
      </c>
      <c r="S125" s="22">
        <f t="shared" si="10"/>
        <v>1</v>
      </c>
      <c r="T125" s="22" t="e">
        <f t="shared" si="11"/>
        <v>#N/A</v>
      </c>
      <c r="U125" s="22">
        <f t="shared" si="12"/>
        <v>2.3894000000000002</v>
      </c>
      <c r="V125" s="22">
        <f t="shared" si="13"/>
        <v>0</v>
      </c>
      <c r="W125" s="22">
        <f t="shared" si="14"/>
        <v>1</v>
      </c>
      <c r="X125" s="22" t="e">
        <f t="shared" si="15"/>
        <v>#N/A</v>
      </c>
      <c r="Y125" s="22">
        <f t="shared" si="16"/>
        <v>2.3894000000000002</v>
      </c>
    </row>
    <row r="126" spans="1:25" ht="45" x14ac:dyDescent="0.2">
      <c r="A126" s="47"/>
      <c r="B126" s="2" t="s">
        <v>132</v>
      </c>
      <c r="F126" s="25">
        <v>2.7930999999999999</v>
      </c>
      <c r="G126" s="1">
        <v>2.4026999999999998</v>
      </c>
      <c r="H126" s="7">
        <v>1.1624838723103177</v>
      </c>
      <c r="I126" s="6">
        <v>0</v>
      </c>
      <c r="J126" s="1">
        <v>0</v>
      </c>
      <c r="K126" s="7" t="s">
        <v>11</v>
      </c>
      <c r="M126" s="1" t="s">
        <v>1356</v>
      </c>
      <c r="N126" s="23" t="s">
        <v>1497</v>
      </c>
      <c r="O126" s="2" t="s">
        <v>1468</v>
      </c>
      <c r="P126" s="2" t="s">
        <v>1307</v>
      </c>
      <c r="Q126" s="45">
        <v>2</v>
      </c>
      <c r="R126" s="22">
        <f t="shared" si="9"/>
        <v>0</v>
      </c>
      <c r="S126" s="22">
        <f t="shared" si="10"/>
        <v>1</v>
      </c>
      <c r="T126" s="22" t="e">
        <f t="shared" si="11"/>
        <v>#N/A</v>
      </c>
      <c r="U126" s="22">
        <f t="shared" si="12"/>
        <v>2.4026999999999998</v>
      </c>
      <c r="V126" s="22">
        <f t="shared" si="13"/>
        <v>0</v>
      </c>
      <c r="W126" s="22">
        <f t="shared" si="14"/>
        <v>1</v>
      </c>
      <c r="X126" s="22" t="e">
        <f t="shared" si="15"/>
        <v>#N/A</v>
      </c>
      <c r="Y126" s="22">
        <f t="shared" si="16"/>
        <v>2.4026999999999998</v>
      </c>
    </row>
    <row r="127" spans="1:25" x14ac:dyDescent="0.2">
      <c r="A127" s="47"/>
      <c r="B127" s="2" t="s">
        <v>133</v>
      </c>
      <c r="F127" s="25">
        <v>2.8107000000000002</v>
      </c>
      <c r="G127" s="1">
        <v>2.4407000000000001</v>
      </c>
      <c r="H127" s="7">
        <v>1.1515958536485436</v>
      </c>
      <c r="I127" s="6">
        <v>0</v>
      </c>
      <c r="J127" s="1">
        <v>0</v>
      </c>
      <c r="K127" s="7" t="s">
        <v>11</v>
      </c>
      <c r="L127" s="6" t="s">
        <v>1324</v>
      </c>
      <c r="O127" s="2" t="s">
        <v>1468</v>
      </c>
      <c r="P127" s="2" t="s">
        <v>1307</v>
      </c>
      <c r="Q127" s="45">
        <v>2</v>
      </c>
      <c r="R127" s="22">
        <f t="shared" si="9"/>
        <v>0</v>
      </c>
      <c r="S127" s="22">
        <f t="shared" si="10"/>
        <v>1</v>
      </c>
      <c r="T127" s="22" t="e">
        <f t="shared" si="11"/>
        <v>#N/A</v>
      </c>
      <c r="U127" s="22">
        <f t="shared" si="12"/>
        <v>2.4407000000000001</v>
      </c>
      <c r="V127" s="22">
        <f t="shared" si="13"/>
        <v>0</v>
      </c>
      <c r="W127" s="22">
        <f t="shared" si="14"/>
        <v>1</v>
      </c>
      <c r="X127" s="22" t="e">
        <f t="shared" si="15"/>
        <v>#N/A</v>
      </c>
      <c r="Y127" s="22">
        <f t="shared" si="16"/>
        <v>2.4407000000000001</v>
      </c>
    </row>
    <row r="128" spans="1:25" x14ac:dyDescent="0.2">
      <c r="A128" s="47"/>
      <c r="B128" s="2" t="s">
        <v>134</v>
      </c>
      <c r="F128" s="6">
        <v>2.8191999999999999</v>
      </c>
      <c r="G128" s="1">
        <v>2.5219999999999998</v>
      </c>
      <c r="H128" s="7">
        <v>1.1178429817605076</v>
      </c>
      <c r="I128" s="6" t="e">
        <v>#N/A</v>
      </c>
      <c r="J128" s="1" t="e">
        <v>#N/A</v>
      </c>
      <c r="K128" s="7" t="e">
        <v>#N/A</v>
      </c>
      <c r="L128" s="6" t="s">
        <v>1324</v>
      </c>
      <c r="O128" s="2" t="s">
        <v>1468</v>
      </c>
      <c r="P128" s="2" t="s">
        <v>1307</v>
      </c>
      <c r="Q128" s="45">
        <v>4</v>
      </c>
      <c r="R128" s="22">
        <f t="shared" si="9"/>
        <v>0</v>
      </c>
      <c r="S128" s="22">
        <f t="shared" si="10"/>
        <v>1</v>
      </c>
      <c r="T128" s="22" t="e">
        <f t="shared" si="11"/>
        <v>#N/A</v>
      </c>
      <c r="U128" s="22">
        <f t="shared" si="12"/>
        <v>2.5219999999999998</v>
      </c>
      <c r="V128" s="22">
        <f t="shared" si="13"/>
        <v>0</v>
      </c>
      <c r="W128" s="22">
        <f t="shared" si="14"/>
        <v>1</v>
      </c>
      <c r="X128" s="22" t="e">
        <f t="shared" si="15"/>
        <v>#N/A</v>
      </c>
      <c r="Y128" s="22">
        <f t="shared" si="16"/>
        <v>2.5219999999999998</v>
      </c>
    </row>
    <row r="129" spans="1:25" x14ac:dyDescent="0.2">
      <c r="A129" s="47"/>
      <c r="B129" s="2" t="s">
        <v>135</v>
      </c>
      <c r="F129" s="6">
        <v>2.9338000000000002</v>
      </c>
      <c r="G129" s="1">
        <v>2.3795000000000002</v>
      </c>
      <c r="H129" s="7">
        <v>1.2329480983399874</v>
      </c>
      <c r="I129" s="6">
        <v>0</v>
      </c>
      <c r="J129" s="1">
        <v>0</v>
      </c>
      <c r="K129" s="7" t="s">
        <v>11</v>
      </c>
      <c r="L129" s="6" t="s">
        <v>1324</v>
      </c>
      <c r="O129" s="2" t="s">
        <v>1468</v>
      </c>
      <c r="P129" s="2" t="s">
        <v>1307</v>
      </c>
      <c r="Q129" s="45">
        <v>2</v>
      </c>
      <c r="R129" s="22">
        <f t="shared" si="9"/>
        <v>0</v>
      </c>
      <c r="S129" s="22">
        <f t="shared" si="10"/>
        <v>1</v>
      </c>
      <c r="T129" s="22" t="e">
        <f t="shared" si="11"/>
        <v>#N/A</v>
      </c>
      <c r="U129" s="22">
        <f t="shared" si="12"/>
        <v>2.3795000000000002</v>
      </c>
      <c r="V129" s="22">
        <f t="shared" si="13"/>
        <v>0</v>
      </c>
      <c r="W129" s="22">
        <f t="shared" si="14"/>
        <v>1</v>
      </c>
      <c r="X129" s="22" t="e">
        <f t="shared" si="15"/>
        <v>#N/A</v>
      </c>
      <c r="Y129" s="22">
        <f t="shared" si="16"/>
        <v>2.3795000000000002</v>
      </c>
    </row>
    <row r="130" spans="1:25" x14ac:dyDescent="0.2">
      <c r="A130" s="47"/>
      <c r="B130" s="2" t="s">
        <v>136</v>
      </c>
      <c r="F130" s="6">
        <v>2.5208400000000002</v>
      </c>
      <c r="G130" s="1">
        <v>2.3557800000000002</v>
      </c>
      <c r="H130" s="7">
        <v>1.0700659654127296</v>
      </c>
      <c r="I130" s="6">
        <v>0</v>
      </c>
      <c r="J130" s="1">
        <v>0</v>
      </c>
      <c r="K130" s="7" t="s">
        <v>11</v>
      </c>
      <c r="L130" s="6" t="s">
        <v>1324</v>
      </c>
      <c r="O130" s="2" t="s">
        <v>1307</v>
      </c>
      <c r="P130" s="2" t="s">
        <v>1307</v>
      </c>
      <c r="Q130" s="45">
        <v>2</v>
      </c>
      <c r="R130" s="22">
        <f t="shared" si="9"/>
        <v>0</v>
      </c>
      <c r="S130" s="22">
        <f t="shared" si="10"/>
        <v>1</v>
      </c>
      <c r="T130" s="22" t="e">
        <f t="shared" si="11"/>
        <v>#N/A</v>
      </c>
      <c r="U130" s="22">
        <f t="shared" si="12"/>
        <v>2.3557800000000002</v>
      </c>
      <c r="V130" s="22">
        <f t="shared" si="13"/>
        <v>0</v>
      </c>
      <c r="W130" s="22">
        <f t="shared" si="14"/>
        <v>1</v>
      </c>
      <c r="X130" s="22" t="e">
        <f t="shared" si="15"/>
        <v>#N/A</v>
      </c>
      <c r="Y130" s="22">
        <f t="shared" si="16"/>
        <v>2.3557800000000002</v>
      </c>
    </row>
    <row r="131" spans="1:25" ht="93" x14ac:dyDescent="0.2">
      <c r="A131" s="47"/>
      <c r="B131" s="2" t="s">
        <v>137</v>
      </c>
      <c r="D131" s="34">
        <v>5</v>
      </c>
      <c r="F131" s="6">
        <v>3.3523900000000002</v>
      </c>
      <c r="G131" s="1">
        <v>2.8998599999999999</v>
      </c>
      <c r="H131" s="7">
        <v>1.1560523611484694</v>
      </c>
      <c r="I131" s="6">
        <v>0</v>
      </c>
      <c r="J131" s="1">
        <v>0</v>
      </c>
      <c r="K131" s="7" t="s">
        <v>32</v>
      </c>
      <c r="L131" s="6" t="s">
        <v>1324</v>
      </c>
      <c r="M131" s="1" t="s">
        <v>1361</v>
      </c>
      <c r="N131" s="23" t="s">
        <v>1490</v>
      </c>
      <c r="O131" s="2" t="s">
        <v>1307</v>
      </c>
      <c r="P131" s="2" t="s">
        <v>1307</v>
      </c>
      <c r="Q131" s="45">
        <v>3</v>
      </c>
      <c r="R131" s="22">
        <f t="shared" si="9"/>
        <v>0</v>
      </c>
      <c r="S131" s="22">
        <f t="shared" si="10"/>
        <v>1</v>
      </c>
      <c r="T131" s="22" t="e">
        <f t="shared" si="11"/>
        <v>#N/A</v>
      </c>
      <c r="U131" s="22">
        <f t="shared" si="12"/>
        <v>2.8998599999999999</v>
      </c>
      <c r="V131" s="22">
        <f t="shared" si="13"/>
        <v>0</v>
      </c>
      <c r="W131" s="22">
        <f t="shared" si="14"/>
        <v>1</v>
      </c>
      <c r="X131" s="22" t="e">
        <f t="shared" si="15"/>
        <v>#N/A</v>
      </c>
      <c r="Y131" s="22">
        <f t="shared" si="16"/>
        <v>2.8998599999999999</v>
      </c>
    </row>
    <row r="132" spans="1:25" x14ac:dyDescent="0.2">
      <c r="A132" s="47"/>
      <c r="B132" s="2" t="s">
        <v>138</v>
      </c>
      <c r="F132" s="25">
        <v>3.0179</v>
      </c>
      <c r="G132" s="27">
        <v>2.4988000000000001</v>
      </c>
      <c r="H132" s="7">
        <v>1.2077397150632303</v>
      </c>
      <c r="I132" s="6">
        <v>0</v>
      </c>
      <c r="J132" s="1">
        <v>0</v>
      </c>
      <c r="K132" s="7" t="s">
        <v>11</v>
      </c>
      <c r="L132" s="6" t="s">
        <v>1324</v>
      </c>
      <c r="O132" s="2" t="s">
        <v>1468</v>
      </c>
      <c r="P132" s="2" t="s">
        <v>1307</v>
      </c>
      <c r="Q132" s="45">
        <v>2</v>
      </c>
      <c r="R132" s="22">
        <f t="shared" ref="R132:R195" si="18">COUNTIF(P132,R$2)</f>
        <v>0</v>
      </c>
      <c r="S132" s="22">
        <f t="shared" ref="S132:S195" si="19">COUNTIF(P132,S$2)</f>
        <v>1</v>
      </c>
      <c r="T132" s="22" t="e">
        <f t="shared" ref="T132:T195" si="20">IF(R132=1,G132,#N/A)</f>
        <v>#N/A</v>
      </c>
      <c r="U132" s="22">
        <f t="shared" ref="U132:U195" si="21">IF(S132=1,G132,#N/A)</f>
        <v>2.4988000000000001</v>
      </c>
      <c r="V132" s="22">
        <f t="shared" ref="V132:V195" si="22">COUNTIF(P132,V$2)</f>
        <v>0</v>
      </c>
      <c r="W132" s="22">
        <f t="shared" ref="W132:W195" si="23">COUNTIF(P132,W$2)</f>
        <v>1</v>
      </c>
      <c r="X132" s="22" t="e">
        <f t="shared" ref="X132:X195" si="24">IF(V132=1,G132,#N/A)</f>
        <v>#N/A</v>
      </c>
      <c r="Y132" s="22">
        <f t="shared" ref="Y132:Y195" si="25">IF(W132=1,G132,#N/A)</f>
        <v>2.4988000000000001</v>
      </c>
    </row>
    <row r="133" spans="1:25" x14ac:dyDescent="0.2">
      <c r="A133" s="47"/>
      <c r="B133" s="2" t="s">
        <v>139</v>
      </c>
      <c r="F133" s="6">
        <v>3.0009999999999999</v>
      </c>
      <c r="G133" s="1">
        <v>2.4756</v>
      </c>
      <c r="H133" s="7">
        <v>1.2122313782517369</v>
      </c>
      <c r="I133" s="6" t="e">
        <v>#N/A</v>
      </c>
      <c r="J133" s="1" t="e">
        <v>#N/A</v>
      </c>
      <c r="K133" s="7" t="e">
        <v>#N/A</v>
      </c>
      <c r="L133" s="6" t="s">
        <v>1324</v>
      </c>
      <c r="P133" s="2" t="s">
        <v>1477</v>
      </c>
      <c r="Q133" s="45">
        <v>4</v>
      </c>
      <c r="R133" s="22">
        <f t="shared" si="18"/>
        <v>0</v>
      </c>
      <c r="S133" s="22">
        <f t="shared" si="19"/>
        <v>0</v>
      </c>
      <c r="T133" s="22" t="e">
        <f t="shared" si="20"/>
        <v>#N/A</v>
      </c>
      <c r="U133" s="22" t="e">
        <f t="shared" si="21"/>
        <v>#N/A</v>
      </c>
      <c r="V133" s="22">
        <f t="shared" si="22"/>
        <v>0</v>
      </c>
      <c r="W133" s="22">
        <f t="shared" si="23"/>
        <v>1</v>
      </c>
      <c r="X133" s="22" t="e">
        <f t="shared" si="24"/>
        <v>#N/A</v>
      </c>
      <c r="Y133" s="22">
        <f t="shared" si="25"/>
        <v>2.4756</v>
      </c>
    </row>
    <row r="134" spans="1:25" x14ac:dyDescent="0.2">
      <c r="A134" s="47"/>
      <c r="B134" s="2" t="s">
        <v>140</v>
      </c>
      <c r="C134" s="34">
        <v>0</v>
      </c>
      <c r="F134" s="6">
        <v>2.6509399999999999</v>
      </c>
      <c r="G134" s="1">
        <v>2.3280599999999998</v>
      </c>
      <c r="H134" s="7">
        <v>1.1386905835760248</v>
      </c>
      <c r="I134" s="6">
        <v>1.0053000000000001</v>
      </c>
      <c r="J134" s="1">
        <v>2.2681399999999998</v>
      </c>
      <c r="P134" s="2" t="s">
        <v>1307</v>
      </c>
      <c r="Q134" s="45">
        <f t="shared" ref="Q134:Q183" si="26">IF(I134&gt;0,1,"n")</f>
        <v>1</v>
      </c>
      <c r="R134" s="22">
        <f t="shared" si="18"/>
        <v>0</v>
      </c>
      <c r="S134" s="22">
        <f t="shared" si="19"/>
        <v>1</v>
      </c>
      <c r="T134" s="22" t="e">
        <f t="shared" si="20"/>
        <v>#N/A</v>
      </c>
      <c r="U134" s="22">
        <f t="shared" si="21"/>
        <v>2.3280599999999998</v>
      </c>
      <c r="V134" s="22">
        <f t="shared" si="22"/>
        <v>0</v>
      </c>
      <c r="W134" s="22">
        <f t="shared" si="23"/>
        <v>1</v>
      </c>
      <c r="X134" s="22" t="e">
        <f t="shared" si="24"/>
        <v>#N/A</v>
      </c>
      <c r="Y134" s="22">
        <f t="shared" si="25"/>
        <v>2.3280599999999998</v>
      </c>
    </row>
    <row r="135" spans="1:25" x14ac:dyDescent="0.2">
      <c r="A135" s="47"/>
      <c r="B135" s="2" t="s">
        <v>141</v>
      </c>
      <c r="D135" s="34">
        <v>10</v>
      </c>
      <c r="F135" s="6">
        <v>3.2173400000000001</v>
      </c>
      <c r="G135" s="1">
        <v>2.72492</v>
      </c>
      <c r="H135" s="7">
        <v>1.1807098924005108</v>
      </c>
      <c r="I135" s="6">
        <v>0.25659999999999999</v>
      </c>
      <c r="J135" s="1">
        <v>1.2588999999999999</v>
      </c>
      <c r="P135" s="2" t="s">
        <v>1307</v>
      </c>
      <c r="Q135" s="45">
        <f t="shared" si="26"/>
        <v>1</v>
      </c>
      <c r="R135" s="22">
        <f t="shared" si="18"/>
        <v>0</v>
      </c>
      <c r="S135" s="22">
        <f t="shared" si="19"/>
        <v>1</v>
      </c>
      <c r="T135" s="22" t="e">
        <f t="shared" si="20"/>
        <v>#N/A</v>
      </c>
      <c r="U135" s="22">
        <f t="shared" si="21"/>
        <v>2.72492</v>
      </c>
      <c r="V135" s="22">
        <f t="shared" si="22"/>
        <v>0</v>
      </c>
      <c r="W135" s="22">
        <f t="shared" si="23"/>
        <v>1</v>
      </c>
      <c r="X135" s="22" t="e">
        <f t="shared" si="24"/>
        <v>#N/A</v>
      </c>
      <c r="Y135" s="22">
        <f t="shared" si="25"/>
        <v>2.72492</v>
      </c>
    </row>
    <row r="136" spans="1:25" x14ac:dyDescent="0.2">
      <c r="A136" s="47"/>
      <c r="B136" s="2" t="s">
        <v>142</v>
      </c>
      <c r="C136" s="34">
        <v>0</v>
      </c>
      <c r="F136" s="6">
        <v>3.2145100000000002</v>
      </c>
      <c r="G136" s="1">
        <v>2.8369200000000001</v>
      </c>
      <c r="H136" s="7">
        <v>1.1330985716904249</v>
      </c>
      <c r="I136" s="6">
        <v>1.1459999999999999</v>
      </c>
      <c r="J136" s="1">
        <v>2.4578099999999998</v>
      </c>
      <c r="P136" s="2" t="s">
        <v>1307</v>
      </c>
      <c r="Q136" s="45">
        <f t="shared" si="26"/>
        <v>1</v>
      </c>
      <c r="R136" s="22">
        <f t="shared" si="18"/>
        <v>0</v>
      </c>
      <c r="S136" s="22">
        <f t="shared" si="19"/>
        <v>1</v>
      </c>
      <c r="T136" s="22" t="e">
        <f t="shared" si="20"/>
        <v>#N/A</v>
      </c>
      <c r="U136" s="22">
        <f t="shared" si="21"/>
        <v>2.8369200000000001</v>
      </c>
      <c r="V136" s="22">
        <f t="shared" si="22"/>
        <v>0</v>
      </c>
      <c r="W136" s="22">
        <f t="shared" si="23"/>
        <v>1</v>
      </c>
      <c r="X136" s="22" t="e">
        <f t="shared" si="24"/>
        <v>#N/A</v>
      </c>
      <c r="Y136" s="22">
        <f t="shared" si="25"/>
        <v>2.8369200000000001</v>
      </c>
    </row>
    <row r="137" spans="1:25" x14ac:dyDescent="0.2">
      <c r="A137" s="47"/>
      <c r="B137" s="2" t="s">
        <v>143</v>
      </c>
      <c r="C137" s="34">
        <v>0</v>
      </c>
      <c r="F137" s="6">
        <v>3.1233</v>
      </c>
      <c r="G137" s="1">
        <v>2.6859999999999999</v>
      </c>
      <c r="H137" s="7">
        <v>1.1628071481757261</v>
      </c>
      <c r="I137" s="6">
        <v>0.99619999999999997</v>
      </c>
      <c r="J137" s="1">
        <v>2.2558799999999999</v>
      </c>
      <c r="P137" s="2" t="s">
        <v>1307</v>
      </c>
      <c r="Q137" s="45">
        <f t="shared" si="26"/>
        <v>1</v>
      </c>
      <c r="R137" s="22">
        <f t="shared" si="18"/>
        <v>0</v>
      </c>
      <c r="S137" s="22">
        <f t="shared" si="19"/>
        <v>1</v>
      </c>
      <c r="T137" s="22" t="e">
        <f t="shared" si="20"/>
        <v>#N/A</v>
      </c>
      <c r="U137" s="22">
        <f t="shared" si="21"/>
        <v>2.6859999999999999</v>
      </c>
      <c r="V137" s="22">
        <f t="shared" si="22"/>
        <v>0</v>
      </c>
      <c r="W137" s="22">
        <f t="shared" si="23"/>
        <v>1</v>
      </c>
      <c r="X137" s="22" t="e">
        <f t="shared" si="24"/>
        <v>#N/A</v>
      </c>
      <c r="Y137" s="22">
        <f t="shared" si="25"/>
        <v>2.6859999999999999</v>
      </c>
    </row>
    <row r="138" spans="1:25" x14ac:dyDescent="0.2">
      <c r="A138" s="47"/>
      <c r="B138" s="2" t="s">
        <v>144</v>
      </c>
      <c r="D138" s="34">
        <v>10</v>
      </c>
      <c r="F138" s="6">
        <v>2.9528799999999999</v>
      </c>
      <c r="G138" s="1">
        <v>2.5724900000000002</v>
      </c>
      <c r="H138" s="7">
        <v>1.1478684076517303</v>
      </c>
      <c r="I138" s="6">
        <v>0.65880000000000005</v>
      </c>
      <c r="J138" s="1">
        <v>1.8010600000000001</v>
      </c>
      <c r="M138" s="1" t="s">
        <v>1338</v>
      </c>
      <c r="P138" s="2" t="s">
        <v>1307</v>
      </c>
      <c r="Q138" s="45">
        <f t="shared" si="26"/>
        <v>1</v>
      </c>
      <c r="R138" s="22">
        <f t="shared" si="18"/>
        <v>0</v>
      </c>
      <c r="S138" s="22">
        <f t="shared" si="19"/>
        <v>1</v>
      </c>
      <c r="T138" s="22" t="e">
        <f t="shared" si="20"/>
        <v>#N/A</v>
      </c>
      <c r="U138" s="22">
        <f t="shared" si="21"/>
        <v>2.5724900000000002</v>
      </c>
      <c r="V138" s="22">
        <f t="shared" si="22"/>
        <v>0</v>
      </c>
      <c r="W138" s="22">
        <f t="shared" si="23"/>
        <v>1</v>
      </c>
      <c r="X138" s="22" t="e">
        <f t="shared" si="24"/>
        <v>#N/A</v>
      </c>
      <c r="Y138" s="22">
        <f t="shared" si="25"/>
        <v>2.5724900000000002</v>
      </c>
    </row>
    <row r="139" spans="1:25" ht="93" x14ac:dyDescent="0.2">
      <c r="A139" s="47"/>
      <c r="B139" s="2" t="s">
        <v>145</v>
      </c>
      <c r="C139" s="34">
        <v>0</v>
      </c>
      <c r="F139" s="6">
        <v>3.4649999999999999</v>
      </c>
      <c r="G139" s="1">
        <v>3.0019999999999998</v>
      </c>
      <c r="H139" s="7">
        <v>1.1542305129913391</v>
      </c>
      <c r="I139" s="6">
        <v>0</v>
      </c>
      <c r="J139" s="1">
        <v>0</v>
      </c>
      <c r="K139" s="7" t="s">
        <v>11</v>
      </c>
      <c r="M139" s="1" t="s">
        <v>1360</v>
      </c>
      <c r="N139" s="23" t="s">
        <v>1487</v>
      </c>
      <c r="O139" s="2" t="s">
        <v>1470</v>
      </c>
      <c r="P139" s="2" t="s">
        <v>1307</v>
      </c>
      <c r="Q139" s="45">
        <v>3</v>
      </c>
      <c r="R139" s="22">
        <f t="shared" si="18"/>
        <v>0</v>
      </c>
      <c r="S139" s="22">
        <f t="shared" si="19"/>
        <v>1</v>
      </c>
      <c r="T139" s="22" t="e">
        <f t="shared" si="20"/>
        <v>#N/A</v>
      </c>
      <c r="U139" s="22">
        <f t="shared" si="21"/>
        <v>3.0019999999999998</v>
      </c>
      <c r="V139" s="22">
        <f t="shared" si="22"/>
        <v>0</v>
      </c>
      <c r="W139" s="22">
        <f t="shared" si="23"/>
        <v>1</v>
      </c>
      <c r="X139" s="22" t="e">
        <f t="shared" si="24"/>
        <v>#N/A</v>
      </c>
      <c r="Y139" s="22">
        <f t="shared" si="25"/>
        <v>3.0019999999999998</v>
      </c>
    </row>
    <row r="140" spans="1:25" ht="93" x14ac:dyDescent="0.2">
      <c r="A140" s="47"/>
      <c r="B140" s="2" t="s">
        <v>146</v>
      </c>
      <c r="C140" s="34">
        <v>0</v>
      </c>
      <c r="F140" s="6">
        <v>3.444</v>
      </c>
      <c r="G140" s="1">
        <v>2.9750000000000001</v>
      </c>
      <c r="H140" s="7">
        <v>1.1576470588235293</v>
      </c>
      <c r="I140" s="6">
        <v>0</v>
      </c>
      <c r="J140" s="1">
        <v>0</v>
      </c>
      <c r="K140" s="7" t="s">
        <v>11</v>
      </c>
      <c r="M140" s="1" t="s">
        <v>1360</v>
      </c>
      <c r="N140" s="23" t="s">
        <v>1487</v>
      </c>
      <c r="O140" s="2" t="s">
        <v>1470</v>
      </c>
      <c r="P140" s="2" t="s">
        <v>1307</v>
      </c>
      <c r="Q140" s="45">
        <v>3</v>
      </c>
      <c r="R140" s="22">
        <f t="shared" si="18"/>
        <v>0</v>
      </c>
      <c r="S140" s="22">
        <f t="shared" si="19"/>
        <v>1</v>
      </c>
      <c r="T140" s="22" t="e">
        <f t="shared" si="20"/>
        <v>#N/A</v>
      </c>
      <c r="U140" s="22">
        <f t="shared" si="21"/>
        <v>2.9750000000000001</v>
      </c>
      <c r="V140" s="22">
        <f t="shared" si="22"/>
        <v>0</v>
      </c>
      <c r="W140" s="22">
        <f t="shared" si="23"/>
        <v>1</v>
      </c>
      <c r="X140" s="22" t="e">
        <f t="shared" si="24"/>
        <v>#N/A</v>
      </c>
      <c r="Y140" s="22">
        <f t="shared" si="25"/>
        <v>2.9750000000000001</v>
      </c>
    </row>
    <row r="141" spans="1:25" x14ac:dyDescent="0.2">
      <c r="A141" s="47"/>
      <c r="B141" s="2" t="s">
        <v>147</v>
      </c>
      <c r="C141" s="34">
        <v>0</v>
      </c>
      <c r="F141" s="6">
        <v>2.5597300000000001</v>
      </c>
      <c r="G141" s="1">
        <v>2.2385999999999999</v>
      </c>
      <c r="H141" s="7">
        <v>1.1434512641829715</v>
      </c>
      <c r="I141" s="6">
        <v>1.1604000000000001</v>
      </c>
      <c r="J141" s="1">
        <v>2.47722</v>
      </c>
      <c r="L141" s="6" t="s">
        <v>1324</v>
      </c>
      <c r="P141" s="2" t="s">
        <v>1307</v>
      </c>
      <c r="Q141" s="45">
        <f t="shared" si="26"/>
        <v>1</v>
      </c>
      <c r="R141" s="22">
        <f t="shared" si="18"/>
        <v>0</v>
      </c>
      <c r="S141" s="22">
        <f t="shared" si="19"/>
        <v>1</v>
      </c>
      <c r="T141" s="22" t="e">
        <f t="shared" si="20"/>
        <v>#N/A</v>
      </c>
      <c r="U141" s="22">
        <f t="shared" si="21"/>
        <v>2.2385999999999999</v>
      </c>
      <c r="V141" s="22">
        <f t="shared" si="22"/>
        <v>0</v>
      </c>
      <c r="W141" s="22">
        <f t="shared" si="23"/>
        <v>1</v>
      </c>
      <c r="X141" s="22" t="e">
        <f t="shared" si="24"/>
        <v>#N/A</v>
      </c>
      <c r="Y141" s="22">
        <f t="shared" si="25"/>
        <v>2.2385999999999999</v>
      </c>
    </row>
    <row r="142" spans="1:25" ht="93" x14ac:dyDescent="0.2">
      <c r="A142" s="47"/>
      <c r="B142" s="2" t="s">
        <v>148</v>
      </c>
      <c r="D142" s="34">
        <v>5</v>
      </c>
      <c r="F142" s="6">
        <v>3.4295</v>
      </c>
      <c r="G142" s="1">
        <v>2.9780000000000002</v>
      </c>
      <c r="H142" s="7">
        <v>1.1516118200134318</v>
      </c>
      <c r="I142" s="6" t="e">
        <v>#N/A</v>
      </c>
      <c r="J142" s="1" t="e">
        <v>#N/A</v>
      </c>
      <c r="K142" s="7" t="e">
        <v>#N/A</v>
      </c>
      <c r="L142" s="6" t="s">
        <v>1324</v>
      </c>
      <c r="M142" s="1" t="s">
        <v>1361</v>
      </c>
      <c r="N142" s="23" t="s">
        <v>1490</v>
      </c>
      <c r="O142" s="2" t="s">
        <v>1307</v>
      </c>
      <c r="P142" s="2" t="s">
        <v>1307</v>
      </c>
      <c r="Q142" s="45">
        <v>3</v>
      </c>
      <c r="R142" s="22">
        <f t="shared" si="18"/>
        <v>0</v>
      </c>
      <c r="S142" s="22">
        <f t="shared" si="19"/>
        <v>1</v>
      </c>
      <c r="T142" s="22" t="e">
        <f t="shared" si="20"/>
        <v>#N/A</v>
      </c>
      <c r="U142" s="22">
        <f t="shared" si="21"/>
        <v>2.9780000000000002</v>
      </c>
      <c r="V142" s="22">
        <f t="shared" si="22"/>
        <v>0</v>
      </c>
      <c r="W142" s="22">
        <f t="shared" si="23"/>
        <v>1</v>
      </c>
      <c r="X142" s="22" t="e">
        <f t="shared" si="24"/>
        <v>#N/A</v>
      </c>
      <c r="Y142" s="22">
        <f t="shared" si="25"/>
        <v>2.9780000000000002</v>
      </c>
    </row>
    <row r="143" spans="1:25" ht="45" x14ac:dyDescent="0.2">
      <c r="A143" s="47"/>
      <c r="B143" s="2" t="s">
        <v>149</v>
      </c>
      <c r="C143" s="34">
        <v>0</v>
      </c>
      <c r="F143" s="6">
        <v>3.45139</v>
      </c>
      <c r="G143" s="1">
        <v>2.9141599999999999</v>
      </c>
      <c r="H143" s="7">
        <v>1.184351579872073</v>
      </c>
      <c r="I143" s="6">
        <v>0</v>
      </c>
      <c r="J143" s="1">
        <v>0</v>
      </c>
      <c r="K143" s="7" t="s">
        <v>32</v>
      </c>
      <c r="M143" s="1" t="s">
        <v>1364</v>
      </c>
      <c r="N143" s="23" t="s">
        <v>1498</v>
      </c>
      <c r="P143" s="2" t="s">
        <v>1307</v>
      </c>
      <c r="Q143" s="45">
        <v>3</v>
      </c>
      <c r="R143" s="22">
        <f t="shared" si="18"/>
        <v>0</v>
      </c>
      <c r="S143" s="22">
        <f t="shared" si="19"/>
        <v>1</v>
      </c>
      <c r="T143" s="22" t="e">
        <f t="shared" si="20"/>
        <v>#N/A</v>
      </c>
      <c r="U143" s="22">
        <f t="shared" si="21"/>
        <v>2.9141599999999999</v>
      </c>
      <c r="V143" s="22">
        <f t="shared" si="22"/>
        <v>0</v>
      </c>
      <c r="W143" s="22">
        <f t="shared" si="23"/>
        <v>1</v>
      </c>
      <c r="X143" s="22" t="e">
        <f t="shared" si="24"/>
        <v>#N/A</v>
      </c>
      <c r="Y143" s="22">
        <f t="shared" si="25"/>
        <v>2.9141599999999999</v>
      </c>
    </row>
    <row r="144" spans="1:25" ht="93" x14ac:dyDescent="0.2">
      <c r="A144" s="47"/>
      <c r="B144" s="2" t="s">
        <v>150</v>
      </c>
      <c r="D144" s="34">
        <v>5</v>
      </c>
      <c r="F144" s="6">
        <v>3.4079999999999999</v>
      </c>
      <c r="G144" s="1">
        <v>2.9203999999999999</v>
      </c>
      <c r="H144" s="7">
        <v>1.1669634296671689</v>
      </c>
      <c r="I144" s="6">
        <v>0</v>
      </c>
      <c r="J144" s="1">
        <v>0</v>
      </c>
      <c r="K144" s="7" t="s">
        <v>11</v>
      </c>
      <c r="L144" s="6" t="s">
        <v>1324</v>
      </c>
      <c r="M144" s="1" t="s">
        <v>1361</v>
      </c>
      <c r="N144" s="23" t="s">
        <v>1490</v>
      </c>
      <c r="O144" s="2" t="s">
        <v>1307</v>
      </c>
      <c r="P144" s="2" t="s">
        <v>1307</v>
      </c>
      <c r="Q144" s="45">
        <v>3</v>
      </c>
      <c r="R144" s="22">
        <f t="shared" si="18"/>
        <v>0</v>
      </c>
      <c r="S144" s="22">
        <f t="shared" si="19"/>
        <v>1</v>
      </c>
      <c r="T144" s="22" t="e">
        <f t="shared" si="20"/>
        <v>#N/A</v>
      </c>
      <c r="U144" s="22">
        <f t="shared" si="21"/>
        <v>2.9203999999999999</v>
      </c>
      <c r="V144" s="22">
        <f t="shared" si="22"/>
        <v>0</v>
      </c>
      <c r="W144" s="22">
        <f t="shared" si="23"/>
        <v>1</v>
      </c>
      <c r="X144" s="22" t="e">
        <f t="shared" si="24"/>
        <v>#N/A</v>
      </c>
      <c r="Y144" s="22">
        <f t="shared" si="25"/>
        <v>2.9203999999999999</v>
      </c>
    </row>
    <row r="145" spans="1:25" x14ac:dyDescent="0.2">
      <c r="A145" s="47"/>
      <c r="B145" s="2" t="s">
        <v>151</v>
      </c>
      <c r="F145" s="25">
        <v>3.3729</v>
      </c>
      <c r="G145" s="1">
        <v>2.8575499999999998</v>
      </c>
      <c r="H145" s="7">
        <v>1.1803468005809172</v>
      </c>
      <c r="I145" s="6">
        <v>0</v>
      </c>
      <c r="J145" s="1">
        <v>0</v>
      </c>
      <c r="K145" s="7" t="s">
        <v>11</v>
      </c>
      <c r="L145" s="6" t="s">
        <v>1324</v>
      </c>
      <c r="O145" s="2" t="s">
        <v>1472</v>
      </c>
      <c r="P145" s="2" t="s">
        <v>1307</v>
      </c>
      <c r="Q145" s="45">
        <v>4</v>
      </c>
      <c r="R145" s="22">
        <f t="shared" si="18"/>
        <v>0</v>
      </c>
      <c r="S145" s="22">
        <f t="shared" si="19"/>
        <v>1</v>
      </c>
      <c r="T145" s="22" t="e">
        <f t="shared" si="20"/>
        <v>#N/A</v>
      </c>
      <c r="U145" s="22">
        <f t="shared" si="21"/>
        <v>2.8575499999999998</v>
      </c>
      <c r="V145" s="22">
        <f t="shared" si="22"/>
        <v>0</v>
      </c>
      <c r="W145" s="22">
        <f t="shared" si="23"/>
        <v>1</v>
      </c>
      <c r="X145" s="22" t="e">
        <f t="shared" si="24"/>
        <v>#N/A</v>
      </c>
      <c r="Y145" s="22">
        <f t="shared" si="25"/>
        <v>2.8575499999999998</v>
      </c>
    </row>
    <row r="146" spans="1:25" ht="48" x14ac:dyDescent="0.2">
      <c r="A146" s="47"/>
      <c r="B146" s="2" t="s">
        <v>152</v>
      </c>
      <c r="F146" s="6">
        <v>2.8595000000000002</v>
      </c>
      <c r="G146" s="1">
        <v>2.3635000000000002</v>
      </c>
      <c r="H146" s="7">
        <v>1.2098582610535222</v>
      </c>
      <c r="I146" s="6">
        <v>0</v>
      </c>
      <c r="J146" s="1">
        <v>0</v>
      </c>
      <c r="K146" s="7" t="s">
        <v>11</v>
      </c>
      <c r="M146" s="1" t="s">
        <v>1349</v>
      </c>
      <c r="N146" s="23" t="s">
        <v>1499</v>
      </c>
      <c r="O146" s="2" t="s">
        <v>1468</v>
      </c>
      <c r="P146" s="2" t="s">
        <v>1307</v>
      </c>
      <c r="Q146" s="45">
        <v>3</v>
      </c>
      <c r="R146" s="22">
        <f t="shared" si="18"/>
        <v>0</v>
      </c>
      <c r="S146" s="22">
        <f t="shared" si="19"/>
        <v>1</v>
      </c>
      <c r="T146" s="22" t="e">
        <f t="shared" si="20"/>
        <v>#N/A</v>
      </c>
      <c r="U146" s="22">
        <f t="shared" si="21"/>
        <v>2.3635000000000002</v>
      </c>
      <c r="V146" s="22">
        <f t="shared" si="22"/>
        <v>0</v>
      </c>
      <c r="W146" s="22">
        <f t="shared" si="23"/>
        <v>1</v>
      </c>
      <c r="X146" s="22" t="e">
        <f t="shared" si="24"/>
        <v>#N/A</v>
      </c>
      <c r="Y146" s="22">
        <f t="shared" si="25"/>
        <v>2.3635000000000002</v>
      </c>
    </row>
    <row r="147" spans="1:25" ht="32" x14ac:dyDescent="0.2">
      <c r="A147" s="47"/>
      <c r="B147" s="2" t="s">
        <v>153</v>
      </c>
      <c r="F147" s="6">
        <v>2.891</v>
      </c>
      <c r="G147" s="1">
        <v>2.3389000000000002</v>
      </c>
      <c r="H147" s="7">
        <v>1.2360511351490016</v>
      </c>
      <c r="I147" s="6">
        <v>0</v>
      </c>
      <c r="J147" s="1">
        <v>0</v>
      </c>
      <c r="K147" s="7" t="s">
        <v>11</v>
      </c>
      <c r="M147" s="1" t="s">
        <v>1334</v>
      </c>
      <c r="N147" s="23" t="s">
        <v>1365</v>
      </c>
      <c r="O147" s="2" t="s">
        <v>1307</v>
      </c>
      <c r="P147" s="2" t="s">
        <v>1307</v>
      </c>
      <c r="Q147" s="45">
        <v>3</v>
      </c>
      <c r="R147" s="22">
        <f t="shared" si="18"/>
        <v>0</v>
      </c>
      <c r="S147" s="22">
        <f t="shared" si="19"/>
        <v>1</v>
      </c>
      <c r="T147" s="22" t="e">
        <f t="shared" si="20"/>
        <v>#N/A</v>
      </c>
      <c r="U147" s="22">
        <f t="shared" si="21"/>
        <v>2.3389000000000002</v>
      </c>
      <c r="V147" s="22">
        <f t="shared" si="22"/>
        <v>0</v>
      </c>
      <c r="W147" s="22">
        <f t="shared" si="23"/>
        <v>1</v>
      </c>
      <c r="X147" s="22" t="e">
        <f t="shared" si="24"/>
        <v>#N/A</v>
      </c>
      <c r="Y147" s="22">
        <f t="shared" si="25"/>
        <v>2.3389000000000002</v>
      </c>
    </row>
    <row r="148" spans="1:25" x14ac:dyDescent="0.2">
      <c r="A148" s="47"/>
      <c r="B148" s="2" t="s">
        <v>154</v>
      </c>
      <c r="F148" s="6">
        <v>2.8588</v>
      </c>
      <c r="G148" s="1">
        <v>2.3593000000000002</v>
      </c>
      <c r="H148" s="7">
        <v>1.2117153392955538</v>
      </c>
      <c r="I148" s="6">
        <v>0</v>
      </c>
      <c r="J148" s="1">
        <v>0</v>
      </c>
      <c r="K148" s="7" t="s">
        <v>11</v>
      </c>
      <c r="L148" s="6" t="s">
        <v>1324</v>
      </c>
      <c r="O148" s="2" t="s">
        <v>1468</v>
      </c>
      <c r="P148" s="2" t="s">
        <v>1307</v>
      </c>
      <c r="Q148" s="45">
        <v>2</v>
      </c>
      <c r="R148" s="22">
        <f t="shared" si="18"/>
        <v>0</v>
      </c>
      <c r="S148" s="22">
        <f t="shared" si="19"/>
        <v>1</v>
      </c>
      <c r="T148" s="22" t="e">
        <f t="shared" si="20"/>
        <v>#N/A</v>
      </c>
      <c r="U148" s="22">
        <f t="shared" si="21"/>
        <v>2.3593000000000002</v>
      </c>
      <c r="V148" s="22">
        <f t="shared" si="22"/>
        <v>0</v>
      </c>
      <c r="W148" s="22">
        <f t="shared" si="23"/>
        <v>1</v>
      </c>
      <c r="X148" s="22" t="e">
        <f t="shared" si="24"/>
        <v>#N/A</v>
      </c>
      <c r="Y148" s="22">
        <f t="shared" si="25"/>
        <v>2.3593000000000002</v>
      </c>
    </row>
    <row r="149" spans="1:25" x14ac:dyDescent="0.2">
      <c r="A149" s="47"/>
      <c r="B149" s="2" t="s">
        <v>155</v>
      </c>
      <c r="F149" s="6">
        <v>2.835</v>
      </c>
      <c r="G149" s="1">
        <v>2.4430000000000001</v>
      </c>
      <c r="H149" s="7">
        <v>1.1604584527220629</v>
      </c>
      <c r="I149" s="6" t="e">
        <v>#N/A</v>
      </c>
      <c r="J149" s="1" t="e">
        <v>#N/A</v>
      </c>
      <c r="K149" s="7" t="e">
        <v>#N/A</v>
      </c>
      <c r="L149" s="6" t="s">
        <v>1324</v>
      </c>
      <c r="P149" s="2" t="s">
        <v>1477</v>
      </c>
      <c r="Q149" s="45">
        <v>4</v>
      </c>
      <c r="R149" s="22">
        <f t="shared" si="18"/>
        <v>0</v>
      </c>
      <c r="S149" s="22">
        <f t="shared" si="19"/>
        <v>0</v>
      </c>
      <c r="T149" s="22" t="e">
        <f t="shared" si="20"/>
        <v>#N/A</v>
      </c>
      <c r="U149" s="22" t="e">
        <f t="shared" si="21"/>
        <v>#N/A</v>
      </c>
      <c r="V149" s="22">
        <f t="shared" si="22"/>
        <v>0</v>
      </c>
      <c r="W149" s="22">
        <f t="shared" si="23"/>
        <v>1</v>
      </c>
      <c r="X149" s="22" t="e">
        <f t="shared" si="24"/>
        <v>#N/A</v>
      </c>
      <c r="Y149" s="22">
        <f t="shared" si="25"/>
        <v>2.4430000000000001</v>
      </c>
    </row>
    <row r="150" spans="1:25" ht="64" x14ac:dyDescent="0.2">
      <c r="A150" s="47"/>
      <c r="B150" s="2" t="s">
        <v>156</v>
      </c>
      <c r="F150" s="6">
        <v>2.8290000000000002</v>
      </c>
      <c r="G150" s="1">
        <v>2.3102999999999998</v>
      </c>
      <c r="H150" s="7">
        <v>1.2245162965848593</v>
      </c>
      <c r="I150" s="6">
        <v>0</v>
      </c>
      <c r="J150" s="1">
        <v>0</v>
      </c>
      <c r="K150" s="7" t="s">
        <v>11</v>
      </c>
      <c r="L150" s="6" t="s">
        <v>1348</v>
      </c>
      <c r="M150" s="1" t="s">
        <v>1347</v>
      </c>
      <c r="N150" s="23" t="s">
        <v>1485</v>
      </c>
      <c r="O150" s="2" t="s">
        <v>1468</v>
      </c>
      <c r="P150" s="2" t="s">
        <v>1307</v>
      </c>
      <c r="Q150" s="45">
        <v>2</v>
      </c>
      <c r="R150" s="22">
        <f t="shared" si="18"/>
        <v>0</v>
      </c>
      <c r="S150" s="22">
        <f t="shared" si="19"/>
        <v>1</v>
      </c>
      <c r="T150" s="22" t="e">
        <f t="shared" si="20"/>
        <v>#N/A</v>
      </c>
      <c r="U150" s="22">
        <f t="shared" si="21"/>
        <v>2.3102999999999998</v>
      </c>
      <c r="V150" s="22">
        <f t="shared" si="22"/>
        <v>0</v>
      </c>
      <c r="W150" s="22">
        <f t="shared" si="23"/>
        <v>1</v>
      </c>
      <c r="X150" s="22" t="e">
        <f t="shared" si="24"/>
        <v>#N/A</v>
      </c>
      <c r="Y150" s="22">
        <f t="shared" si="25"/>
        <v>2.3102999999999998</v>
      </c>
    </row>
    <row r="151" spans="1:25" x14ac:dyDescent="0.2">
      <c r="A151" s="47"/>
      <c r="B151" s="2" t="s">
        <v>157</v>
      </c>
      <c r="F151" s="25">
        <v>2.7839999999999998</v>
      </c>
      <c r="G151" s="1">
        <v>2.2806000000000002</v>
      </c>
      <c r="H151" s="7">
        <v>1.2207313864772427</v>
      </c>
      <c r="I151" s="6">
        <v>0</v>
      </c>
      <c r="J151" s="1">
        <v>0</v>
      </c>
      <c r="K151" s="7" t="s">
        <v>11</v>
      </c>
      <c r="L151" s="6" t="s">
        <v>1324</v>
      </c>
      <c r="O151" s="2" t="s">
        <v>1468</v>
      </c>
      <c r="P151" s="2" t="s">
        <v>1307</v>
      </c>
      <c r="Q151" s="45">
        <v>2</v>
      </c>
      <c r="R151" s="22">
        <f t="shared" si="18"/>
        <v>0</v>
      </c>
      <c r="S151" s="22">
        <f t="shared" si="19"/>
        <v>1</v>
      </c>
      <c r="T151" s="22" t="e">
        <f t="shared" si="20"/>
        <v>#N/A</v>
      </c>
      <c r="U151" s="22">
        <f t="shared" si="21"/>
        <v>2.2806000000000002</v>
      </c>
      <c r="V151" s="22">
        <f t="shared" si="22"/>
        <v>0</v>
      </c>
      <c r="W151" s="22">
        <f t="shared" si="23"/>
        <v>1</v>
      </c>
      <c r="X151" s="22" t="e">
        <f t="shared" si="24"/>
        <v>#N/A</v>
      </c>
      <c r="Y151" s="22">
        <f t="shared" si="25"/>
        <v>2.2806000000000002</v>
      </c>
    </row>
    <row r="152" spans="1:25" x14ac:dyDescent="0.2">
      <c r="A152" s="47"/>
      <c r="B152" s="2" t="s">
        <v>158</v>
      </c>
      <c r="F152" s="6">
        <v>2.879</v>
      </c>
      <c r="G152" s="1">
        <v>2.3519999999999999</v>
      </c>
      <c r="H152" s="7">
        <v>1.2240646258503403</v>
      </c>
      <c r="I152" s="6">
        <v>0</v>
      </c>
      <c r="J152" s="1">
        <v>0</v>
      </c>
      <c r="K152" s="7" t="s">
        <v>11</v>
      </c>
      <c r="L152" s="6" t="s">
        <v>1324</v>
      </c>
      <c r="O152" s="2" t="s">
        <v>1468</v>
      </c>
      <c r="P152" s="2" t="s">
        <v>1307</v>
      </c>
      <c r="Q152" s="45">
        <v>2</v>
      </c>
      <c r="R152" s="22">
        <f t="shared" si="18"/>
        <v>0</v>
      </c>
      <c r="S152" s="22">
        <f t="shared" si="19"/>
        <v>1</v>
      </c>
      <c r="T152" s="22" t="e">
        <f t="shared" si="20"/>
        <v>#N/A</v>
      </c>
      <c r="U152" s="22">
        <f t="shared" si="21"/>
        <v>2.3519999999999999</v>
      </c>
      <c r="V152" s="22">
        <f t="shared" si="22"/>
        <v>0</v>
      </c>
      <c r="W152" s="22">
        <f t="shared" si="23"/>
        <v>1</v>
      </c>
      <c r="X152" s="22" t="e">
        <f t="shared" si="24"/>
        <v>#N/A</v>
      </c>
      <c r="Y152" s="22">
        <f t="shared" si="25"/>
        <v>2.3519999999999999</v>
      </c>
    </row>
    <row r="153" spans="1:25" ht="61" x14ac:dyDescent="0.2">
      <c r="A153" s="47"/>
      <c r="B153" s="2" t="s">
        <v>159</v>
      </c>
      <c r="F153" s="6">
        <v>2.8213599999999999</v>
      </c>
      <c r="G153" s="1">
        <v>2.3768199999999999</v>
      </c>
      <c r="H153" s="7">
        <v>1.1870314117181779</v>
      </c>
      <c r="I153" s="6">
        <v>0</v>
      </c>
      <c r="J153" s="1">
        <v>0</v>
      </c>
      <c r="K153" s="7" t="s">
        <v>11</v>
      </c>
      <c r="M153" s="24" t="s">
        <v>1408</v>
      </c>
      <c r="N153" s="23" t="s">
        <v>1489</v>
      </c>
      <c r="O153" s="2" t="s">
        <v>1307</v>
      </c>
      <c r="P153" s="2" t="s">
        <v>1307</v>
      </c>
      <c r="Q153" s="45">
        <v>3</v>
      </c>
      <c r="R153" s="22">
        <f t="shared" si="18"/>
        <v>0</v>
      </c>
      <c r="S153" s="22">
        <f t="shared" si="19"/>
        <v>1</v>
      </c>
      <c r="T153" s="22" t="e">
        <f t="shared" si="20"/>
        <v>#N/A</v>
      </c>
      <c r="U153" s="22">
        <f t="shared" si="21"/>
        <v>2.3768199999999999</v>
      </c>
      <c r="V153" s="22">
        <f t="shared" si="22"/>
        <v>0</v>
      </c>
      <c r="W153" s="22">
        <f t="shared" si="23"/>
        <v>1</v>
      </c>
      <c r="X153" s="22" t="e">
        <f t="shared" si="24"/>
        <v>#N/A</v>
      </c>
      <c r="Y153" s="22">
        <f t="shared" si="25"/>
        <v>2.3768199999999999</v>
      </c>
    </row>
    <row r="154" spans="1:25" ht="64" x14ac:dyDescent="0.2">
      <c r="A154" s="47"/>
      <c r="B154" s="2" t="s">
        <v>160</v>
      </c>
      <c r="F154" s="25">
        <v>2.8090000000000002</v>
      </c>
      <c r="G154" s="1">
        <v>2.3675999999999999</v>
      </c>
      <c r="H154" s="7">
        <v>1.1864335191755364</v>
      </c>
      <c r="I154" s="6">
        <v>0</v>
      </c>
      <c r="J154" s="1">
        <v>0</v>
      </c>
      <c r="K154" s="7" t="s">
        <v>11</v>
      </c>
      <c r="L154" s="6" t="s">
        <v>1348</v>
      </c>
      <c r="M154" s="1" t="s">
        <v>1347</v>
      </c>
      <c r="N154" s="23" t="s">
        <v>1485</v>
      </c>
      <c r="O154" s="2" t="s">
        <v>1468</v>
      </c>
      <c r="P154" s="2" t="s">
        <v>1307</v>
      </c>
      <c r="Q154" s="45">
        <v>3</v>
      </c>
      <c r="R154" s="22">
        <f t="shared" si="18"/>
        <v>0</v>
      </c>
      <c r="S154" s="22">
        <f t="shared" si="19"/>
        <v>1</v>
      </c>
      <c r="T154" s="22" t="e">
        <f t="shared" si="20"/>
        <v>#N/A</v>
      </c>
      <c r="U154" s="22">
        <f t="shared" si="21"/>
        <v>2.3675999999999999</v>
      </c>
      <c r="V154" s="22">
        <f t="shared" si="22"/>
        <v>0</v>
      </c>
      <c r="W154" s="22">
        <f t="shared" si="23"/>
        <v>1</v>
      </c>
      <c r="X154" s="22" t="e">
        <f t="shared" si="24"/>
        <v>#N/A</v>
      </c>
      <c r="Y154" s="22">
        <f t="shared" si="25"/>
        <v>2.3675999999999999</v>
      </c>
    </row>
    <row r="155" spans="1:25" x14ac:dyDescent="0.2">
      <c r="A155" s="47"/>
      <c r="B155" s="2" t="s">
        <v>161</v>
      </c>
      <c r="C155" s="34">
        <v>0</v>
      </c>
      <c r="F155" s="6">
        <v>3.1438000000000001</v>
      </c>
      <c r="G155" s="1">
        <v>2.7742100000000001</v>
      </c>
      <c r="H155" s="7">
        <v>1.1332235122791714</v>
      </c>
      <c r="I155" s="6">
        <v>1.6782999999999999</v>
      </c>
      <c r="J155" s="1">
        <v>3.1753499999999999</v>
      </c>
      <c r="P155" s="2" t="s">
        <v>1307</v>
      </c>
      <c r="Q155" s="45">
        <f t="shared" si="26"/>
        <v>1</v>
      </c>
      <c r="R155" s="22">
        <f t="shared" si="18"/>
        <v>0</v>
      </c>
      <c r="S155" s="22">
        <f t="shared" si="19"/>
        <v>1</v>
      </c>
      <c r="T155" s="22" t="e">
        <f t="shared" si="20"/>
        <v>#N/A</v>
      </c>
      <c r="U155" s="22">
        <f t="shared" si="21"/>
        <v>2.7742100000000001</v>
      </c>
      <c r="V155" s="22">
        <f t="shared" si="22"/>
        <v>0</v>
      </c>
      <c r="W155" s="22">
        <f t="shared" si="23"/>
        <v>1</v>
      </c>
      <c r="X155" s="22" t="e">
        <f t="shared" si="24"/>
        <v>#N/A</v>
      </c>
      <c r="Y155" s="22">
        <f t="shared" si="25"/>
        <v>2.7742100000000001</v>
      </c>
    </row>
    <row r="156" spans="1:25" x14ac:dyDescent="0.2">
      <c r="A156" s="47"/>
      <c r="B156" s="2" t="s">
        <v>162</v>
      </c>
      <c r="F156" s="6">
        <v>2.8616600000000001</v>
      </c>
      <c r="G156" s="1">
        <v>2.5112800000000002</v>
      </c>
      <c r="H156" s="7">
        <v>1.1395224745946291</v>
      </c>
      <c r="I156" s="6" t="e">
        <v>#N/A</v>
      </c>
      <c r="J156" s="1" t="e">
        <v>#N/A</v>
      </c>
      <c r="K156" s="7" t="e">
        <v>#N/A</v>
      </c>
      <c r="L156" s="6" t="s">
        <v>1324</v>
      </c>
      <c r="Q156" s="45">
        <v>4</v>
      </c>
      <c r="R156" s="22">
        <f t="shared" si="18"/>
        <v>0</v>
      </c>
      <c r="S156" s="22">
        <f t="shared" si="19"/>
        <v>0</v>
      </c>
      <c r="T156" s="22" t="e">
        <f t="shared" si="20"/>
        <v>#N/A</v>
      </c>
      <c r="U156" s="22" t="e">
        <f t="shared" si="21"/>
        <v>#N/A</v>
      </c>
      <c r="V156" s="22">
        <f t="shared" si="22"/>
        <v>0</v>
      </c>
      <c r="W156" s="22">
        <f t="shared" si="23"/>
        <v>0</v>
      </c>
      <c r="X156" s="22" t="e">
        <f t="shared" si="24"/>
        <v>#N/A</v>
      </c>
      <c r="Y156" s="22" t="e">
        <f t="shared" si="25"/>
        <v>#N/A</v>
      </c>
    </row>
    <row r="157" spans="1:25" x14ac:dyDescent="0.2">
      <c r="A157" s="47"/>
      <c r="B157" s="2" t="s">
        <v>163</v>
      </c>
      <c r="F157" s="6">
        <v>2.8043999999999998</v>
      </c>
      <c r="G157" s="1">
        <v>2.3098999999999998</v>
      </c>
      <c r="H157" s="7">
        <v>1.2140785315381619</v>
      </c>
      <c r="I157" s="6" t="e">
        <v>#N/A</v>
      </c>
      <c r="J157" s="1" t="e">
        <v>#N/A</v>
      </c>
      <c r="K157" s="7" t="e">
        <v>#N/A</v>
      </c>
      <c r="L157" s="6" t="s">
        <v>1324</v>
      </c>
      <c r="O157" s="2" t="s">
        <v>1468</v>
      </c>
      <c r="P157" s="2" t="s">
        <v>1307</v>
      </c>
      <c r="Q157" s="45">
        <v>2</v>
      </c>
      <c r="R157" s="22">
        <f t="shared" si="18"/>
        <v>0</v>
      </c>
      <c r="S157" s="22">
        <f t="shared" si="19"/>
        <v>1</v>
      </c>
      <c r="T157" s="22" t="e">
        <f t="shared" si="20"/>
        <v>#N/A</v>
      </c>
      <c r="U157" s="22">
        <f t="shared" si="21"/>
        <v>2.3098999999999998</v>
      </c>
      <c r="V157" s="22">
        <f t="shared" si="22"/>
        <v>0</v>
      </c>
      <c r="W157" s="22">
        <f t="shared" si="23"/>
        <v>1</v>
      </c>
      <c r="X157" s="22" t="e">
        <f t="shared" si="24"/>
        <v>#N/A</v>
      </c>
      <c r="Y157" s="22">
        <f t="shared" si="25"/>
        <v>2.3098999999999998</v>
      </c>
    </row>
    <row r="158" spans="1:25" ht="61" x14ac:dyDescent="0.2">
      <c r="A158" s="47"/>
      <c r="B158" s="2" t="s">
        <v>164</v>
      </c>
      <c r="F158" s="6">
        <v>2.9651900000000002</v>
      </c>
      <c r="G158" s="1">
        <v>2.4331</v>
      </c>
      <c r="H158" s="7">
        <v>1.2186880933788171</v>
      </c>
      <c r="I158" s="6">
        <v>0</v>
      </c>
      <c r="J158" s="1">
        <v>0</v>
      </c>
      <c r="K158" s="7" t="s">
        <v>11</v>
      </c>
      <c r="M158" s="1" t="s">
        <v>1349</v>
      </c>
      <c r="N158" s="23" t="s">
        <v>1500</v>
      </c>
      <c r="O158" s="2" t="s">
        <v>1307</v>
      </c>
      <c r="P158" s="2" t="s">
        <v>1307</v>
      </c>
      <c r="Q158" s="45">
        <v>3</v>
      </c>
      <c r="R158" s="22">
        <f t="shared" si="18"/>
        <v>0</v>
      </c>
      <c r="S158" s="22">
        <f t="shared" si="19"/>
        <v>1</v>
      </c>
      <c r="T158" s="22" t="e">
        <f t="shared" si="20"/>
        <v>#N/A</v>
      </c>
      <c r="U158" s="22">
        <f t="shared" si="21"/>
        <v>2.4331</v>
      </c>
      <c r="V158" s="22">
        <f t="shared" si="22"/>
        <v>0</v>
      </c>
      <c r="W158" s="22">
        <f t="shared" si="23"/>
        <v>1</v>
      </c>
      <c r="X158" s="22" t="e">
        <f t="shared" si="24"/>
        <v>#N/A</v>
      </c>
      <c r="Y158" s="22">
        <f t="shared" si="25"/>
        <v>2.4331</v>
      </c>
    </row>
    <row r="159" spans="1:25" x14ac:dyDescent="0.2">
      <c r="A159" s="47"/>
      <c r="B159" s="2" t="s">
        <v>165</v>
      </c>
      <c r="C159" s="34">
        <v>8</v>
      </c>
      <c r="F159" s="6">
        <v>2.8425699999999998</v>
      </c>
      <c r="G159" s="1">
        <v>2.4797699999999998</v>
      </c>
      <c r="H159" s="7">
        <v>1.1463038910866734</v>
      </c>
      <c r="I159" s="6">
        <v>0.87129999999999996</v>
      </c>
      <c r="J159" s="1">
        <v>2.08751</v>
      </c>
      <c r="P159" s="2" t="s">
        <v>1307</v>
      </c>
      <c r="Q159" s="45">
        <f t="shared" si="26"/>
        <v>1</v>
      </c>
      <c r="R159" s="22">
        <f t="shared" si="18"/>
        <v>0</v>
      </c>
      <c r="S159" s="22">
        <f t="shared" si="19"/>
        <v>1</v>
      </c>
      <c r="T159" s="22" t="e">
        <f t="shared" si="20"/>
        <v>#N/A</v>
      </c>
      <c r="U159" s="22">
        <f t="shared" si="21"/>
        <v>2.4797699999999998</v>
      </c>
      <c r="V159" s="22">
        <f t="shared" si="22"/>
        <v>0</v>
      </c>
      <c r="W159" s="22">
        <f t="shared" si="23"/>
        <v>1</v>
      </c>
      <c r="X159" s="22" t="e">
        <f t="shared" si="24"/>
        <v>#N/A</v>
      </c>
      <c r="Y159" s="22">
        <f t="shared" si="25"/>
        <v>2.4797699999999998</v>
      </c>
    </row>
    <row r="160" spans="1:25" x14ac:dyDescent="0.2">
      <c r="A160" s="47"/>
      <c r="B160" s="2" t="s">
        <v>166</v>
      </c>
      <c r="C160" s="34">
        <v>8</v>
      </c>
      <c r="F160" s="6">
        <v>3.17279</v>
      </c>
      <c r="G160" s="1">
        <v>2.7060399999999998</v>
      </c>
      <c r="H160" s="7">
        <v>1.1724845161194957</v>
      </c>
      <c r="I160" s="6">
        <v>0.33289999999999997</v>
      </c>
      <c r="J160" s="1">
        <v>1.36175</v>
      </c>
      <c r="P160" s="2" t="s">
        <v>1307</v>
      </c>
      <c r="Q160" s="45">
        <f t="shared" si="26"/>
        <v>1</v>
      </c>
      <c r="R160" s="22">
        <f t="shared" si="18"/>
        <v>0</v>
      </c>
      <c r="S160" s="22">
        <f t="shared" si="19"/>
        <v>1</v>
      </c>
      <c r="T160" s="22" t="e">
        <f t="shared" si="20"/>
        <v>#N/A</v>
      </c>
      <c r="U160" s="22">
        <f t="shared" si="21"/>
        <v>2.7060399999999998</v>
      </c>
      <c r="V160" s="22">
        <f t="shared" si="22"/>
        <v>0</v>
      </c>
      <c r="W160" s="22">
        <f t="shared" si="23"/>
        <v>1</v>
      </c>
      <c r="X160" s="22" t="e">
        <f t="shared" si="24"/>
        <v>#N/A</v>
      </c>
      <c r="Y160" s="22">
        <f t="shared" si="25"/>
        <v>2.7060399999999998</v>
      </c>
    </row>
    <row r="161" spans="1:25" x14ac:dyDescent="0.2">
      <c r="A161" s="47"/>
      <c r="B161" s="2" t="s">
        <v>167</v>
      </c>
      <c r="C161" s="34">
        <v>8</v>
      </c>
      <c r="F161" s="6">
        <v>2.8180000000000001</v>
      </c>
      <c r="G161" s="1">
        <v>2.2995000000000001</v>
      </c>
      <c r="H161" s="7">
        <v>1.2254838008262665</v>
      </c>
      <c r="I161" s="6" t="e">
        <v>#N/A</v>
      </c>
      <c r="J161" s="1" t="e">
        <v>#N/A</v>
      </c>
      <c r="K161" s="7" t="e">
        <v>#N/A</v>
      </c>
      <c r="M161" s="1" t="s">
        <v>1366</v>
      </c>
      <c r="P161" s="2" t="s">
        <v>1477</v>
      </c>
      <c r="Q161" s="45">
        <v>4</v>
      </c>
      <c r="R161" s="22">
        <f t="shared" si="18"/>
        <v>0</v>
      </c>
      <c r="S161" s="22">
        <f t="shared" si="19"/>
        <v>0</v>
      </c>
      <c r="T161" s="22" t="e">
        <f t="shared" si="20"/>
        <v>#N/A</v>
      </c>
      <c r="U161" s="22" t="e">
        <f t="shared" si="21"/>
        <v>#N/A</v>
      </c>
      <c r="V161" s="22">
        <f t="shared" si="22"/>
        <v>0</v>
      </c>
      <c r="W161" s="22">
        <f t="shared" si="23"/>
        <v>1</v>
      </c>
      <c r="X161" s="22" t="e">
        <f t="shared" si="24"/>
        <v>#N/A</v>
      </c>
      <c r="Y161" s="22">
        <f t="shared" si="25"/>
        <v>2.2995000000000001</v>
      </c>
    </row>
    <row r="162" spans="1:25" x14ac:dyDescent="0.2">
      <c r="A162" s="47"/>
      <c r="B162" s="2" t="s">
        <v>168</v>
      </c>
      <c r="C162" s="34">
        <v>8</v>
      </c>
      <c r="F162" s="6">
        <v>2.8069999999999999</v>
      </c>
      <c r="G162" s="1">
        <v>2.42</v>
      </c>
      <c r="H162" s="7">
        <v>1.1599173553719009</v>
      </c>
      <c r="I162" s="6" t="e">
        <v>#N/A</v>
      </c>
      <c r="J162" s="1" t="e">
        <v>#N/A</v>
      </c>
      <c r="K162" s="7" t="e">
        <v>#N/A</v>
      </c>
      <c r="M162" s="1" t="s">
        <v>1366</v>
      </c>
      <c r="P162" s="2" t="s">
        <v>1477</v>
      </c>
      <c r="Q162" s="45">
        <v>4</v>
      </c>
      <c r="R162" s="22">
        <f t="shared" si="18"/>
        <v>0</v>
      </c>
      <c r="S162" s="22">
        <f t="shared" si="19"/>
        <v>0</v>
      </c>
      <c r="T162" s="22" t="e">
        <f t="shared" si="20"/>
        <v>#N/A</v>
      </c>
      <c r="U162" s="22" t="e">
        <f t="shared" si="21"/>
        <v>#N/A</v>
      </c>
      <c r="V162" s="22">
        <f t="shared" si="22"/>
        <v>0</v>
      </c>
      <c r="W162" s="22">
        <f t="shared" si="23"/>
        <v>1</v>
      </c>
      <c r="X162" s="22" t="e">
        <f t="shared" si="24"/>
        <v>#N/A</v>
      </c>
      <c r="Y162" s="22">
        <f t="shared" si="25"/>
        <v>2.42</v>
      </c>
    </row>
    <row r="163" spans="1:25" ht="61" x14ac:dyDescent="0.2">
      <c r="A163" s="47"/>
      <c r="B163" s="2" t="s">
        <v>169</v>
      </c>
      <c r="F163" s="6">
        <v>2.6702900000000001</v>
      </c>
      <c r="G163" s="1">
        <v>2.4161600000000001</v>
      </c>
      <c r="H163" s="7">
        <v>1.1051792927620687</v>
      </c>
      <c r="I163" s="6">
        <v>0</v>
      </c>
      <c r="J163" s="1">
        <v>0</v>
      </c>
      <c r="K163" s="7" t="s">
        <v>11</v>
      </c>
      <c r="M163" s="1" t="s">
        <v>1312</v>
      </c>
      <c r="N163" s="23" t="s">
        <v>1501</v>
      </c>
      <c r="P163" s="2" t="s">
        <v>1307</v>
      </c>
      <c r="Q163" s="45">
        <v>3</v>
      </c>
      <c r="R163" s="22">
        <f t="shared" si="18"/>
        <v>0</v>
      </c>
      <c r="S163" s="22">
        <f t="shared" si="19"/>
        <v>1</v>
      </c>
      <c r="T163" s="22" t="e">
        <f t="shared" si="20"/>
        <v>#N/A</v>
      </c>
      <c r="U163" s="22">
        <f t="shared" si="21"/>
        <v>2.4161600000000001</v>
      </c>
      <c r="V163" s="22">
        <f t="shared" si="22"/>
        <v>0</v>
      </c>
      <c r="W163" s="22">
        <f t="shared" si="23"/>
        <v>1</v>
      </c>
      <c r="X163" s="22" t="e">
        <f t="shared" si="24"/>
        <v>#N/A</v>
      </c>
      <c r="Y163" s="22">
        <f t="shared" si="25"/>
        <v>2.4161600000000001</v>
      </c>
    </row>
    <row r="164" spans="1:25" x14ac:dyDescent="0.2">
      <c r="A164" s="47"/>
      <c r="B164" s="2" t="s">
        <v>170</v>
      </c>
      <c r="C164" s="34">
        <v>8</v>
      </c>
      <c r="F164" s="6">
        <v>3.1943000000000001</v>
      </c>
      <c r="G164" s="1">
        <v>3.0184000000000002</v>
      </c>
      <c r="H164" s="7">
        <v>1.0582759077657036</v>
      </c>
      <c r="I164" s="6">
        <v>0.53979999999999995</v>
      </c>
      <c r="J164" s="1">
        <v>1.6406499999999999</v>
      </c>
      <c r="P164" s="2" t="s">
        <v>1307</v>
      </c>
      <c r="Q164" s="45">
        <f t="shared" si="26"/>
        <v>1</v>
      </c>
      <c r="R164" s="22">
        <f t="shared" si="18"/>
        <v>0</v>
      </c>
      <c r="S164" s="22">
        <f t="shared" si="19"/>
        <v>1</v>
      </c>
      <c r="T164" s="22" t="e">
        <f t="shared" si="20"/>
        <v>#N/A</v>
      </c>
      <c r="U164" s="22">
        <f t="shared" si="21"/>
        <v>3.0184000000000002</v>
      </c>
      <c r="V164" s="22">
        <f t="shared" si="22"/>
        <v>0</v>
      </c>
      <c r="W164" s="22">
        <f t="shared" si="23"/>
        <v>1</v>
      </c>
      <c r="X164" s="22" t="e">
        <f t="shared" si="24"/>
        <v>#N/A</v>
      </c>
      <c r="Y164" s="22">
        <f t="shared" si="25"/>
        <v>3.0184000000000002</v>
      </c>
    </row>
    <row r="165" spans="1:25" ht="48" x14ac:dyDescent="0.2">
      <c r="A165" s="47"/>
      <c r="B165" s="2" t="s">
        <v>171</v>
      </c>
      <c r="F165" s="6">
        <v>2.7926500000000001</v>
      </c>
      <c r="G165" s="1">
        <v>2.4366300000000001</v>
      </c>
      <c r="H165" s="7">
        <v>1.1461116377948233</v>
      </c>
      <c r="I165" s="6">
        <v>0</v>
      </c>
      <c r="J165" s="1">
        <v>0</v>
      </c>
      <c r="K165" s="7" t="s">
        <v>11</v>
      </c>
      <c r="M165" s="1" t="s">
        <v>1312</v>
      </c>
      <c r="N165" s="23" t="s">
        <v>1502</v>
      </c>
      <c r="P165" s="2" t="s">
        <v>1307</v>
      </c>
      <c r="Q165" s="45">
        <v>3</v>
      </c>
      <c r="R165" s="22">
        <f t="shared" si="18"/>
        <v>0</v>
      </c>
      <c r="S165" s="22">
        <f t="shared" si="19"/>
        <v>1</v>
      </c>
      <c r="T165" s="22" t="e">
        <f t="shared" si="20"/>
        <v>#N/A</v>
      </c>
      <c r="U165" s="22">
        <f t="shared" si="21"/>
        <v>2.4366300000000001</v>
      </c>
      <c r="V165" s="22">
        <f t="shared" si="22"/>
        <v>0</v>
      </c>
      <c r="W165" s="22">
        <f t="shared" si="23"/>
        <v>1</v>
      </c>
      <c r="X165" s="22" t="e">
        <f t="shared" si="24"/>
        <v>#N/A</v>
      </c>
      <c r="Y165" s="22">
        <f t="shared" si="25"/>
        <v>2.4366300000000001</v>
      </c>
    </row>
    <row r="166" spans="1:25" ht="61" x14ac:dyDescent="0.2">
      <c r="A166" s="47"/>
      <c r="B166" s="2" t="s">
        <v>172</v>
      </c>
      <c r="F166" s="6">
        <v>3.1640000000000001</v>
      </c>
      <c r="G166" s="1">
        <v>2.9937</v>
      </c>
      <c r="H166" s="7">
        <v>1.0568861275344892</v>
      </c>
      <c r="I166" s="6">
        <v>0</v>
      </c>
      <c r="J166" s="1">
        <v>0</v>
      </c>
      <c r="K166" s="7" t="s">
        <v>32</v>
      </c>
      <c r="M166" s="1" t="s">
        <v>1367</v>
      </c>
      <c r="N166" s="23" t="s">
        <v>1503</v>
      </c>
      <c r="O166" s="2" t="s">
        <v>1468</v>
      </c>
      <c r="P166" s="2" t="s">
        <v>1477</v>
      </c>
      <c r="Q166" s="45">
        <v>3</v>
      </c>
      <c r="R166" s="22">
        <f t="shared" si="18"/>
        <v>0</v>
      </c>
      <c r="S166" s="22">
        <f t="shared" si="19"/>
        <v>0</v>
      </c>
      <c r="T166" s="22" t="e">
        <f t="shared" si="20"/>
        <v>#N/A</v>
      </c>
      <c r="U166" s="22" t="e">
        <f t="shared" si="21"/>
        <v>#N/A</v>
      </c>
      <c r="V166" s="22">
        <f t="shared" si="22"/>
        <v>0</v>
      </c>
      <c r="W166" s="22">
        <f t="shared" si="23"/>
        <v>1</v>
      </c>
      <c r="X166" s="22" t="e">
        <f t="shared" si="24"/>
        <v>#N/A</v>
      </c>
      <c r="Y166" s="22">
        <f t="shared" si="25"/>
        <v>2.9937</v>
      </c>
    </row>
    <row r="167" spans="1:25" x14ac:dyDescent="0.2">
      <c r="A167" s="47"/>
      <c r="B167" s="2" t="s">
        <v>173</v>
      </c>
      <c r="C167" s="34">
        <v>8</v>
      </c>
      <c r="F167" s="6">
        <v>3.1436999999999999</v>
      </c>
      <c r="G167" s="1">
        <v>2.9630000000000001</v>
      </c>
      <c r="H167" s="7">
        <v>1.060985487681404</v>
      </c>
      <c r="I167" s="6">
        <v>0.43130000000000002</v>
      </c>
      <c r="J167" s="1">
        <v>1.4943900000000001</v>
      </c>
      <c r="P167" s="2" t="s">
        <v>1307</v>
      </c>
      <c r="Q167" s="45">
        <f t="shared" si="26"/>
        <v>1</v>
      </c>
      <c r="R167" s="22">
        <f t="shared" si="18"/>
        <v>0</v>
      </c>
      <c r="S167" s="22">
        <f t="shared" si="19"/>
        <v>1</v>
      </c>
      <c r="T167" s="22" t="e">
        <f t="shared" si="20"/>
        <v>#N/A</v>
      </c>
      <c r="U167" s="22">
        <f t="shared" si="21"/>
        <v>2.9630000000000001</v>
      </c>
      <c r="V167" s="22">
        <f t="shared" si="22"/>
        <v>0</v>
      </c>
      <c r="W167" s="22">
        <f t="shared" si="23"/>
        <v>1</v>
      </c>
      <c r="X167" s="22" t="e">
        <f t="shared" si="24"/>
        <v>#N/A</v>
      </c>
      <c r="Y167" s="22">
        <f t="shared" si="25"/>
        <v>2.9630000000000001</v>
      </c>
    </row>
    <row r="168" spans="1:25" x14ac:dyDescent="0.2">
      <c r="A168" s="47"/>
      <c r="B168" s="2" t="s">
        <v>174</v>
      </c>
      <c r="C168" s="34">
        <v>8</v>
      </c>
      <c r="F168" s="6">
        <v>3.1227499999999999</v>
      </c>
      <c r="G168" s="1">
        <v>2.9550000000000001</v>
      </c>
      <c r="H168" s="7">
        <v>1.0567681895093062</v>
      </c>
      <c r="I168" s="6">
        <v>0.40689999999999998</v>
      </c>
      <c r="J168" s="1">
        <v>1.4615</v>
      </c>
      <c r="P168" s="2" t="s">
        <v>1307</v>
      </c>
      <c r="Q168" s="45">
        <f t="shared" si="26"/>
        <v>1</v>
      </c>
      <c r="R168" s="22">
        <f t="shared" si="18"/>
        <v>0</v>
      </c>
      <c r="S168" s="22">
        <f t="shared" si="19"/>
        <v>1</v>
      </c>
      <c r="T168" s="22" t="e">
        <f t="shared" si="20"/>
        <v>#N/A</v>
      </c>
      <c r="U168" s="22">
        <f t="shared" si="21"/>
        <v>2.9550000000000001</v>
      </c>
      <c r="V168" s="22">
        <f t="shared" si="22"/>
        <v>0</v>
      </c>
      <c r="W168" s="22">
        <f t="shared" si="23"/>
        <v>1</v>
      </c>
      <c r="X168" s="22" t="e">
        <f t="shared" si="24"/>
        <v>#N/A</v>
      </c>
      <c r="Y168" s="22">
        <f t="shared" si="25"/>
        <v>2.9550000000000001</v>
      </c>
    </row>
    <row r="169" spans="1:25" ht="45" x14ac:dyDescent="0.2">
      <c r="A169" s="47"/>
      <c r="B169" s="2" t="s">
        <v>175</v>
      </c>
      <c r="F169" s="6">
        <v>2.6109100000000001</v>
      </c>
      <c r="G169" s="1">
        <v>2.2734999999999999</v>
      </c>
      <c r="H169" s="7">
        <v>1.1484099406201893</v>
      </c>
      <c r="I169" s="6">
        <v>0</v>
      </c>
      <c r="J169" s="1">
        <v>0</v>
      </c>
      <c r="K169" s="7" t="s">
        <v>11</v>
      </c>
      <c r="M169" s="1" t="s">
        <v>1312</v>
      </c>
      <c r="N169" s="23" t="s">
        <v>1504</v>
      </c>
      <c r="P169" s="2" t="s">
        <v>1307</v>
      </c>
      <c r="Q169" s="45">
        <v>3</v>
      </c>
      <c r="R169" s="22">
        <f t="shared" si="18"/>
        <v>0</v>
      </c>
      <c r="S169" s="22">
        <f t="shared" si="19"/>
        <v>1</v>
      </c>
      <c r="T169" s="22" t="e">
        <f t="shared" si="20"/>
        <v>#N/A</v>
      </c>
      <c r="U169" s="22">
        <f t="shared" si="21"/>
        <v>2.2734999999999999</v>
      </c>
      <c r="V169" s="22">
        <f t="shared" si="22"/>
        <v>0</v>
      </c>
      <c r="W169" s="22">
        <f t="shared" si="23"/>
        <v>1</v>
      </c>
      <c r="X169" s="22" t="e">
        <f t="shared" si="24"/>
        <v>#N/A</v>
      </c>
      <c r="Y169" s="22">
        <f t="shared" si="25"/>
        <v>2.2734999999999999</v>
      </c>
    </row>
    <row r="170" spans="1:25" x14ac:dyDescent="0.2">
      <c r="A170" s="47"/>
      <c r="B170" s="2" t="s">
        <v>176</v>
      </c>
      <c r="C170" s="34">
        <v>0</v>
      </c>
      <c r="F170" s="6">
        <v>3.7530000000000001</v>
      </c>
      <c r="G170" s="1">
        <v>3.1099000000000001</v>
      </c>
      <c r="H170" s="7">
        <v>1.2067912151516127</v>
      </c>
      <c r="I170" s="6">
        <v>1.9928999999999999</v>
      </c>
      <c r="J170" s="1">
        <v>3.5994299999999999</v>
      </c>
      <c r="P170" s="2" t="s">
        <v>1307</v>
      </c>
      <c r="Q170" s="45">
        <f t="shared" si="26"/>
        <v>1</v>
      </c>
      <c r="R170" s="22">
        <f t="shared" si="18"/>
        <v>0</v>
      </c>
      <c r="S170" s="22">
        <f t="shared" si="19"/>
        <v>1</v>
      </c>
      <c r="T170" s="22" t="e">
        <f t="shared" si="20"/>
        <v>#N/A</v>
      </c>
      <c r="U170" s="22">
        <f t="shared" si="21"/>
        <v>3.1099000000000001</v>
      </c>
      <c r="V170" s="22">
        <f t="shared" si="22"/>
        <v>0</v>
      </c>
      <c r="W170" s="22">
        <f t="shared" si="23"/>
        <v>1</v>
      </c>
      <c r="X170" s="22" t="e">
        <f t="shared" si="24"/>
        <v>#N/A</v>
      </c>
      <c r="Y170" s="22">
        <f t="shared" si="25"/>
        <v>3.1099000000000001</v>
      </c>
    </row>
    <row r="171" spans="1:25" x14ac:dyDescent="0.2">
      <c r="A171" s="47"/>
      <c r="B171" s="2" t="s">
        <v>177</v>
      </c>
      <c r="C171" s="34">
        <v>8</v>
      </c>
      <c r="F171" s="6">
        <v>2.8759000000000001</v>
      </c>
      <c r="G171" s="1">
        <v>2.3496000000000001</v>
      </c>
      <c r="H171" s="7">
        <v>1.2239955737146748</v>
      </c>
      <c r="I171" s="6">
        <v>3.7751999999999999</v>
      </c>
      <c r="J171" s="1">
        <v>6.00197</v>
      </c>
      <c r="P171" s="2" t="s">
        <v>1307</v>
      </c>
      <c r="Q171" s="45">
        <f t="shared" si="26"/>
        <v>1</v>
      </c>
      <c r="R171" s="22">
        <f t="shared" si="18"/>
        <v>0</v>
      </c>
      <c r="S171" s="22">
        <f t="shared" si="19"/>
        <v>1</v>
      </c>
      <c r="T171" s="22" t="e">
        <f t="shared" si="20"/>
        <v>#N/A</v>
      </c>
      <c r="U171" s="22">
        <f t="shared" si="21"/>
        <v>2.3496000000000001</v>
      </c>
      <c r="V171" s="22">
        <f t="shared" si="22"/>
        <v>0</v>
      </c>
      <c r="W171" s="22">
        <f t="shared" si="23"/>
        <v>1</v>
      </c>
      <c r="X171" s="22" t="e">
        <f t="shared" si="24"/>
        <v>#N/A</v>
      </c>
      <c r="Y171" s="22">
        <f t="shared" si="25"/>
        <v>2.3496000000000001</v>
      </c>
    </row>
    <row r="172" spans="1:25" ht="61" x14ac:dyDescent="0.2">
      <c r="A172" s="47"/>
      <c r="B172" s="2" t="s">
        <v>178</v>
      </c>
      <c r="F172" s="6">
        <v>2.8121</v>
      </c>
      <c r="G172" s="1">
        <v>2.407</v>
      </c>
      <c r="H172" s="7">
        <v>1.168300789364354</v>
      </c>
      <c r="I172" s="6" t="e">
        <v>#N/A</v>
      </c>
      <c r="J172" s="1" t="e">
        <v>#N/A</v>
      </c>
      <c r="K172" s="7" t="e">
        <v>#N/A</v>
      </c>
      <c r="M172" s="1" t="s">
        <v>1349</v>
      </c>
      <c r="N172" s="23" t="s">
        <v>1505</v>
      </c>
      <c r="O172" s="2" t="s">
        <v>1307</v>
      </c>
      <c r="P172" s="2" t="s">
        <v>1307</v>
      </c>
      <c r="Q172" s="45">
        <v>3</v>
      </c>
      <c r="R172" s="22">
        <f t="shared" si="18"/>
        <v>0</v>
      </c>
      <c r="S172" s="22">
        <f t="shared" si="19"/>
        <v>1</v>
      </c>
      <c r="T172" s="22" t="e">
        <f t="shared" si="20"/>
        <v>#N/A</v>
      </c>
      <c r="U172" s="22">
        <f t="shared" si="21"/>
        <v>2.407</v>
      </c>
      <c r="V172" s="22">
        <f t="shared" si="22"/>
        <v>0</v>
      </c>
      <c r="W172" s="22">
        <f t="shared" si="23"/>
        <v>1</v>
      </c>
      <c r="X172" s="22" t="e">
        <f t="shared" si="24"/>
        <v>#N/A</v>
      </c>
      <c r="Y172" s="22">
        <f t="shared" si="25"/>
        <v>2.407</v>
      </c>
    </row>
    <row r="173" spans="1:25" x14ac:dyDescent="0.2">
      <c r="A173" s="47"/>
      <c r="B173" s="2" t="s">
        <v>179</v>
      </c>
      <c r="C173" s="34">
        <v>2</v>
      </c>
      <c r="F173" s="6">
        <v>2.875</v>
      </c>
      <c r="G173" s="1">
        <v>2.4748000000000001</v>
      </c>
      <c r="H173" s="7">
        <v>1.1617100371747211</v>
      </c>
      <c r="I173" s="6" t="e">
        <v>#N/A</v>
      </c>
      <c r="J173" s="1" t="e">
        <v>#N/A</v>
      </c>
      <c r="K173" s="7" t="e">
        <v>#N/A</v>
      </c>
      <c r="L173" s="6" t="s">
        <v>1324</v>
      </c>
      <c r="O173" s="2" t="s">
        <v>1468</v>
      </c>
      <c r="P173" s="2" t="s">
        <v>1307</v>
      </c>
      <c r="Q173" s="45">
        <v>2</v>
      </c>
      <c r="R173" s="22">
        <f t="shared" si="18"/>
        <v>0</v>
      </c>
      <c r="S173" s="22">
        <f t="shared" si="19"/>
        <v>1</v>
      </c>
      <c r="T173" s="22" t="e">
        <f t="shared" si="20"/>
        <v>#N/A</v>
      </c>
      <c r="U173" s="22">
        <f t="shared" si="21"/>
        <v>2.4748000000000001</v>
      </c>
      <c r="V173" s="22">
        <f t="shared" si="22"/>
        <v>0</v>
      </c>
      <c r="W173" s="22">
        <f t="shared" si="23"/>
        <v>1</v>
      </c>
      <c r="X173" s="22" t="e">
        <f t="shared" si="24"/>
        <v>#N/A</v>
      </c>
      <c r="Y173" s="22">
        <f t="shared" si="25"/>
        <v>2.4748000000000001</v>
      </c>
    </row>
    <row r="174" spans="1:25" x14ac:dyDescent="0.2">
      <c r="A174" s="47"/>
      <c r="B174" s="2" t="s">
        <v>180</v>
      </c>
      <c r="C174" s="34">
        <v>2</v>
      </c>
      <c r="F174" s="6">
        <v>2.7267000000000001</v>
      </c>
      <c r="G174" s="1">
        <v>2.3485999999999998</v>
      </c>
      <c r="H174" s="7">
        <v>1.1609895256748703</v>
      </c>
      <c r="I174" s="6" t="e">
        <v>#N/A</v>
      </c>
      <c r="J174" s="1" t="e">
        <v>#N/A</v>
      </c>
      <c r="K174" s="7" t="e">
        <v>#N/A</v>
      </c>
      <c r="L174" s="6" t="s">
        <v>1324</v>
      </c>
      <c r="O174" s="2" t="s">
        <v>1468</v>
      </c>
      <c r="P174" s="2" t="s">
        <v>1307</v>
      </c>
      <c r="Q174" s="45">
        <v>2</v>
      </c>
      <c r="R174" s="22">
        <f t="shared" si="18"/>
        <v>0</v>
      </c>
      <c r="S174" s="22">
        <f t="shared" si="19"/>
        <v>1</v>
      </c>
      <c r="T174" s="22" t="e">
        <f t="shared" si="20"/>
        <v>#N/A</v>
      </c>
      <c r="U174" s="22">
        <f t="shared" si="21"/>
        <v>2.3485999999999998</v>
      </c>
      <c r="V174" s="22">
        <f t="shared" si="22"/>
        <v>0</v>
      </c>
      <c r="W174" s="22">
        <f t="shared" si="23"/>
        <v>1</v>
      </c>
      <c r="X174" s="22" t="e">
        <f t="shared" si="24"/>
        <v>#N/A</v>
      </c>
      <c r="Y174" s="22">
        <f t="shared" si="25"/>
        <v>2.3485999999999998</v>
      </c>
    </row>
    <row r="175" spans="1:25" x14ac:dyDescent="0.2">
      <c r="A175" s="47"/>
      <c r="B175" s="2" t="s">
        <v>181</v>
      </c>
      <c r="C175" s="34">
        <v>8</v>
      </c>
      <c r="F175" s="6">
        <v>2.8279999999999998</v>
      </c>
      <c r="G175" s="1">
        <v>2.34</v>
      </c>
      <c r="H175" s="7">
        <v>1.2085470085470085</v>
      </c>
      <c r="I175" s="6" t="e">
        <v>#N/A</v>
      </c>
      <c r="J175" s="1" t="e">
        <v>#N/A</v>
      </c>
      <c r="K175" s="7" t="e">
        <v>#N/A</v>
      </c>
      <c r="L175" s="6" t="s">
        <v>1324</v>
      </c>
      <c r="O175" s="2" t="s">
        <v>1468</v>
      </c>
      <c r="P175" s="2" t="s">
        <v>1307</v>
      </c>
      <c r="Q175" s="45">
        <v>2</v>
      </c>
      <c r="R175" s="22">
        <f t="shared" si="18"/>
        <v>0</v>
      </c>
      <c r="S175" s="22">
        <f t="shared" si="19"/>
        <v>1</v>
      </c>
      <c r="T175" s="22" t="e">
        <f t="shared" si="20"/>
        <v>#N/A</v>
      </c>
      <c r="U175" s="22">
        <f t="shared" si="21"/>
        <v>2.34</v>
      </c>
      <c r="V175" s="22">
        <f t="shared" si="22"/>
        <v>0</v>
      </c>
      <c r="W175" s="22">
        <f t="shared" si="23"/>
        <v>1</v>
      </c>
      <c r="X175" s="22" t="e">
        <f t="shared" si="24"/>
        <v>#N/A</v>
      </c>
      <c r="Y175" s="22">
        <f t="shared" si="25"/>
        <v>2.34</v>
      </c>
    </row>
    <row r="176" spans="1:25" ht="32" x14ac:dyDescent="0.2">
      <c r="A176" s="47"/>
      <c r="B176" s="2" t="s">
        <v>182</v>
      </c>
      <c r="C176" s="34">
        <v>8</v>
      </c>
      <c r="F176" s="6">
        <v>2.9809000000000001</v>
      </c>
      <c r="G176" s="1">
        <v>2.5217000000000001</v>
      </c>
      <c r="H176" s="7">
        <v>1.1820993774041322</v>
      </c>
      <c r="I176" s="6" t="e">
        <v>#N/A</v>
      </c>
      <c r="J176" s="1" t="e">
        <v>#N/A</v>
      </c>
      <c r="K176" s="7" t="e">
        <v>#N/A</v>
      </c>
      <c r="M176" s="28" t="s">
        <v>1368</v>
      </c>
      <c r="N176" s="23" t="s">
        <v>1506</v>
      </c>
      <c r="P176" s="2" t="s">
        <v>1307</v>
      </c>
      <c r="Q176" s="45">
        <v>3</v>
      </c>
      <c r="R176" s="22">
        <f t="shared" si="18"/>
        <v>0</v>
      </c>
      <c r="S176" s="22">
        <f t="shared" si="19"/>
        <v>1</v>
      </c>
      <c r="T176" s="22" t="e">
        <f t="shared" si="20"/>
        <v>#N/A</v>
      </c>
      <c r="U176" s="22">
        <f t="shared" si="21"/>
        <v>2.5217000000000001</v>
      </c>
      <c r="V176" s="22">
        <f t="shared" si="22"/>
        <v>0</v>
      </c>
      <c r="W176" s="22">
        <f t="shared" si="23"/>
        <v>1</v>
      </c>
      <c r="X176" s="22" t="e">
        <f t="shared" si="24"/>
        <v>#N/A</v>
      </c>
      <c r="Y176" s="22">
        <f t="shared" si="25"/>
        <v>2.5217000000000001</v>
      </c>
    </row>
    <row r="177" spans="1:25" x14ac:dyDescent="0.2">
      <c r="A177" s="47"/>
      <c r="B177" s="2" t="s">
        <v>183</v>
      </c>
      <c r="C177" s="34">
        <v>2</v>
      </c>
      <c r="F177" s="6">
        <v>2.9672999999999998</v>
      </c>
      <c r="G177" s="1">
        <v>2.5026000000000002</v>
      </c>
      <c r="H177" s="7">
        <v>1.1856868856389353</v>
      </c>
      <c r="I177" s="6" t="e">
        <v>#N/A</v>
      </c>
      <c r="J177" s="1" t="e">
        <v>#N/A</v>
      </c>
      <c r="K177" s="7" t="e">
        <v>#N/A</v>
      </c>
      <c r="L177" s="6" t="s">
        <v>1324</v>
      </c>
      <c r="P177" s="2" t="s">
        <v>1477</v>
      </c>
      <c r="Q177" s="45">
        <v>4</v>
      </c>
      <c r="R177" s="22">
        <f t="shared" si="18"/>
        <v>0</v>
      </c>
      <c r="S177" s="22">
        <f t="shared" si="19"/>
        <v>0</v>
      </c>
      <c r="T177" s="22" t="e">
        <f t="shared" si="20"/>
        <v>#N/A</v>
      </c>
      <c r="U177" s="22" t="e">
        <f t="shared" si="21"/>
        <v>#N/A</v>
      </c>
      <c r="V177" s="22">
        <f t="shared" si="22"/>
        <v>0</v>
      </c>
      <c r="W177" s="22">
        <f t="shared" si="23"/>
        <v>1</v>
      </c>
      <c r="X177" s="22" t="e">
        <f t="shared" si="24"/>
        <v>#N/A</v>
      </c>
      <c r="Y177" s="22">
        <f t="shared" si="25"/>
        <v>2.5026000000000002</v>
      </c>
    </row>
    <row r="178" spans="1:25" x14ac:dyDescent="0.2">
      <c r="A178" s="47"/>
      <c r="B178" s="2" t="s">
        <v>184</v>
      </c>
      <c r="C178" s="34">
        <v>8</v>
      </c>
      <c r="F178" s="6">
        <v>2.9182299999999999</v>
      </c>
      <c r="G178" s="1">
        <v>2.51553</v>
      </c>
      <c r="H178" s="7">
        <v>1.160085548572269</v>
      </c>
      <c r="I178" s="6" t="e">
        <v>#N/A</v>
      </c>
      <c r="J178" s="1" t="e">
        <v>#N/A</v>
      </c>
      <c r="K178" s="7" t="e">
        <v>#N/A</v>
      </c>
      <c r="L178" s="6" t="s">
        <v>1324</v>
      </c>
      <c r="O178" s="2" t="s">
        <v>1468</v>
      </c>
      <c r="P178" s="2" t="s">
        <v>1477</v>
      </c>
      <c r="Q178" s="45">
        <v>2</v>
      </c>
      <c r="R178" s="22">
        <f t="shared" si="18"/>
        <v>0</v>
      </c>
      <c r="S178" s="22">
        <f t="shared" si="19"/>
        <v>0</v>
      </c>
      <c r="T178" s="22" t="e">
        <f t="shared" si="20"/>
        <v>#N/A</v>
      </c>
      <c r="U178" s="22" t="e">
        <f t="shared" si="21"/>
        <v>#N/A</v>
      </c>
      <c r="V178" s="22">
        <f t="shared" si="22"/>
        <v>0</v>
      </c>
      <c r="W178" s="22">
        <f t="shared" si="23"/>
        <v>1</v>
      </c>
      <c r="X178" s="22" t="e">
        <f t="shared" si="24"/>
        <v>#N/A</v>
      </c>
      <c r="Y178" s="22">
        <f t="shared" si="25"/>
        <v>2.51553</v>
      </c>
    </row>
    <row r="179" spans="1:25" x14ac:dyDescent="0.2">
      <c r="A179" s="47"/>
      <c r="B179" s="2" t="s">
        <v>185</v>
      </c>
      <c r="F179" s="6">
        <v>2.8532000000000002</v>
      </c>
      <c r="G179" s="1">
        <v>2.3988999999999998</v>
      </c>
      <c r="H179" s="7">
        <v>1.1893784651298513</v>
      </c>
      <c r="I179" s="6" t="e">
        <v>#N/A</v>
      </c>
      <c r="J179" s="1" t="e">
        <v>#N/A</v>
      </c>
      <c r="K179" s="7" t="e">
        <v>#N/A</v>
      </c>
      <c r="L179" s="6" t="s">
        <v>1324</v>
      </c>
      <c r="P179" s="2" t="s">
        <v>1477</v>
      </c>
      <c r="Q179" s="45">
        <v>4</v>
      </c>
      <c r="R179" s="22">
        <f t="shared" si="18"/>
        <v>0</v>
      </c>
      <c r="S179" s="22">
        <f t="shared" si="19"/>
        <v>0</v>
      </c>
      <c r="T179" s="22" t="e">
        <f t="shared" si="20"/>
        <v>#N/A</v>
      </c>
      <c r="U179" s="22" t="e">
        <f t="shared" si="21"/>
        <v>#N/A</v>
      </c>
      <c r="V179" s="22">
        <f t="shared" si="22"/>
        <v>0</v>
      </c>
      <c r="W179" s="22">
        <f t="shared" si="23"/>
        <v>1</v>
      </c>
      <c r="X179" s="22" t="e">
        <f t="shared" si="24"/>
        <v>#N/A</v>
      </c>
      <c r="Y179" s="22">
        <f t="shared" si="25"/>
        <v>2.3988999999999998</v>
      </c>
    </row>
    <row r="180" spans="1:25" x14ac:dyDescent="0.2">
      <c r="A180" s="47"/>
      <c r="B180" s="2" t="s">
        <v>186</v>
      </c>
      <c r="C180" s="34">
        <v>8</v>
      </c>
      <c r="F180" s="6">
        <v>2.6621000000000001</v>
      </c>
      <c r="G180" s="1">
        <v>2.4441000000000002</v>
      </c>
      <c r="H180" s="7">
        <v>1.0891943864817315</v>
      </c>
      <c r="I180" s="6">
        <v>1.3015000000000001</v>
      </c>
      <c r="J180" s="1">
        <v>2.6674199999999999</v>
      </c>
      <c r="P180" s="2" t="s">
        <v>1307</v>
      </c>
      <c r="Q180" s="45">
        <f t="shared" si="26"/>
        <v>1</v>
      </c>
      <c r="R180" s="22">
        <f t="shared" si="18"/>
        <v>0</v>
      </c>
      <c r="S180" s="22">
        <f t="shared" si="19"/>
        <v>1</v>
      </c>
      <c r="T180" s="22" t="e">
        <f t="shared" si="20"/>
        <v>#N/A</v>
      </c>
      <c r="U180" s="22">
        <f t="shared" si="21"/>
        <v>2.4441000000000002</v>
      </c>
      <c r="V180" s="22">
        <f t="shared" si="22"/>
        <v>0</v>
      </c>
      <c r="W180" s="22">
        <f t="shared" si="23"/>
        <v>1</v>
      </c>
      <c r="X180" s="22" t="e">
        <f t="shared" si="24"/>
        <v>#N/A</v>
      </c>
      <c r="Y180" s="22">
        <f t="shared" si="25"/>
        <v>2.4441000000000002</v>
      </c>
    </row>
    <row r="181" spans="1:25" x14ac:dyDescent="0.2">
      <c r="A181" s="47"/>
      <c r="B181" s="2" t="s">
        <v>187</v>
      </c>
      <c r="C181" s="34">
        <v>0</v>
      </c>
      <c r="F181" s="6">
        <v>3.6358999999999999</v>
      </c>
      <c r="G181" s="1">
        <v>2.9641999999999999</v>
      </c>
      <c r="H181" s="7">
        <v>1.2266041427703933</v>
      </c>
      <c r="I181" s="6">
        <v>1.3057000000000001</v>
      </c>
      <c r="J181" s="1">
        <v>2.6730800000000001</v>
      </c>
      <c r="P181" s="2" t="s">
        <v>1307</v>
      </c>
      <c r="Q181" s="45">
        <f t="shared" si="26"/>
        <v>1</v>
      </c>
      <c r="R181" s="22">
        <f t="shared" si="18"/>
        <v>0</v>
      </c>
      <c r="S181" s="22">
        <f t="shared" si="19"/>
        <v>1</v>
      </c>
      <c r="T181" s="22" t="e">
        <f t="shared" si="20"/>
        <v>#N/A</v>
      </c>
      <c r="U181" s="22">
        <f t="shared" si="21"/>
        <v>2.9641999999999999</v>
      </c>
      <c r="V181" s="22">
        <f t="shared" si="22"/>
        <v>0</v>
      </c>
      <c r="W181" s="22">
        <f t="shared" si="23"/>
        <v>1</v>
      </c>
      <c r="X181" s="22" t="e">
        <f t="shared" si="24"/>
        <v>#N/A</v>
      </c>
      <c r="Y181" s="22">
        <f t="shared" si="25"/>
        <v>2.9641999999999999</v>
      </c>
    </row>
    <row r="182" spans="1:25" x14ac:dyDescent="0.2">
      <c r="A182" s="47"/>
      <c r="B182" s="2" t="s">
        <v>188</v>
      </c>
      <c r="C182" s="34">
        <v>0</v>
      </c>
      <c r="F182" s="6">
        <v>3.7921999999999998</v>
      </c>
      <c r="G182" s="1">
        <v>3.1581999999999999</v>
      </c>
      <c r="H182" s="7">
        <v>1.2007472610980938</v>
      </c>
      <c r="I182" s="6">
        <v>1.5145</v>
      </c>
      <c r="J182" s="1">
        <v>2.9545499999999998</v>
      </c>
      <c r="P182" s="2" t="s">
        <v>1307</v>
      </c>
      <c r="Q182" s="45">
        <f t="shared" si="26"/>
        <v>1</v>
      </c>
      <c r="R182" s="22">
        <f t="shared" si="18"/>
        <v>0</v>
      </c>
      <c r="S182" s="22">
        <f t="shared" si="19"/>
        <v>1</v>
      </c>
      <c r="T182" s="22" t="e">
        <f t="shared" si="20"/>
        <v>#N/A</v>
      </c>
      <c r="U182" s="22">
        <f t="shared" si="21"/>
        <v>3.1581999999999999</v>
      </c>
      <c r="V182" s="22">
        <f t="shared" si="22"/>
        <v>0</v>
      </c>
      <c r="W182" s="22">
        <f t="shared" si="23"/>
        <v>1</v>
      </c>
      <c r="X182" s="22" t="e">
        <f t="shared" si="24"/>
        <v>#N/A</v>
      </c>
      <c r="Y182" s="22">
        <f t="shared" si="25"/>
        <v>3.1581999999999999</v>
      </c>
    </row>
    <row r="183" spans="1:25" x14ac:dyDescent="0.2">
      <c r="A183" s="47"/>
      <c r="B183" s="2" t="s">
        <v>189</v>
      </c>
      <c r="C183" s="34">
        <v>8</v>
      </c>
      <c r="F183" s="6">
        <v>2.6941999999999999</v>
      </c>
      <c r="G183" s="1">
        <v>2.4655999999999998</v>
      </c>
      <c r="H183" s="7">
        <v>1.0927157689811811</v>
      </c>
      <c r="I183" s="6">
        <v>1.2564</v>
      </c>
      <c r="J183" s="1">
        <v>2.60663</v>
      </c>
      <c r="P183" s="2" t="s">
        <v>1307</v>
      </c>
      <c r="Q183" s="45">
        <f t="shared" si="26"/>
        <v>1</v>
      </c>
      <c r="R183" s="22">
        <f t="shared" si="18"/>
        <v>0</v>
      </c>
      <c r="S183" s="22">
        <f t="shared" si="19"/>
        <v>1</v>
      </c>
      <c r="T183" s="22" t="e">
        <f t="shared" si="20"/>
        <v>#N/A</v>
      </c>
      <c r="U183" s="22">
        <f t="shared" si="21"/>
        <v>2.4655999999999998</v>
      </c>
      <c r="V183" s="22">
        <f t="shared" si="22"/>
        <v>0</v>
      </c>
      <c r="W183" s="22">
        <f t="shared" si="23"/>
        <v>1</v>
      </c>
      <c r="X183" s="22" t="e">
        <f t="shared" si="24"/>
        <v>#N/A</v>
      </c>
      <c r="Y183" s="22">
        <f t="shared" si="25"/>
        <v>2.4655999999999998</v>
      </c>
    </row>
    <row r="184" spans="1:25" x14ac:dyDescent="0.2">
      <c r="A184" s="47"/>
      <c r="B184" s="2" t="s">
        <v>190</v>
      </c>
      <c r="C184" s="34">
        <v>8</v>
      </c>
      <c r="F184" s="6">
        <v>3.187354526876482</v>
      </c>
      <c r="G184" s="1">
        <v>2.6682999999999999</v>
      </c>
      <c r="H184" s="7">
        <v>1.1945263002197961</v>
      </c>
      <c r="I184" s="6" t="e">
        <v>#N/A</v>
      </c>
      <c r="J184" s="1" t="e">
        <v>#N/A</v>
      </c>
      <c r="K184" s="7" t="e">
        <v>#N/A</v>
      </c>
      <c r="L184" s="6" t="s">
        <v>1324</v>
      </c>
      <c r="P184" s="2" t="s">
        <v>1477</v>
      </c>
      <c r="Q184" s="45">
        <v>4</v>
      </c>
      <c r="R184" s="22">
        <f t="shared" si="18"/>
        <v>0</v>
      </c>
      <c r="S184" s="22">
        <f t="shared" si="19"/>
        <v>0</v>
      </c>
      <c r="T184" s="22" t="e">
        <f t="shared" si="20"/>
        <v>#N/A</v>
      </c>
      <c r="U184" s="22" t="e">
        <f t="shared" si="21"/>
        <v>#N/A</v>
      </c>
      <c r="V184" s="22">
        <f t="shared" si="22"/>
        <v>0</v>
      </c>
      <c r="W184" s="22">
        <f t="shared" si="23"/>
        <v>1</v>
      </c>
      <c r="X184" s="22" t="e">
        <f t="shared" si="24"/>
        <v>#N/A</v>
      </c>
      <c r="Y184" s="22">
        <f t="shared" si="25"/>
        <v>2.6682999999999999</v>
      </c>
    </row>
    <row r="185" spans="1:25" x14ac:dyDescent="0.2">
      <c r="A185" s="47"/>
      <c r="B185" s="2" t="s">
        <v>191</v>
      </c>
      <c r="C185" s="34">
        <v>8</v>
      </c>
      <c r="F185" s="6">
        <v>2.7519888816999245</v>
      </c>
      <c r="G185" s="1">
        <v>2.3142</v>
      </c>
      <c r="H185" s="7">
        <v>1.1891750417854656</v>
      </c>
      <c r="I185" s="6" t="e">
        <v>#N/A</v>
      </c>
      <c r="J185" s="1" t="e">
        <v>#N/A</v>
      </c>
      <c r="K185" s="7" t="e">
        <v>#N/A</v>
      </c>
      <c r="L185" s="6" t="s">
        <v>1324</v>
      </c>
      <c r="P185" s="2" t="s">
        <v>1477</v>
      </c>
      <c r="Q185" s="45">
        <v>4</v>
      </c>
      <c r="R185" s="22">
        <f t="shared" si="18"/>
        <v>0</v>
      </c>
      <c r="S185" s="22">
        <f t="shared" si="19"/>
        <v>0</v>
      </c>
      <c r="T185" s="22" t="e">
        <f t="shared" si="20"/>
        <v>#N/A</v>
      </c>
      <c r="U185" s="22" t="e">
        <f t="shared" si="21"/>
        <v>#N/A</v>
      </c>
      <c r="V185" s="22">
        <f t="shared" si="22"/>
        <v>0</v>
      </c>
      <c r="W185" s="22">
        <f t="shared" si="23"/>
        <v>1</v>
      </c>
      <c r="X185" s="22" t="e">
        <f t="shared" si="24"/>
        <v>#N/A</v>
      </c>
      <c r="Y185" s="22">
        <f t="shared" si="25"/>
        <v>2.3142</v>
      </c>
    </row>
    <row r="186" spans="1:25" x14ac:dyDescent="0.2">
      <c r="A186" s="47"/>
      <c r="B186" s="2" t="s">
        <v>192</v>
      </c>
      <c r="C186" s="34">
        <v>8</v>
      </c>
      <c r="F186" s="6">
        <v>2.9784044730358574</v>
      </c>
      <c r="G186" s="1">
        <v>2.5123000000000002</v>
      </c>
      <c r="H186" s="7">
        <v>1.1855289866002696</v>
      </c>
      <c r="I186" s="6" t="e">
        <v>#N/A</v>
      </c>
      <c r="J186" s="1" t="e">
        <v>#N/A</v>
      </c>
      <c r="K186" s="7" t="e">
        <v>#N/A</v>
      </c>
      <c r="L186" s="6" t="s">
        <v>1324</v>
      </c>
      <c r="P186" s="2" t="s">
        <v>1477</v>
      </c>
      <c r="Q186" s="45">
        <v>4</v>
      </c>
      <c r="R186" s="22">
        <f t="shared" si="18"/>
        <v>0</v>
      </c>
      <c r="S186" s="22">
        <f t="shared" si="19"/>
        <v>0</v>
      </c>
      <c r="T186" s="22" t="e">
        <f t="shared" si="20"/>
        <v>#N/A</v>
      </c>
      <c r="U186" s="22" t="e">
        <f t="shared" si="21"/>
        <v>#N/A</v>
      </c>
      <c r="V186" s="22">
        <f t="shared" si="22"/>
        <v>0</v>
      </c>
      <c r="W186" s="22">
        <f t="shared" si="23"/>
        <v>1</v>
      </c>
      <c r="X186" s="22" t="e">
        <f t="shared" si="24"/>
        <v>#N/A</v>
      </c>
      <c r="Y186" s="22">
        <f t="shared" si="25"/>
        <v>2.5123000000000002</v>
      </c>
    </row>
    <row r="187" spans="1:25" x14ac:dyDescent="0.2">
      <c r="A187" s="47"/>
      <c r="B187" s="2" t="s">
        <v>193</v>
      </c>
      <c r="C187" s="34">
        <v>8</v>
      </c>
      <c r="F187" s="6">
        <v>2.9151891267977796</v>
      </c>
      <c r="G187" s="1">
        <v>2.4958</v>
      </c>
      <c r="H187" s="7">
        <v>1.1680379544826427</v>
      </c>
      <c r="I187" s="6" t="e">
        <v>#N/A</v>
      </c>
      <c r="J187" s="1" t="e">
        <v>#N/A</v>
      </c>
      <c r="K187" s="7" t="e">
        <v>#N/A</v>
      </c>
      <c r="L187" s="6" t="s">
        <v>1324</v>
      </c>
      <c r="P187" s="2" t="s">
        <v>1477</v>
      </c>
      <c r="Q187" s="45">
        <v>4</v>
      </c>
      <c r="R187" s="22">
        <f t="shared" si="18"/>
        <v>0</v>
      </c>
      <c r="S187" s="22">
        <f t="shared" si="19"/>
        <v>0</v>
      </c>
      <c r="T187" s="22" t="e">
        <f t="shared" si="20"/>
        <v>#N/A</v>
      </c>
      <c r="U187" s="22" t="e">
        <f t="shared" si="21"/>
        <v>#N/A</v>
      </c>
      <c r="V187" s="22">
        <f t="shared" si="22"/>
        <v>0</v>
      </c>
      <c r="W187" s="22">
        <f t="shared" si="23"/>
        <v>1</v>
      </c>
      <c r="X187" s="22" t="e">
        <f t="shared" si="24"/>
        <v>#N/A</v>
      </c>
      <c r="Y187" s="22">
        <f t="shared" si="25"/>
        <v>2.4958</v>
      </c>
    </row>
    <row r="188" spans="1:25" x14ac:dyDescent="0.2">
      <c r="A188" s="47"/>
      <c r="B188" s="2" t="s">
        <v>194</v>
      </c>
      <c r="C188" s="34">
        <v>8</v>
      </c>
      <c r="F188" s="6">
        <v>2.8282857033899531</v>
      </c>
      <c r="G188" s="1">
        <v>2.3010000000000002</v>
      </c>
      <c r="H188" s="7">
        <v>1.2291550210299664</v>
      </c>
      <c r="I188" s="6" t="e">
        <v>#N/A</v>
      </c>
      <c r="J188" s="1" t="e">
        <v>#N/A</v>
      </c>
      <c r="K188" s="7" t="e">
        <v>#N/A</v>
      </c>
      <c r="P188" s="2" t="s">
        <v>1477</v>
      </c>
      <c r="Q188" s="45">
        <v>4</v>
      </c>
      <c r="R188" s="22">
        <f t="shared" si="18"/>
        <v>0</v>
      </c>
      <c r="S188" s="22">
        <f t="shared" si="19"/>
        <v>0</v>
      </c>
      <c r="T188" s="22" t="e">
        <f t="shared" si="20"/>
        <v>#N/A</v>
      </c>
      <c r="U188" s="22" t="e">
        <f t="shared" si="21"/>
        <v>#N/A</v>
      </c>
      <c r="V188" s="22">
        <f t="shared" si="22"/>
        <v>0</v>
      </c>
      <c r="W188" s="22">
        <f t="shared" si="23"/>
        <v>1</v>
      </c>
      <c r="X188" s="22" t="e">
        <f t="shared" si="24"/>
        <v>#N/A</v>
      </c>
      <c r="Y188" s="22">
        <f t="shared" si="25"/>
        <v>2.3010000000000002</v>
      </c>
    </row>
    <row r="189" spans="1:25" x14ac:dyDescent="0.2">
      <c r="A189" s="47"/>
      <c r="B189" s="2" t="s">
        <v>195</v>
      </c>
      <c r="F189" s="6">
        <v>2.8468119010570403</v>
      </c>
      <c r="G189" s="1">
        <v>2.484</v>
      </c>
      <c r="H189" s="7">
        <v>1.1460595414883414</v>
      </c>
      <c r="I189" s="6" t="e">
        <v>#N/A</v>
      </c>
      <c r="J189" s="1" t="e">
        <v>#N/A</v>
      </c>
      <c r="K189" s="7" t="e">
        <v>#N/A</v>
      </c>
      <c r="L189" s="6" t="s">
        <v>1324</v>
      </c>
      <c r="P189" s="2" t="s">
        <v>1477</v>
      </c>
      <c r="Q189" s="45">
        <v>4</v>
      </c>
      <c r="R189" s="22">
        <f t="shared" si="18"/>
        <v>0</v>
      </c>
      <c r="S189" s="22">
        <f t="shared" si="19"/>
        <v>0</v>
      </c>
      <c r="T189" s="22" t="e">
        <f t="shared" si="20"/>
        <v>#N/A</v>
      </c>
      <c r="U189" s="22" t="e">
        <f t="shared" si="21"/>
        <v>#N/A</v>
      </c>
      <c r="V189" s="22">
        <f t="shared" si="22"/>
        <v>0</v>
      </c>
      <c r="W189" s="22">
        <f t="shared" si="23"/>
        <v>1</v>
      </c>
      <c r="X189" s="22" t="e">
        <f t="shared" si="24"/>
        <v>#N/A</v>
      </c>
      <c r="Y189" s="22">
        <f t="shared" si="25"/>
        <v>2.484</v>
      </c>
    </row>
    <row r="190" spans="1:25" x14ac:dyDescent="0.2">
      <c r="A190" s="47"/>
      <c r="B190" s="2" t="s">
        <v>196</v>
      </c>
      <c r="C190" s="34">
        <v>8</v>
      </c>
      <c r="F190" s="6">
        <v>2.8471654544476341</v>
      </c>
      <c r="G190" s="1">
        <v>2.3121</v>
      </c>
      <c r="H190" s="7">
        <v>1.231419685328331</v>
      </c>
      <c r="I190" s="6" t="e">
        <v>#N/A</v>
      </c>
      <c r="J190" s="1" t="e">
        <v>#N/A</v>
      </c>
      <c r="K190" s="7" t="e">
        <v>#N/A</v>
      </c>
      <c r="P190" s="2" t="s">
        <v>1307</v>
      </c>
      <c r="Q190" s="45">
        <v>4</v>
      </c>
      <c r="R190" s="22">
        <f t="shared" si="18"/>
        <v>0</v>
      </c>
      <c r="S190" s="22">
        <f t="shared" si="19"/>
        <v>1</v>
      </c>
      <c r="T190" s="22" t="e">
        <f t="shared" si="20"/>
        <v>#N/A</v>
      </c>
      <c r="U190" s="22">
        <f t="shared" si="21"/>
        <v>2.3121</v>
      </c>
      <c r="V190" s="22">
        <f t="shared" si="22"/>
        <v>0</v>
      </c>
      <c r="W190" s="22">
        <f t="shared" si="23"/>
        <v>1</v>
      </c>
      <c r="X190" s="22" t="e">
        <f t="shared" si="24"/>
        <v>#N/A</v>
      </c>
      <c r="Y190" s="22">
        <f t="shared" si="25"/>
        <v>2.3121</v>
      </c>
    </row>
    <row r="191" spans="1:25" x14ac:dyDescent="0.2">
      <c r="A191" s="47"/>
      <c r="B191" s="2" t="s">
        <v>197</v>
      </c>
      <c r="F191" s="6">
        <v>2.8835814536787412</v>
      </c>
      <c r="G191" s="1">
        <v>2.544</v>
      </c>
      <c r="H191" s="7">
        <v>1.1334832758171152</v>
      </c>
      <c r="I191" s="6" t="e">
        <v>#N/A</v>
      </c>
      <c r="J191" s="1" t="e">
        <v>#N/A</v>
      </c>
      <c r="K191" s="7" t="e">
        <v>#N/A</v>
      </c>
      <c r="L191" s="6" t="s">
        <v>1324</v>
      </c>
      <c r="P191" s="2" t="s">
        <v>1477</v>
      </c>
      <c r="Q191" s="45">
        <v>4</v>
      </c>
      <c r="R191" s="22">
        <f t="shared" si="18"/>
        <v>0</v>
      </c>
      <c r="S191" s="22">
        <f t="shared" si="19"/>
        <v>0</v>
      </c>
      <c r="T191" s="22" t="e">
        <f t="shared" si="20"/>
        <v>#N/A</v>
      </c>
      <c r="U191" s="22" t="e">
        <f t="shared" si="21"/>
        <v>#N/A</v>
      </c>
      <c r="V191" s="22">
        <f t="shared" si="22"/>
        <v>0</v>
      </c>
      <c r="W191" s="22">
        <f t="shared" si="23"/>
        <v>1</v>
      </c>
      <c r="X191" s="22" t="e">
        <f t="shared" si="24"/>
        <v>#N/A</v>
      </c>
      <c r="Y191" s="22">
        <f t="shared" si="25"/>
        <v>2.544</v>
      </c>
    </row>
    <row r="192" spans="1:25" x14ac:dyDescent="0.2">
      <c r="A192" s="47"/>
      <c r="B192" s="2" t="s">
        <v>198</v>
      </c>
      <c r="F192" s="6">
        <v>2.9019662299895912</v>
      </c>
      <c r="G192" s="1">
        <v>2.56</v>
      </c>
      <c r="H192" s="7">
        <v>1.1335805585896841</v>
      </c>
      <c r="I192" s="6" t="e">
        <v>#N/A</v>
      </c>
      <c r="J192" s="1" t="e">
        <v>#N/A</v>
      </c>
      <c r="K192" s="7" t="e">
        <v>#N/A</v>
      </c>
      <c r="L192" s="6" t="s">
        <v>1324</v>
      </c>
      <c r="P192" s="2" t="s">
        <v>1477</v>
      </c>
      <c r="Q192" s="45">
        <v>4</v>
      </c>
      <c r="R192" s="22">
        <f t="shared" si="18"/>
        <v>0</v>
      </c>
      <c r="S192" s="22">
        <f t="shared" si="19"/>
        <v>0</v>
      </c>
      <c r="T192" s="22" t="e">
        <f t="shared" si="20"/>
        <v>#N/A</v>
      </c>
      <c r="U192" s="22" t="e">
        <f t="shared" si="21"/>
        <v>#N/A</v>
      </c>
      <c r="V192" s="22">
        <f t="shared" si="22"/>
        <v>0</v>
      </c>
      <c r="W192" s="22">
        <f t="shared" si="23"/>
        <v>1</v>
      </c>
      <c r="X192" s="22" t="e">
        <f t="shared" si="24"/>
        <v>#N/A</v>
      </c>
      <c r="Y192" s="22">
        <f t="shared" si="25"/>
        <v>2.56</v>
      </c>
    </row>
    <row r="193" spans="1:25" x14ac:dyDescent="0.2">
      <c r="A193" s="47"/>
      <c r="B193" s="2" t="s">
        <v>199</v>
      </c>
      <c r="C193" s="34">
        <v>8</v>
      </c>
      <c r="F193" s="6">
        <v>2.8967336398088106</v>
      </c>
      <c r="G193" s="1">
        <v>2.3723000000000001</v>
      </c>
      <c r="H193" s="7">
        <v>1.2210654806764787</v>
      </c>
      <c r="I193" s="6" t="e">
        <v>#N/A</v>
      </c>
      <c r="J193" s="1" t="e">
        <v>#N/A</v>
      </c>
      <c r="K193" s="7" t="e">
        <v>#N/A</v>
      </c>
      <c r="P193" s="2" t="s">
        <v>1477</v>
      </c>
      <c r="Q193" s="45">
        <v>4</v>
      </c>
      <c r="R193" s="22">
        <f t="shared" si="18"/>
        <v>0</v>
      </c>
      <c r="S193" s="22">
        <f t="shared" si="19"/>
        <v>0</v>
      </c>
      <c r="T193" s="22" t="e">
        <f t="shared" si="20"/>
        <v>#N/A</v>
      </c>
      <c r="U193" s="22" t="e">
        <f t="shared" si="21"/>
        <v>#N/A</v>
      </c>
      <c r="V193" s="22">
        <f t="shared" si="22"/>
        <v>0</v>
      </c>
      <c r="W193" s="22">
        <f t="shared" si="23"/>
        <v>1</v>
      </c>
      <c r="X193" s="22" t="e">
        <f t="shared" si="24"/>
        <v>#N/A</v>
      </c>
      <c r="Y193" s="22">
        <f t="shared" si="25"/>
        <v>2.3723000000000001</v>
      </c>
    </row>
    <row r="194" spans="1:25" x14ac:dyDescent="0.2">
      <c r="A194" s="47"/>
      <c r="B194" s="2" t="s">
        <v>200</v>
      </c>
      <c r="C194" s="34">
        <v>8</v>
      </c>
      <c r="F194" s="6">
        <v>3.0671463740747686</v>
      </c>
      <c r="G194" s="1">
        <v>2.61755</v>
      </c>
      <c r="H194" s="7">
        <v>1.1717622868998754</v>
      </c>
      <c r="I194" s="6" t="e">
        <v>#N/A</v>
      </c>
      <c r="J194" s="1" t="e">
        <v>#N/A</v>
      </c>
      <c r="K194" s="7" t="e">
        <v>#N/A</v>
      </c>
      <c r="P194" s="2" t="s">
        <v>1477</v>
      </c>
      <c r="Q194" s="45">
        <v>4</v>
      </c>
      <c r="R194" s="22">
        <f t="shared" si="18"/>
        <v>0</v>
      </c>
      <c r="S194" s="22">
        <f t="shared" si="19"/>
        <v>0</v>
      </c>
      <c r="T194" s="22" t="e">
        <f t="shared" si="20"/>
        <v>#N/A</v>
      </c>
      <c r="U194" s="22" t="e">
        <f t="shared" si="21"/>
        <v>#N/A</v>
      </c>
      <c r="V194" s="22">
        <f t="shared" si="22"/>
        <v>0</v>
      </c>
      <c r="W194" s="22">
        <f t="shared" si="23"/>
        <v>1</v>
      </c>
      <c r="X194" s="22" t="e">
        <f t="shared" si="24"/>
        <v>#N/A</v>
      </c>
      <c r="Y194" s="22">
        <f t="shared" si="25"/>
        <v>2.61755</v>
      </c>
    </row>
    <row r="195" spans="1:25" x14ac:dyDescent="0.2">
      <c r="A195" s="47"/>
      <c r="B195" s="2" t="s">
        <v>201</v>
      </c>
      <c r="C195" s="34">
        <v>8</v>
      </c>
      <c r="F195" s="6">
        <v>3.0876524707291786</v>
      </c>
      <c r="G195" s="1">
        <v>2.6225499999999999</v>
      </c>
      <c r="H195" s="7">
        <v>1.1773474178677923</v>
      </c>
      <c r="I195" s="6" t="e">
        <v>#N/A</v>
      </c>
      <c r="J195" s="1" t="e">
        <v>#N/A</v>
      </c>
      <c r="K195" s="7" t="e">
        <v>#N/A</v>
      </c>
      <c r="P195" s="2" t="s">
        <v>1477</v>
      </c>
      <c r="Q195" s="45">
        <v>4</v>
      </c>
      <c r="R195" s="22">
        <f t="shared" si="18"/>
        <v>0</v>
      </c>
      <c r="S195" s="22">
        <f t="shared" si="19"/>
        <v>0</v>
      </c>
      <c r="T195" s="22" t="e">
        <f t="shared" si="20"/>
        <v>#N/A</v>
      </c>
      <c r="U195" s="22" t="e">
        <f t="shared" si="21"/>
        <v>#N/A</v>
      </c>
      <c r="V195" s="22">
        <f t="shared" si="22"/>
        <v>0</v>
      </c>
      <c r="W195" s="22">
        <f t="shared" si="23"/>
        <v>1</v>
      </c>
      <c r="X195" s="22" t="e">
        <f t="shared" si="24"/>
        <v>#N/A</v>
      </c>
      <c r="Y195" s="22">
        <f t="shared" si="25"/>
        <v>2.6225499999999999</v>
      </c>
    </row>
    <row r="196" spans="1:25" x14ac:dyDescent="0.2">
      <c r="A196" s="47"/>
      <c r="B196" s="2" t="s">
        <v>202</v>
      </c>
      <c r="C196" s="34">
        <v>8</v>
      </c>
      <c r="F196" s="6">
        <v>2.9197146101973739</v>
      </c>
      <c r="G196" s="1">
        <v>2.5051999999999999</v>
      </c>
      <c r="H196" s="7">
        <v>1.165461683776694</v>
      </c>
      <c r="I196" s="6" t="e">
        <v>#N/A</v>
      </c>
      <c r="J196" s="1" t="e">
        <v>#N/A</v>
      </c>
      <c r="K196" s="7" t="e">
        <v>#N/A</v>
      </c>
      <c r="L196" s="6" t="s">
        <v>1324</v>
      </c>
      <c r="P196" s="2" t="s">
        <v>1477</v>
      </c>
      <c r="Q196" s="45">
        <v>4</v>
      </c>
      <c r="R196" s="22">
        <f t="shared" ref="R196:R259" si="27">COUNTIF(P196,R$2)</f>
        <v>0</v>
      </c>
      <c r="S196" s="22">
        <f t="shared" ref="S196:S259" si="28">COUNTIF(P196,S$2)</f>
        <v>0</v>
      </c>
      <c r="T196" s="22" t="e">
        <f t="shared" ref="T196:T259" si="29">IF(R196=1,G196,#N/A)</f>
        <v>#N/A</v>
      </c>
      <c r="U196" s="22" t="e">
        <f t="shared" ref="U196:U259" si="30">IF(S196=1,G196,#N/A)</f>
        <v>#N/A</v>
      </c>
      <c r="V196" s="22">
        <f t="shared" ref="V196:V259" si="31">COUNTIF(P196,V$2)</f>
        <v>0</v>
      </c>
      <c r="W196" s="22">
        <f t="shared" ref="W196:W259" si="32">COUNTIF(P196,W$2)</f>
        <v>1</v>
      </c>
      <c r="X196" s="22" t="e">
        <f t="shared" ref="X196:X259" si="33">IF(V196=1,G196,#N/A)</f>
        <v>#N/A</v>
      </c>
      <c r="Y196" s="22">
        <f t="shared" ref="Y196:Y259" si="34">IF(W196=1,G196,#N/A)</f>
        <v>2.5051999999999999</v>
      </c>
    </row>
    <row r="197" spans="1:25" x14ac:dyDescent="0.2">
      <c r="A197" s="47"/>
      <c r="B197" s="2" t="s">
        <v>203</v>
      </c>
      <c r="C197" s="34">
        <v>8</v>
      </c>
      <c r="F197" s="6">
        <v>3.0307303748436616</v>
      </c>
      <c r="G197" s="1">
        <v>2.5623</v>
      </c>
      <c r="H197" s="7">
        <v>1.1828163660943924</v>
      </c>
      <c r="I197" s="6" t="e">
        <v>#N/A</v>
      </c>
      <c r="J197" s="1" t="e">
        <v>#N/A</v>
      </c>
      <c r="K197" s="7" t="e">
        <v>#N/A</v>
      </c>
      <c r="P197" s="2" t="s">
        <v>1477</v>
      </c>
      <c r="Q197" s="45">
        <v>4</v>
      </c>
      <c r="R197" s="22">
        <f t="shared" si="27"/>
        <v>0</v>
      </c>
      <c r="S197" s="22">
        <f t="shared" si="28"/>
        <v>0</v>
      </c>
      <c r="T197" s="22" t="e">
        <f t="shared" si="29"/>
        <v>#N/A</v>
      </c>
      <c r="U197" s="22" t="e">
        <f t="shared" si="30"/>
        <v>#N/A</v>
      </c>
      <c r="V197" s="22">
        <f t="shared" si="31"/>
        <v>0</v>
      </c>
      <c r="W197" s="22">
        <f t="shared" si="32"/>
        <v>1</v>
      </c>
      <c r="X197" s="22" t="e">
        <f t="shared" si="33"/>
        <v>#N/A</v>
      </c>
      <c r="Y197" s="22">
        <f t="shared" si="34"/>
        <v>2.5623</v>
      </c>
    </row>
    <row r="198" spans="1:25" x14ac:dyDescent="0.2">
      <c r="A198" s="47"/>
      <c r="B198" s="2" t="s">
        <v>204</v>
      </c>
      <c r="C198" s="34">
        <v>8</v>
      </c>
      <c r="F198" s="6">
        <v>2.9646158908027189</v>
      </c>
      <c r="G198" s="1">
        <v>2.5169000000000001</v>
      </c>
      <c r="H198" s="7">
        <v>1.1778838614179026</v>
      </c>
      <c r="I198" s="6" t="e">
        <v>#N/A</v>
      </c>
      <c r="J198" s="1" t="e">
        <v>#N/A</v>
      </c>
      <c r="K198" s="7" t="e">
        <v>#N/A</v>
      </c>
      <c r="L198" s="6" t="s">
        <v>1324</v>
      </c>
      <c r="P198" s="2" t="s">
        <v>1477</v>
      </c>
      <c r="Q198" s="45">
        <v>4</v>
      </c>
      <c r="R198" s="22">
        <f t="shared" si="27"/>
        <v>0</v>
      </c>
      <c r="S198" s="22">
        <f t="shared" si="28"/>
        <v>0</v>
      </c>
      <c r="T198" s="22" t="e">
        <f t="shared" si="29"/>
        <v>#N/A</v>
      </c>
      <c r="U198" s="22" t="e">
        <f t="shared" si="30"/>
        <v>#N/A</v>
      </c>
      <c r="V198" s="22">
        <f t="shared" si="31"/>
        <v>0</v>
      </c>
      <c r="W198" s="22">
        <f t="shared" si="32"/>
        <v>1</v>
      </c>
      <c r="X198" s="22" t="e">
        <f t="shared" si="33"/>
        <v>#N/A</v>
      </c>
      <c r="Y198" s="22">
        <f t="shared" si="34"/>
        <v>2.5169000000000001</v>
      </c>
    </row>
    <row r="199" spans="1:25" x14ac:dyDescent="0.2">
      <c r="A199" s="47"/>
      <c r="B199" s="2" t="s">
        <v>205</v>
      </c>
      <c r="C199" s="34">
        <v>8</v>
      </c>
      <c r="F199" s="6">
        <v>2.897087193199404</v>
      </c>
      <c r="G199" s="1">
        <v>2.4828000000000001</v>
      </c>
      <c r="H199" s="7">
        <v>1.1668628939904155</v>
      </c>
      <c r="I199" s="6" t="e">
        <v>#N/A</v>
      </c>
      <c r="J199" s="1" t="e">
        <v>#N/A</v>
      </c>
      <c r="K199" s="7" t="e">
        <v>#N/A</v>
      </c>
      <c r="L199" s="6" t="s">
        <v>1324</v>
      </c>
      <c r="P199" s="2" t="s">
        <v>1477</v>
      </c>
      <c r="Q199" s="45">
        <v>4</v>
      </c>
      <c r="R199" s="22">
        <f t="shared" si="27"/>
        <v>0</v>
      </c>
      <c r="S199" s="22">
        <f t="shared" si="28"/>
        <v>0</v>
      </c>
      <c r="T199" s="22" t="e">
        <f t="shared" si="29"/>
        <v>#N/A</v>
      </c>
      <c r="U199" s="22" t="e">
        <f t="shared" si="30"/>
        <v>#N/A</v>
      </c>
      <c r="V199" s="22">
        <f t="shared" si="31"/>
        <v>0</v>
      </c>
      <c r="W199" s="22">
        <f t="shared" si="32"/>
        <v>1</v>
      </c>
      <c r="X199" s="22" t="e">
        <f t="shared" si="33"/>
        <v>#N/A</v>
      </c>
      <c r="Y199" s="22">
        <f t="shared" si="34"/>
        <v>2.4828000000000001</v>
      </c>
    </row>
    <row r="200" spans="1:25" x14ac:dyDescent="0.2">
      <c r="A200" s="47"/>
      <c r="B200" s="2" t="s">
        <v>206</v>
      </c>
      <c r="C200" s="34">
        <v>8</v>
      </c>
      <c r="F200" s="6">
        <v>2.8819551080820123</v>
      </c>
      <c r="G200" s="1">
        <v>2.4681999999999999</v>
      </c>
      <c r="H200" s="7">
        <v>1.167634352192696</v>
      </c>
      <c r="I200" s="6" t="e">
        <v>#N/A</v>
      </c>
      <c r="J200" s="1" t="e">
        <v>#N/A</v>
      </c>
      <c r="K200" s="7" t="e">
        <v>#N/A</v>
      </c>
      <c r="P200" s="2" t="s">
        <v>1477</v>
      </c>
      <c r="Q200" s="45">
        <v>4</v>
      </c>
      <c r="R200" s="22">
        <f t="shared" si="27"/>
        <v>0</v>
      </c>
      <c r="S200" s="22">
        <f t="shared" si="28"/>
        <v>0</v>
      </c>
      <c r="T200" s="22" t="e">
        <f t="shared" si="29"/>
        <v>#N/A</v>
      </c>
      <c r="U200" s="22" t="e">
        <f t="shared" si="30"/>
        <v>#N/A</v>
      </c>
      <c r="V200" s="22">
        <f t="shared" si="31"/>
        <v>0</v>
      </c>
      <c r="W200" s="22">
        <f t="shared" si="32"/>
        <v>1</v>
      </c>
      <c r="X200" s="22" t="e">
        <f t="shared" si="33"/>
        <v>#N/A</v>
      </c>
      <c r="Y200" s="22">
        <f t="shared" si="34"/>
        <v>2.4681999999999999</v>
      </c>
    </row>
    <row r="201" spans="1:25" x14ac:dyDescent="0.2">
      <c r="A201" s="47"/>
      <c r="B201" s="2" t="s">
        <v>207</v>
      </c>
      <c r="C201" s="34">
        <v>8</v>
      </c>
      <c r="F201" s="6">
        <v>2.6601357108237922</v>
      </c>
      <c r="G201" s="1">
        <v>2.4310999999999998</v>
      </c>
      <c r="H201" s="7">
        <v>1.0942107321063685</v>
      </c>
      <c r="I201" s="6" t="e">
        <v>#N/A</v>
      </c>
      <c r="J201" s="1" t="e">
        <v>#N/A</v>
      </c>
      <c r="K201" s="7" t="e">
        <v>#N/A</v>
      </c>
      <c r="L201" s="6" t="s">
        <v>1324</v>
      </c>
      <c r="P201" s="2" t="s">
        <v>1477</v>
      </c>
      <c r="Q201" s="45">
        <v>4</v>
      </c>
      <c r="R201" s="22">
        <f t="shared" si="27"/>
        <v>0</v>
      </c>
      <c r="S201" s="22">
        <f t="shared" si="28"/>
        <v>0</v>
      </c>
      <c r="T201" s="22" t="e">
        <f t="shared" si="29"/>
        <v>#N/A</v>
      </c>
      <c r="U201" s="22" t="e">
        <f t="shared" si="30"/>
        <v>#N/A</v>
      </c>
      <c r="V201" s="22">
        <f t="shared" si="31"/>
        <v>0</v>
      </c>
      <c r="W201" s="22">
        <f t="shared" si="32"/>
        <v>1</v>
      </c>
      <c r="X201" s="22" t="e">
        <f t="shared" si="33"/>
        <v>#N/A</v>
      </c>
      <c r="Y201" s="22">
        <f t="shared" si="34"/>
        <v>2.4310999999999998</v>
      </c>
    </row>
    <row r="202" spans="1:25" x14ac:dyDescent="0.2">
      <c r="A202" s="47"/>
      <c r="B202" s="2" t="s">
        <v>208</v>
      </c>
      <c r="C202" s="34">
        <v>8</v>
      </c>
      <c r="F202" s="6">
        <v>3.2350135239284552</v>
      </c>
      <c r="G202" s="1">
        <v>2.6871</v>
      </c>
      <c r="H202" s="7">
        <v>1.2039051482745171</v>
      </c>
      <c r="I202" s="6" t="e">
        <v>#N/A</v>
      </c>
      <c r="J202" s="1" t="e">
        <v>#N/A</v>
      </c>
      <c r="K202" s="7" t="e">
        <v>#N/A</v>
      </c>
      <c r="P202" s="2" t="s">
        <v>1477</v>
      </c>
      <c r="Q202" s="45">
        <v>4</v>
      </c>
      <c r="R202" s="22">
        <f t="shared" si="27"/>
        <v>0</v>
      </c>
      <c r="S202" s="22">
        <f t="shared" si="28"/>
        <v>0</v>
      </c>
      <c r="T202" s="22" t="e">
        <f t="shared" si="29"/>
        <v>#N/A</v>
      </c>
      <c r="U202" s="22" t="e">
        <f t="shared" si="30"/>
        <v>#N/A</v>
      </c>
      <c r="V202" s="22">
        <f t="shared" si="31"/>
        <v>0</v>
      </c>
      <c r="W202" s="22">
        <f t="shared" si="32"/>
        <v>1</v>
      </c>
      <c r="X202" s="22" t="e">
        <f t="shared" si="33"/>
        <v>#N/A</v>
      </c>
      <c r="Y202" s="22">
        <f t="shared" si="34"/>
        <v>2.6871</v>
      </c>
    </row>
    <row r="203" spans="1:25" x14ac:dyDescent="0.2">
      <c r="A203" s="47"/>
      <c r="B203" s="2" t="s">
        <v>209</v>
      </c>
      <c r="F203" s="6">
        <v>2.7768083297195725</v>
      </c>
      <c r="G203" s="1">
        <v>2.4278599999999999</v>
      </c>
      <c r="H203" s="7">
        <v>1.1437267098265849</v>
      </c>
      <c r="I203" s="6" t="e">
        <v>#N/A</v>
      </c>
      <c r="J203" s="1" t="e">
        <v>#N/A</v>
      </c>
      <c r="K203" s="7" t="e">
        <v>#N/A</v>
      </c>
      <c r="L203" s="6" t="s">
        <v>1324</v>
      </c>
      <c r="P203" s="2" t="s">
        <v>1477</v>
      </c>
      <c r="Q203" s="45">
        <v>4</v>
      </c>
      <c r="R203" s="22">
        <f t="shared" si="27"/>
        <v>0</v>
      </c>
      <c r="S203" s="22">
        <f t="shared" si="28"/>
        <v>0</v>
      </c>
      <c r="T203" s="22" t="e">
        <f t="shared" si="29"/>
        <v>#N/A</v>
      </c>
      <c r="U203" s="22" t="e">
        <f t="shared" si="30"/>
        <v>#N/A</v>
      </c>
      <c r="V203" s="22">
        <f t="shared" si="31"/>
        <v>0</v>
      </c>
      <c r="W203" s="22">
        <f t="shared" si="32"/>
        <v>1</v>
      </c>
      <c r="X203" s="22" t="e">
        <f t="shared" si="33"/>
        <v>#N/A</v>
      </c>
      <c r="Y203" s="22">
        <f t="shared" si="34"/>
        <v>2.4278599999999999</v>
      </c>
    </row>
    <row r="204" spans="1:25" x14ac:dyDescent="0.2">
      <c r="A204" s="47"/>
      <c r="B204" s="2" t="s">
        <v>210</v>
      </c>
      <c r="F204" s="6">
        <v>2.8390337264639882</v>
      </c>
      <c r="G204" s="1">
        <v>2.65</v>
      </c>
      <c r="H204" s="7">
        <v>1.0713334816845239</v>
      </c>
      <c r="I204" s="6" t="e">
        <v>#N/A</v>
      </c>
      <c r="J204" s="1" t="e">
        <v>#N/A</v>
      </c>
      <c r="K204" s="7" t="e">
        <v>#N/A</v>
      </c>
      <c r="L204" s="6" t="s">
        <v>1324</v>
      </c>
      <c r="P204" s="2" t="s">
        <v>1477</v>
      </c>
      <c r="Q204" s="45">
        <v>4</v>
      </c>
      <c r="R204" s="22">
        <f t="shared" si="27"/>
        <v>0</v>
      </c>
      <c r="S204" s="22">
        <f t="shared" si="28"/>
        <v>0</v>
      </c>
      <c r="T204" s="22" t="e">
        <f t="shared" si="29"/>
        <v>#N/A</v>
      </c>
      <c r="U204" s="22" t="e">
        <f t="shared" si="30"/>
        <v>#N/A</v>
      </c>
      <c r="V204" s="22">
        <f t="shared" si="31"/>
        <v>0</v>
      </c>
      <c r="W204" s="22">
        <f t="shared" si="32"/>
        <v>1</v>
      </c>
      <c r="X204" s="22" t="e">
        <f t="shared" si="33"/>
        <v>#N/A</v>
      </c>
      <c r="Y204" s="22">
        <f t="shared" si="34"/>
        <v>2.65</v>
      </c>
    </row>
    <row r="205" spans="1:25" x14ac:dyDescent="0.2">
      <c r="A205" s="47"/>
      <c r="B205" s="2" t="s">
        <v>211</v>
      </c>
      <c r="F205" s="6">
        <v>2.8404479400263618</v>
      </c>
      <c r="G205" s="1">
        <v>2.58</v>
      </c>
      <c r="H205" s="7">
        <v>1.100948813963706</v>
      </c>
      <c r="I205" s="6" t="e">
        <v>#N/A</v>
      </c>
      <c r="J205" s="1" t="e">
        <v>#N/A</v>
      </c>
      <c r="K205" s="7" t="e">
        <v>#N/A</v>
      </c>
      <c r="L205" s="6" t="s">
        <v>1324</v>
      </c>
      <c r="P205" s="2" t="s">
        <v>1477</v>
      </c>
      <c r="Q205" s="45">
        <v>4</v>
      </c>
      <c r="R205" s="22">
        <f t="shared" si="27"/>
        <v>0</v>
      </c>
      <c r="S205" s="22">
        <f t="shared" si="28"/>
        <v>0</v>
      </c>
      <c r="T205" s="22" t="e">
        <f t="shared" si="29"/>
        <v>#N/A</v>
      </c>
      <c r="U205" s="22" t="e">
        <f t="shared" si="30"/>
        <v>#N/A</v>
      </c>
      <c r="V205" s="22">
        <f t="shared" si="31"/>
        <v>0</v>
      </c>
      <c r="W205" s="22">
        <f t="shared" si="32"/>
        <v>1</v>
      </c>
      <c r="X205" s="22" t="e">
        <f t="shared" si="33"/>
        <v>#N/A</v>
      </c>
      <c r="Y205" s="22">
        <f t="shared" si="34"/>
        <v>2.58</v>
      </c>
    </row>
    <row r="206" spans="1:25" x14ac:dyDescent="0.2">
      <c r="A206" s="47"/>
      <c r="B206" s="2" t="s">
        <v>212</v>
      </c>
      <c r="F206" s="6">
        <v>2.8736819587421292</v>
      </c>
      <c r="G206" s="1">
        <v>2.78</v>
      </c>
      <c r="H206" s="7">
        <v>1.0336985463101185</v>
      </c>
      <c r="I206" s="6" t="e">
        <v>#N/A</v>
      </c>
      <c r="J206" s="1" t="e">
        <v>#N/A</v>
      </c>
      <c r="K206" s="7" t="e">
        <v>#N/A</v>
      </c>
      <c r="L206" s="6" t="s">
        <v>1324</v>
      </c>
      <c r="P206" s="2" t="s">
        <v>1477</v>
      </c>
      <c r="Q206" s="45">
        <v>4</v>
      </c>
      <c r="R206" s="22">
        <f t="shared" si="27"/>
        <v>0</v>
      </c>
      <c r="S206" s="22">
        <f t="shared" si="28"/>
        <v>0</v>
      </c>
      <c r="T206" s="22" t="e">
        <f t="shared" si="29"/>
        <v>#N/A</v>
      </c>
      <c r="U206" s="22" t="e">
        <f t="shared" si="30"/>
        <v>#N/A</v>
      </c>
      <c r="V206" s="22">
        <f t="shared" si="31"/>
        <v>0</v>
      </c>
      <c r="W206" s="22">
        <f t="shared" si="32"/>
        <v>1</v>
      </c>
      <c r="X206" s="22" t="e">
        <f t="shared" si="33"/>
        <v>#N/A</v>
      </c>
      <c r="Y206" s="22">
        <f t="shared" si="34"/>
        <v>2.78</v>
      </c>
    </row>
    <row r="207" spans="1:25" x14ac:dyDescent="0.2">
      <c r="A207" s="47"/>
      <c r="B207" s="2" t="s">
        <v>213</v>
      </c>
      <c r="F207" s="6">
        <v>2.9062088706767106</v>
      </c>
      <c r="G207" s="1">
        <v>2.60473</v>
      </c>
      <c r="H207" s="7">
        <v>1.1157428488467944</v>
      </c>
      <c r="I207" s="6" t="e">
        <v>#N/A</v>
      </c>
      <c r="J207" s="1" t="e">
        <v>#N/A</v>
      </c>
      <c r="K207" s="7" t="e">
        <v>#N/A</v>
      </c>
      <c r="L207" s="6" t="s">
        <v>1324</v>
      </c>
      <c r="P207" s="2" t="s">
        <v>1477</v>
      </c>
      <c r="Q207" s="45">
        <v>4</v>
      </c>
      <c r="R207" s="22">
        <f t="shared" si="27"/>
        <v>0</v>
      </c>
      <c r="S207" s="22">
        <f t="shared" si="28"/>
        <v>0</v>
      </c>
      <c r="T207" s="22" t="e">
        <f t="shared" si="29"/>
        <v>#N/A</v>
      </c>
      <c r="U207" s="22" t="e">
        <f t="shared" si="30"/>
        <v>#N/A</v>
      </c>
      <c r="V207" s="22">
        <f t="shared" si="31"/>
        <v>0</v>
      </c>
      <c r="W207" s="22">
        <f t="shared" si="32"/>
        <v>1</v>
      </c>
      <c r="X207" s="22" t="e">
        <f t="shared" si="33"/>
        <v>#N/A</v>
      </c>
      <c r="Y207" s="22">
        <f t="shared" si="34"/>
        <v>2.60473</v>
      </c>
    </row>
    <row r="208" spans="1:25" x14ac:dyDescent="0.2">
      <c r="A208" s="47"/>
      <c r="B208" s="2" t="s">
        <v>214</v>
      </c>
      <c r="F208" s="6">
        <v>2.8779245994292486</v>
      </c>
      <c r="G208" s="1">
        <v>2.78</v>
      </c>
      <c r="H208" s="7">
        <v>1.0352246760536867</v>
      </c>
      <c r="I208" s="6" t="e">
        <v>#N/A</v>
      </c>
      <c r="J208" s="1" t="e">
        <v>#N/A</v>
      </c>
      <c r="K208" s="7" t="e">
        <v>#N/A</v>
      </c>
      <c r="L208" s="6" t="s">
        <v>1324</v>
      </c>
      <c r="P208" s="2" t="s">
        <v>1477</v>
      </c>
      <c r="Q208" s="45">
        <v>4</v>
      </c>
      <c r="R208" s="22">
        <f t="shared" si="27"/>
        <v>0</v>
      </c>
      <c r="S208" s="22">
        <f t="shared" si="28"/>
        <v>0</v>
      </c>
      <c r="T208" s="22" t="e">
        <f t="shared" si="29"/>
        <v>#N/A</v>
      </c>
      <c r="U208" s="22" t="e">
        <f t="shared" si="30"/>
        <v>#N/A</v>
      </c>
      <c r="V208" s="22">
        <f t="shared" si="31"/>
        <v>0</v>
      </c>
      <c r="W208" s="22">
        <f t="shared" si="32"/>
        <v>1</v>
      </c>
      <c r="X208" s="22" t="e">
        <f t="shared" si="33"/>
        <v>#N/A</v>
      </c>
      <c r="Y208" s="22">
        <f t="shared" si="34"/>
        <v>2.78</v>
      </c>
    </row>
    <row r="209" spans="1:25" x14ac:dyDescent="0.2">
      <c r="A209" s="47"/>
      <c r="B209" s="2" t="s">
        <v>215</v>
      </c>
      <c r="C209" s="34">
        <v>8</v>
      </c>
      <c r="F209" s="6">
        <v>2.9293383334893224</v>
      </c>
      <c r="G209" s="1">
        <v>2.3940999999999999</v>
      </c>
      <c r="H209" s="7">
        <v>1.2235655709825499</v>
      </c>
      <c r="I209" s="6" t="e">
        <v>#N/A</v>
      </c>
      <c r="J209" s="1" t="e">
        <v>#N/A</v>
      </c>
      <c r="K209" s="7" t="e">
        <v>#N/A</v>
      </c>
      <c r="P209" s="2" t="s">
        <v>1477</v>
      </c>
      <c r="Q209" s="45">
        <v>4</v>
      </c>
      <c r="R209" s="22">
        <f t="shared" si="27"/>
        <v>0</v>
      </c>
      <c r="S209" s="22">
        <f t="shared" si="28"/>
        <v>0</v>
      </c>
      <c r="T209" s="22" t="e">
        <f t="shared" si="29"/>
        <v>#N/A</v>
      </c>
      <c r="U209" s="22" t="e">
        <f t="shared" si="30"/>
        <v>#N/A</v>
      </c>
      <c r="V209" s="22">
        <f t="shared" si="31"/>
        <v>0</v>
      </c>
      <c r="W209" s="22">
        <f t="shared" si="32"/>
        <v>1</v>
      </c>
      <c r="X209" s="22" t="e">
        <f t="shared" si="33"/>
        <v>#N/A</v>
      </c>
      <c r="Y209" s="22">
        <f t="shared" si="34"/>
        <v>2.3940999999999999</v>
      </c>
    </row>
    <row r="210" spans="1:25" x14ac:dyDescent="0.2">
      <c r="A210" s="47"/>
      <c r="B210" s="2" t="s">
        <v>216</v>
      </c>
      <c r="C210" s="34">
        <v>8</v>
      </c>
      <c r="F210" s="6">
        <v>2.926014931617746</v>
      </c>
      <c r="G210" s="1">
        <v>2.3892000000000002</v>
      </c>
      <c r="H210" s="7">
        <v>1.2246839660211559</v>
      </c>
      <c r="I210" s="6" t="e">
        <v>#N/A</v>
      </c>
      <c r="J210" s="1" t="e">
        <v>#N/A</v>
      </c>
      <c r="K210" s="7" t="e">
        <v>#N/A</v>
      </c>
      <c r="P210" s="2" t="s">
        <v>1477</v>
      </c>
      <c r="Q210" s="45">
        <v>4</v>
      </c>
      <c r="R210" s="22">
        <f t="shared" si="27"/>
        <v>0</v>
      </c>
      <c r="S210" s="22">
        <f t="shared" si="28"/>
        <v>0</v>
      </c>
      <c r="T210" s="22" t="e">
        <f t="shared" si="29"/>
        <v>#N/A</v>
      </c>
      <c r="U210" s="22" t="e">
        <f t="shared" si="30"/>
        <v>#N/A</v>
      </c>
      <c r="V210" s="22">
        <f t="shared" si="31"/>
        <v>0</v>
      </c>
      <c r="W210" s="22">
        <f t="shared" si="32"/>
        <v>1</v>
      </c>
      <c r="X210" s="22" t="e">
        <f t="shared" si="33"/>
        <v>#N/A</v>
      </c>
      <c r="Y210" s="22">
        <f t="shared" si="34"/>
        <v>2.3892000000000002</v>
      </c>
    </row>
    <row r="211" spans="1:25" x14ac:dyDescent="0.2">
      <c r="A211" s="47"/>
      <c r="B211" s="2" t="s">
        <v>217</v>
      </c>
      <c r="C211" s="34">
        <v>8</v>
      </c>
      <c r="F211" s="6">
        <v>2.9244734388347591</v>
      </c>
      <c r="G211" s="1">
        <v>2.3889999999999998</v>
      </c>
      <c r="H211" s="7">
        <v>1.2241412468960902</v>
      </c>
      <c r="I211" s="6" t="e">
        <v>#N/A</v>
      </c>
      <c r="J211" s="1" t="e">
        <v>#N/A</v>
      </c>
      <c r="K211" s="7" t="e">
        <v>#N/A</v>
      </c>
      <c r="P211" s="2" t="s">
        <v>1477</v>
      </c>
      <c r="Q211" s="45">
        <v>4</v>
      </c>
      <c r="R211" s="22">
        <f t="shared" si="27"/>
        <v>0</v>
      </c>
      <c r="S211" s="22">
        <f t="shared" si="28"/>
        <v>0</v>
      </c>
      <c r="T211" s="22" t="e">
        <f t="shared" si="29"/>
        <v>#N/A</v>
      </c>
      <c r="U211" s="22" t="e">
        <f t="shared" si="30"/>
        <v>#N/A</v>
      </c>
      <c r="V211" s="22">
        <f t="shared" si="31"/>
        <v>0</v>
      </c>
      <c r="W211" s="22">
        <f t="shared" si="32"/>
        <v>1</v>
      </c>
      <c r="X211" s="22" t="e">
        <f t="shared" si="33"/>
        <v>#N/A</v>
      </c>
      <c r="Y211" s="22">
        <f t="shared" si="34"/>
        <v>2.3889999999999998</v>
      </c>
    </row>
    <row r="212" spans="1:25" x14ac:dyDescent="0.2">
      <c r="A212" s="47"/>
      <c r="B212" s="2" t="s">
        <v>218</v>
      </c>
      <c r="C212" s="34">
        <v>8</v>
      </c>
      <c r="F212" s="6">
        <v>2.9220268493718535</v>
      </c>
      <c r="G212" s="1">
        <v>2.3898999999999999</v>
      </c>
      <c r="H212" s="7">
        <v>1.2226565334833481</v>
      </c>
      <c r="I212" s="6" t="e">
        <v>#N/A</v>
      </c>
      <c r="J212" s="1" t="e">
        <v>#N/A</v>
      </c>
      <c r="K212" s="7" t="e">
        <v>#N/A</v>
      </c>
      <c r="P212" s="2" t="s">
        <v>1477</v>
      </c>
      <c r="Q212" s="45">
        <v>4</v>
      </c>
      <c r="R212" s="22">
        <f t="shared" si="27"/>
        <v>0</v>
      </c>
      <c r="S212" s="22">
        <f t="shared" si="28"/>
        <v>0</v>
      </c>
      <c r="T212" s="22" t="e">
        <f t="shared" si="29"/>
        <v>#N/A</v>
      </c>
      <c r="U212" s="22" t="e">
        <f t="shared" si="30"/>
        <v>#N/A</v>
      </c>
      <c r="V212" s="22">
        <f t="shared" si="31"/>
        <v>0</v>
      </c>
      <c r="W212" s="22">
        <f t="shared" si="32"/>
        <v>1</v>
      </c>
      <c r="X212" s="22" t="e">
        <f t="shared" si="33"/>
        <v>#N/A</v>
      </c>
      <c r="Y212" s="22">
        <f t="shared" si="34"/>
        <v>2.3898999999999999</v>
      </c>
    </row>
    <row r="213" spans="1:25" x14ac:dyDescent="0.2">
      <c r="A213" s="47"/>
      <c r="B213" s="2" t="s">
        <v>219</v>
      </c>
      <c r="C213" s="34">
        <v>8</v>
      </c>
      <c r="F213" s="6">
        <v>2.9163841372579848</v>
      </c>
      <c r="G213" s="1">
        <v>2.3858000000000001</v>
      </c>
      <c r="H213" s="7">
        <v>1.2223925464238345</v>
      </c>
      <c r="I213" s="6" t="e">
        <v>#N/A</v>
      </c>
      <c r="J213" s="1" t="e">
        <v>#N/A</v>
      </c>
      <c r="K213" s="7" t="e">
        <v>#N/A</v>
      </c>
      <c r="P213" s="2" t="s">
        <v>1477</v>
      </c>
      <c r="Q213" s="45">
        <v>4</v>
      </c>
      <c r="R213" s="22">
        <f t="shared" si="27"/>
        <v>0</v>
      </c>
      <c r="S213" s="22">
        <f t="shared" si="28"/>
        <v>0</v>
      </c>
      <c r="T213" s="22" t="e">
        <f t="shared" si="29"/>
        <v>#N/A</v>
      </c>
      <c r="U213" s="22" t="e">
        <f t="shared" si="30"/>
        <v>#N/A</v>
      </c>
      <c r="V213" s="22">
        <f t="shared" si="31"/>
        <v>0</v>
      </c>
      <c r="W213" s="22">
        <f t="shared" si="32"/>
        <v>1</v>
      </c>
      <c r="X213" s="22" t="e">
        <f t="shared" si="33"/>
        <v>#N/A</v>
      </c>
      <c r="Y213" s="22">
        <f t="shared" si="34"/>
        <v>2.3858000000000001</v>
      </c>
    </row>
    <row r="214" spans="1:25" x14ac:dyDescent="0.2">
      <c r="A214" s="47"/>
      <c r="B214" s="2" t="s">
        <v>220</v>
      </c>
      <c r="C214" s="34">
        <v>8</v>
      </c>
      <c r="F214" s="6">
        <v>2.8623682502431445</v>
      </c>
      <c r="G214" s="1">
        <v>2.35</v>
      </c>
      <c r="H214" s="7">
        <v>1.2180290426566571</v>
      </c>
      <c r="I214" s="6" t="e">
        <v>#N/A</v>
      </c>
      <c r="J214" s="1" t="e">
        <v>#N/A</v>
      </c>
      <c r="K214" s="7" t="e">
        <v>#N/A</v>
      </c>
      <c r="P214" s="2" t="s">
        <v>1477</v>
      </c>
      <c r="Q214" s="45">
        <v>4</v>
      </c>
      <c r="R214" s="22">
        <f t="shared" si="27"/>
        <v>0</v>
      </c>
      <c r="S214" s="22">
        <f t="shared" si="28"/>
        <v>0</v>
      </c>
      <c r="T214" s="22" t="e">
        <f t="shared" si="29"/>
        <v>#N/A</v>
      </c>
      <c r="U214" s="22" t="e">
        <f t="shared" si="30"/>
        <v>#N/A</v>
      </c>
      <c r="V214" s="22">
        <f t="shared" si="31"/>
        <v>0</v>
      </c>
      <c r="W214" s="22">
        <f t="shared" si="32"/>
        <v>1</v>
      </c>
      <c r="X214" s="22" t="e">
        <f t="shared" si="33"/>
        <v>#N/A</v>
      </c>
      <c r="Y214" s="22">
        <f t="shared" si="34"/>
        <v>2.35</v>
      </c>
    </row>
    <row r="215" spans="1:25" x14ac:dyDescent="0.2">
      <c r="A215" s="47"/>
      <c r="B215" s="2" t="s">
        <v>221</v>
      </c>
      <c r="C215" s="34">
        <v>8</v>
      </c>
      <c r="F215" s="6">
        <v>2.8994913562554383</v>
      </c>
      <c r="G215" s="1">
        <v>2.3738999999999999</v>
      </c>
      <c r="H215" s="7">
        <v>1.2214041687751962</v>
      </c>
      <c r="I215" s="6" t="e">
        <v>#N/A</v>
      </c>
      <c r="J215" s="1" t="e">
        <v>#N/A</v>
      </c>
      <c r="K215" s="7" t="e">
        <v>#N/A</v>
      </c>
      <c r="P215" s="2" t="s">
        <v>1477</v>
      </c>
      <c r="Q215" s="45">
        <v>4</v>
      </c>
      <c r="R215" s="22">
        <f t="shared" si="27"/>
        <v>0</v>
      </c>
      <c r="S215" s="22">
        <f t="shared" si="28"/>
        <v>0</v>
      </c>
      <c r="T215" s="22" t="e">
        <f t="shared" si="29"/>
        <v>#N/A</v>
      </c>
      <c r="U215" s="22" t="e">
        <f t="shared" si="30"/>
        <v>#N/A</v>
      </c>
      <c r="V215" s="22">
        <f t="shared" si="31"/>
        <v>0</v>
      </c>
      <c r="W215" s="22">
        <f t="shared" si="32"/>
        <v>1</v>
      </c>
      <c r="X215" s="22" t="e">
        <f t="shared" si="33"/>
        <v>#N/A</v>
      </c>
      <c r="Y215" s="22">
        <f t="shared" si="34"/>
        <v>2.3738999999999999</v>
      </c>
    </row>
    <row r="216" spans="1:25" x14ac:dyDescent="0.2">
      <c r="A216" s="47"/>
      <c r="B216" s="2" t="s">
        <v>222</v>
      </c>
      <c r="F216" s="6">
        <v>2.665665285852671</v>
      </c>
      <c r="G216" s="1">
        <v>2.4035000000000002</v>
      </c>
      <c r="H216" s="7">
        <v>1.1090764659258043</v>
      </c>
      <c r="I216" s="6" t="e">
        <v>#N/A</v>
      </c>
      <c r="J216" s="1" t="e">
        <v>#N/A</v>
      </c>
      <c r="K216" s="7" t="e">
        <v>#N/A</v>
      </c>
      <c r="L216" s="6" t="s">
        <v>1324</v>
      </c>
      <c r="P216" s="2" t="s">
        <v>1477</v>
      </c>
      <c r="Q216" s="45">
        <v>4</v>
      </c>
      <c r="R216" s="22">
        <f t="shared" si="27"/>
        <v>0</v>
      </c>
      <c r="S216" s="22">
        <f t="shared" si="28"/>
        <v>0</v>
      </c>
      <c r="T216" s="22" t="e">
        <f t="shared" si="29"/>
        <v>#N/A</v>
      </c>
      <c r="U216" s="22" t="e">
        <f t="shared" si="30"/>
        <v>#N/A</v>
      </c>
      <c r="V216" s="22">
        <f t="shared" si="31"/>
        <v>0</v>
      </c>
      <c r="W216" s="22">
        <f t="shared" si="32"/>
        <v>1</v>
      </c>
      <c r="X216" s="22" t="e">
        <f t="shared" si="33"/>
        <v>#N/A</v>
      </c>
      <c r="Y216" s="22">
        <f t="shared" si="34"/>
        <v>2.4035000000000002</v>
      </c>
    </row>
    <row r="217" spans="1:25" x14ac:dyDescent="0.2">
      <c r="A217" s="47"/>
      <c r="B217" s="2" t="s">
        <v>223</v>
      </c>
      <c r="F217" s="6">
        <v>2.6696321548951274</v>
      </c>
      <c r="G217" s="1">
        <v>2.41411</v>
      </c>
      <c r="H217" s="7">
        <v>1.1058452824830383</v>
      </c>
      <c r="I217" s="6" t="e">
        <v>#N/A</v>
      </c>
      <c r="J217" s="1" t="e">
        <v>#N/A</v>
      </c>
      <c r="K217" s="7" t="e">
        <v>#N/A</v>
      </c>
      <c r="L217" s="6" t="s">
        <v>1324</v>
      </c>
      <c r="P217" s="2" t="s">
        <v>1477</v>
      </c>
      <c r="Q217" s="45">
        <v>4</v>
      </c>
      <c r="R217" s="22">
        <f t="shared" si="27"/>
        <v>0</v>
      </c>
      <c r="S217" s="22">
        <f t="shared" si="28"/>
        <v>0</v>
      </c>
      <c r="T217" s="22" t="e">
        <f t="shared" si="29"/>
        <v>#N/A</v>
      </c>
      <c r="U217" s="22" t="e">
        <f t="shared" si="30"/>
        <v>#N/A</v>
      </c>
      <c r="V217" s="22">
        <f t="shared" si="31"/>
        <v>0</v>
      </c>
      <c r="W217" s="22">
        <f t="shared" si="32"/>
        <v>1</v>
      </c>
      <c r="X217" s="22" t="e">
        <f t="shared" si="33"/>
        <v>#N/A</v>
      </c>
      <c r="Y217" s="22">
        <f t="shared" si="34"/>
        <v>2.41411</v>
      </c>
    </row>
    <row r="218" spans="1:25" x14ac:dyDescent="0.2">
      <c r="A218" s="47"/>
      <c r="B218" s="2" t="s">
        <v>224</v>
      </c>
      <c r="F218" s="6">
        <v>2.6709544445759459</v>
      </c>
      <c r="G218" s="1">
        <v>2.4140999999999999</v>
      </c>
      <c r="H218" s="7">
        <v>1.1063975993438324</v>
      </c>
      <c r="I218" s="6" t="e">
        <v>#N/A</v>
      </c>
      <c r="J218" s="1" t="e">
        <v>#N/A</v>
      </c>
      <c r="K218" s="7" t="e">
        <v>#N/A</v>
      </c>
      <c r="L218" s="6" t="s">
        <v>1324</v>
      </c>
      <c r="P218" s="2" t="s">
        <v>1477</v>
      </c>
      <c r="Q218" s="45">
        <v>4</v>
      </c>
      <c r="R218" s="22">
        <f t="shared" si="27"/>
        <v>0</v>
      </c>
      <c r="S218" s="22">
        <f t="shared" si="28"/>
        <v>0</v>
      </c>
      <c r="T218" s="22" t="e">
        <f t="shared" si="29"/>
        <v>#N/A</v>
      </c>
      <c r="U218" s="22" t="e">
        <f t="shared" si="30"/>
        <v>#N/A</v>
      </c>
      <c r="V218" s="22">
        <f t="shared" si="31"/>
        <v>0</v>
      </c>
      <c r="W218" s="22">
        <f t="shared" si="32"/>
        <v>1</v>
      </c>
      <c r="X218" s="22" t="e">
        <f t="shared" si="33"/>
        <v>#N/A</v>
      </c>
      <c r="Y218" s="22">
        <f t="shared" si="34"/>
        <v>2.4140999999999999</v>
      </c>
    </row>
    <row r="219" spans="1:25" x14ac:dyDescent="0.2">
      <c r="A219" s="47"/>
      <c r="B219" s="2" t="s">
        <v>225</v>
      </c>
      <c r="F219" s="6">
        <v>2.8857027740223011</v>
      </c>
      <c r="G219" s="1">
        <v>2.383</v>
      </c>
      <c r="H219" s="7">
        <v>1.2109537448687793</v>
      </c>
      <c r="I219" s="6" t="e">
        <v>#N/A</v>
      </c>
      <c r="J219" s="1" t="e">
        <v>#N/A</v>
      </c>
      <c r="K219" s="7" t="e">
        <v>#N/A</v>
      </c>
      <c r="L219" s="6" t="s">
        <v>1324</v>
      </c>
      <c r="P219" s="2" t="s">
        <v>1477</v>
      </c>
      <c r="Q219" s="45">
        <v>4</v>
      </c>
      <c r="R219" s="22">
        <f t="shared" si="27"/>
        <v>0</v>
      </c>
      <c r="S219" s="22">
        <f t="shared" si="28"/>
        <v>0</v>
      </c>
      <c r="T219" s="22" t="e">
        <f t="shared" si="29"/>
        <v>#N/A</v>
      </c>
      <c r="U219" s="22" t="e">
        <f t="shared" si="30"/>
        <v>#N/A</v>
      </c>
      <c r="V219" s="22">
        <f t="shared" si="31"/>
        <v>0</v>
      </c>
      <c r="W219" s="22">
        <f t="shared" si="32"/>
        <v>1</v>
      </c>
      <c r="X219" s="22" t="e">
        <f t="shared" si="33"/>
        <v>#N/A</v>
      </c>
      <c r="Y219" s="22">
        <f t="shared" si="34"/>
        <v>2.383</v>
      </c>
    </row>
    <row r="220" spans="1:25" x14ac:dyDescent="0.2">
      <c r="A220" s="47"/>
      <c r="B220" s="2" t="s">
        <v>226</v>
      </c>
      <c r="F220" s="6">
        <v>2.8956022689589123</v>
      </c>
      <c r="G220" s="1">
        <v>2.391</v>
      </c>
      <c r="H220" s="7">
        <v>1.2110423542279014</v>
      </c>
      <c r="I220" s="6" t="e">
        <v>#N/A</v>
      </c>
      <c r="J220" s="1" t="e">
        <v>#N/A</v>
      </c>
      <c r="K220" s="7" t="e">
        <v>#N/A</v>
      </c>
      <c r="L220" s="6" t="s">
        <v>1324</v>
      </c>
      <c r="P220" s="2" t="s">
        <v>1477</v>
      </c>
      <c r="Q220" s="45">
        <v>4</v>
      </c>
      <c r="R220" s="22">
        <f t="shared" si="27"/>
        <v>0</v>
      </c>
      <c r="S220" s="22">
        <f t="shared" si="28"/>
        <v>0</v>
      </c>
      <c r="T220" s="22" t="e">
        <f t="shared" si="29"/>
        <v>#N/A</v>
      </c>
      <c r="U220" s="22" t="e">
        <f t="shared" si="30"/>
        <v>#N/A</v>
      </c>
      <c r="V220" s="22">
        <f t="shared" si="31"/>
        <v>0</v>
      </c>
      <c r="W220" s="22">
        <f t="shared" si="32"/>
        <v>1</v>
      </c>
      <c r="X220" s="22" t="e">
        <f t="shared" si="33"/>
        <v>#N/A</v>
      </c>
      <c r="Y220" s="22">
        <f t="shared" si="34"/>
        <v>2.391</v>
      </c>
    </row>
    <row r="221" spans="1:25" x14ac:dyDescent="0.2">
      <c r="A221" s="47"/>
      <c r="B221" s="2" t="s">
        <v>227</v>
      </c>
      <c r="F221" s="6">
        <v>2.9118657249262032</v>
      </c>
      <c r="G221" s="1">
        <v>2.3820000000000001</v>
      </c>
      <c r="H221" s="7">
        <v>1.2224457283485319</v>
      </c>
      <c r="I221" s="6" t="e">
        <v>#N/A</v>
      </c>
      <c r="J221" s="1" t="e">
        <v>#N/A</v>
      </c>
      <c r="K221" s="7" t="e">
        <v>#N/A</v>
      </c>
      <c r="L221" s="6" t="s">
        <v>1324</v>
      </c>
      <c r="P221" s="2" t="s">
        <v>1477</v>
      </c>
      <c r="Q221" s="45">
        <v>4</v>
      </c>
      <c r="R221" s="22">
        <f t="shared" si="27"/>
        <v>0</v>
      </c>
      <c r="S221" s="22">
        <f t="shared" si="28"/>
        <v>0</v>
      </c>
      <c r="T221" s="22" t="e">
        <f t="shared" si="29"/>
        <v>#N/A</v>
      </c>
      <c r="U221" s="22" t="e">
        <f t="shared" si="30"/>
        <v>#N/A</v>
      </c>
      <c r="V221" s="22">
        <f t="shared" si="31"/>
        <v>0</v>
      </c>
      <c r="W221" s="22">
        <f t="shared" si="32"/>
        <v>1</v>
      </c>
      <c r="X221" s="22" t="e">
        <f t="shared" si="33"/>
        <v>#N/A</v>
      </c>
      <c r="Y221" s="22">
        <f t="shared" si="34"/>
        <v>2.3820000000000001</v>
      </c>
    </row>
    <row r="222" spans="1:25" x14ac:dyDescent="0.2">
      <c r="A222" s="47"/>
      <c r="B222" s="2" t="s">
        <v>228</v>
      </c>
      <c r="F222" s="6">
        <v>2.888531201147047</v>
      </c>
      <c r="G222" s="1">
        <v>2.4</v>
      </c>
      <c r="H222" s="7">
        <v>1.2035546671446029</v>
      </c>
      <c r="I222" s="6" t="e">
        <v>#N/A</v>
      </c>
      <c r="J222" s="1" t="e">
        <v>#N/A</v>
      </c>
      <c r="K222" s="7" t="e">
        <v>#N/A</v>
      </c>
      <c r="L222" s="6" t="s">
        <v>1324</v>
      </c>
      <c r="P222" s="2" t="s">
        <v>1477</v>
      </c>
      <c r="Q222" s="45">
        <v>4</v>
      </c>
      <c r="R222" s="22">
        <f t="shared" si="27"/>
        <v>0</v>
      </c>
      <c r="S222" s="22">
        <f t="shared" si="28"/>
        <v>0</v>
      </c>
      <c r="T222" s="22" t="e">
        <f t="shared" si="29"/>
        <v>#N/A</v>
      </c>
      <c r="U222" s="22" t="e">
        <f t="shared" si="30"/>
        <v>#N/A</v>
      </c>
      <c r="V222" s="22">
        <f t="shared" si="31"/>
        <v>0</v>
      </c>
      <c r="W222" s="22">
        <f t="shared" si="32"/>
        <v>1</v>
      </c>
      <c r="X222" s="22" t="e">
        <f t="shared" si="33"/>
        <v>#N/A</v>
      </c>
      <c r="Y222" s="22">
        <f t="shared" si="34"/>
        <v>2.4</v>
      </c>
    </row>
    <row r="223" spans="1:25" x14ac:dyDescent="0.2">
      <c r="A223" s="47"/>
      <c r="B223" s="2" t="s">
        <v>229</v>
      </c>
      <c r="F223" s="6">
        <v>2.9033804435519643</v>
      </c>
      <c r="G223" s="1">
        <v>2.3650000000000002</v>
      </c>
      <c r="H223" s="7">
        <v>1.2276450078443824</v>
      </c>
      <c r="I223" s="6" t="e">
        <v>#N/A</v>
      </c>
      <c r="J223" s="1" t="e">
        <v>#N/A</v>
      </c>
      <c r="K223" s="7" t="e">
        <v>#N/A</v>
      </c>
      <c r="L223" s="6" t="s">
        <v>1324</v>
      </c>
      <c r="P223" s="2" t="s">
        <v>1477</v>
      </c>
      <c r="Q223" s="45">
        <v>4</v>
      </c>
      <c r="R223" s="22">
        <f t="shared" si="27"/>
        <v>0</v>
      </c>
      <c r="S223" s="22">
        <f t="shared" si="28"/>
        <v>0</v>
      </c>
      <c r="T223" s="22" t="e">
        <f t="shared" si="29"/>
        <v>#N/A</v>
      </c>
      <c r="U223" s="22" t="e">
        <f t="shared" si="30"/>
        <v>#N/A</v>
      </c>
      <c r="V223" s="22">
        <f t="shared" si="31"/>
        <v>0</v>
      </c>
      <c r="W223" s="22">
        <f t="shared" si="32"/>
        <v>1</v>
      </c>
      <c r="X223" s="22" t="e">
        <f t="shared" si="33"/>
        <v>#N/A</v>
      </c>
      <c r="Y223" s="22">
        <f t="shared" si="34"/>
        <v>2.3650000000000002</v>
      </c>
    </row>
    <row r="224" spans="1:25" x14ac:dyDescent="0.2">
      <c r="A224" s="47"/>
      <c r="B224" s="2" t="s">
        <v>230</v>
      </c>
      <c r="F224" s="6">
        <v>2.9118657249262032</v>
      </c>
      <c r="G224" s="1">
        <v>2.3759999999999999</v>
      </c>
      <c r="H224" s="7">
        <v>1.2255327125110282</v>
      </c>
      <c r="I224" s="6" t="e">
        <v>#N/A</v>
      </c>
      <c r="J224" s="1" t="e">
        <v>#N/A</v>
      </c>
      <c r="K224" s="7" t="e">
        <v>#N/A</v>
      </c>
      <c r="L224" s="6" t="s">
        <v>1324</v>
      </c>
      <c r="P224" s="2" t="s">
        <v>1477</v>
      </c>
      <c r="Q224" s="45">
        <v>4</v>
      </c>
      <c r="R224" s="22">
        <f t="shared" si="27"/>
        <v>0</v>
      </c>
      <c r="S224" s="22">
        <f t="shared" si="28"/>
        <v>0</v>
      </c>
      <c r="T224" s="22" t="e">
        <f t="shared" si="29"/>
        <v>#N/A</v>
      </c>
      <c r="U224" s="22" t="e">
        <f t="shared" si="30"/>
        <v>#N/A</v>
      </c>
      <c r="V224" s="22">
        <f t="shared" si="31"/>
        <v>0</v>
      </c>
      <c r="W224" s="22">
        <f t="shared" si="32"/>
        <v>1</v>
      </c>
      <c r="X224" s="22" t="e">
        <f t="shared" si="33"/>
        <v>#N/A</v>
      </c>
      <c r="Y224" s="22">
        <f t="shared" si="34"/>
        <v>2.3759999999999999</v>
      </c>
    </row>
    <row r="225" spans="1:25" x14ac:dyDescent="0.2">
      <c r="A225" s="47"/>
      <c r="B225" s="2" t="s">
        <v>231</v>
      </c>
      <c r="C225" s="34">
        <v>8</v>
      </c>
      <c r="F225" s="6">
        <v>2.7604034523960443</v>
      </c>
      <c r="G225" s="1">
        <v>2.3569</v>
      </c>
      <c r="H225" s="7">
        <v>1.1712009217175292</v>
      </c>
      <c r="I225" s="6" t="e">
        <v>#N/A</v>
      </c>
      <c r="J225" s="1" t="e">
        <v>#N/A</v>
      </c>
      <c r="K225" s="7" t="e">
        <v>#N/A</v>
      </c>
      <c r="L225" s="6" t="s">
        <v>1324</v>
      </c>
      <c r="P225" s="2" t="s">
        <v>1477</v>
      </c>
      <c r="Q225" s="45">
        <v>4</v>
      </c>
      <c r="R225" s="22">
        <f t="shared" si="27"/>
        <v>0</v>
      </c>
      <c r="S225" s="22">
        <f t="shared" si="28"/>
        <v>0</v>
      </c>
      <c r="T225" s="22" t="e">
        <f t="shared" si="29"/>
        <v>#N/A</v>
      </c>
      <c r="U225" s="22" t="e">
        <f t="shared" si="30"/>
        <v>#N/A</v>
      </c>
      <c r="V225" s="22">
        <f t="shared" si="31"/>
        <v>0</v>
      </c>
      <c r="W225" s="22">
        <f t="shared" si="32"/>
        <v>1</v>
      </c>
      <c r="X225" s="22" t="e">
        <f t="shared" si="33"/>
        <v>#N/A</v>
      </c>
      <c r="Y225" s="22">
        <f t="shared" si="34"/>
        <v>2.3569</v>
      </c>
    </row>
    <row r="226" spans="1:25" ht="45" x14ac:dyDescent="0.2">
      <c r="A226" s="47" t="s">
        <v>232</v>
      </c>
      <c r="B226" s="2" t="s">
        <v>233</v>
      </c>
      <c r="C226" s="34">
        <v>6</v>
      </c>
      <c r="F226" s="6">
        <v>2.9359000000000002</v>
      </c>
      <c r="G226" s="1">
        <v>3.2469999999999999</v>
      </c>
      <c r="H226" s="7">
        <v>0.90418848167539279</v>
      </c>
      <c r="I226" s="6" t="e">
        <v>#N/A</v>
      </c>
      <c r="J226" s="1" t="e">
        <v>#N/A</v>
      </c>
      <c r="K226" s="7" t="e">
        <v>#N/A</v>
      </c>
      <c r="M226" s="1" t="s">
        <v>1349</v>
      </c>
      <c r="N226" s="23" t="s">
        <v>1507</v>
      </c>
      <c r="P226" s="2" t="s">
        <v>1478</v>
      </c>
      <c r="Q226" s="45">
        <v>3</v>
      </c>
      <c r="R226" s="22">
        <f t="shared" si="27"/>
        <v>0</v>
      </c>
      <c r="S226" s="22">
        <f t="shared" si="28"/>
        <v>0</v>
      </c>
      <c r="T226" s="22" t="e">
        <f t="shared" si="29"/>
        <v>#N/A</v>
      </c>
      <c r="U226" s="22" t="e">
        <f t="shared" si="30"/>
        <v>#N/A</v>
      </c>
      <c r="V226" s="22">
        <f t="shared" si="31"/>
        <v>1</v>
      </c>
      <c r="W226" s="22">
        <f t="shared" si="32"/>
        <v>0</v>
      </c>
      <c r="X226" s="22">
        <f t="shared" si="33"/>
        <v>3.2469999999999999</v>
      </c>
      <c r="Y226" s="22" t="e">
        <f t="shared" si="34"/>
        <v>#N/A</v>
      </c>
    </row>
    <row r="227" spans="1:25" x14ac:dyDescent="0.2">
      <c r="A227" s="47"/>
      <c r="B227" s="2" t="s">
        <v>234</v>
      </c>
      <c r="C227" s="34">
        <v>6</v>
      </c>
      <c r="F227" s="6">
        <v>2.5059900000000002</v>
      </c>
      <c r="G227" s="1">
        <v>2.8119999999999998</v>
      </c>
      <c r="H227" s="7">
        <v>0.8911770981507825</v>
      </c>
      <c r="I227" s="6">
        <v>0</v>
      </c>
      <c r="J227" s="1">
        <v>0</v>
      </c>
      <c r="K227" s="7" t="s">
        <v>11</v>
      </c>
      <c r="L227" s="6" t="s">
        <v>235</v>
      </c>
      <c r="P227" s="2" t="s">
        <v>1369</v>
      </c>
      <c r="Q227" s="45">
        <v>3</v>
      </c>
      <c r="R227" s="22">
        <f t="shared" si="27"/>
        <v>1</v>
      </c>
      <c r="S227" s="22">
        <f t="shared" si="28"/>
        <v>0</v>
      </c>
      <c r="T227" s="22">
        <f t="shared" si="29"/>
        <v>2.8119999999999998</v>
      </c>
      <c r="U227" s="22" t="e">
        <f t="shared" si="30"/>
        <v>#N/A</v>
      </c>
      <c r="V227" s="22">
        <f t="shared" si="31"/>
        <v>1</v>
      </c>
      <c r="W227" s="22">
        <f t="shared" si="32"/>
        <v>0</v>
      </c>
      <c r="X227" s="22">
        <f t="shared" si="33"/>
        <v>2.8119999999999998</v>
      </c>
      <c r="Y227" s="22" t="e">
        <f t="shared" si="34"/>
        <v>#N/A</v>
      </c>
    </row>
    <row r="228" spans="1:25" x14ac:dyDescent="0.2">
      <c r="A228" s="47"/>
      <c r="B228" s="2" t="s">
        <v>236</v>
      </c>
      <c r="C228" s="34">
        <v>6</v>
      </c>
      <c r="F228" s="6">
        <v>2.5618500000000002</v>
      </c>
      <c r="G228" s="1">
        <v>2.8050000000000002</v>
      </c>
      <c r="H228" s="7">
        <v>0.91331550802139039</v>
      </c>
      <c r="I228" s="6">
        <v>0</v>
      </c>
      <c r="J228" s="1">
        <v>0</v>
      </c>
      <c r="K228" s="7" t="s">
        <v>11</v>
      </c>
      <c r="L228" s="6" t="s">
        <v>235</v>
      </c>
      <c r="P228" s="2" t="s">
        <v>1369</v>
      </c>
      <c r="Q228" s="45">
        <v>3</v>
      </c>
      <c r="R228" s="22">
        <f t="shared" si="27"/>
        <v>1</v>
      </c>
      <c r="S228" s="22">
        <f t="shared" si="28"/>
        <v>0</v>
      </c>
      <c r="T228" s="22">
        <f t="shared" si="29"/>
        <v>2.8050000000000002</v>
      </c>
      <c r="U228" s="22" t="e">
        <f t="shared" si="30"/>
        <v>#N/A</v>
      </c>
      <c r="V228" s="22">
        <f t="shared" si="31"/>
        <v>1</v>
      </c>
      <c r="W228" s="22">
        <f t="shared" si="32"/>
        <v>0</v>
      </c>
      <c r="X228" s="22">
        <f t="shared" si="33"/>
        <v>2.8050000000000002</v>
      </c>
      <c r="Y228" s="22" t="e">
        <f t="shared" si="34"/>
        <v>#N/A</v>
      </c>
    </row>
    <row r="229" spans="1:25" x14ac:dyDescent="0.2">
      <c r="A229" s="47"/>
      <c r="B229" s="2" t="s">
        <v>237</v>
      </c>
      <c r="C229" s="34">
        <v>6</v>
      </c>
      <c r="F229" s="6">
        <v>2.5639699999999999</v>
      </c>
      <c r="G229" s="1">
        <v>2.8610000000000002</v>
      </c>
      <c r="H229" s="7">
        <v>0.89617965746242556</v>
      </c>
      <c r="I229" s="6">
        <v>0</v>
      </c>
      <c r="J229" s="1">
        <v>0</v>
      </c>
      <c r="K229" s="7" t="s">
        <v>11</v>
      </c>
      <c r="L229" s="6" t="s">
        <v>235</v>
      </c>
      <c r="P229" s="2" t="s">
        <v>1369</v>
      </c>
      <c r="Q229" s="45">
        <v>3</v>
      </c>
      <c r="R229" s="22">
        <f t="shared" si="27"/>
        <v>1</v>
      </c>
      <c r="S229" s="22">
        <f t="shared" si="28"/>
        <v>0</v>
      </c>
      <c r="T229" s="22">
        <f t="shared" si="29"/>
        <v>2.8610000000000002</v>
      </c>
      <c r="U229" s="22" t="e">
        <f t="shared" si="30"/>
        <v>#N/A</v>
      </c>
      <c r="V229" s="22">
        <f t="shared" si="31"/>
        <v>1</v>
      </c>
      <c r="W229" s="22">
        <f t="shared" si="32"/>
        <v>0</v>
      </c>
      <c r="X229" s="22">
        <f t="shared" si="33"/>
        <v>2.8610000000000002</v>
      </c>
      <c r="Y229" s="22" t="e">
        <f t="shared" si="34"/>
        <v>#N/A</v>
      </c>
    </row>
    <row r="230" spans="1:25" x14ac:dyDescent="0.2">
      <c r="A230" s="47"/>
      <c r="B230" s="2" t="s">
        <v>238</v>
      </c>
      <c r="C230" s="34">
        <v>6</v>
      </c>
      <c r="F230" s="6">
        <v>2.6205400000000001</v>
      </c>
      <c r="G230" s="1">
        <v>2.8580000000000001</v>
      </c>
      <c r="H230" s="7">
        <v>0.91691392582225328</v>
      </c>
      <c r="I230" s="6">
        <v>0</v>
      </c>
      <c r="J230" s="1">
        <v>0</v>
      </c>
      <c r="K230" s="7" t="s">
        <v>11</v>
      </c>
      <c r="L230" s="6" t="s">
        <v>235</v>
      </c>
      <c r="P230" s="2" t="s">
        <v>1369</v>
      </c>
      <c r="Q230" s="45">
        <v>3</v>
      </c>
      <c r="R230" s="22">
        <f t="shared" si="27"/>
        <v>1</v>
      </c>
      <c r="S230" s="22">
        <f t="shared" si="28"/>
        <v>0</v>
      </c>
      <c r="T230" s="22">
        <f t="shared" si="29"/>
        <v>2.8580000000000001</v>
      </c>
      <c r="U230" s="22" t="e">
        <f t="shared" si="30"/>
        <v>#N/A</v>
      </c>
      <c r="V230" s="22">
        <f t="shared" si="31"/>
        <v>1</v>
      </c>
      <c r="W230" s="22">
        <f t="shared" si="32"/>
        <v>0</v>
      </c>
      <c r="X230" s="22">
        <f t="shared" si="33"/>
        <v>2.8580000000000001</v>
      </c>
      <c r="Y230" s="22" t="e">
        <f t="shared" si="34"/>
        <v>#N/A</v>
      </c>
    </row>
    <row r="231" spans="1:25" x14ac:dyDescent="0.2">
      <c r="A231" s="47"/>
      <c r="B231" s="2" t="s">
        <v>239</v>
      </c>
      <c r="C231" s="34">
        <v>6</v>
      </c>
      <c r="F231" s="6">
        <v>2.73367</v>
      </c>
      <c r="G231" s="1">
        <v>2.88</v>
      </c>
      <c r="H231" s="7">
        <v>0.94919097222222226</v>
      </c>
      <c r="I231" s="6">
        <v>0</v>
      </c>
      <c r="J231" s="1">
        <v>0</v>
      </c>
      <c r="K231" s="7" t="s">
        <v>11</v>
      </c>
      <c r="L231" s="6" t="s">
        <v>235</v>
      </c>
      <c r="P231" s="2" t="s">
        <v>1369</v>
      </c>
      <c r="Q231" s="45">
        <v>3</v>
      </c>
      <c r="R231" s="22">
        <f t="shared" si="27"/>
        <v>1</v>
      </c>
      <c r="S231" s="22">
        <f t="shared" si="28"/>
        <v>0</v>
      </c>
      <c r="T231" s="22">
        <f t="shared" si="29"/>
        <v>2.88</v>
      </c>
      <c r="U231" s="22" t="e">
        <f t="shared" si="30"/>
        <v>#N/A</v>
      </c>
      <c r="V231" s="22">
        <f t="shared" si="31"/>
        <v>1</v>
      </c>
      <c r="W231" s="22">
        <f t="shared" si="32"/>
        <v>0</v>
      </c>
      <c r="X231" s="22">
        <f t="shared" si="33"/>
        <v>2.88</v>
      </c>
      <c r="Y231" s="22" t="e">
        <f t="shared" si="34"/>
        <v>#N/A</v>
      </c>
    </row>
    <row r="232" spans="1:25" x14ac:dyDescent="0.2">
      <c r="A232" s="47"/>
      <c r="B232" s="2" t="s">
        <v>240</v>
      </c>
      <c r="C232" s="34">
        <v>6</v>
      </c>
      <c r="F232" s="6">
        <v>2.4683700000000002</v>
      </c>
      <c r="G232" s="1">
        <v>2.67</v>
      </c>
      <c r="H232" s="7">
        <v>0.92448314606741577</v>
      </c>
      <c r="I232" s="6">
        <v>0</v>
      </c>
      <c r="J232" s="1">
        <v>0</v>
      </c>
      <c r="K232" s="7" t="s">
        <v>11</v>
      </c>
      <c r="O232" s="2" t="s">
        <v>1369</v>
      </c>
      <c r="P232" s="2" t="s">
        <v>1369</v>
      </c>
      <c r="Q232" s="45">
        <v>3</v>
      </c>
      <c r="R232" s="22">
        <f t="shared" si="27"/>
        <v>1</v>
      </c>
      <c r="S232" s="22">
        <f t="shared" si="28"/>
        <v>0</v>
      </c>
      <c r="T232" s="22">
        <f t="shared" si="29"/>
        <v>2.67</v>
      </c>
      <c r="U232" s="22" t="e">
        <f t="shared" si="30"/>
        <v>#N/A</v>
      </c>
      <c r="V232" s="22">
        <f t="shared" si="31"/>
        <v>1</v>
      </c>
      <c r="W232" s="22">
        <f t="shared" si="32"/>
        <v>0</v>
      </c>
      <c r="X232" s="22">
        <f t="shared" si="33"/>
        <v>2.67</v>
      </c>
      <c r="Y232" s="22" t="e">
        <f t="shared" si="34"/>
        <v>#N/A</v>
      </c>
    </row>
    <row r="233" spans="1:25" x14ac:dyDescent="0.2">
      <c r="A233" s="47"/>
      <c r="B233" s="2" t="s">
        <v>241</v>
      </c>
      <c r="C233" s="34">
        <v>6</v>
      </c>
      <c r="F233" s="6">
        <v>2.48902</v>
      </c>
      <c r="G233" s="1">
        <v>2.77163</v>
      </c>
      <c r="H233" s="7">
        <v>0.89803473046546611</v>
      </c>
      <c r="I233" s="6">
        <v>0</v>
      </c>
      <c r="J233" s="1">
        <v>0</v>
      </c>
      <c r="K233" s="7" t="s">
        <v>11</v>
      </c>
      <c r="M233" s="1" t="s">
        <v>1313</v>
      </c>
      <c r="P233" s="2" t="s">
        <v>1369</v>
      </c>
      <c r="Q233" s="45">
        <v>4</v>
      </c>
      <c r="R233" s="22">
        <f t="shared" si="27"/>
        <v>1</v>
      </c>
      <c r="S233" s="22">
        <f t="shared" si="28"/>
        <v>0</v>
      </c>
      <c r="T233" s="22">
        <f t="shared" si="29"/>
        <v>2.77163</v>
      </c>
      <c r="U233" s="22" t="e">
        <f t="shared" si="30"/>
        <v>#N/A</v>
      </c>
      <c r="V233" s="22">
        <f t="shared" si="31"/>
        <v>1</v>
      </c>
      <c r="W233" s="22">
        <f t="shared" si="32"/>
        <v>0</v>
      </c>
      <c r="X233" s="22">
        <f t="shared" si="33"/>
        <v>2.77163</v>
      </c>
      <c r="Y233" s="22" t="e">
        <f t="shared" si="34"/>
        <v>#N/A</v>
      </c>
    </row>
    <row r="234" spans="1:25" x14ac:dyDescent="0.2">
      <c r="A234" s="47"/>
      <c r="B234" s="2" t="s">
        <v>242</v>
      </c>
      <c r="C234" s="34">
        <v>6</v>
      </c>
      <c r="F234" s="6">
        <v>2.48902</v>
      </c>
      <c r="G234" s="1">
        <v>2.7800500000000001</v>
      </c>
      <c r="H234" s="7">
        <v>0.89531483246704191</v>
      </c>
      <c r="I234" s="6">
        <v>0</v>
      </c>
      <c r="J234" s="1">
        <v>0</v>
      </c>
      <c r="K234" s="7" t="s">
        <v>11</v>
      </c>
      <c r="L234" s="6" t="s">
        <v>235</v>
      </c>
      <c r="P234" s="2" t="s">
        <v>1369</v>
      </c>
      <c r="Q234" s="45">
        <v>3</v>
      </c>
      <c r="R234" s="22">
        <f t="shared" si="27"/>
        <v>1</v>
      </c>
      <c r="S234" s="22">
        <f t="shared" si="28"/>
        <v>0</v>
      </c>
      <c r="T234" s="22">
        <f t="shared" si="29"/>
        <v>2.7800500000000001</v>
      </c>
      <c r="U234" s="22" t="e">
        <f t="shared" si="30"/>
        <v>#N/A</v>
      </c>
      <c r="V234" s="22">
        <f t="shared" si="31"/>
        <v>1</v>
      </c>
      <c r="W234" s="22">
        <f t="shared" si="32"/>
        <v>0</v>
      </c>
      <c r="X234" s="22">
        <f t="shared" si="33"/>
        <v>2.7800500000000001</v>
      </c>
      <c r="Y234" s="22" t="e">
        <f t="shared" si="34"/>
        <v>#N/A</v>
      </c>
    </row>
    <row r="235" spans="1:25" x14ac:dyDescent="0.2">
      <c r="A235" s="47"/>
      <c r="B235" s="2" t="s">
        <v>243</v>
      </c>
      <c r="C235" s="34">
        <v>6</v>
      </c>
      <c r="F235" s="6">
        <v>2.5668000000000002</v>
      </c>
      <c r="G235" s="1">
        <v>2.8174000000000001</v>
      </c>
      <c r="H235" s="7">
        <v>0.91105274366437139</v>
      </c>
      <c r="I235" s="6">
        <v>0</v>
      </c>
      <c r="J235" s="1">
        <v>0</v>
      </c>
      <c r="K235" s="7" t="s">
        <v>11</v>
      </c>
      <c r="L235" s="6" t="s">
        <v>235</v>
      </c>
      <c r="P235" s="2" t="s">
        <v>1369</v>
      </c>
      <c r="Q235" s="45">
        <v>3</v>
      </c>
      <c r="R235" s="22">
        <f t="shared" si="27"/>
        <v>1</v>
      </c>
      <c r="S235" s="22">
        <f t="shared" si="28"/>
        <v>0</v>
      </c>
      <c r="T235" s="22">
        <f t="shared" si="29"/>
        <v>2.8174000000000001</v>
      </c>
      <c r="U235" s="22" t="e">
        <f t="shared" si="30"/>
        <v>#N/A</v>
      </c>
      <c r="V235" s="22">
        <f t="shared" si="31"/>
        <v>1</v>
      </c>
      <c r="W235" s="22">
        <f t="shared" si="32"/>
        <v>0</v>
      </c>
      <c r="X235" s="22">
        <f t="shared" si="33"/>
        <v>2.8174000000000001</v>
      </c>
      <c r="Y235" s="22" t="e">
        <f t="shared" si="34"/>
        <v>#N/A</v>
      </c>
    </row>
    <row r="236" spans="1:25" x14ac:dyDescent="0.2">
      <c r="A236" s="47"/>
      <c r="B236" s="2" t="s">
        <v>244</v>
      </c>
      <c r="C236" s="34">
        <v>6</v>
      </c>
      <c r="F236" s="6">
        <v>2.6092200000000001</v>
      </c>
      <c r="G236" s="1">
        <v>2.86313</v>
      </c>
      <c r="H236" s="7">
        <v>0.9113173345255019</v>
      </c>
      <c r="I236" s="6">
        <v>0</v>
      </c>
      <c r="J236" s="1">
        <v>0</v>
      </c>
      <c r="K236" s="7" t="s">
        <v>11</v>
      </c>
      <c r="L236" s="6" t="s">
        <v>235</v>
      </c>
      <c r="P236" s="2" t="s">
        <v>1369</v>
      </c>
      <c r="Q236" s="45">
        <v>3</v>
      </c>
      <c r="R236" s="22">
        <f t="shared" si="27"/>
        <v>1</v>
      </c>
      <c r="S236" s="22">
        <f t="shared" si="28"/>
        <v>0</v>
      </c>
      <c r="T236" s="22">
        <f t="shared" si="29"/>
        <v>2.86313</v>
      </c>
      <c r="U236" s="22" t="e">
        <f t="shared" si="30"/>
        <v>#N/A</v>
      </c>
      <c r="V236" s="22">
        <f t="shared" si="31"/>
        <v>1</v>
      </c>
      <c r="W236" s="22">
        <f t="shared" si="32"/>
        <v>0</v>
      </c>
      <c r="X236" s="22">
        <f t="shared" si="33"/>
        <v>2.86313</v>
      </c>
      <c r="Y236" s="22" t="e">
        <f t="shared" si="34"/>
        <v>#N/A</v>
      </c>
    </row>
    <row r="237" spans="1:25" x14ac:dyDescent="0.2">
      <c r="A237" s="47"/>
      <c r="B237" s="2" t="s">
        <v>245</v>
      </c>
      <c r="C237" s="34">
        <v>6</v>
      </c>
      <c r="F237" s="6">
        <v>2.5526599999999999</v>
      </c>
      <c r="G237" s="1">
        <v>2.83297</v>
      </c>
      <c r="H237" s="7">
        <v>0.90105437050162906</v>
      </c>
      <c r="I237" s="6">
        <v>0</v>
      </c>
      <c r="J237" s="1">
        <v>0</v>
      </c>
      <c r="K237" s="7" t="s">
        <v>11</v>
      </c>
      <c r="L237" s="6" t="s">
        <v>235</v>
      </c>
      <c r="P237" s="2" t="s">
        <v>1369</v>
      </c>
      <c r="Q237" s="45">
        <v>3</v>
      </c>
      <c r="R237" s="22">
        <f t="shared" si="27"/>
        <v>1</v>
      </c>
      <c r="S237" s="22">
        <f t="shared" si="28"/>
        <v>0</v>
      </c>
      <c r="T237" s="22">
        <f t="shared" si="29"/>
        <v>2.83297</v>
      </c>
      <c r="U237" s="22" t="e">
        <f t="shared" si="30"/>
        <v>#N/A</v>
      </c>
      <c r="V237" s="22">
        <f t="shared" si="31"/>
        <v>1</v>
      </c>
      <c r="W237" s="22">
        <f t="shared" si="32"/>
        <v>0</v>
      </c>
      <c r="X237" s="22">
        <f t="shared" si="33"/>
        <v>2.83297</v>
      </c>
      <c r="Y237" s="22" t="e">
        <f t="shared" si="34"/>
        <v>#N/A</v>
      </c>
    </row>
    <row r="238" spans="1:25" x14ac:dyDescent="0.2">
      <c r="A238" s="47"/>
      <c r="B238" s="2" t="s">
        <v>246</v>
      </c>
      <c r="C238" s="34">
        <v>6</v>
      </c>
      <c r="F238" s="6">
        <v>2.7364999999999999</v>
      </c>
      <c r="G238" s="1">
        <v>2.8178999999999998</v>
      </c>
      <c r="H238" s="7">
        <v>0.97111324035629376</v>
      </c>
      <c r="I238" s="6">
        <v>0</v>
      </c>
      <c r="J238" s="1">
        <v>0</v>
      </c>
      <c r="K238" s="7" t="s">
        <v>11</v>
      </c>
      <c r="L238" s="6" t="s">
        <v>235</v>
      </c>
      <c r="P238" s="2" t="s">
        <v>1369</v>
      </c>
      <c r="Q238" s="45">
        <v>3</v>
      </c>
      <c r="R238" s="22">
        <f t="shared" si="27"/>
        <v>1</v>
      </c>
      <c r="S238" s="22">
        <f t="shared" si="28"/>
        <v>0</v>
      </c>
      <c r="T238" s="22">
        <f t="shared" si="29"/>
        <v>2.8178999999999998</v>
      </c>
      <c r="U238" s="22" t="e">
        <f t="shared" si="30"/>
        <v>#N/A</v>
      </c>
      <c r="V238" s="22">
        <f t="shared" si="31"/>
        <v>1</v>
      </c>
      <c r="W238" s="22">
        <f t="shared" si="32"/>
        <v>0</v>
      </c>
      <c r="X238" s="22">
        <f t="shared" si="33"/>
        <v>2.8178999999999998</v>
      </c>
      <c r="Y238" s="22" t="e">
        <f t="shared" si="34"/>
        <v>#N/A</v>
      </c>
    </row>
    <row r="239" spans="1:25" ht="32" x14ac:dyDescent="0.2">
      <c r="A239" s="47"/>
      <c r="B239" s="2" t="s">
        <v>247</v>
      </c>
      <c r="C239" s="34">
        <v>6</v>
      </c>
      <c r="F239" s="6">
        <v>2.6637</v>
      </c>
      <c r="G239" s="1">
        <v>3.0139999999999998</v>
      </c>
      <c r="H239" s="7">
        <v>0.88377571333775717</v>
      </c>
      <c r="I239" s="6" t="e">
        <v>#N/A</v>
      </c>
      <c r="J239" s="1" t="e">
        <v>#N/A</v>
      </c>
      <c r="K239" s="7" t="e">
        <v>#N/A</v>
      </c>
      <c r="L239" s="6" t="s">
        <v>235</v>
      </c>
      <c r="N239" s="23" t="s">
        <v>1508</v>
      </c>
      <c r="O239" s="2" t="s">
        <v>1468</v>
      </c>
      <c r="P239" s="2" t="s">
        <v>1478</v>
      </c>
      <c r="Q239" s="45">
        <v>3</v>
      </c>
      <c r="R239" s="22">
        <f t="shared" si="27"/>
        <v>0</v>
      </c>
      <c r="S239" s="22">
        <f t="shared" si="28"/>
        <v>0</v>
      </c>
      <c r="T239" s="22" t="e">
        <f t="shared" si="29"/>
        <v>#N/A</v>
      </c>
      <c r="U239" s="22" t="e">
        <f t="shared" si="30"/>
        <v>#N/A</v>
      </c>
      <c r="V239" s="22">
        <f t="shared" si="31"/>
        <v>1</v>
      </c>
      <c r="W239" s="22">
        <f t="shared" si="32"/>
        <v>0</v>
      </c>
      <c r="X239" s="22">
        <f t="shared" si="33"/>
        <v>3.0139999999999998</v>
      </c>
      <c r="Y239" s="22" t="e">
        <f t="shared" si="34"/>
        <v>#N/A</v>
      </c>
    </row>
    <row r="240" spans="1:25" x14ac:dyDescent="0.2">
      <c r="A240" s="47"/>
      <c r="B240" s="2" t="s">
        <v>248</v>
      </c>
      <c r="C240" s="34">
        <v>6</v>
      </c>
      <c r="F240" s="6">
        <v>2.6949299999999998</v>
      </c>
      <c r="G240" s="1">
        <v>3.0630000000000002</v>
      </c>
      <c r="H240" s="7">
        <v>0.87983349657198817</v>
      </c>
      <c r="I240" s="6">
        <v>0</v>
      </c>
      <c r="J240" s="1">
        <v>0</v>
      </c>
      <c r="K240" s="7" t="s">
        <v>11</v>
      </c>
      <c r="L240" s="6" t="s">
        <v>1324</v>
      </c>
      <c r="O240" s="2" t="s">
        <v>1468</v>
      </c>
      <c r="P240" s="2" t="s">
        <v>1478</v>
      </c>
      <c r="Q240" s="45">
        <v>4</v>
      </c>
      <c r="R240" s="22">
        <f t="shared" si="27"/>
        <v>0</v>
      </c>
      <c r="S240" s="22">
        <f t="shared" si="28"/>
        <v>0</v>
      </c>
      <c r="T240" s="22" t="e">
        <f t="shared" si="29"/>
        <v>#N/A</v>
      </c>
      <c r="U240" s="22" t="e">
        <f t="shared" si="30"/>
        <v>#N/A</v>
      </c>
      <c r="V240" s="22">
        <f t="shared" si="31"/>
        <v>1</v>
      </c>
      <c r="W240" s="22">
        <f t="shared" si="32"/>
        <v>0</v>
      </c>
      <c r="X240" s="22">
        <f t="shared" si="33"/>
        <v>3.0630000000000002</v>
      </c>
      <c r="Y240" s="22" t="e">
        <f t="shared" si="34"/>
        <v>#N/A</v>
      </c>
    </row>
    <row r="241" spans="1:25" ht="32" x14ac:dyDescent="0.2">
      <c r="A241" s="47"/>
      <c r="B241" s="2" t="s">
        <v>249</v>
      </c>
      <c r="C241" s="34">
        <v>6</v>
      </c>
      <c r="F241" s="6">
        <v>3.012</v>
      </c>
      <c r="G241" s="1">
        <v>3.282</v>
      </c>
      <c r="H241" s="7">
        <v>0.91773308957952471</v>
      </c>
      <c r="I241" s="6" t="e">
        <v>#N/A</v>
      </c>
      <c r="J241" s="1" t="e">
        <v>#N/A</v>
      </c>
      <c r="K241" s="7" t="e">
        <v>#N/A</v>
      </c>
      <c r="M241" s="1" t="s">
        <v>1370</v>
      </c>
      <c r="N241" s="23" t="s">
        <v>1509</v>
      </c>
      <c r="O241" s="2" t="s">
        <v>1468</v>
      </c>
      <c r="P241" s="2" t="s">
        <v>1478</v>
      </c>
      <c r="Q241" s="45">
        <v>3</v>
      </c>
      <c r="R241" s="22">
        <f t="shared" si="27"/>
        <v>0</v>
      </c>
      <c r="S241" s="22">
        <f t="shared" si="28"/>
        <v>0</v>
      </c>
      <c r="T241" s="22" t="e">
        <f t="shared" si="29"/>
        <v>#N/A</v>
      </c>
      <c r="U241" s="22" t="e">
        <f t="shared" si="30"/>
        <v>#N/A</v>
      </c>
      <c r="V241" s="22">
        <f t="shared" si="31"/>
        <v>1</v>
      </c>
      <c r="W241" s="22">
        <f t="shared" si="32"/>
        <v>0</v>
      </c>
      <c r="X241" s="22">
        <f t="shared" si="33"/>
        <v>3.282</v>
      </c>
      <c r="Y241" s="22" t="e">
        <f t="shared" si="34"/>
        <v>#N/A</v>
      </c>
    </row>
    <row r="242" spans="1:25" ht="32" x14ac:dyDescent="0.2">
      <c r="A242" s="47"/>
      <c r="B242" s="2" t="s">
        <v>250</v>
      </c>
      <c r="C242" s="34">
        <v>7</v>
      </c>
      <c r="F242" s="6">
        <v>3.0550000000000002</v>
      </c>
      <c r="G242" s="1">
        <v>3.2574999999999998</v>
      </c>
      <c r="H242" s="7">
        <v>0.93783576362240995</v>
      </c>
      <c r="I242" s="6">
        <v>0</v>
      </c>
      <c r="J242" s="1">
        <v>0</v>
      </c>
      <c r="K242" s="7" t="s">
        <v>11</v>
      </c>
      <c r="M242" s="1" t="s">
        <v>1371</v>
      </c>
      <c r="N242" s="23" t="s">
        <v>1510</v>
      </c>
      <c r="O242" s="2" t="s">
        <v>1468</v>
      </c>
      <c r="P242" s="2" t="s">
        <v>1478</v>
      </c>
      <c r="Q242" s="45">
        <v>3</v>
      </c>
      <c r="R242" s="22">
        <f t="shared" si="27"/>
        <v>0</v>
      </c>
      <c r="S242" s="22">
        <f t="shared" si="28"/>
        <v>0</v>
      </c>
      <c r="T242" s="22" t="e">
        <f t="shared" si="29"/>
        <v>#N/A</v>
      </c>
      <c r="U242" s="22" t="e">
        <f t="shared" si="30"/>
        <v>#N/A</v>
      </c>
      <c r="V242" s="22">
        <f t="shared" si="31"/>
        <v>1</v>
      </c>
      <c r="W242" s="22">
        <f t="shared" si="32"/>
        <v>0</v>
      </c>
      <c r="X242" s="22">
        <f t="shared" si="33"/>
        <v>3.2574999999999998</v>
      </c>
      <c r="Y242" s="22" t="e">
        <f t="shared" si="34"/>
        <v>#N/A</v>
      </c>
    </row>
    <row r="243" spans="1:25" ht="45" x14ac:dyDescent="0.2">
      <c r="A243" s="47"/>
      <c r="B243" s="2" t="s">
        <v>251</v>
      </c>
      <c r="C243" s="34">
        <v>7</v>
      </c>
      <c r="F243" s="6">
        <v>2.8010000000000002</v>
      </c>
      <c r="G243" s="1">
        <v>2.9117999999999999</v>
      </c>
      <c r="H243" s="7">
        <v>0.96194793598461437</v>
      </c>
      <c r="I243" s="6">
        <v>0</v>
      </c>
      <c r="J243" s="1">
        <v>0</v>
      </c>
      <c r="K243" s="7" t="s">
        <v>11</v>
      </c>
      <c r="M243" s="1" t="s">
        <v>1349</v>
      </c>
      <c r="N243" s="23" t="s">
        <v>1507</v>
      </c>
      <c r="O243" s="2" t="s">
        <v>1468</v>
      </c>
      <c r="P243" s="2" t="s">
        <v>1478</v>
      </c>
      <c r="Q243" s="45">
        <v>3</v>
      </c>
      <c r="R243" s="22">
        <f t="shared" si="27"/>
        <v>0</v>
      </c>
      <c r="S243" s="22">
        <f t="shared" si="28"/>
        <v>0</v>
      </c>
      <c r="T243" s="22" t="e">
        <f t="shared" si="29"/>
        <v>#N/A</v>
      </c>
      <c r="U243" s="22" t="e">
        <f t="shared" si="30"/>
        <v>#N/A</v>
      </c>
      <c r="V243" s="22">
        <f t="shared" si="31"/>
        <v>1</v>
      </c>
      <c r="W243" s="22">
        <f t="shared" si="32"/>
        <v>0</v>
      </c>
      <c r="X243" s="22">
        <f t="shared" si="33"/>
        <v>2.9117999999999999</v>
      </c>
      <c r="Y243" s="22" t="e">
        <f t="shared" si="34"/>
        <v>#N/A</v>
      </c>
    </row>
    <row r="244" spans="1:25" ht="45" x14ac:dyDescent="0.2">
      <c r="A244" s="47"/>
      <c r="B244" s="2" t="s">
        <v>252</v>
      </c>
      <c r="C244" s="34">
        <v>7</v>
      </c>
      <c r="F244" s="6">
        <v>2.7294299999999998</v>
      </c>
      <c r="G244" s="1">
        <v>3.0150999999999999</v>
      </c>
      <c r="H244" s="7">
        <v>0.90525355709595035</v>
      </c>
      <c r="I244" s="6">
        <v>0</v>
      </c>
      <c r="J244" s="1">
        <v>0</v>
      </c>
      <c r="K244" s="7" t="s">
        <v>11</v>
      </c>
      <c r="M244" s="1" t="s">
        <v>1349</v>
      </c>
      <c r="N244" s="23" t="s">
        <v>1507</v>
      </c>
      <c r="O244" s="2" t="s">
        <v>1468</v>
      </c>
      <c r="P244" s="2" t="s">
        <v>1478</v>
      </c>
      <c r="Q244" s="45">
        <v>3</v>
      </c>
      <c r="R244" s="22">
        <f t="shared" si="27"/>
        <v>0</v>
      </c>
      <c r="S244" s="22">
        <f t="shared" si="28"/>
        <v>0</v>
      </c>
      <c r="T244" s="22" t="e">
        <f t="shared" si="29"/>
        <v>#N/A</v>
      </c>
      <c r="U244" s="22" t="e">
        <f t="shared" si="30"/>
        <v>#N/A</v>
      </c>
      <c r="V244" s="22">
        <f t="shared" si="31"/>
        <v>1</v>
      </c>
      <c r="W244" s="22">
        <f t="shared" si="32"/>
        <v>0</v>
      </c>
      <c r="X244" s="22">
        <f t="shared" si="33"/>
        <v>3.0150999999999999</v>
      </c>
      <c r="Y244" s="22" t="e">
        <f t="shared" si="34"/>
        <v>#N/A</v>
      </c>
    </row>
    <row r="245" spans="1:25" x14ac:dyDescent="0.2">
      <c r="A245" s="47"/>
      <c r="B245" s="2" t="s">
        <v>253</v>
      </c>
      <c r="F245" s="6">
        <v>2.6127600000000002</v>
      </c>
      <c r="G245" s="1">
        <v>2.6067999999999998</v>
      </c>
      <c r="H245" s="7">
        <v>1.0022863280650607</v>
      </c>
      <c r="I245" s="6" t="e">
        <v>#N/A</v>
      </c>
      <c r="J245" s="1" t="e">
        <v>#N/A</v>
      </c>
      <c r="K245" s="7" t="e">
        <v>#N/A</v>
      </c>
      <c r="L245" s="6" t="s">
        <v>1324</v>
      </c>
      <c r="O245" s="2" t="s">
        <v>1307</v>
      </c>
      <c r="P245" s="2" t="s">
        <v>1307</v>
      </c>
      <c r="Q245" s="45">
        <v>2</v>
      </c>
      <c r="R245" s="22">
        <f t="shared" si="27"/>
        <v>0</v>
      </c>
      <c r="S245" s="22">
        <f t="shared" si="28"/>
        <v>1</v>
      </c>
      <c r="T245" s="22" t="e">
        <f t="shared" si="29"/>
        <v>#N/A</v>
      </c>
      <c r="U245" s="22">
        <f t="shared" si="30"/>
        <v>2.6067999999999998</v>
      </c>
      <c r="V245" s="22">
        <f t="shared" si="31"/>
        <v>0</v>
      </c>
      <c r="W245" s="22">
        <f t="shared" si="32"/>
        <v>1</v>
      </c>
      <c r="X245" s="22" t="e">
        <f t="shared" si="33"/>
        <v>#N/A</v>
      </c>
      <c r="Y245" s="22">
        <f t="shared" si="34"/>
        <v>2.6067999999999998</v>
      </c>
    </row>
    <row r="246" spans="1:25" ht="45" x14ac:dyDescent="0.2">
      <c r="A246" s="47"/>
      <c r="B246" s="2" t="s">
        <v>254</v>
      </c>
      <c r="C246" s="34">
        <v>6</v>
      </c>
      <c r="F246" s="6">
        <v>3.1430899999999999</v>
      </c>
      <c r="G246" s="1">
        <v>3.34077</v>
      </c>
      <c r="H246" s="7">
        <v>0.94082801270365812</v>
      </c>
      <c r="I246" s="6">
        <v>0</v>
      </c>
      <c r="J246" s="1">
        <v>0</v>
      </c>
      <c r="K246" s="7" t="s">
        <v>11</v>
      </c>
      <c r="M246" s="1" t="s">
        <v>1349</v>
      </c>
      <c r="N246" s="23" t="s">
        <v>1511</v>
      </c>
      <c r="O246" s="2" t="s">
        <v>1468</v>
      </c>
      <c r="P246" s="2" t="s">
        <v>1477</v>
      </c>
      <c r="Q246" s="45">
        <v>3</v>
      </c>
      <c r="R246" s="22">
        <f t="shared" si="27"/>
        <v>0</v>
      </c>
      <c r="S246" s="22">
        <f t="shared" si="28"/>
        <v>0</v>
      </c>
      <c r="T246" s="22" t="e">
        <f t="shared" si="29"/>
        <v>#N/A</v>
      </c>
      <c r="U246" s="22" t="e">
        <f t="shared" si="30"/>
        <v>#N/A</v>
      </c>
      <c r="V246" s="22">
        <f t="shared" si="31"/>
        <v>0</v>
      </c>
      <c r="W246" s="22">
        <f t="shared" si="32"/>
        <v>1</v>
      </c>
      <c r="X246" s="22" t="e">
        <f t="shared" si="33"/>
        <v>#N/A</v>
      </c>
      <c r="Y246" s="22">
        <f t="shared" si="34"/>
        <v>3.34077</v>
      </c>
    </row>
    <row r="247" spans="1:25" ht="45" x14ac:dyDescent="0.2">
      <c r="A247" s="47"/>
      <c r="B247" s="2" t="s">
        <v>255</v>
      </c>
      <c r="C247" s="34">
        <v>6</v>
      </c>
      <c r="F247" s="6">
        <v>3.0207600000000001</v>
      </c>
      <c r="G247" s="1">
        <v>3.2484799999999998</v>
      </c>
      <c r="H247" s="7">
        <v>0.92989952223809302</v>
      </c>
      <c r="I247" s="6">
        <v>0</v>
      </c>
      <c r="J247" s="1">
        <v>0</v>
      </c>
      <c r="K247" s="7" t="s">
        <v>11</v>
      </c>
      <c r="M247" s="1" t="s">
        <v>1349</v>
      </c>
      <c r="N247" s="23" t="s">
        <v>1511</v>
      </c>
      <c r="O247" s="2" t="s">
        <v>1473</v>
      </c>
      <c r="P247" s="2" t="s">
        <v>1477</v>
      </c>
      <c r="Q247" s="45">
        <v>3</v>
      </c>
      <c r="R247" s="22">
        <f t="shared" si="27"/>
        <v>0</v>
      </c>
      <c r="S247" s="22">
        <f t="shared" si="28"/>
        <v>0</v>
      </c>
      <c r="T247" s="22" t="e">
        <f t="shared" si="29"/>
        <v>#N/A</v>
      </c>
      <c r="U247" s="22" t="e">
        <f t="shared" si="30"/>
        <v>#N/A</v>
      </c>
      <c r="V247" s="22">
        <f t="shared" si="31"/>
        <v>0</v>
      </c>
      <c r="W247" s="22">
        <f t="shared" si="32"/>
        <v>1</v>
      </c>
      <c r="X247" s="22" t="e">
        <f t="shared" si="33"/>
        <v>#N/A</v>
      </c>
      <c r="Y247" s="22">
        <f t="shared" si="34"/>
        <v>3.2484799999999998</v>
      </c>
    </row>
    <row r="248" spans="1:25" ht="45" x14ac:dyDescent="0.2">
      <c r="A248" s="47"/>
      <c r="B248" s="2" t="s">
        <v>256</v>
      </c>
      <c r="C248" s="34">
        <v>7</v>
      </c>
      <c r="F248" s="6">
        <v>2.9470000000000001</v>
      </c>
      <c r="G248" s="1">
        <v>3.0234999999999999</v>
      </c>
      <c r="H248" s="7">
        <v>0.97469819745328268</v>
      </c>
      <c r="I248" s="6" t="e">
        <v>#N/A</v>
      </c>
      <c r="J248" s="1" t="e">
        <v>#N/A</v>
      </c>
      <c r="K248" s="7" t="e">
        <v>#N/A</v>
      </c>
      <c r="M248" s="1" t="s">
        <v>1349</v>
      </c>
      <c r="N248" s="23" t="s">
        <v>1507</v>
      </c>
      <c r="O248" s="2" t="s">
        <v>1468</v>
      </c>
      <c r="P248" s="2" t="s">
        <v>1478</v>
      </c>
      <c r="Q248" s="45">
        <v>3</v>
      </c>
      <c r="R248" s="22">
        <f t="shared" si="27"/>
        <v>0</v>
      </c>
      <c r="S248" s="22">
        <f t="shared" si="28"/>
        <v>0</v>
      </c>
      <c r="T248" s="22" t="e">
        <f t="shared" si="29"/>
        <v>#N/A</v>
      </c>
      <c r="U248" s="22" t="e">
        <f t="shared" si="30"/>
        <v>#N/A</v>
      </c>
      <c r="V248" s="22">
        <f t="shared" si="31"/>
        <v>1</v>
      </c>
      <c r="W248" s="22">
        <f t="shared" si="32"/>
        <v>0</v>
      </c>
      <c r="X248" s="22">
        <f t="shared" si="33"/>
        <v>3.0234999999999999</v>
      </c>
      <c r="Y248" s="22" t="e">
        <f t="shared" si="34"/>
        <v>#N/A</v>
      </c>
    </row>
    <row r="249" spans="1:25" x14ac:dyDescent="0.2">
      <c r="A249" s="47"/>
      <c r="B249" s="2" t="s">
        <v>257</v>
      </c>
      <c r="C249" s="34">
        <v>6</v>
      </c>
      <c r="F249" s="6">
        <v>2.47417</v>
      </c>
      <c r="G249" s="1">
        <v>2.6657899999999999</v>
      </c>
      <c r="H249" s="7">
        <v>0.92811886907820951</v>
      </c>
      <c r="I249" s="6">
        <v>0</v>
      </c>
      <c r="J249" s="1">
        <v>0</v>
      </c>
      <c r="K249" s="7" t="s">
        <v>11</v>
      </c>
      <c r="L249" s="6" t="s">
        <v>1324</v>
      </c>
      <c r="O249" s="2" t="s">
        <v>1369</v>
      </c>
      <c r="P249" s="2" t="s">
        <v>1369</v>
      </c>
      <c r="Q249" s="45">
        <v>2</v>
      </c>
      <c r="R249" s="22">
        <f t="shared" si="27"/>
        <v>1</v>
      </c>
      <c r="S249" s="22">
        <f t="shared" si="28"/>
        <v>0</v>
      </c>
      <c r="T249" s="22">
        <f t="shared" si="29"/>
        <v>2.6657899999999999</v>
      </c>
      <c r="U249" s="22" t="e">
        <f t="shared" si="30"/>
        <v>#N/A</v>
      </c>
      <c r="V249" s="22">
        <f t="shared" si="31"/>
        <v>1</v>
      </c>
      <c r="W249" s="22">
        <f t="shared" si="32"/>
        <v>0</v>
      </c>
      <c r="X249" s="22">
        <f t="shared" si="33"/>
        <v>2.6657899999999999</v>
      </c>
      <c r="Y249" s="22" t="e">
        <f t="shared" si="34"/>
        <v>#N/A</v>
      </c>
    </row>
    <row r="250" spans="1:25" ht="45" x14ac:dyDescent="0.2">
      <c r="A250" s="47"/>
      <c r="B250" s="2" t="s">
        <v>258</v>
      </c>
      <c r="C250" s="34">
        <v>7</v>
      </c>
      <c r="F250" s="6">
        <v>2.8192300000000001</v>
      </c>
      <c r="G250" s="1">
        <v>3.0131999999999999</v>
      </c>
      <c r="H250" s="7">
        <v>0.93562657639718583</v>
      </c>
      <c r="I250" s="6">
        <v>0</v>
      </c>
      <c r="J250" s="1">
        <v>0</v>
      </c>
      <c r="K250" s="7" t="s">
        <v>11</v>
      </c>
      <c r="M250" s="1" t="s">
        <v>1372</v>
      </c>
      <c r="N250" s="23" t="s">
        <v>1512</v>
      </c>
      <c r="O250" s="2" t="s">
        <v>1468</v>
      </c>
      <c r="P250" s="2" t="s">
        <v>1478</v>
      </c>
      <c r="Q250" s="45">
        <v>3</v>
      </c>
      <c r="R250" s="22">
        <f t="shared" si="27"/>
        <v>0</v>
      </c>
      <c r="S250" s="22">
        <f t="shared" si="28"/>
        <v>0</v>
      </c>
      <c r="T250" s="22" t="e">
        <f t="shared" si="29"/>
        <v>#N/A</v>
      </c>
      <c r="U250" s="22" t="e">
        <f t="shared" si="30"/>
        <v>#N/A</v>
      </c>
      <c r="V250" s="22">
        <f t="shared" si="31"/>
        <v>1</v>
      </c>
      <c r="W250" s="22">
        <f t="shared" si="32"/>
        <v>0</v>
      </c>
      <c r="X250" s="22">
        <f t="shared" si="33"/>
        <v>3.0131999999999999</v>
      </c>
      <c r="Y250" s="22" t="e">
        <f t="shared" si="34"/>
        <v>#N/A</v>
      </c>
    </row>
    <row r="251" spans="1:25" ht="45" x14ac:dyDescent="0.2">
      <c r="A251" s="47"/>
      <c r="B251" s="2" t="s">
        <v>259</v>
      </c>
      <c r="C251" s="34">
        <v>7</v>
      </c>
      <c r="F251" s="6">
        <v>2.91</v>
      </c>
      <c r="G251" s="1">
        <v>3.2442000000000002</v>
      </c>
      <c r="H251" s="7">
        <v>0.89698538931015348</v>
      </c>
      <c r="I251" s="6">
        <v>0</v>
      </c>
      <c r="J251" s="1">
        <v>0</v>
      </c>
      <c r="K251" s="7" t="s">
        <v>11</v>
      </c>
      <c r="M251" s="1" t="s">
        <v>1371</v>
      </c>
      <c r="N251" s="23" t="s">
        <v>1513</v>
      </c>
      <c r="O251" s="2" t="s">
        <v>1468</v>
      </c>
      <c r="P251" s="2" t="s">
        <v>1478</v>
      </c>
      <c r="Q251" s="45">
        <v>3</v>
      </c>
      <c r="R251" s="22">
        <f t="shared" si="27"/>
        <v>0</v>
      </c>
      <c r="S251" s="22">
        <f t="shared" si="28"/>
        <v>0</v>
      </c>
      <c r="T251" s="22" t="e">
        <f t="shared" si="29"/>
        <v>#N/A</v>
      </c>
      <c r="U251" s="22" t="e">
        <f t="shared" si="30"/>
        <v>#N/A</v>
      </c>
      <c r="V251" s="22">
        <f t="shared" si="31"/>
        <v>1</v>
      </c>
      <c r="W251" s="22">
        <f t="shared" si="32"/>
        <v>0</v>
      </c>
      <c r="X251" s="22">
        <f t="shared" si="33"/>
        <v>3.2442000000000002</v>
      </c>
      <c r="Y251" s="22" t="e">
        <f t="shared" si="34"/>
        <v>#N/A</v>
      </c>
    </row>
    <row r="252" spans="1:25" ht="45" x14ac:dyDescent="0.2">
      <c r="A252" s="47"/>
      <c r="B252" s="2" t="s">
        <v>260</v>
      </c>
      <c r="C252" s="34">
        <v>6</v>
      </c>
      <c r="F252" s="6">
        <v>2.7959000000000001</v>
      </c>
      <c r="G252" s="1">
        <v>3.0286599999999999</v>
      </c>
      <c r="H252" s="7">
        <v>0.92314753059108656</v>
      </c>
      <c r="I252" s="6">
        <v>0</v>
      </c>
      <c r="J252" s="1">
        <v>0</v>
      </c>
      <c r="K252" s="7" t="s">
        <v>11</v>
      </c>
      <c r="M252" s="1" t="s">
        <v>1373</v>
      </c>
      <c r="N252" s="23" t="s">
        <v>1514</v>
      </c>
      <c r="O252" s="2" t="s">
        <v>1473</v>
      </c>
      <c r="P252" s="2" t="s">
        <v>1477</v>
      </c>
      <c r="Q252" s="45">
        <v>3</v>
      </c>
      <c r="R252" s="22">
        <f t="shared" si="27"/>
        <v>0</v>
      </c>
      <c r="S252" s="22">
        <f t="shared" si="28"/>
        <v>0</v>
      </c>
      <c r="T252" s="22" t="e">
        <f t="shared" si="29"/>
        <v>#N/A</v>
      </c>
      <c r="U252" s="22" t="e">
        <f t="shared" si="30"/>
        <v>#N/A</v>
      </c>
      <c r="V252" s="22">
        <f t="shared" si="31"/>
        <v>0</v>
      </c>
      <c r="W252" s="22">
        <f t="shared" si="32"/>
        <v>1</v>
      </c>
      <c r="X252" s="22" t="e">
        <f t="shared" si="33"/>
        <v>#N/A</v>
      </c>
      <c r="Y252" s="22">
        <f t="shared" si="34"/>
        <v>3.0286599999999999</v>
      </c>
    </row>
    <row r="253" spans="1:25" ht="45" x14ac:dyDescent="0.2">
      <c r="A253" s="47"/>
      <c r="B253" s="2" t="s">
        <v>261</v>
      </c>
      <c r="C253" s="34">
        <v>7</v>
      </c>
      <c r="F253" s="6">
        <v>2.6960000000000002</v>
      </c>
      <c r="G253" s="1">
        <v>2.8473999999999999</v>
      </c>
      <c r="H253" s="7">
        <v>0.94682868581864166</v>
      </c>
      <c r="I253" s="6" t="e">
        <v>#N/A</v>
      </c>
      <c r="J253" s="1" t="e">
        <v>#N/A</v>
      </c>
      <c r="K253" s="7" t="e">
        <v>#N/A</v>
      </c>
      <c r="M253" s="1" t="s">
        <v>1349</v>
      </c>
      <c r="N253" s="23" t="s">
        <v>1507</v>
      </c>
      <c r="O253" s="2" t="s">
        <v>1468</v>
      </c>
      <c r="P253" s="2" t="s">
        <v>1369</v>
      </c>
      <c r="Q253" s="45">
        <v>3</v>
      </c>
      <c r="R253" s="22">
        <f t="shared" si="27"/>
        <v>1</v>
      </c>
      <c r="S253" s="22">
        <f t="shared" si="28"/>
        <v>0</v>
      </c>
      <c r="T253" s="22">
        <f t="shared" si="29"/>
        <v>2.8473999999999999</v>
      </c>
      <c r="U253" s="22" t="e">
        <f t="shared" si="30"/>
        <v>#N/A</v>
      </c>
      <c r="V253" s="22">
        <f t="shared" si="31"/>
        <v>1</v>
      </c>
      <c r="W253" s="22">
        <f t="shared" si="32"/>
        <v>0</v>
      </c>
      <c r="X253" s="22">
        <f t="shared" si="33"/>
        <v>2.8473999999999999</v>
      </c>
      <c r="Y253" s="22" t="e">
        <f t="shared" si="34"/>
        <v>#N/A</v>
      </c>
    </row>
    <row r="254" spans="1:25" ht="48" x14ac:dyDescent="0.2">
      <c r="A254" s="47"/>
      <c r="B254" s="2" t="s">
        <v>262</v>
      </c>
      <c r="C254" s="34">
        <v>7</v>
      </c>
      <c r="F254" s="6">
        <v>3</v>
      </c>
      <c r="G254" s="1">
        <v>3.1419999999999999</v>
      </c>
      <c r="H254" s="7">
        <v>0.9548058561425844</v>
      </c>
      <c r="I254" s="6">
        <v>0</v>
      </c>
      <c r="J254" s="1">
        <v>0</v>
      </c>
      <c r="K254" s="7" t="s">
        <v>11</v>
      </c>
      <c r="M254" s="1" t="s">
        <v>1374</v>
      </c>
      <c r="N254" s="23" t="s">
        <v>1515</v>
      </c>
      <c r="O254" s="2" t="s">
        <v>1468</v>
      </c>
      <c r="P254" s="2" t="s">
        <v>1477</v>
      </c>
      <c r="Q254" s="45">
        <v>2</v>
      </c>
      <c r="R254" s="22">
        <f t="shared" si="27"/>
        <v>0</v>
      </c>
      <c r="S254" s="22">
        <f t="shared" si="28"/>
        <v>0</v>
      </c>
      <c r="T254" s="22" t="e">
        <f t="shared" si="29"/>
        <v>#N/A</v>
      </c>
      <c r="U254" s="22" t="e">
        <f t="shared" si="30"/>
        <v>#N/A</v>
      </c>
      <c r="V254" s="22">
        <f t="shared" si="31"/>
        <v>0</v>
      </c>
      <c r="W254" s="22">
        <f t="shared" si="32"/>
        <v>1</v>
      </c>
      <c r="X254" s="22" t="e">
        <f t="shared" si="33"/>
        <v>#N/A</v>
      </c>
      <c r="Y254" s="22">
        <f t="shared" si="34"/>
        <v>3.1419999999999999</v>
      </c>
    </row>
    <row r="255" spans="1:25" ht="45" x14ac:dyDescent="0.2">
      <c r="A255" s="47"/>
      <c r="B255" s="2" t="s">
        <v>263</v>
      </c>
      <c r="C255" s="34">
        <v>6</v>
      </c>
      <c r="F255" s="6">
        <v>2.6926999999999999</v>
      </c>
      <c r="G255" s="1">
        <v>2.8910999999999998</v>
      </c>
      <c r="H255" s="7">
        <v>0.93137560098232508</v>
      </c>
      <c r="I255" s="6">
        <v>0</v>
      </c>
      <c r="J255" s="1">
        <v>0</v>
      </c>
      <c r="K255" s="7" t="s">
        <v>11</v>
      </c>
      <c r="M255" s="1" t="s">
        <v>1373</v>
      </c>
      <c r="N255" s="23" t="s">
        <v>1516</v>
      </c>
      <c r="O255" s="2" t="s">
        <v>1468</v>
      </c>
      <c r="P255" s="2" t="s">
        <v>1477</v>
      </c>
      <c r="Q255" s="45">
        <v>3</v>
      </c>
      <c r="R255" s="22">
        <f t="shared" si="27"/>
        <v>0</v>
      </c>
      <c r="S255" s="22">
        <f t="shared" si="28"/>
        <v>0</v>
      </c>
      <c r="T255" s="22" t="e">
        <f t="shared" si="29"/>
        <v>#N/A</v>
      </c>
      <c r="U255" s="22" t="e">
        <f t="shared" si="30"/>
        <v>#N/A</v>
      </c>
      <c r="V255" s="22">
        <f t="shared" si="31"/>
        <v>0</v>
      </c>
      <c r="W255" s="22">
        <f t="shared" si="32"/>
        <v>1</v>
      </c>
      <c r="X255" s="22" t="e">
        <f t="shared" si="33"/>
        <v>#N/A</v>
      </c>
      <c r="Y255" s="22">
        <f t="shared" si="34"/>
        <v>2.8910999999999998</v>
      </c>
    </row>
    <row r="256" spans="1:25" ht="64" x14ac:dyDescent="0.2">
      <c r="A256" s="47"/>
      <c r="B256" s="2" t="s">
        <v>264</v>
      </c>
      <c r="C256" s="34">
        <v>6</v>
      </c>
      <c r="F256" s="6">
        <v>2.7189000000000001</v>
      </c>
      <c r="G256" s="1">
        <v>2.9112</v>
      </c>
      <c r="H256" s="7">
        <v>0.93394476504534218</v>
      </c>
      <c r="I256" s="6">
        <v>0</v>
      </c>
      <c r="J256" s="1">
        <v>0</v>
      </c>
      <c r="K256" s="7" t="s">
        <v>11</v>
      </c>
      <c r="M256" s="1" t="s">
        <v>1375</v>
      </c>
      <c r="N256" s="23" t="s">
        <v>1517</v>
      </c>
      <c r="O256" s="2" t="s">
        <v>1369</v>
      </c>
      <c r="P256" s="2" t="s">
        <v>1369</v>
      </c>
      <c r="Q256" s="45">
        <v>3</v>
      </c>
      <c r="R256" s="22">
        <f t="shared" si="27"/>
        <v>1</v>
      </c>
      <c r="S256" s="22">
        <f t="shared" si="28"/>
        <v>0</v>
      </c>
      <c r="T256" s="22">
        <f t="shared" si="29"/>
        <v>2.9112</v>
      </c>
      <c r="U256" s="22" t="e">
        <f t="shared" si="30"/>
        <v>#N/A</v>
      </c>
      <c r="V256" s="22">
        <f t="shared" si="31"/>
        <v>1</v>
      </c>
      <c r="W256" s="22">
        <f t="shared" si="32"/>
        <v>0</v>
      </c>
      <c r="X256" s="22">
        <f t="shared" si="33"/>
        <v>2.9112</v>
      </c>
      <c r="Y256" s="22" t="e">
        <f t="shared" si="34"/>
        <v>#N/A</v>
      </c>
    </row>
    <row r="257" spans="1:25" ht="45" x14ac:dyDescent="0.2">
      <c r="A257" s="47"/>
      <c r="B257" s="2" t="s">
        <v>265</v>
      </c>
      <c r="C257" s="34">
        <v>7</v>
      </c>
      <c r="F257" s="6">
        <v>2.7987299999999999</v>
      </c>
      <c r="G257" s="1">
        <v>2.34551</v>
      </c>
      <c r="H257" s="7">
        <v>1.1932287647462598</v>
      </c>
      <c r="I257" s="6" t="e">
        <v>#N/A</v>
      </c>
      <c r="J257" s="1" t="e">
        <v>#N/A</v>
      </c>
      <c r="K257" s="7" t="e">
        <v>#N/A</v>
      </c>
      <c r="M257" s="1" t="s">
        <v>1376</v>
      </c>
      <c r="N257" s="23" t="s">
        <v>1518</v>
      </c>
      <c r="O257" s="2" t="s">
        <v>1468</v>
      </c>
      <c r="P257" s="2" t="s">
        <v>1477</v>
      </c>
      <c r="Q257" s="45">
        <v>2</v>
      </c>
      <c r="R257" s="22">
        <f t="shared" si="27"/>
        <v>0</v>
      </c>
      <c r="S257" s="22">
        <f t="shared" si="28"/>
        <v>0</v>
      </c>
      <c r="T257" s="22" t="e">
        <f t="shared" si="29"/>
        <v>#N/A</v>
      </c>
      <c r="U257" s="22" t="e">
        <f t="shared" si="30"/>
        <v>#N/A</v>
      </c>
      <c r="V257" s="22">
        <f t="shared" si="31"/>
        <v>0</v>
      </c>
      <c r="W257" s="22">
        <f t="shared" si="32"/>
        <v>1</v>
      </c>
      <c r="X257" s="22" t="e">
        <f t="shared" si="33"/>
        <v>#N/A</v>
      </c>
      <c r="Y257" s="22">
        <f t="shared" si="34"/>
        <v>2.34551</v>
      </c>
    </row>
    <row r="258" spans="1:25" x14ac:dyDescent="0.2">
      <c r="A258" s="47"/>
      <c r="B258" s="2" t="s">
        <v>266</v>
      </c>
      <c r="F258" s="6">
        <v>2.8809999999999998</v>
      </c>
      <c r="G258" s="1">
        <v>3.09</v>
      </c>
      <c r="H258" s="7">
        <v>0.93236245954692554</v>
      </c>
      <c r="I258" s="6" t="e">
        <v>#N/A</v>
      </c>
      <c r="J258" s="1" t="e">
        <v>#N/A</v>
      </c>
      <c r="K258" s="7" t="e">
        <v>#N/A</v>
      </c>
      <c r="L258" s="6" t="s">
        <v>1324</v>
      </c>
      <c r="P258" s="2" t="s">
        <v>1477</v>
      </c>
      <c r="Q258" s="45">
        <v>4</v>
      </c>
      <c r="R258" s="22">
        <f t="shared" si="27"/>
        <v>0</v>
      </c>
      <c r="S258" s="22">
        <f t="shared" si="28"/>
        <v>0</v>
      </c>
      <c r="T258" s="22" t="e">
        <f t="shared" si="29"/>
        <v>#N/A</v>
      </c>
      <c r="U258" s="22" t="e">
        <f t="shared" si="30"/>
        <v>#N/A</v>
      </c>
      <c r="V258" s="22">
        <f t="shared" si="31"/>
        <v>0</v>
      </c>
      <c r="W258" s="22">
        <f t="shared" si="32"/>
        <v>1</v>
      </c>
      <c r="X258" s="22" t="e">
        <f t="shared" si="33"/>
        <v>#N/A</v>
      </c>
      <c r="Y258" s="22">
        <f t="shared" si="34"/>
        <v>3.09</v>
      </c>
    </row>
    <row r="259" spans="1:25" x14ac:dyDescent="0.2">
      <c r="A259" s="47"/>
      <c r="B259" s="2" t="s">
        <v>267</v>
      </c>
      <c r="F259" s="6">
        <v>2.911</v>
      </c>
      <c r="G259" s="1">
        <v>2.7</v>
      </c>
      <c r="H259" s="7">
        <v>1.0781481481481481</v>
      </c>
      <c r="I259" s="6">
        <v>0</v>
      </c>
      <c r="J259" s="1">
        <v>0</v>
      </c>
      <c r="K259" s="7" t="s">
        <v>11</v>
      </c>
      <c r="L259" s="6" t="s">
        <v>1324</v>
      </c>
      <c r="O259" s="2" t="s">
        <v>1468</v>
      </c>
      <c r="P259" s="2" t="s">
        <v>1477</v>
      </c>
      <c r="Q259" s="45">
        <v>2</v>
      </c>
      <c r="R259" s="22">
        <f t="shared" si="27"/>
        <v>0</v>
      </c>
      <c r="S259" s="22">
        <f t="shared" si="28"/>
        <v>0</v>
      </c>
      <c r="T259" s="22" t="e">
        <f t="shared" si="29"/>
        <v>#N/A</v>
      </c>
      <c r="U259" s="22" t="e">
        <f t="shared" si="30"/>
        <v>#N/A</v>
      </c>
      <c r="V259" s="22">
        <f t="shared" si="31"/>
        <v>0</v>
      </c>
      <c r="W259" s="22">
        <f t="shared" si="32"/>
        <v>1</v>
      </c>
      <c r="X259" s="22" t="e">
        <f t="shared" si="33"/>
        <v>#N/A</v>
      </c>
      <c r="Y259" s="22">
        <f t="shared" si="34"/>
        <v>2.7</v>
      </c>
    </row>
    <row r="260" spans="1:25" x14ac:dyDescent="0.2">
      <c r="A260" s="47"/>
      <c r="B260" s="2" t="s">
        <v>268</v>
      </c>
      <c r="F260" s="25">
        <v>2.9062000000000001</v>
      </c>
      <c r="G260" s="1">
        <v>2.7080000000000002</v>
      </c>
      <c r="H260" s="7">
        <v>1.0731905465288034</v>
      </c>
      <c r="I260" s="6">
        <v>0</v>
      </c>
      <c r="J260" s="1">
        <v>0</v>
      </c>
      <c r="K260" s="7" t="s">
        <v>11</v>
      </c>
      <c r="L260" s="6" t="s">
        <v>1324</v>
      </c>
      <c r="O260" s="2" t="s">
        <v>1468</v>
      </c>
      <c r="P260" s="2" t="s">
        <v>1477</v>
      </c>
      <c r="Q260" s="45">
        <v>2</v>
      </c>
      <c r="R260" s="22">
        <f t="shared" ref="R260:R323" si="35">COUNTIF(P260,R$2)</f>
        <v>0</v>
      </c>
      <c r="S260" s="22">
        <f t="shared" ref="S260:S323" si="36">COUNTIF(P260,S$2)</f>
        <v>0</v>
      </c>
      <c r="T260" s="22" t="e">
        <f t="shared" ref="T260:T323" si="37">IF(R260=1,G260,#N/A)</f>
        <v>#N/A</v>
      </c>
      <c r="U260" s="22" t="e">
        <f t="shared" ref="U260:U323" si="38">IF(S260=1,G260,#N/A)</f>
        <v>#N/A</v>
      </c>
      <c r="V260" s="22">
        <f t="shared" ref="V260:V323" si="39">COUNTIF(P260,V$2)</f>
        <v>0</v>
      </c>
      <c r="W260" s="22">
        <f t="shared" ref="W260:W323" si="40">COUNTIF(P260,W$2)</f>
        <v>1</v>
      </c>
      <c r="X260" s="22" t="e">
        <f t="shared" ref="X260:X323" si="41">IF(V260=1,G260,#N/A)</f>
        <v>#N/A</v>
      </c>
      <c r="Y260" s="22">
        <f t="shared" ref="Y260:Y323" si="42">IF(W260=1,G260,#N/A)</f>
        <v>2.7080000000000002</v>
      </c>
    </row>
    <row r="261" spans="1:25" x14ac:dyDescent="0.2">
      <c r="A261" s="47"/>
      <c r="B261" s="2" t="s">
        <v>269</v>
      </c>
      <c r="F261" s="25">
        <v>2.9394</v>
      </c>
      <c r="G261" s="1">
        <v>2.7</v>
      </c>
      <c r="H261" s="7">
        <v>1.0886666666666667</v>
      </c>
      <c r="I261" s="6">
        <v>0</v>
      </c>
      <c r="J261" s="1">
        <v>0</v>
      </c>
      <c r="K261" s="7" t="s">
        <v>11</v>
      </c>
      <c r="L261" s="6" t="s">
        <v>1324</v>
      </c>
      <c r="O261" s="2" t="s">
        <v>1307</v>
      </c>
      <c r="P261" s="2" t="s">
        <v>1477</v>
      </c>
      <c r="Q261" s="45">
        <v>2</v>
      </c>
      <c r="R261" s="22">
        <f t="shared" si="35"/>
        <v>0</v>
      </c>
      <c r="S261" s="22">
        <f t="shared" si="36"/>
        <v>0</v>
      </c>
      <c r="T261" s="22" t="e">
        <f t="shared" si="37"/>
        <v>#N/A</v>
      </c>
      <c r="U261" s="22" t="e">
        <f t="shared" si="38"/>
        <v>#N/A</v>
      </c>
      <c r="V261" s="22">
        <f t="shared" si="39"/>
        <v>0</v>
      </c>
      <c r="W261" s="22">
        <f t="shared" si="40"/>
        <v>1</v>
      </c>
      <c r="X261" s="22" t="e">
        <f t="shared" si="41"/>
        <v>#N/A</v>
      </c>
      <c r="Y261" s="22">
        <f t="shared" si="42"/>
        <v>2.7</v>
      </c>
    </row>
    <row r="262" spans="1:25" ht="45" x14ac:dyDescent="0.2">
      <c r="A262" s="47"/>
      <c r="B262" s="2" t="s">
        <v>270</v>
      </c>
      <c r="F262" s="6">
        <v>2.9188999999999998</v>
      </c>
      <c r="G262" s="1">
        <v>2.74</v>
      </c>
      <c r="H262" s="7">
        <v>1.0652919708029196</v>
      </c>
      <c r="I262" s="6">
        <v>0</v>
      </c>
      <c r="J262" s="1">
        <v>0</v>
      </c>
      <c r="K262" s="7" t="s">
        <v>11</v>
      </c>
      <c r="M262" s="1" t="s">
        <v>1377</v>
      </c>
      <c r="N262" s="23" t="s">
        <v>1519</v>
      </c>
      <c r="O262" s="2" t="s">
        <v>1468</v>
      </c>
      <c r="P262" s="2" t="s">
        <v>1477</v>
      </c>
      <c r="Q262" s="45">
        <v>3</v>
      </c>
      <c r="R262" s="22">
        <f t="shared" si="35"/>
        <v>0</v>
      </c>
      <c r="S262" s="22">
        <f t="shared" si="36"/>
        <v>0</v>
      </c>
      <c r="T262" s="22" t="e">
        <f t="shared" si="37"/>
        <v>#N/A</v>
      </c>
      <c r="U262" s="22" t="e">
        <f t="shared" si="38"/>
        <v>#N/A</v>
      </c>
      <c r="V262" s="22">
        <f t="shared" si="39"/>
        <v>0</v>
      </c>
      <c r="W262" s="22">
        <f t="shared" si="40"/>
        <v>1</v>
      </c>
      <c r="X262" s="22" t="e">
        <f t="shared" si="41"/>
        <v>#N/A</v>
      </c>
      <c r="Y262" s="22">
        <f t="shared" si="42"/>
        <v>2.74</v>
      </c>
    </row>
    <row r="263" spans="1:25" ht="61" x14ac:dyDescent="0.2">
      <c r="A263" s="47"/>
      <c r="B263" s="2" t="s">
        <v>271</v>
      </c>
      <c r="C263" s="34">
        <v>5</v>
      </c>
      <c r="F263" s="6">
        <v>2.6179000000000001</v>
      </c>
      <c r="G263" s="1">
        <v>2.7570000000000001</v>
      </c>
      <c r="H263" s="7">
        <v>0.94954660863257168</v>
      </c>
      <c r="I263" s="6">
        <v>0</v>
      </c>
      <c r="J263" s="1">
        <v>0</v>
      </c>
      <c r="K263" s="7" t="s">
        <v>11</v>
      </c>
      <c r="M263" s="1" t="s">
        <v>1378</v>
      </c>
      <c r="N263" s="23" t="s">
        <v>1520</v>
      </c>
      <c r="O263" s="2" t="s">
        <v>1369</v>
      </c>
      <c r="P263" s="2" t="s">
        <v>1369</v>
      </c>
      <c r="Q263" s="45">
        <v>3</v>
      </c>
      <c r="R263" s="22">
        <f t="shared" si="35"/>
        <v>1</v>
      </c>
      <c r="S263" s="22">
        <f t="shared" si="36"/>
        <v>0</v>
      </c>
      <c r="T263" s="22">
        <f t="shared" si="37"/>
        <v>2.7570000000000001</v>
      </c>
      <c r="U263" s="22" t="e">
        <f t="shared" si="38"/>
        <v>#N/A</v>
      </c>
      <c r="V263" s="22">
        <f t="shared" si="39"/>
        <v>1</v>
      </c>
      <c r="W263" s="22">
        <f t="shared" si="40"/>
        <v>0</v>
      </c>
      <c r="X263" s="22">
        <f t="shared" si="41"/>
        <v>2.7570000000000001</v>
      </c>
      <c r="Y263" s="22" t="e">
        <f t="shared" si="42"/>
        <v>#N/A</v>
      </c>
    </row>
    <row r="264" spans="1:25" x14ac:dyDescent="0.2">
      <c r="A264" s="47"/>
      <c r="B264" s="2" t="s">
        <v>272</v>
      </c>
      <c r="C264" s="34">
        <v>6</v>
      </c>
      <c r="F264" s="6">
        <v>2.742</v>
      </c>
      <c r="G264" s="1">
        <v>2.5421</v>
      </c>
      <c r="H264" s="7">
        <v>1.0786357735730301</v>
      </c>
      <c r="I264" s="6">
        <v>0</v>
      </c>
      <c r="J264" s="1">
        <v>0</v>
      </c>
      <c r="K264" s="7" t="s">
        <v>11</v>
      </c>
      <c r="L264" s="6" t="s">
        <v>1324</v>
      </c>
      <c r="O264" s="2" t="s">
        <v>1307</v>
      </c>
      <c r="P264" s="2" t="s">
        <v>1307</v>
      </c>
      <c r="Q264" s="45">
        <v>2</v>
      </c>
      <c r="R264" s="22">
        <f t="shared" si="35"/>
        <v>0</v>
      </c>
      <c r="S264" s="22">
        <f t="shared" si="36"/>
        <v>1</v>
      </c>
      <c r="T264" s="22" t="e">
        <f t="shared" si="37"/>
        <v>#N/A</v>
      </c>
      <c r="U264" s="22">
        <f t="shared" si="38"/>
        <v>2.5421</v>
      </c>
      <c r="V264" s="22">
        <f t="shared" si="39"/>
        <v>0</v>
      </c>
      <c r="W264" s="22">
        <f t="shared" si="40"/>
        <v>1</v>
      </c>
      <c r="X264" s="22" t="e">
        <f t="shared" si="41"/>
        <v>#N/A</v>
      </c>
      <c r="Y264" s="22">
        <f t="shared" si="42"/>
        <v>2.5421</v>
      </c>
    </row>
    <row r="265" spans="1:25" x14ac:dyDescent="0.2">
      <c r="A265" s="47"/>
      <c r="B265" s="2" t="s">
        <v>273</v>
      </c>
      <c r="C265" s="34">
        <v>6</v>
      </c>
      <c r="F265" s="6">
        <v>3.0264199999999999</v>
      </c>
      <c r="G265" s="1">
        <v>2.8165399999999998</v>
      </c>
      <c r="H265" s="7">
        <v>1.0745169605260356</v>
      </c>
      <c r="I265" s="6">
        <v>0</v>
      </c>
      <c r="J265" s="1">
        <v>0</v>
      </c>
      <c r="K265" s="7" t="s">
        <v>11</v>
      </c>
      <c r="L265" s="6" t="s">
        <v>1324</v>
      </c>
      <c r="O265" s="2" t="s">
        <v>1307</v>
      </c>
      <c r="P265" s="2" t="s">
        <v>1307</v>
      </c>
      <c r="Q265" s="45">
        <v>2</v>
      </c>
      <c r="R265" s="22">
        <f t="shared" si="35"/>
        <v>0</v>
      </c>
      <c r="S265" s="22">
        <f t="shared" si="36"/>
        <v>1</v>
      </c>
      <c r="T265" s="22" t="e">
        <f t="shared" si="37"/>
        <v>#N/A</v>
      </c>
      <c r="U265" s="22">
        <f t="shared" si="38"/>
        <v>2.8165399999999998</v>
      </c>
      <c r="V265" s="22">
        <f t="shared" si="39"/>
        <v>0</v>
      </c>
      <c r="W265" s="22">
        <f t="shared" si="40"/>
        <v>1</v>
      </c>
      <c r="X265" s="22" t="e">
        <f t="shared" si="41"/>
        <v>#N/A</v>
      </c>
      <c r="Y265" s="22">
        <f t="shared" si="42"/>
        <v>2.8165399999999998</v>
      </c>
    </row>
    <row r="266" spans="1:25" ht="45" x14ac:dyDescent="0.2">
      <c r="A266" s="47"/>
      <c r="B266" s="2" t="s">
        <v>274</v>
      </c>
      <c r="C266" s="34">
        <v>7</v>
      </c>
      <c r="F266" s="6">
        <v>3.1349999999999998</v>
      </c>
      <c r="G266" s="1">
        <v>2.9348000000000001</v>
      </c>
      <c r="H266" s="7">
        <v>1.0682158920539728</v>
      </c>
      <c r="I266" s="6">
        <v>0</v>
      </c>
      <c r="J266" s="1">
        <v>0</v>
      </c>
      <c r="K266" s="7" t="s">
        <v>11</v>
      </c>
      <c r="M266" s="1" t="s">
        <v>1349</v>
      </c>
      <c r="N266" s="23" t="s">
        <v>1507</v>
      </c>
      <c r="O266" s="2" t="s">
        <v>1468</v>
      </c>
      <c r="P266" s="2" t="s">
        <v>1477</v>
      </c>
      <c r="Q266" s="45">
        <v>3</v>
      </c>
      <c r="R266" s="22">
        <f t="shared" si="35"/>
        <v>0</v>
      </c>
      <c r="S266" s="22">
        <f t="shared" si="36"/>
        <v>0</v>
      </c>
      <c r="T266" s="22" t="e">
        <f t="shared" si="37"/>
        <v>#N/A</v>
      </c>
      <c r="U266" s="22" t="e">
        <f t="shared" si="38"/>
        <v>#N/A</v>
      </c>
      <c r="V266" s="22">
        <f t="shared" si="39"/>
        <v>0</v>
      </c>
      <c r="W266" s="22">
        <f t="shared" si="40"/>
        <v>1</v>
      </c>
      <c r="X266" s="22" t="e">
        <f t="shared" si="41"/>
        <v>#N/A</v>
      </c>
      <c r="Y266" s="22">
        <f t="shared" si="42"/>
        <v>2.9348000000000001</v>
      </c>
    </row>
    <row r="267" spans="1:25" x14ac:dyDescent="0.2">
      <c r="A267" s="47"/>
      <c r="B267" s="2" t="s">
        <v>275</v>
      </c>
      <c r="F267" s="6">
        <v>2.5894200000000001</v>
      </c>
      <c r="G267" s="1">
        <v>2.3659300000000001</v>
      </c>
      <c r="H267" s="7">
        <v>1.0944617972636552</v>
      </c>
      <c r="I267" s="6">
        <v>0</v>
      </c>
      <c r="J267" s="1">
        <v>0</v>
      </c>
      <c r="K267" s="7" t="s">
        <v>11</v>
      </c>
      <c r="L267" s="6" t="s">
        <v>1324</v>
      </c>
      <c r="O267" s="2" t="s">
        <v>1307</v>
      </c>
      <c r="P267" s="2" t="s">
        <v>1307</v>
      </c>
      <c r="Q267" s="45">
        <v>2</v>
      </c>
      <c r="R267" s="22">
        <f t="shared" si="35"/>
        <v>0</v>
      </c>
      <c r="S267" s="22">
        <f t="shared" si="36"/>
        <v>1</v>
      </c>
      <c r="T267" s="22" t="e">
        <f t="shared" si="37"/>
        <v>#N/A</v>
      </c>
      <c r="U267" s="22">
        <f t="shared" si="38"/>
        <v>2.3659300000000001</v>
      </c>
      <c r="V267" s="22">
        <f t="shared" si="39"/>
        <v>0</v>
      </c>
      <c r="W267" s="22">
        <f t="shared" si="40"/>
        <v>1</v>
      </c>
      <c r="X267" s="22" t="e">
        <f t="shared" si="41"/>
        <v>#N/A</v>
      </c>
      <c r="Y267" s="22">
        <f t="shared" si="42"/>
        <v>2.3659300000000001</v>
      </c>
    </row>
    <row r="268" spans="1:25" ht="45" x14ac:dyDescent="0.2">
      <c r="A268" s="47"/>
      <c r="B268" s="2" t="s">
        <v>276</v>
      </c>
      <c r="C268" s="34">
        <v>7</v>
      </c>
      <c r="F268" s="6">
        <v>2.7839999999999998</v>
      </c>
      <c r="G268" s="1">
        <v>2.6049000000000002</v>
      </c>
      <c r="H268" s="7">
        <v>1.0687550385811353</v>
      </c>
      <c r="I268" s="6">
        <v>0</v>
      </c>
      <c r="J268" s="1">
        <v>0</v>
      </c>
      <c r="K268" s="7" t="s">
        <v>11</v>
      </c>
      <c r="M268" s="1" t="s">
        <v>1349</v>
      </c>
      <c r="N268" s="23" t="s">
        <v>1507</v>
      </c>
      <c r="O268" s="2" t="s">
        <v>1468</v>
      </c>
      <c r="P268" s="2" t="s">
        <v>1477</v>
      </c>
      <c r="Q268" s="45">
        <v>3</v>
      </c>
      <c r="R268" s="22">
        <f t="shared" si="35"/>
        <v>0</v>
      </c>
      <c r="S268" s="22">
        <f t="shared" si="36"/>
        <v>0</v>
      </c>
      <c r="T268" s="22" t="e">
        <f t="shared" si="37"/>
        <v>#N/A</v>
      </c>
      <c r="U268" s="22" t="e">
        <f t="shared" si="38"/>
        <v>#N/A</v>
      </c>
      <c r="V268" s="22">
        <f t="shared" si="39"/>
        <v>0</v>
      </c>
      <c r="W268" s="22">
        <f t="shared" si="40"/>
        <v>1</v>
      </c>
      <c r="X268" s="22" t="e">
        <f t="shared" si="41"/>
        <v>#N/A</v>
      </c>
      <c r="Y268" s="22">
        <f t="shared" si="42"/>
        <v>2.6049000000000002</v>
      </c>
    </row>
    <row r="269" spans="1:25" x14ac:dyDescent="0.2">
      <c r="A269" s="47"/>
      <c r="B269" s="2" t="s">
        <v>277</v>
      </c>
      <c r="C269" s="34">
        <v>6</v>
      </c>
      <c r="F269" s="6">
        <v>2.6145</v>
      </c>
      <c r="G269" s="1">
        <v>2.8188</v>
      </c>
      <c r="H269" s="7">
        <v>0.92752234993614302</v>
      </c>
      <c r="I269" s="6">
        <v>0</v>
      </c>
      <c r="J269" s="1">
        <v>0</v>
      </c>
      <c r="K269" s="7" t="s">
        <v>11</v>
      </c>
      <c r="M269" s="1" t="s">
        <v>1314</v>
      </c>
      <c r="P269" s="2" t="s">
        <v>1369</v>
      </c>
      <c r="Q269" s="45">
        <v>3</v>
      </c>
      <c r="R269" s="22">
        <f t="shared" si="35"/>
        <v>1</v>
      </c>
      <c r="S269" s="22">
        <f t="shared" si="36"/>
        <v>0</v>
      </c>
      <c r="T269" s="22">
        <f t="shared" si="37"/>
        <v>2.8188</v>
      </c>
      <c r="U269" s="22" t="e">
        <f t="shared" si="38"/>
        <v>#N/A</v>
      </c>
      <c r="V269" s="22">
        <f t="shared" si="39"/>
        <v>1</v>
      </c>
      <c r="W269" s="22">
        <f t="shared" si="40"/>
        <v>0</v>
      </c>
      <c r="X269" s="22">
        <f t="shared" si="41"/>
        <v>2.8188</v>
      </c>
      <c r="Y269" s="22" t="e">
        <f t="shared" si="42"/>
        <v>#N/A</v>
      </c>
    </row>
    <row r="270" spans="1:25" x14ac:dyDescent="0.2">
      <c r="A270" s="47"/>
      <c r="B270" s="2" t="s">
        <v>278</v>
      </c>
      <c r="C270" s="34">
        <f>(1.9*4+8-1.99*2)/2</f>
        <v>5.81</v>
      </c>
      <c r="F270" s="6">
        <v>2.5625549750200487</v>
      </c>
      <c r="G270" s="1">
        <v>2.8130000000000002</v>
      </c>
      <c r="H270" s="7">
        <v>0.91096870779240968</v>
      </c>
      <c r="I270" s="6" t="e">
        <v>#N/A</v>
      </c>
      <c r="J270" s="1" t="e">
        <v>#N/A</v>
      </c>
      <c r="K270" s="7" t="e">
        <v>#N/A</v>
      </c>
      <c r="L270" s="6" t="s">
        <v>1324</v>
      </c>
      <c r="P270" s="2" t="s">
        <v>1478</v>
      </c>
      <c r="Q270" s="45">
        <v>4</v>
      </c>
      <c r="R270" s="22">
        <f t="shared" si="35"/>
        <v>0</v>
      </c>
      <c r="S270" s="22">
        <f t="shared" si="36"/>
        <v>0</v>
      </c>
      <c r="T270" s="22" t="e">
        <f t="shared" si="37"/>
        <v>#N/A</v>
      </c>
      <c r="U270" s="22" t="e">
        <f t="shared" si="38"/>
        <v>#N/A</v>
      </c>
      <c r="V270" s="22">
        <f t="shared" si="39"/>
        <v>1</v>
      </c>
      <c r="W270" s="22">
        <f t="shared" si="40"/>
        <v>0</v>
      </c>
      <c r="X270" s="22">
        <f t="shared" si="41"/>
        <v>2.8130000000000002</v>
      </c>
      <c r="Y270" s="22" t="e">
        <f t="shared" si="42"/>
        <v>#N/A</v>
      </c>
    </row>
    <row r="271" spans="1:25" x14ac:dyDescent="0.2">
      <c r="A271" s="47"/>
      <c r="B271" s="2" t="s">
        <v>279</v>
      </c>
      <c r="C271" s="34">
        <f>0.74*4+0.26*5+1</f>
        <v>5.26</v>
      </c>
      <c r="F271" s="6">
        <v>2.6934404402176781</v>
      </c>
      <c r="G271" s="1">
        <v>2.8828</v>
      </c>
      <c r="H271" s="7">
        <v>0.9343140142284162</v>
      </c>
      <c r="I271" s="6" t="e">
        <v>#N/A</v>
      </c>
      <c r="J271" s="1" t="e">
        <v>#N/A</v>
      </c>
      <c r="K271" s="7" t="e">
        <v>#N/A</v>
      </c>
      <c r="L271" s="6" t="s">
        <v>1324</v>
      </c>
      <c r="P271" s="2" t="s">
        <v>1478</v>
      </c>
      <c r="Q271" s="45">
        <v>4</v>
      </c>
      <c r="R271" s="22">
        <f t="shared" si="35"/>
        <v>0</v>
      </c>
      <c r="S271" s="22">
        <f t="shared" si="36"/>
        <v>0</v>
      </c>
      <c r="T271" s="22" t="e">
        <f t="shared" si="37"/>
        <v>#N/A</v>
      </c>
      <c r="U271" s="22" t="e">
        <f t="shared" si="38"/>
        <v>#N/A</v>
      </c>
      <c r="V271" s="22">
        <f t="shared" si="39"/>
        <v>1</v>
      </c>
      <c r="W271" s="22">
        <f t="shared" si="40"/>
        <v>0</v>
      </c>
      <c r="X271" s="22">
        <f t="shared" si="41"/>
        <v>2.8828</v>
      </c>
      <c r="Y271" s="22" t="e">
        <f t="shared" si="42"/>
        <v>#N/A</v>
      </c>
    </row>
    <row r="272" spans="1:25" x14ac:dyDescent="0.2">
      <c r="A272" s="47"/>
      <c r="B272" s="2" t="s">
        <v>280</v>
      </c>
      <c r="C272" s="34">
        <f>4.5+4-1.6-0.6</f>
        <v>6.3000000000000007</v>
      </c>
      <c r="F272" s="6">
        <v>2.6952082071706447</v>
      </c>
      <c r="G272" s="1">
        <v>2.8163</v>
      </c>
      <c r="H272" s="7">
        <v>0.95700323373598151</v>
      </c>
      <c r="I272" s="6" t="e">
        <v>#N/A</v>
      </c>
      <c r="J272" s="1" t="e">
        <v>#N/A</v>
      </c>
      <c r="K272" s="7" t="e">
        <v>#N/A</v>
      </c>
      <c r="L272" s="6" t="s">
        <v>1324</v>
      </c>
      <c r="P272" s="2" t="s">
        <v>1478</v>
      </c>
      <c r="Q272" s="45">
        <v>4</v>
      </c>
      <c r="R272" s="22">
        <f t="shared" si="35"/>
        <v>0</v>
      </c>
      <c r="S272" s="22">
        <f t="shared" si="36"/>
        <v>0</v>
      </c>
      <c r="T272" s="22" t="e">
        <f t="shared" si="37"/>
        <v>#N/A</v>
      </c>
      <c r="U272" s="22" t="e">
        <f t="shared" si="38"/>
        <v>#N/A</v>
      </c>
      <c r="V272" s="22">
        <f t="shared" si="39"/>
        <v>1</v>
      </c>
      <c r="W272" s="22">
        <f t="shared" si="40"/>
        <v>0</v>
      </c>
      <c r="X272" s="22">
        <f t="shared" si="41"/>
        <v>2.8163</v>
      </c>
      <c r="Y272" s="22" t="e">
        <f t="shared" si="42"/>
        <v>#N/A</v>
      </c>
    </row>
    <row r="273" spans="1:25" x14ac:dyDescent="0.2">
      <c r="A273" s="47"/>
      <c r="B273" s="2" t="s">
        <v>281</v>
      </c>
      <c r="C273" s="34">
        <f>4*0.52+0.48*5+4-3</f>
        <v>5.48</v>
      </c>
      <c r="F273" s="6">
        <v>3.0257099166972372</v>
      </c>
      <c r="G273" s="1">
        <v>3.2526000000000002</v>
      </c>
      <c r="H273" s="7">
        <v>0.93024347189855405</v>
      </c>
      <c r="I273" s="6" t="e">
        <v>#N/A</v>
      </c>
      <c r="J273" s="1" t="e">
        <v>#N/A</v>
      </c>
      <c r="K273" s="7" t="e">
        <v>#N/A</v>
      </c>
      <c r="L273" s="6" t="s">
        <v>1324</v>
      </c>
      <c r="P273" s="2" t="s">
        <v>1478</v>
      </c>
      <c r="Q273" s="45">
        <v>4</v>
      </c>
      <c r="R273" s="22">
        <f t="shared" si="35"/>
        <v>0</v>
      </c>
      <c r="S273" s="22">
        <f t="shared" si="36"/>
        <v>0</v>
      </c>
      <c r="T273" s="22" t="e">
        <f t="shared" si="37"/>
        <v>#N/A</v>
      </c>
      <c r="U273" s="22" t="e">
        <f t="shared" si="38"/>
        <v>#N/A</v>
      </c>
      <c r="V273" s="22">
        <f t="shared" si="39"/>
        <v>1</v>
      </c>
      <c r="W273" s="22">
        <f t="shared" si="40"/>
        <v>0</v>
      </c>
      <c r="X273" s="22">
        <f t="shared" si="41"/>
        <v>3.2526000000000002</v>
      </c>
      <c r="Y273" s="22" t="e">
        <f t="shared" si="42"/>
        <v>#N/A</v>
      </c>
    </row>
    <row r="274" spans="1:25" x14ac:dyDescent="0.2">
      <c r="A274" s="47"/>
      <c r="B274" s="2" t="s">
        <v>282</v>
      </c>
      <c r="C274" s="34">
        <f>5+4-2.5</f>
        <v>6.5</v>
      </c>
      <c r="F274" s="6">
        <v>2.8086281348729671</v>
      </c>
      <c r="G274" s="1">
        <v>3.0347499999999998</v>
      </c>
      <c r="H274" s="7">
        <v>0.92548912921096216</v>
      </c>
      <c r="I274" s="6" t="e">
        <v>#N/A</v>
      </c>
      <c r="J274" s="1" t="e">
        <v>#N/A</v>
      </c>
      <c r="K274" s="7" t="e">
        <v>#N/A</v>
      </c>
      <c r="L274" s="6" t="s">
        <v>1324</v>
      </c>
      <c r="P274" s="2" t="s">
        <v>1477</v>
      </c>
      <c r="Q274" s="45">
        <v>4</v>
      </c>
      <c r="R274" s="22">
        <f t="shared" si="35"/>
        <v>0</v>
      </c>
      <c r="S274" s="22">
        <f t="shared" si="36"/>
        <v>0</v>
      </c>
      <c r="T274" s="22" t="e">
        <f t="shared" si="37"/>
        <v>#N/A</v>
      </c>
      <c r="U274" s="22" t="e">
        <f t="shared" si="38"/>
        <v>#N/A</v>
      </c>
      <c r="V274" s="22">
        <f t="shared" si="39"/>
        <v>0</v>
      </c>
      <c r="W274" s="22">
        <f t="shared" si="40"/>
        <v>1</v>
      </c>
      <c r="X274" s="22" t="e">
        <f t="shared" si="41"/>
        <v>#N/A</v>
      </c>
      <c r="Y274" s="22">
        <f t="shared" si="42"/>
        <v>3.0347499999999998</v>
      </c>
    </row>
    <row r="275" spans="1:25" x14ac:dyDescent="0.2">
      <c r="A275" s="47"/>
      <c r="B275" s="2" t="s">
        <v>283</v>
      </c>
      <c r="C275" s="34">
        <f>5+4-0.6*2-0.4*3</f>
        <v>6.6</v>
      </c>
      <c r="F275" s="6">
        <v>2.8107494552165266</v>
      </c>
      <c r="G275" s="1">
        <v>3.01918</v>
      </c>
      <c r="H275" s="7">
        <v>0.93096451858336593</v>
      </c>
      <c r="I275" s="6" t="e">
        <v>#N/A</v>
      </c>
      <c r="J275" s="1" t="e">
        <v>#N/A</v>
      </c>
      <c r="K275" s="7" t="e">
        <v>#N/A</v>
      </c>
      <c r="L275" s="6" t="s">
        <v>1324</v>
      </c>
      <c r="P275" s="2" t="s">
        <v>1477</v>
      </c>
      <c r="Q275" s="45">
        <v>4</v>
      </c>
      <c r="R275" s="22">
        <f t="shared" si="35"/>
        <v>0</v>
      </c>
      <c r="S275" s="22">
        <f t="shared" si="36"/>
        <v>0</v>
      </c>
      <c r="T275" s="22" t="e">
        <f t="shared" si="37"/>
        <v>#N/A</v>
      </c>
      <c r="U275" s="22" t="e">
        <f t="shared" si="38"/>
        <v>#N/A</v>
      </c>
      <c r="V275" s="22">
        <f t="shared" si="39"/>
        <v>0</v>
      </c>
      <c r="W275" s="22">
        <f t="shared" si="40"/>
        <v>1</v>
      </c>
      <c r="X275" s="22" t="e">
        <f t="shared" si="41"/>
        <v>#N/A</v>
      </c>
      <c r="Y275" s="22">
        <f t="shared" si="42"/>
        <v>3.01918</v>
      </c>
    </row>
    <row r="276" spans="1:25" x14ac:dyDescent="0.2">
      <c r="A276" s="47"/>
      <c r="B276" s="2" t="s">
        <v>284</v>
      </c>
      <c r="C276" s="34">
        <f>5+4-0.65*2-0.35*3</f>
        <v>6.65</v>
      </c>
      <c r="F276" s="6">
        <v>2.8100423484353403</v>
      </c>
      <c r="G276" s="1">
        <v>3.0653100000000002</v>
      </c>
      <c r="H276" s="7">
        <v>0.91672370769525435</v>
      </c>
      <c r="I276" s="6" t="e">
        <v>#N/A</v>
      </c>
      <c r="J276" s="1" t="e">
        <v>#N/A</v>
      </c>
      <c r="K276" s="7" t="e">
        <v>#N/A</v>
      </c>
      <c r="L276" s="6" t="s">
        <v>1324</v>
      </c>
      <c r="P276" s="2" t="s">
        <v>1477</v>
      </c>
      <c r="Q276" s="45">
        <v>4</v>
      </c>
      <c r="R276" s="22">
        <f t="shared" si="35"/>
        <v>0</v>
      </c>
      <c r="S276" s="22">
        <f t="shared" si="36"/>
        <v>0</v>
      </c>
      <c r="T276" s="22" t="e">
        <f t="shared" si="37"/>
        <v>#N/A</v>
      </c>
      <c r="U276" s="22" t="e">
        <f t="shared" si="38"/>
        <v>#N/A</v>
      </c>
      <c r="V276" s="22">
        <f t="shared" si="39"/>
        <v>0</v>
      </c>
      <c r="W276" s="22">
        <f t="shared" si="40"/>
        <v>1</v>
      </c>
      <c r="X276" s="22" t="e">
        <f t="shared" si="41"/>
        <v>#N/A</v>
      </c>
      <c r="Y276" s="22">
        <f t="shared" si="42"/>
        <v>3.0653100000000002</v>
      </c>
    </row>
    <row r="277" spans="1:25" x14ac:dyDescent="0.2">
      <c r="A277" s="47"/>
      <c r="B277" s="2" t="s">
        <v>285</v>
      </c>
      <c r="C277" s="34">
        <f>5+4-0.75*2-0.25*3</f>
        <v>6.75</v>
      </c>
      <c r="F277" s="6">
        <v>2.8135778823412729</v>
      </c>
      <c r="G277" s="1">
        <v>3.0529199999999999</v>
      </c>
      <c r="H277" s="7">
        <v>0.92160223076309666</v>
      </c>
      <c r="I277" s="6" t="e">
        <v>#N/A</v>
      </c>
      <c r="J277" s="1" t="e">
        <v>#N/A</v>
      </c>
      <c r="K277" s="7" t="e">
        <v>#N/A</v>
      </c>
      <c r="L277" s="6" t="s">
        <v>1324</v>
      </c>
      <c r="P277" s="2" t="s">
        <v>1477</v>
      </c>
      <c r="Q277" s="45">
        <v>4</v>
      </c>
      <c r="R277" s="22">
        <f t="shared" si="35"/>
        <v>0</v>
      </c>
      <c r="S277" s="22">
        <f t="shared" si="36"/>
        <v>0</v>
      </c>
      <c r="T277" s="22" t="e">
        <f t="shared" si="37"/>
        <v>#N/A</v>
      </c>
      <c r="U277" s="22" t="e">
        <f t="shared" si="38"/>
        <v>#N/A</v>
      </c>
      <c r="V277" s="22">
        <f t="shared" si="39"/>
        <v>0</v>
      </c>
      <c r="W277" s="22">
        <f t="shared" si="40"/>
        <v>1</v>
      </c>
      <c r="X277" s="22" t="e">
        <f t="shared" si="41"/>
        <v>#N/A</v>
      </c>
      <c r="Y277" s="22">
        <f t="shared" si="42"/>
        <v>3.0529199999999999</v>
      </c>
    </row>
    <row r="278" spans="1:25" x14ac:dyDescent="0.2">
      <c r="A278" s="47"/>
      <c r="B278" s="2" t="s">
        <v>286</v>
      </c>
      <c r="C278" s="34">
        <f>4*0.519+5*0.481+1</f>
        <v>5.4809999999999999</v>
      </c>
      <c r="F278" s="6">
        <v>2.5745757903002198</v>
      </c>
      <c r="G278" s="1">
        <v>2.8260000000000001</v>
      </c>
      <c r="H278" s="7">
        <v>0.91103177293001403</v>
      </c>
      <c r="I278" s="6" t="e">
        <v>#N/A</v>
      </c>
      <c r="J278" s="1" t="e">
        <v>#N/A</v>
      </c>
      <c r="K278" s="7" t="e">
        <v>#N/A</v>
      </c>
      <c r="L278" s="6" t="s">
        <v>1324</v>
      </c>
      <c r="P278" s="2" t="s">
        <v>1478</v>
      </c>
      <c r="Q278" s="45">
        <v>4</v>
      </c>
      <c r="R278" s="22">
        <f t="shared" si="35"/>
        <v>0</v>
      </c>
      <c r="S278" s="22">
        <f t="shared" si="36"/>
        <v>0</v>
      </c>
      <c r="T278" s="22" t="e">
        <f t="shared" si="37"/>
        <v>#N/A</v>
      </c>
      <c r="U278" s="22" t="e">
        <f t="shared" si="38"/>
        <v>#N/A</v>
      </c>
      <c r="V278" s="22">
        <f t="shared" si="39"/>
        <v>1</v>
      </c>
      <c r="W278" s="22">
        <f t="shared" si="40"/>
        <v>0</v>
      </c>
      <c r="X278" s="22">
        <f t="shared" si="41"/>
        <v>2.8260000000000001</v>
      </c>
      <c r="Y278" s="22" t="e">
        <f t="shared" si="42"/>
        <v>#N/A</v>
      </c>
    </row>
    <row r="279" spans="1:25" x14ac:dyDescent="0.2">
      <c r="A279" s="47"/>
      <c r="B279" s="2" t="s">
        <v>287</v>
      </c>
      <c r="F279" s="6">
        <v>2.8489332214006002</v>
      </c>
      <c r="G279" s="1">
        <v>2.88</v>
      </c>
      <c r="H279" s="7">
        <v>0.98921292409743067</v>
      </c>
      <c r="I279" s="6" t="e">
        <v>#N/A</v>
      </c>
      <c r="J279" s="1" t="e">
        <v>#N/A</v>
      </c>
      <c r="K279" s="7" t="e">
        <v>#N/A</v>
      </c>
      <c r="L279" s="6" t="s">
        <v>1324</v>
      </c>
      <c r="P279" s="2" t="s">
        <v>1477</v>
      </c>
      <c r="Q279" s="45">
        <v>4</v>
      </c>
      <c r="R279" s="22">
        <f t="shared" si="35"/>
        <v>0</v>
      </c>
      <c r="S279" s="22">
        <f t="shared" si="36"/>
        <v>0</v>
      </c>
      <c r="T279" s="22" t="e">
        <f t="shared" si="37"/>
        <v>#N/A</v>
      </c>
      <c r="U279" s="22" t="e">
        <f t="shared" si="38"/>
        <v>#N/A</v>
      </c>
      <c r="V279" s="22">
        <f t="shared" si="39"/>
        <v>0</v>
      </c>
      <c r="W279" s="22">
        <f t="shared" si="40"/>
        <v>1</v>
      </c>
      <c r="X279" s="22" t="e">
        <f t="shared" si="41"/>
        <v>#N/A</v>
      </c>
      <c r="Y279" s="22">
        <f t="shared" si="42"/>
        <v>2.88</v>
      </c>
    </row>
    <row r="280" spans="1:25" x14ac:dyDescent="0.2">
      <c r="A280" s="47"/>
      <c r="B280" s="2" t="s">
        <v>288</v>
      </c>
      <c r="F280" s="6">
        <v>2.8595398231183982</v>
      </c>
      <c r="G280" s="1">
        <v>2.98</v>
      </c>
      <c r="H280" s="7">
        <v>0.95957712185181143</v>
      </c>
      <c r="I280" s="6" t="e">
        <v>#N/A</v>
      </c>
      <c r="J280" s="1" t="e">
        <v>#N/A</v>
      </c>
      <c r="K280" s="7" t="e">
        <v>#N/A</v>
      </c>
      <c r="L280" s="6" t="s">
        <v>1324</v>
      </c>
      <c r="P280" s="2" t="s">
        <v>1477</v>
      </c>
      <c r="Q280" s="45">
        <v>4</v>
      </c>
      <c r="R280" s="22">
        <f t="shared" si="35"/>
        <v>0</v>
      </c>
      <c r="S280" s="22">
        <f t="shared" si="36"/>
        <v>0</v>
      </c>
      <c r="T280" s="22" t="e">
        <f t="shared" si="37"/>
        <v>#N/A</v>
      </c>
      <c r="U280" s="22" t="e">
        <f t="shared" si="38"/>
        <v>#N/A</v>
      </c>
      <c r="V280" s="22">
        <f t="shared" si="39"/>
        <v>0</v>
      </c>
      <c r="W280" s="22">
        <f t="shared" si="40"/>
        <v>1</v>
      </c>
      <c r="X280" s="22" t="e">
        <f t="shared" si="41"/>
        <v>#N/A</v>
      </c>
      <c r="Y280" s="22">
        <f t="shared" si="42"/>
        <v>2.98</v>
      </c>
    </row>
    <row r="281" spans="1:25" x14ac:dyDescent="0.2">
      <c r="A281" s="47"/>
      <c r="B281" s="2" t="s">
        <v>289</v>
      </c>
      <c r="C281" s="34">
        <f>3-2+0.91*6</f>
        <v>6.46</v>
      </c>
      <c r="F281" s="6">
        <v>2.8920667350529796</v>
      </c>
      <c r="G281" s="1">
        <v>3.0638999999999998</v>
      </c>
      <c r="H281" s="7">
        <v>0.94391681681940653</v>
      </c>
      <c r="I281" s="6" t="e">
        <v>#N/A</v>
      </c>
      <c r="J281" s="1" t="e">
        <v>#N/A</v>
      </c>
      <c r="K281" s="7" t="e">
        <v>#N/A</v>
      </c>
      <c r="L281" s="6" t="s">
        <v>1324</v>
      </c>
      <c r="P281" s="2" t="s">
        <v>1478</v>
      </c>
      <c r="Q281" s="45">
        <v>4</v>
      </c>
      <c r="R281" s="22">
        <f t="shared" si="35"/>
        <v>0</v>
      </c>
      <c r="S281" s="22">
        <f t="shared" si="36"/>
        <v>0</v>
      </c>
      <c r="T281" s="22" t="e">
        <f t="shared" si="37"/>
        <v>#N/A</v>
      </c>
      <c r="U281" s="22" t="e">
        <f t="shared" si="38"/>
        <v>#N/A</v>
      </c>
      <c r="V281" s="22">
        <f t="shared" si="39"/>
        <v>1</v>
      </c>
      <c r="W281" s="22">
        <f t="shared" si="40"/>
        <v>0</v>
      </c>
      <c r="X281" s="22">
        <f t="shared" si="41"/>
        <v>3.0638999999999998</v>
      </c>
      <c r="Y281" s="22" t="e">
        <f t="shared" si="42"/>
        <v>#N/A</v>
      </c>
    </row>
    <row r="282" spans="1:25" x14ac:dyDescent="0.2">
      <c r="A282" s="48" t="s">
        <v>277</v>
      </c>
      <c r="B282" s="2" t="s">
        <v>290</v>
      </c>
      <c r="C282" s="34">
        <v>6</v>
      </c>
      <c r="F282" s="6">
        <v>2.5950799999999998</v>
      </c>
      <c r="G282" s="1">
        <v>2.7973699999999999</v>
      </c>
      <c r="H282" s="7">
        <v>0.92768564759041527</v>
      </c>
      <c r="I282" s="6">
        <v>0</v>
      </c>
      <c r="J282" s="1">
        <v>0</v>
      </c>
      <c r="K282" s="7" t="s">
        <v>11</v>
      </c>
      <c r="M282" s="1" t="s">
        <v>235</v>
      </c>
      <c r="P282" s="2" t="s">
        <v>1369</v>
      </c>
      <c r="Q282" s="45">
        <v>3</v>
      </c>
      <c r="R282" s="22">
        <f t="shared" si="35"/>
        <v>1</v>
      </c>
      <c r="S282" s="22">
        <f t="shared" si="36"/>
        <v>0</v>
      </c>
      <c r="T282" s="22">
        <f t="shared" si="37"/>
        <v>2.7973699999999999</v>
      </c>
      <c r="U282" s="22" t="e">
        <f t="shared" si="38"/>
        <v>#N/A</v>
      </c>
      <c r="V282" s="22">
        <f t="shared" si="39"/>
        <v>1</v>
      </c>
      <c r="W282" s="22">
        <f t="shared" si="40"/>
        <v>0</v>
      </c>
      <c r="X282" s="22">
        <f t="shared" si="41"/>
        <v>2.7973699999999999</v>
      </c>
      <c r="Y282" s="22" t="e">
        <f t="shared" si="42"/>
        <v>#N/A</v>
      </c>
    </row>
    <row r="283" spans="1:25" x14ac:dyDescent="0.2">
      <c r="A283" s="48"/>
      <c r="B283" s="2" t="s">
        <v>291</v>
      </c>
      <c r="C283" s="34">
        <f>0.66*4+0.34*5+2</f>
        <v>6.34</v>
      </c>
      <c r="F283" s="6">
        <v>2.6240732649832781</v>
      </c>
      <c r="G283" s="1">
        <v>2.8001999999999998</v>
      </c>
      <c r="H283" s="7">
        <v>0.93710208734493183</v>
      </c>
      <c r="I283" s="6" t="e">
        <v>#N/A</v>
      </c>
      <c r="J283" s="1" t="e">
        <v>#N/A</v>
      </c>
      <c r="K283" s="7" t="e">
        <v>#N/A</v>
      </c>
      <c r="L283" s="6" t="s">
        <v>1324</v>
      </c>
      <c r="P283" s="2" t="s">
        <v>1478</v>
      </c>
      <c r="Q283" s="45">
        <v>4</v>
      </c>
      <c r="R283" s="22">
        <f t="shared" si="35"/>
        <v>0</v>
      </c>
      <c r="S283" s="22">
        <f t="shared" si="36"/>
        <v>0</v>
      </c>
      <c r="T283" s="22" t="e">
        <f t="shared" si="37"/>
        <v>#N/A</v>
      </c>
      <c r="U283" s="22" t="e">
        <f t="shared" si="38"/>
        <v>#N/A</v>
      </c>
      <c r="V283" s="22">
        <f t="shared" si="39"/>
        <v>1</v>
      </c>
      <c r="W283" s="22">
        <f t="shared" si="40"/>
        <v>0</v>
      </c>
      <c r="X283" s="22">
        <f t="shared" si="41"/>
        <v>2.8001999999999998</v>
      </c>
      <c r="Y283" s="22" t="e">
        <f t="shared" si="42"/>
        <v>#N/A</v>
      </c>
    </row>
    <row r="284" spans="1:25" x14ac:dyDescent="0.2">
      <c r="A284" s="47" t="s">
        <v>292</v>
      </c>
      <c r="B284" s="2" t="s">
        <v>293</v>
      </c>
      <c r="C284" s="34">
        <f>1.33+0.67*6</f>
        <v>5.3500000000000005</v>
      </c>
      <c r="F284" s="6">
        <v>3.0617723625377509</v>
      </c>
      <c r="G284" s="1">
        <v>3.20845</v>
      </c>
      <c r="H284" s="7">
        <v>0.954283957218517</v>
      </c>
      <c r="I284" s="6" t="e">
        <v>#N/A</v>
      </c>
      <c r="J284" s="1" t="e">
        <v>#N/A</v>
      </c>
      <c r="K284" s="7" t="e">
        <v>#N/A</v>
      </c>
      <c r="L284" s="6" t="s">
        <v>1324</v>
      </c>
      <c r="P284" s="2" t="s">
        <v>1478</v>
      </c>
      <c r="Q284" s="45">
        <v>4</v>
      </c>
      <c r="R284" s="22">
        <f t="shared" si="35"/>
        <v>0</v>
      </c>
      <c r="S284" s="22">
        <f t="shared" si="36"/>
        <v>0</v>
      </c>
      <c r="T284" s="22" t="e">
        <f t="shared" si="37"/>
        <v>#N/A</v>
      </c>
      <c r="U284" s="22" t="e">
        <f t="shared" si="38"/>
        <v>#N/A</v>
      </c>
      <c r="V284" s="22">
        <f t="shared" si="39"/>
        <v>1</v>
      </c>
      <c r="W284" s="22">
        <f t="shared" si="40"/>
        <v>0</v>
      </c>
      <c r="X284" s="22">
        <f t="shared" si="41"/>
        <v>3.20845</v>
      </c>
      <c r="Y284" s="22" t="e">
        <f t="shared" si="42"/>
        <v>#N/A</v>
      </c>
    </row>
    <row r="285" spans="1:25" x14ac:dyDescent="0.2">
      <c r="A285" s="47"/>
      <c r="B285" s="2" t="s">
        <v>294</v>
      </c>
      <c r="C285" s="34">
        <f t="shared" ref="C285:C288" si="43">1.33+0.67*6</f>
        <v>5.3500000000000005</v>
      </c>
      <c r="F285" s="6">
        <v>3.1678383797157332</v>
      </c>
      <c r="G285" s="1">
        <v>3.3288199999999999</v>
      </c>
      <c r="H285" s="7">
        <v>0.95164003452146206</v>
      </c>
      <c r="I285" s="6" t="e">
        <v>#N/A</v>
      </c>
      <c r="J285" s="1" t="e">
        <v>#N/A</v>
      </c>
      <c r="K285" s="7" t="e">
        <v>#N/A</v>
      </c>
      <c r="L285" s="6" t="s">
        <v>1324</v>
      </c>
      <c r="P285" s="2" t="s">
        <v>1478</v>
      </c>
      <c r="Q285" s="45">
        <v>4</v>
      </c>
      <c r="R285" s="22">
        <f t="shared" si="35"/>
        <v>0</v>
      </c>
      <c r="S285" s="22">
        <f t="shared" si="36"/>
        <v>0</v>
      </c>
      <c r="T285" s="22" t="e">
        <f t="shared" si="37"/>
        <v>#N/A</v>
      </c>
      <c r="U285" s="22" t="e">
        <f t="shared" si="38"/>
        <v>#N/A</v>
      </c>
      <c r="V285" s="22">
        <f t="shared" si="39"/>
        <v>1</v>
      </c>
      <c r="W285" s="22">
        <f t="shared" si="40"/>
        <v>0</v>
      </c>
      <c r="X285" s="22">
        <f t="shared" si="41"/>
        <v>3.3288199999999999</v>
      </c>
      <c r="Y285" s="22" t="e">
        <f t="shared" si="42"/>
        <v>#N/A</v>
      </c>
    </row>
    <row r="286" spans="1:25" x14ac:dyDescent="0.2">
      <c r="A286" s="47"/>
      <c r="B286" s="2" t="s">
        <v>295</v>
      </c>
      <c r="C286" s="34">
        <f t="shared" si="43"/>
        <v>5.3500000000000005</v>
      </c>
      <c r="F286" s="6">
        <v>3.0971277015970782</v>
      </c>
      <c r="G286" s="1">
        <v>3.2712400000000001</v>
      </c>
      <c r="H286" s="7">
        <v>0.94677483205056123</v>
      </c>
      <c r="I286" s="6" t="e">
        <v>#N/A</v>
      </c>
      <c r="J286" s="1" t="e">
        <v>#N/A</v>
      </c>
      <c r="K286" s="7" t="e">
        <v>#N/A</v>
      </c>
      <c r="L286" s="6" t="s">
        <v>1324</v>
      </c>
      <c r="P286" s="2" t="s">
        <v>1478</v>
      </c>
      <c r="Q286" s="45">
        <v>4</v>
      </c>
      <c r="R286" s="22">
        <f t="shared" si="35"/>
        <v>0</v>
      </c>
      <c r="S286" s="22">
        <f t="shared" si="36"/>
        <v>0</v>
      </c>
      <c r="T286" s="22" t="e">
        <f t="shared" si="37"/>
        <v>#N/A</v>
      </c>
      <c r="U286" s="22" t="e">
        <f t="shared" si="38"/>
        <v>#N/A</v>
      </c>
      <c r="V286" s="22">
        <f t="shared" si="39"/>
        <v>1</v>
      </c>
      <c r="W286" s="22">
        <f t="shared" si="40"/>
        <v>0</v>
      </c>
      <c r="X286" s="22">
        <f t="shared" si="41"/>
        <v>3.2712400000000001</v>
      </c>
      <c r="Y286" s="22" t="e">
        <f t="shared" si="42"/>
        <v>#N/A</v>
      </c>
    </row>
    <row r="287" spans="1:25" x14ac:dyDescent="0.2">
      <c r="A287" s="47"/>
      <c r="B287" s="2" t="s">
        <v>296</v>
      </c>
      <c r="C287" s="34">
        <f t="shared" si="43"/>
        <v>5.3500000000000005</v>
      </c>
      <c r="F287" s="6">
        <v>3.1112698372208096</v>
      </c>
      <c r="G287" s="1">
        <v>3.2819500000000001</v>
      </c>
      <c r="H287" s="7">
        <v>0.94799428303929356</v>
      </c>
      <c r="I287" s="6" t="e">
        <v>#N/A</v>
      </c>
      <c r="J287" s="1" t="e">
        <v>#N/A</v>
      </c>
      <c r="K287" s="7" t="e">
        <v>#N/A</v>
      </c>
      <c r="L287" s="6" t="s">
        <v>1324</v>
      </c>
      <c r="P287" s="2" t="s">
        <v>1478</v>
      </c>
      <c r="Q287" s="45">
        <v>4</v>
      </c>
      <c r="R287" s="22">
        <f t="shared" si="35"/>
        <v>0</v>
      </c>
      <c r="S287" s="22">
        <f t="shared" si="36"/>
        <v>0</v>
      </c>
      <c r="T287" s="22" t="e">
        <f t="shared" si="37"/>
        <v>#N/A</v>
      </c>
      <c r="U287" s="22" t="e">
        <f t="shared" si="38"/>
        <v>#N/A</v>
      </c>
      <c r="V287" s="22">
        <f t="shared" si="39"/>
        <v>1</v>
      </c>
      <c r="W287" s="22">
        <f t="shared" si="40"/>
        <v>0</v>
      </c>
      <c r="X287" s="22">
        <f t="shared" si="41"/>
        <v>3.2819500000000001</v>
      </c>
      <c r="Y287" s="22" t="e">
        <f t="shared" si="42"/>
        <v>#N/A</v>
      </c>
    </row>
    <row r="288" spans="1:25" x14ac:dyDescent="0.2">
      <c r="A288" s="47"/>
      <c r="B288" s="2" t="s">
        <v>297</v>
      </c>
      <c r="C288" s="34">
        <f t="shared" si="43"/>
        <v>5.3500000000000005</v>
      </c>
      <c r="F288" s="6">
        <v>3.0971277015970782</v>
      </c>
      <c r="G288" s="1">
        <v>3.2692299999999999</v>
      </c>
      <c r="H288" s="7">
        <v>0.94735693163132551</v>
      </c>
      <c r="I288" s="6" t="e">
        <v>#N/A</v>
      </c>
      <c r="J288" s="1" t="e">
        <v>#N/A</v>
      </c>
      <c r="K288" s="7" t="e">
        <v>#N/A</v>
      </c>
      <c r="L288" s="6" t="s">
        <v>1324</v>
      </c>
      <c r="P288" s="2" t="s">
        <v>1478</v>
      </c>
      <c r="Q288" s="45">
        <v>4</v>
      </c>
      <c r="R288" s="22">
        <f t="shared" si="35"/>
        <v>0</v>
      </c>
      <c r="S288" s="22">
        <f t="shared" si="36"/>
        <v>0</v>
      </c>
      <c r="T288" s="22" t="e">
        <f t="shared" si="37"/>
        <v>#N/A</v>
      </c>
      <c r="U288" s="22" t="e">
        <f t="shared" si="38"/>
        <v>#N/A</v>
      </c>
      <c r="V288" s="22">
        <f t="shared" si="39"/>
        <v>1</v>
      </c>
      <c r="W288" s="22">
        <f t="shared" si="40"/>
        <v>0</v>
      </c>
      <c r="X288" s="22">
        <f t="shared" si="41"/>
        <v>3.2692299999999999</v>
      </c>
      <c r="Y288" s="22" t="e">
        <f t="shared" si="42"/>
        <v>#N/A</v>
      </c>
    </row>
    <row r="289" spans="1:25" x14ac:dyDescent="0.2">
      <c r="A289" s="47"/>
      <c r="B289" s="2" t="s">
        <v>298</v>
      </c>
      <c r="F289" s="6">
        <v>3.081571352410974</v>
      </c>
      <c r="G289" s="1">
        <v>3.2686000000000002</v>
      </c>
      <c r="H289" s="7">
        <v>0.94278019715198369</v>
      </c>
      <c r="I289" s="6" t="e">
        <v>#N/A</v>
      </c>
      <c r="J289" s="1" t="e">
        <v>#N/A</v>
      </c>
      <c r="K289" s="7" t="e">
        <v>#N/A</v>
      </c>
      <c r="L289" s="6" t="s">
        <v>1324</v>
      </c>
      <c r="P289" s="2" t="s">
        <v>1478</v>
      </c>
      <c r="Q289" s="45">
        <v>4</v>
      </c>
      <c r="R289" s="22">
        <f t="shared" si="35"/>
        <v>0</v>
      </c>
      <c r="S289" s="22">
        <f t="shared" si="36"/>
        <v>0</v>
      </c>
      <c r="T289" s="22" t="e">
        <f t="shared" si="37"/>
        <v>#N/A</v>
      </c>
      <c r="U289" s="22" t="e">
        <f t="shared" si="38"/>
        <v>#N/A</v>
      </c>
      <c r="V289" s="22">
        <f t="shared" si="39"/>
        <v>1</v>
      </c>
      <c r="W289" s="22">
        <f t="shared" si="40"/>
        <v>0</v>
      </c>
      <c r="X289" s="22">
        <f t="shared" si="41"/>
        <v>3.2686000000000002</v>
      </c>
      <c r="Y289" s="22" t="e">
        <f t="shared" si="42"/>
        <v>#N/A</v>
      </c>
    </row>
    <row r="290" spans="1:25" x14ac:dyDescent="0.2">
      <c r="A290" s="47"/>
      <c r="B290" s="2" t="s">
        <v>299</v>
      </c>
      <c r="F290" s="6">
        <v>3.0603581489753782</v>
      </c>
      <c r="G290" s="1">
        <v>3.3839999999999999</v>
      </c>
      <c r="H290" s="7">
        <v>0.90436115513456805</v>
      </c>
      <c r="I290" s="6" t="e">
        <v>#N/A</v>
      </c>
      <c r="J290" s="1" t="e">
        <v>#N/A</v>
      </c>
      <c r="K290" s="7" t="e">
        <v>#N/A</v>
      </c>
      <c r="L290" s="6" t="s">
        <v>1324</v>
      </c>
      <c r="P290" s="2" t="s">
        <v>1478</v>
      </c>
      <c r="Q290" s="45">
        <v>4</v>
      </c>
      <c r="R290" s="22">
        <f t="shared" si="35"/>
        <v>0</v>
      </c>
      <c r="S290" s="22">
        <f t="shared" si="36"/>
        <v>0</v>
      </c>
      <c r="T290" s="22" t="e">
        <f t="shared" si="37"/>
        <v>#N/A</v>
      </c>
      <c r="U290" s="22" t="e">
        <f t="shared" si="38"/>
        <v>#N/A</v>
      </c>
      <c r="V290" s="22">
        <f t="shared" si="39"/>
        <v>1</v>
      </c>
      <c r="W290" s="22">
        <f t="shared" si="40"/>
        <v>0</v>
      </c>
      <c r="X290" s="22">
        <f t="shared" si="41"/>
        <v>3.3839999999999999</v>
      </c>
      <c r="Y290" s="22" t="e">
        <f t="shared" si="42"/>
        <v>#N/A</v>
      </c>
    </row>
    <row r="291" spans="1:25" x14ac:dyDescent="0.2">
      <c r="A291" s="47" t="s">
        <v>300</v>
      </c>
      <c r="B291" s="2" t="s">
        <v>301</v>
      </c>
      <c r="C291" s="34">
        <v>6</v>
      </c>
      <c r="F291" s="6">
        <v>2.9814500000000002</v>
      </c>
      <c r="G291" s="1">
        <v>3.4205999999999999</v>
      </c>
      <c r="H291" s="7">
        <v>0.8716160907443139</v>
      </c>
      <c r="I291" s="6">
        <v>0</v>
      </c>
      <c r="J291" s="1">
        <v>0</v>
      </c>
      <c r="K291" s="7" t="s">
        <v>11</v>
      </c>
      <c r="M291" s="1" t="s">
        <v>235</v>
      </c>
      <c r="P291" s="2" t="s">
        <v>1369</v>
      </c>
      <c r="Q291" s="45">
        <v>3</v>
      </c>
      <c r="R291" s="22">
        <f t="shared" si="35"/>
        <v>1</v>
      </c>
      <c r="S291" s="22">
        <f t="shared" si="36"/>
        <v>0</v>
      </c>
      <c r="T291" s="22">
        <f t="shared" si="37"/>
        <v>3.4205999999999999</v>
      </c>
      <c r="U291" s="22" t="e">
        <f t="shared" si="38"/>
        <v>#N/A</v>
      </c>
      <c r="V291" s="22">
        <f t="shared" si="39"/>
        <v>1</v>
      </c>
      <c r="W291" s="22">
        <f t="shared" si="40"/>
        <v>0</v>
      </c>
      <c r="X291" s="22">
        <f t="shared" si="41"/>
        <v>3.4205999999999999</v>
      </c>
      <c r="Y291" s="22" t="e">
        <f t="shared" si="42"/>
        <v>#N/A</v>
      </c>
    </row>
    <row r="292" spans="1:25" ht="45" x14ac:dyDescent="0.2">
      <c r="A292" s="47"/>
      <c r="B292" s="2" t="s">
        <v>302</v>
      </c>
      <c r="C292" s="34">
        <v>6</v>
      </c>
      <c r="F292" s="6">
        <v>3.0314000000000001</v>
      </c>
      <c r="G292" s="1">
        <v>3.3029000000000002</v>
      </c>
      <c r="H292" s="7">
        <v>0.91779950952193523</v>
      </c>
      <c r="I292" s="6">
        <v>0</v>
      </c>
      <c r="J292" s="1">
        <v>0</v>
      </c>
      <c r="K292" s="7" t="s">
        <v>11</v>
      </c>
      <c r="M292" s="1" t="s">
        <v>235</v>
      </c>
      <c r="N292" s="23" t="s">
        <v>1521</v>
      </c>
      <c r="P292" s="2" t="s">
        <v>1369</v>
      </c>
      <c r="Q292" s="45">
        <v>3</v>
      </c>
      <c r="R292" s="22">
        <f t="shared" si="35"/>
        <v>1</v>
      </c>
      <c r="S292" s="22">
        <f t="shared" si="36"/>
        <v>0</v>
      </c>
      <c r="T292" s="22">
        <f t="shared" si="37"/>
        <v>3.3029000000000002</v>
      </c>
      <c r="U292" s="22" t="e">
        <f t="shared" si="38"/>
        <v>#N/A</v>
      </c>
      <c r="V292" s="22">
        <f t="shared" si="39"/>
        <v>1</v>
      </c>
      <c r="W292" s="22">
        <f t="shared" si="40"/>
        <v>0</v>
      </c>
      <c r="X292" s="22">
        <f t="shared" si="41"/>
        <v>3.3029000000000002</v>
      </c>
      <c r="Y292" s="22" t="e">
        <f t="shared" si="42"/>
        <v>#N/A</v>
      </c>
    </row>
    <row r="293" spans="1:25" x14ac:dyDescent="0.2">
      <c r="A293" s="47"/>
      <c r="B293" s="2" t="s">
        <v>303</v>
      </c>
      <c r="C293" s="34">
        <v>8</v>
      </c>
      <c r="F293" s="6">
        <v>2.8361999999999998</v>
      </c>
      <c r="G293" s="1">
        <v>2.7599</v>
      </c>
      <c r="H293" s="7">
        <v>1.0276459292003333</v>
      </c>
      <c r="I293" s="6" t="e">
        <v>#N/A</v>
      </c>
      <c r="J293" s="1" t="e">
        <v>#N/A</v>
      </c>
      <c r="K293" s="7" t="e">
        <v>#N/A</v>
      </c>
      <c r="L293" s="6" t="s">
        <v>1324</v>
      </c>
      <c r="O293" s="2" t="s">
        <v>1468</v>
      </c>
      <c r="P293" s="2" t="s">
        <v>1477</v>
      </c>
      <c r="Q293" s="45">
        <v>2</v>
      </c>
      <c r="R293" s="22">
        <f t="shared" si="35"/>
        <v>0</v>
      </c>
      <c r="S293" s="22">
        <f t="shared" si="36"/>
        <v>0</v>
      </c>
      <c r="T293" s="22" t="e">
        <f t="shared" si="37"/>
        <v>#N/A</v>
      </c>
      <c r="U293" s="22" t="e">
        <f t="shared" si="38"/>
        <v>#N/A</v>
      </c>
      <c r="V293" s="22">
        <f t="shared" si="39"/>
        <v>0</v>
      </c>
      <c r="W293" s="22">
        <f t="shared" si="40"/>
        <v>1</v>
      </c>
      <c r="X293" s="22" t="e">
        <f t="shared" si="41"/>
        <v>#N/A</v>
      </c>
      <c r="Y293" s="22">
        <f t="shared" si="42"/>
        <v>2.7599</v>
      </c>
    </row>
    <row r="294" spans="1:25" x14ac:dyDescent="0.2">
      <c r="A294" s="47"/>
      <c r="B294" s="2" t="s">
        <v>304</v>
      </c>
      <c r="C294" s="34">
        <v>8</v>
      </c>
      <c r="F294" s="6">
        <v>2.8157000000000001</v>
      </c>
      <c r="G294" s="1">
        <v>2.42</v>
      </c>
      <c r="H294" s="7">
        <v>1.1635123966942149</v>
      </c>
      <c r="I294" s="6" t="e">
        <v>#N/A</v>
      </c>
      <c r="J294" s="1" t="e">
        <v>#N/A</v>
      </c>
      <c r="K294" s="7" t="e">
        <v>#N/A</v>
      </c>
      <c r="L294" s="6" t="s">
        <v>1324</v>
      </c>
      <c r="O294" s="2" t="s">
        <v>1468</v>
      </c>
      <c r="P294" s="2" t="s">
        <v>1477</v>
      </c>
      <c r="Q294" s="45">
        <v>2</v>
      </c>
      <c r="R294" s="22">
        <f t="shared" si="35"/>
        <v>0</v>
      </c>
      <c r="S294" s="22">
        <f t="shared" si="36"/>
        <v>0</v>
      </c>
      <c r="T294" s="22" t="e">
        <f t="shared" si="37"/>
        <v>#N/A</v>
      </c>
      <c r="U294" s="22" t="e">
        <f t="shared" si="38"/>
        <v>#N/A</v>
      </c>
      <c r="V294" s="22">
        <f t="shared" si="39"/>
        <v>0</v>
      </c>
      <c r="W294" s="22">
        <f t="shared" si="40"/>
        <v>1</v>
      </c>
      <c r="X294" s="22" t="e">
        <f t="shared" si="41"/>
        <v>#N/A</v>
      </c>
      <c r="Y294" s="22">
        <f t="shared" si="42"/>
        <v>2.42</v>
      </c>
    </row>
    <row r="295" spans="1:25" x14ac:dyDescent="0.2">
      <c r="A295" s="47"/>
      <c r="B295" s="2" t="s">
        <v>305</v>
      </c>
      <c r="F295" s="6">
        <v>3.0590000000000002</v>
      </c>
      <c r="G295" s="1">
        <v>3.0859999999999999</v>
      </c>
      <c r="H295" s="7">
        <v>0.99125081011017513</v>
      </c>
      <c r="I295" s="6" t="e">
        <v>#N/A</v>
      </c>
      <c r="J295" s="1" t="e">
        <v>#N/A</v>
      </c>
      <c r="K295" s="7" t="e">
        <v>#N/A</v>
      </c>
      <c r="L295" s="6" t="s">
        <v>1324</v>
      </c>
      <c r="O295" s="2" t="s">
        <v>1468</v>
      </c>
      <c r="P295" s="2" t="s">
        <v>1478</v>
      </c>
      <c r="Q295" s="45">
        <v>2</v>
      </c>
      <c r="R295" s="22">
        <f t="shared" si="35"/>
        <v>0</v>
      </c>
      <c r="S295" s="22">
        <f t="shared" si="36"/>
        <v>0</v>
      </c>
      <c r="T295" s="22" t="e">
        <f t="shared" si="37"/>
        <v>#N/A</v>
      </c>
      <c r="U295" s="22" t="e">
        <f t="shared" si="38"/>
        <v>#N/A</v>
      </c>
      <c r="V295" s="22">
        <f t="shared" si="39"/>
        <v>1</v>
      </c>
      <c r="W295" s="22">
        <f t="shared" si="40"/>
        <v>0</v>
      </c>
      <c r="X295" s="22">
        <f t="shared" si="41"/>
        <v>3.0859999999999999</v>
      </c>
      <c r="Y295" s="22" t="e">
        <f t="shared" si="42"/>
        <v>#N/A</v>
      </c>
    </row>
    <row r="296" spans="1:25" x14ac:dyDescent="0.2">
      <c r="A296" s="47"/>
      <c r="B296" s="2" t="s">
        <v>306</v>
      </c>
      <c r="F296" s="6">
        <v>2.8963000000000001</v>
      </c>
      <c r="G296" s="1">
        <v>3.1263999999999998</v>
      </c>
      <c r="H296" s="7">
        <v>0.92640097236438079</v>
      </c>
      <c r="I296" s="6" t="e">
        <v>#N/A</v>
      </c>
      <c r="J296" s="1" t="e">
        <v>#N/A</v>
      </c>
      <c r="K296" s="7" t="e">
        <v>#N/A</v>
      </c>
      <c r="L296" s="6" t="s">
        <v>1324</v>
      </c>
      <c r="O296" s="2" t="s">
        <v>1468</v>
      </c>
      <c r="P296" s="2" t="s">
        <v>1478</v>
      </c>
      <c r="Q296" s="45">
        <v>2</v>
      </c>
      <c r="R296" s="22">
        <f t="shared" si="35"/>
        <v>0</v>
      </c>
      <c r="S296" s="22">
        <f t="shared" si="36"/>
        <v>0</v>
      </c>
      <c r="T296" s="22" t="e">
        <f t="shared" si="37"/>
        <v>#N/A</v>
      </c>
      <c r="U296" s="22" t="e">
        <f t="shared" si="38"/>
        <v>#N/A</v>
      </c>
      <c r="V296" s="22">
        <f t="shared" si="39"/>
        <v>1</v>
      </c>
      <c r="W296" s="22">
        <f t="shared" si="40"/>
        <v>0</v>
      </c>
      <c r="X296" s="22">
        <f t="shared" si="41"/>
        <v>3.1263999999999998</v>
      </c>
      <c r="Y296" s="22" t="e">
        <f t="shared" si="42"/>
        <v>#N/A</v>
      </c>
    </row>
    <row r="297" spans="1:25" x14ac:dyDescent="0.2">
      <c r="A297" s="47"/>
      <c r="B297" s="2" t="s">
        <v>307</v>
      </c>
      <c r="F297" s="6">
        <v>3.0870000000000002</v>
      </c>
      <c r="G297" s="1">
        <v>3.2603</v>
      </c>
      <c r="H297" s="7">
        <v>0.94684538232677984</v>
      </c>
      <c r="I297" s="6" t="e">
        <v>#N/A</v>
      </c>
      <c r="J297" s="1" t="e">
        <v>#N/A</v>
      </c>
      <c r="K297" s="7" t="e">
        <v>#N/A</v>
      </c>
      <c r="L297" s="6" t="s">
        <v>1324</v>
      </c>
      <c r="O297" s="2" t="s">
        <v>1468</v>
      </c>
      <c r="P297" s="2" t="s">
        <v>1478</v>
      </c>
      <c r="Q297" s="45">
        <v>2</v>
      </c>
      <c r="R297" s="22">
        <f t="shared" si="35"/>
        <v>0</v>
      </c>
      <c r="S297" s="22">
        <f t="shared" si="36"/>
        <v>0</v>
      </c>
      <c r="T297" s="22" t="e">
        <f t="shared" si="37"/>
        <v>#N/A</v>
      </c>
      <c r="U297" s="22" t="e">
        <f t="shared" si="38"/>
        <v>#N/A</v>
      </c>
      <c r="V297" s="22">
        <f t="shared" si="39"/>
        <v>1</v>
      </c>
      <c r="W297" s="22">
        <f t="shared" si="40"/>
        <v>0</v>
      </c>
      <c r="X297" s="22">
        <f t="shared" si="41"/>
        <v>3.2603</v>
      </c>
      <c r="Y297" s="22" t="e">
        <f t="shared" si="42"/>
        <v>#N/A</v>
      </c>
    </row>
    <row r="298" spans="1:25" x14ac:dyDescent="0.2">
      <c r="A298" s="47"/>
      <c r="B298" s="2" t="s">
        <v>308</v>
      </c>
      <c r="C298" s="34">
        <v>8</v>
      </c>
      <c r="F298" s="6">
        <v>2.7742</v>
      </c>
      <c r="G298" s="1">
        <v>2.3250999999999999</v>
      </c>
      <c r="H298" s="7">
        <v>1.1931529826674121</v>
      </c>
      <c r="I298" s="6">
        <v>2.3092999999999999</v>
      </c>
      <c r="J298" s="1">
        <v>4.0259400000000003</v>
      </c>
      <c r="P298" s="2" t="s">
        <v>1307</v>
      </c>
      <c r="Q298" s="45">
        <f t="shared" ref="Q298:Q323" si="44">IF(I298&gt;0,1,"n")</f>
        <v>1</v>
      </c>
      <c r="R298" s="22">
        <f t="shared" si="35"/>
        <v>0</v>
      </c>
      <c r="S298" s="22">
        <f t="shared" si="36"/>
        <v>1</v>
      </c>
      <c r="T298" s="22" t="e">
        <f t="shared" si="37"/>
        <v>#N/A</v>
      </c>
      <c r="U298" s="22">
        <f t="shared" si="38"/>
        <v>2.3250999999999999</v>
      </c>
      <c r="V298" s="22">
        <f t="shared" si="39"/>
        <v>0</v>
      </c>
      <c r="W298" s="22">
        <f t="shared" si="40"/>
        <v>1</v>
      </c>
      <c r="X298" s="22" t="e">
        <f t="shared" si="41"/>
        <v>#N/A</v>
      </c>
      <c r="Y298" s="22">
        <f t="shared" si="42"/>
        <v>2.3250999999999999</v>
      </c>
    </row>
    <row r="299" spans="1:25" ht="45" x14ac:dyDescent="0.2">
      <c r="A299" s="47"/>
      <c r="B299" s="2" t="s">
        <v>309</v>
      </c>
      <c r="C299" s="34">
        <v>6</v>
      </c>
      <c r="F299" s="6">
        <v>3.17632</v>
      </c>
      <c r="G299" s="1">
        <v>3.4383699999999999</v>
      </c>
      <c r="H299" s="7">
        <v>0.9237865616556683</v>
      </c>
      <c r="I299" s="6">
        <v>0</v>
      </c>
      <c r="J299" s="1">
        <v>0</v>
      </c>
      <c r="K299" s="7" t="s">
        <v>11</v>
      </c>
      <c r="M299" s="1" t="s">
        <v>1379</v>
      </c>
      <c r="N299" s="23" t="s">
        <v>1522</v>
      </c>
      <c r="O299" s="2" t="s">
        <v>1468</v>
      </c>
      <c r="P299" s="2" t="s">
        <v>1477</v>
      </c>
      <c r="Q299" s="45">
        <v>3</v>
      </c>
      <c r="R299" s="22">
        <f t="shared" si="35"/>
        <v>0</v>
      </c>
      <c r="S299" s="22">
        <f t="shared" si="36"/>
        <v>0</v>
      </c>
      <c r="T299" s="22" t="e">
        <f t="shared" si="37"/>
        <v>#N/A</v>
      </c>
      <c r="U299" s="22" t="e">
        <f t="shared" si="38"/>
        <v>#N/A</v>
      </c>
      <c r="V299" s="22">
        <f t="shared" si="39"/>
        <v>0</v>
      </c>
      <c r="W299" s="22">
        <f t="shared" si="40"/>
        <v>1</v>
      </c>
      <c r="X299" s="22" t="e">
        <f t="shared" si="41"/>
        <v>#N/A</v>
      </c>
      <c r="Y299" s="22">
        <f t="shared" si="42"/>
        <v>3.4383699999999999</v>
      </c>
    </row>
    <row r="300" spans="1:25" x14ac:dyDescent="0.2">
      <c r="A300" s="47"/>
      <c r="B300" s="2" t="s">
        <v>310</v>
      </c>
      <c r="C300" s="34">
        <v>2</v>
      </c>
      <c r="F300" s="6">
        <v>2.7280199999999999</v>
      </c>
      <c r="G300" s="1">
        <v>2.2243400000000002</v>
      </c>
      <c r="H300" s="7">
        <v>1.2264402024870298</v>
      </c>
      <c r="I300" s="6">
        <v>4.1395</v>
      </c>
      <c r="J300" s="1">
        <v>6.4930500000000002</v>
      </c>
      <c r="P300" s="2" t="s">
        <v>1307</v>
      </c>
      <c r="Q300" s="45">
        <f t="shared" si="44"/>
        <v>1</v>
      </c>
      <c r="R300" s="22">
        <f t="shared" si="35"/>
        <v>0</v>
      </c>
      <c r="S300" s="22">
        <f t="shared" si="36"/>
        <v>1</v>
      </c>
      <c r="T300" s="22" t="e">
        <f t="shared" si="37"/>
        <v>#N/A</v>
      </c>
      <c r="U300" s="22">
        <f t="shared" si="38"/>
        <v>2.2243400000000002</v>
      </c>
      <c r="V300" s="22">
        <f t="shared" si="39"/>
        <v>0</v>
      </c>
      <c r="W300" s="22">
        <f t="shared" si="40"/>
        <v>1</v>
      </c>
      <c r="X300" s="22" t="e">
        <f t="shared" si="41"/>
        <v>#N/A</v>
      </c>
      <c r="Y300" s="22">
        <f t="shared" si="42"/>
        <v>2.2243400000000002</v>
      </c>
    </row>
    <row r="301" spans="1:25" x14ac:dyDescent="0.2">
      <c r="A301" s="47"/>
      <c r="B301" s="2" t="s">
        <v>311</v>
      </c>
      <c r="C301" s="34">
        <v>2</v>
      </c>
      <c r="F301" s="6">
        <v>2.8786299999999998</v>
      </c>
      <c r="G301" s="1">
        <v>2.4879199999999999</v>
      </c>
      <c r="H301" s="7">
        <v>1.1570428309591947</v>
      </c>
      <c r="I301" s="6">
        <v>3.4483000000000001</v>
      </c>
      <c r="J301" s="1">
        <v>5.5613099999999998</v>
      </c>
      <c r="P301" s="2" t="s">
        <v>1307</v>
      </c>
      <c r="Q301" s="45">
        <f t="shared" si="44"/>
        <v>1</v>
      </c>
      <c r="R301" s="22">
        <f t="shared" si="35"/>
        <v>0</v>
      </c>
      <c r="S301" s="22">
        <f t="shared" si="36"/>
        <v>1</v>
      </c>
      <c r="T301" s="22" t="e">
        <f t="shared" si="37"/>
        <v>#N/A</v>
      </c>
      <c r="U301" s="22">
        <f t="shared" si="38"/>
        <v>2.4879199999999999</v>
      </c>
      <c r="V301" s="22">
        <f t="shared" si="39"/>
        <v>0</v>
      </c>
      <c r="W301" s="22">
        <f t="shared" si="40"/>
        <v>1</v>
      </c>
      <c r="X301" s="22" t="e">
        <f t="shared" si="41"/>
        <v>#N/A</v>
      </c>
      <c r="Y301" s="22">
        <f t="shared" si="42"/>
        <v>2.4879199999999999</v>
      </c>
    </row>
    <row r="302" spans="1:25" x14ac:dyDescent="0.2">
      <c r="A302" s="47"/>
      <c r="B302" s="2" t="s">
        <v>312</v>
      </c>
      <c r="C302" s="34">
        <v>7</v>
      </c>
      <c r="F302" s="6">
        <v>2.8690000000000002</v>
      </c>
      <c r="G302" s="1">
        <v>3.0766</v>
      </c>
      <c r="H302" s="7">
        <v>0.9325229149060652</v>
      </c>
      <c r="I302" s="6">
        <v>0</v>
      </c>
      <c r="J302" s="1">
        <v>0</v>
      </c>
      <c r="K302" s="7" t="s">
        <v>11</v>
      </c>
      <c r="L302" s="6" t="s">
        <v>1324</v>
      </c>
      <c r="P302" s="2" t="s">
        <v>1478</v>
      </c>
      <c r="Q302" s="45">
        <v>4</v>
      </c>
      <c r="R302" s="22">
        <f t="shared" si="35"/>
        <v>0</v>
      </c>
      <c r="S302" s="22">
        <f t="shared" si="36"/>
        <v>0</v>
      </c>
      <c r="T302" s="22" t="e">
        <f t="shared" si="37"/>
        <v>#N/A</v>
      </c>
      <c r="U302" s="22" t="e">
        <f t="shared" si="38"/>
        <v>#N/A</v>
      </c>
      <c r="V302" s="22">
        <f t="shared" si="39"/>
        <v>1</v>
      </c>
      <c r="W302" s="22">
        <f t="shared" si="40"/>
        <v>0</v>
      </c>
      <c r="X302" s="22">
        <f t="shared" si="41"/>
        <v>3.0766</v>
      </c>
      <c r="Y302" s="22" t="e">
        <f t="shared" si="42"/>
        <v>#N/A</v>
      </c>
    </row>
    <row r="303" spans="1:25" ht="112" x14ac:dyDescent="0.2">
      <c r="A303" s="47"/>
      <c r="B303" s="2" t="s">
        <v>313</v>
      </c>
      <c r="C303" s="34">
        <v>7</v>
      </c>
      <c r="F303" s="6">
        <v>3.1960000000000002</v>
      </c>
      <c r="G303" s="1">
        <v>3.3420000000000001</v>
      </c>
      <c r="H303" s="7">
        <v>0.95631358467983252</v>
      </c>
      <c r="I303" s="6">
        <v>0</v>
      </c>
      <c r="J303" s="1">
        <v>0</v>
      </c>
      <c r="K303" s="7" t="s">
        <v>11</v>
      </c>
      <c r="M303" s="24" t="s">
        <v>1315</v>
      </c>
      <c r="O303" s="2" t="s">
        <v>1468</v>
      </c>
      <c r="P303" s="2" t="s">
        <v>1478</v>
      </c>
      <c r="Q303" s="45">
        <v>3</v>
      </c>
      <c r="R303" s="22">
        <f t="shared" si="35"/>
        <v>0</v>
      </c>
      <c r="S303" s="22">
        <f t="shared" si="36"/>
        <v>0</v>
      </c>
      <c r="T303" s="22" t="e">
        <f t="shared" si="37"/>
        <v>#N/A</v>
      </c>
      <c r="U303" s="22" t="e">
        <f t="shared" si="38"/>
        <v>#N/A</v>
      </c>
      <c r="V303" s="22">
        <f t="shared" si="39"/>
        <v>1</v>
      </c>
      <c r="W303" s="22">
        <f t="shared" si="40"/>
        <v>0</v>
      </c>
      <c r="X303" s="22">
        <f t="shared" si="41"/>
        <v>3.3420000000000001</v>
      </c>
      <c r="Y303" s="22" t="e">
        <f t="shared" si="42"/>
        <v>#N/A</v>
      </c>
    </row>
    <row r="304" spans="1:25" x14ac:dyDescent="0.2">
      <c r="A304" s="47"/>
      <c r="B304" s="2" t="s">
        <v>314</v>
      </c>
      <c r="F304" s="25">
        <v>2.7759999999999998</v>
      </c>
      <c r="G304" s="1">
        <v>2.9209999999999998</v>
      </c>
      <c r="H304" s="7">
        <v>0.95035946593632314</v>
      </c>
      <c r="I304" s="6" t="e">
        <v>#N/A</v>
      </c>
      <c r="J304" s="1" t="e">
        <v>#N/A</v>
      </c>
      <c r="K304" s="7" t="e">
        <v>#N/A</v>
      </c>
      <c r="L304" s="6" t="s">
        <v>1324</v>
      </c>
      <c r="P304" s="2" t="s">
        <v>1478</v>
      </c>
      <c r="Q304" s="45">
        <v>4</v>
      </c>
      <c r="R304" s="22">
        <f t="shared" si="35"/>
        <v>0</v>
      </c>
      <c r="S304" s="22">
        <f t="shared" si="36"/>
        <v>0</v>
      </c>
      <c r="T304" s="22" t="e">
        <f t="shared" si="37"/>
        <v>#N/A</v>
      </c>
      <c r="U304" s="22" t="e">
        <f t="shared" si="38"/>
        <v>#N/A</v>
      </c>
      <c r="V304" s="22">
        <f t="shared" si="39"/>
        <v>1</v>
      </c>
      <c r="W304" s="22">
        <f t="shared" si="40"/>
        <v>0</v>
      </c>
      <c r="X304" s="22">
        <f t="shared" si="41"/>
        <v>2.9209999999999998</v>
      </c>
      <c r="Y304" s="22" t="e">
        <f t="shared" si="42"/>
        <v>#N/A</v>
      </c>
    </row>
    <row r="305" spans="1:25" x14ac:dyDescent="0.2">
      <c r="A305" s="47"/>
      <c r="B305" s="2" t="s">
        <v>315</v>
      </c>
      <c r="F305" s="25">
        <v>2.8963100000000002</v>
      </c>
      <c r="G305" s="27">
        <v>3.0495999999999999</v>
      </c>
      <c r="H305" s="7">
        <v>0.94973439139559301</v>
      </c>
      <c r="I305" s="6" t="e">
        <v>#N/A</v>
      </c>
      <c r="J305" s="1" t="e">
        <v>#N/A</v>
      </c>
      <c r="K305" s="7" t="e">
        <v>#N/A</v>
      </c>
      <c r="L305" s="6" t="s">
        <v>1324</v>
      </c>
      <c r="P305" s="2" t="s">
        <v>1478</v>
      </c>
      <c r="Q305" s="45">
        <v>4</v>
      </c>
      <c r="R305" s="22">
        <f t="shared" si="35"/>
        <v>0</v>
      </c>
      <c r="S305" s="22">
        <f t="shared" si="36"/>
        <v>0</v>
      </c>
      <c r="T305" s="22" t="e">
        <f t="shared" si="37"/>
        <v>#N/A</v>
      </c>
      <c r="U305" s="22" t="e">
        <f t="shared" si="38"/>
        <v>#N/A</v>
      </c>
      <c r="V305" s="22">
        <f t="shared" si="39"/>
        <v>1</v>
      </c>
      <c r="W305" s="22">
        <f t="shared" si="40"/>
        <v>0</v>
      </c>
      <c r="X305" s="22">
        <f t="shared" si="41"/>
        <v>3.0495999999999999</v>
      </c>
      <c r="Y305" s="22" t="e">
        <f t="shared" si="42"/>
        <v>#N/A</v>
      </c>
    </row>
    <row r="306" spans="1:25" x14ac:dyDescent="0.2">
      <c r="A306" s="47"/>
      <c r="B306" s="2" t="s">
        <v>316</v>
      </c>
      <c r="F306" s="6">
        <v>3.06</v>
      </c>
      <c r="G306" s="1">
        <v>3.246</v>
      </c>
      <c r="H306" s="7">
        <v>0.94269870609981521</v>
      </c>
      <c r="I306" s="6" t="e">
        <v>#N/A</v>
      </c>
      <c r="J306" s="1" t="e">
        <v>#N/A</v>
      </c>
      <c r="K306" s="7" t="e">
        <v>#N/A</v>
      </c>
      <c r="L306" s="6" t="s">
        <v>1324</v>
      </c>
      <c r="P306" s="2" t="s">
        <v>1478</v>
      </c>
      <c r="Q306" s="45">
        <v>4</v>
      </c>
      <c r="R306" s="22">
        <f t="shared" si="35"/>
        <v>0</v>
      </c>
      <c r="S306" s="22">
        <f t="shared" si="36"/>
        <v>0</v>
      </c>
      <c r="T306" s="22" t="e">
        <f t="shared" si="37"/>
        <v>#N/A</v>
      </c>
      <c r="U306" s="22" t="e">
        <f t="shared" si="38"/>
        <v>#N/A</v>
      </c>
      <c r="V306" s="22">
        <f t="shared" si="39"/>
        <v>1</v>
      </c>
      <c r="W306" s="22">
        <f t="shared" si="40"/>
        <v>0</v>
      </c>
      <c r="X306" s="22">
        <f t="shared" si="41"/>
        <v>3.246</v>
      </c>
      <c r="Y306" s="22" t="e">
        <f t="shared" si="42"/>
        <v>#N/A</v>
      </c>
    </row>
    <row r="307" spans="1:25" x14ac:dyDescent="0.2">
      <c r="A307" s="47"/>
      <c r="B307" s="2" t="s">
        <v>317</v>
      </c>
      <c r="F307" s="6">
        <v>2.7608000000000001</v>
      </c>
      <c r="G307" s="1">
        <v>2.3961999999999999</v>
      </c>
      <c r="H307" s="7">
        <v>1.1521575828394959</v>
      </c>
      <c r="I307" s="6">
        <v>0</v>
      </c>
      <c r="J307" s="1">
        <v>0</v>
      </c>
      <c r="K307" s="7" t="s">
        <v>11</v>
      </c>
      <c r="L307" s="6" t="s">
        <v>1324</v>
      </c>
      <c r="O307" s="2" t="s">
        <v>1307</v>
      </c>
      <c r="P307" s="2" t="s">
        <v>1307</v>
      </c>
      <c r="Q307" s="45">
        <v>2</v>
      </c>
      <c r="R307" s="22">
        <f t="shared" si="35"/>
        <v>0</v>
      </c>
      <c r="S307" s="22">
        <f t="shared" si="36"/>
        <v>1</v>
      </c>
      <c r="T307" s="22" t="e">
        <f t="shared" si="37"/>
        <v>#N/A</v>
      </c>
      <c r="U307" s="22">
        <f t="shared" si="38"/>
        <v>2.3961999999999999</v>
      </c>
      <c r="V307" s="22">
        <f t="shared" si="39"/>
        <v>0</v>
      </c>
      <c r="W307" s="22">
        <f t="shared" si="40"/>
        <v>1</v>
      </c>
      <c r="X307" s="22" t="e">
        <f t="shared" si="41"/>
        <v>#N/A</v>
      </c>
      <c r="Y307" s="22">
        <f t="shared" si="42"/>
        <v>2.3961999999999999</v>
      </c>
    </row>
    <row r="308" spans="1:25" x14ac:dyDescent="0.2">
      <c r="A308" s="47"/>
      <c r="B308" s="2" t="s">
        <v>318</v>
      </c>
      <c r="F308" s="6">
        <v>2.7738999999999998</v>
      </c>
      <c r="G308" s="1">
        <v>2.4563999999999999</v>
      </c>
      <c r="H308" s="7">
        <v>1.129254193128155</v>
      </c>
      <c r="I308" s="6">
        <v>0</v>
      </c>
      <c r="J308" s="1">
        <v>0</v>
      </c>
      <c r="K308" s="7" t="s">
        <v>11</v>
      </c>
      <c r="L308" s="6" t="s">
        <v>1324</v>
      </c>
      <c r="O308" s="2" t="s">
        <v>1307</v>
      </c>
      <c r="P308" s="2" t="s">
        <v>1307</v>
      </c>
      <c r="Q308" s="45">
        <v>2</v>
      </c>
      <c r="R308" s="22">
        <f t="shared" si="35"/>
        <v>0</v>
      </c>
      <c r="S308" s="22">
        <f t="shared" si="36"/>
        <v>1</v>
      </c>
      <c r="T308" s="22" t="e">
        <f t="shared" si="37"/>
        <v>#N/A</v>
      </c>
      <c r="U308" s="22">
        <f t="shared" si="38"/>
        <v>2.4563999999999999</v>
      </c>
      <c r="V308" s="22">
        <f t="shared" si="39"/>
        <v>0</v>
      </c>
      <c r="W308" s="22">
        <f t="shared" si="40"/>
        <v>1</v>
      </c>
      <c r="X308" s="22" t="e">
        <f t="shared" si="41"/>
        <v>#N/A</v>
      </c>
      <c r="Y308" s="22">
        <f t="shared" si="42"/>
        <v>2.4563999999999999</v>
      </c>
    </row>
    <row r="309" spans="1:25" x14ac:dyDescent="0.2">
      <c r="A309" s="47"/>
      <c r="B309" s="2" t="s">
        <v>319</v>
      </c>
      <c r="F309" s="6">
        <v>2.7467999999999999</v>
      </c>
      <c r="G309" s="1">
        <v>2.427</v>
      </c>
      <c r="H309" s="7">
        <v>1.1317676143386897</v>
      </c>
      <c r="I309" s="6">
        <v>0</v>
      </c>
      <c r="J309" s="1">
        <v>0</v>
      </c>
      <c r="K309" s="7" t="s">
        <v>11</v>
      </c>
      <c r="L309" s="6" t="s">
        <v>1324</v>
      </c>
      <c r="P309" s="2" t="s">
        <v>1477</v>
      </c>
      <c r="Q309" s="45">
        <v>2</v>
      </c>
      <c r="R309" s="22">
        <f t="shared" si="35"/>
        <v>0</v>
      </c>
      <c r="S309" s="22">
        <f t="shared" si="36"/>
        <v>0</v>
      </c>
      <c r="T309" s="22" t="e">
        <f t="shared" si="37"/>
        <v>#N/A</v>
      </c>
      <c r="U309" s="22" t="e">
        <f t="shared" si="38"/>
        <v>#N/A</v>
      </c>
      <c r="V309" s="22">
        <f t="shared" si="39"/>
        <v>0</v>
      </c>
      <c r="W309" s="22">
        <f t="shared" si="40"/>
        <v>1</v>
      </c>
      <c r="X309" s="22" t="e">
        <f t="shared" si="41"/>
        <v>#N/A</v>
      </c>
      <c r="Y309" s="22">
        <f t="shared" si="42"/>
        <v>2.427</v>
      </c>
    </row>
    <row r="310" spans="1:25" ht="64" x14ac:dyDescent="0.2">
      <c r="A310" s="47"/>
      <c r="B310" s="2" t="s">
        <v>320</v>
      </c>
      <c r="D310" s="34">
        <v>5</v>
      </c>
      <c r="F310" s="6">
        <v>3.1560000000000001</v>
      </c>
      <c r="G310" s="1">
        <v>2.71</v>
      </c>
      <c r="H310" s="7">
        <v>1.1645756457564576</v>
      </c>
      <c r="I310" s="6" t="e">
        <v>#N/A</v>
      </c>
      <c r="J310" s="1" t="e">
        <v>#N/A</v>
      </c>
      <c r="K310" s="7" t="e">
        <v>#N/A</v>
      </c>
      <c r="L310" s="6">
        <v>0.65</v>
      </c>
      <c r="N310" s="23" t="s">
        <v>1329</v>
      </c>
      <c r="P310" s="2" t="s">
        <v>1307</v>
      </c>
      <c r="Q310" s="45">
        <v>3</v>
      </c>
      <c r="R310" s="22">
        <f t="shared" si="35"/>
        <v>0</v>
      </c>
      <c r="S310" s="22">
        <f t="shared" si="36"/>
        <v>1</v>
      </c>
      <c r="T310" s="22" t="e">
        <f t="shared" si="37"/>
        <v>#N/A</v>
      </c>
      <c r="U310" s="22">
        <f t="shared" si="38"/>
        <v>2.71</v>
      </c>
      <c r="V310" s="22">
        <f t="shared" si="39"/>
        <v>0</v>
      </c>
      <c r="W310" s="22">
        <f t="shared" si="40"/>
        <v>1</v>
      </c>
      <c r="X310" s="22" t="e">
        <f t="shared" si="41"/>
        <v>#N/A</v>
      </c>
      <c r="Y310" s="22">
        <f t="shared" si="42"/>
        <v>2.71</v>
      </c>
    </row>
    <row r="311" spans="1:25" ht="93" x14ac:dyDescent="0.2">
      <c r="A311" s="47"/>
      <c r="B311" s="2" t="s">
        <v>321</v>
      </c>
      <c r="D311" s="34">
        <v>5</v>
      </c>
      <c r="F311" s="6">
        <v>3.0434000000000001</v>
      </c>
      <c r="G311" s="1">
        <v>2.5659999999999998</v>
      </c>
      <c r="H311" s="7">
        <v>1.1860483242400626</v>
      </c>
      <c r="I311" s="6">
        <v>0</v>
      </c>
      <c r="J311" s="1">
        <v>0</v>
      </c>
      <c r="K311" s="7" t="s">
        <v>11</v>
      </c>
      <c r="M311" s="1" t="s">
        <v>1361</v>
      </c>
      <c r="N311" s="23" t="s">
        <v>1490</v>
      </c>
      <c r="O311" s="2" t="s">
        <v>1307</v>
      </c>
      <c r="P311" s="2" t="s">
        <v>1307</v>
      </c>
      <c r="Q311" s="45">
        <v>3</v>
      </c>
      <c r="R311" s="22">
        <f t="shared" si="35"/>
        <v>0</v>
      </c>
      <c r="S311" s="22">
        <f t="shared" si="36"/>
        <v>1</v>
      </c>
      <c r="T311" s="22" t="e">
        <f t="shared" si="37"/>
        <v>#N/A</v>
      </c>
      <c r="U311" s="22">
        <f t="shared" si="38"/>
        <v>2.5659999999999998</v>
      </c>
      <c r="V311" s="22">
        <f t="shared" si="39"/>
        <v>0</v>
      </c>
      <c r="W311" s="22">
        <f t="shared" si="40"/>
        <v>1</v>
      </c>
      <c r="X311" s="22" t="e">
        <f t="shared" si="41"/>
        <v>#N/A</v>
      </c>
      <c r="Y311" s="22">
        <f t="shared" si="42"/>
        <v>2.5659999999999998</v>
      </c>
    </row>
    <row r="312" spans="1:25" x14ac:dyDescent="0.2">
      <c r="A312" s="47"/>
      <c r="B312" s="2" t="s">
        <v>322</v>
      </c>
      <c r="D312" s="34">
        <v>10</v>
      </c>
      <c r="F312" s="6">
        <v>2.7732999999999999</v>
      </c>
      <c r="G312" s="1">
        <v>2.423</v>
      </c>
      <c r="H312" s="7">
        <v>1.1445728435823359</v>
      </c>
      <c r="I312" s="6" t="e">
        <v>#N/A</v>
      </c>
      <c r="J312" s="1" t="e">
        <v>#N/A</v>
      </c>
      <c r="K312" s="7" t="e">
        <v>#N/A</v>
      </c>
      <c r="L312" s="6" t="s">
        <v>1324</v>
      </c>
      <c r="P312" s="2" t="s">
        <v>1477</v>
      </c>
      <c r="Q312" s="45">
        <v>4</v>
      </c>
      <c r="R312" s="22">
        <f t="shared" si="35"/>
        <v>0</v>
      </c>
      <c r="S312" s="22">
        <f t="shared" si="36"/>
        <v>0</v>
      </c>
      <c r="T312" s="22" t="e">
        <f t="shared" si="37"/>
        <v>#N/A</v>
      </c>
      <c r="U312" s="22" t="e">
        <f t="shared" si="38"/>
        <v>#N/A</v>
      </c>
      <c r="V312" s="22">
        <f t="shared" si="39"/>
        <v>0</v>
      </c>
      <c r="W312" s="22">
        <f t="shared" si="40"/>
        <v>1</v>
      </c>
      <c r="X312" s="22" t="e">
        <f t="shared" si="41"/>
        <v>#N/A</v>
      </c>
      <c r="Y312" s="22">
        <f t="shared" si="42"/>
        <v>2.423</v>
      </c>
    </row>
    <row r="313" spans="1:25" x14ac:dyDescent="0.2">
      <c r="A313" s="47"/>
      <c r="B313" s="2" t="s">
        <v>323</v>
      </c>
      <c r="D313" s="34">
        <v>10</v>
      </c>
      <c r="F313" s="6">
        <v>2.89</v>
      </c>
      <c r="G313" s="1">
        <v>2.5329999999999999</v>
      </c>
      <c r="H313" s="7">
        <v>1.1409395973154364</v>
      </c>
      <c r="I313" s="6" t="e">
        <v>#N/A</v>
      </c>
      <c r="J313" s="1" t="e">
        <v>#N/A</v>
      </c>
      <c r="K313" s="7" t="e">
        <v>#N/A</v>
      </c>
      <c r="L313" s="6" t="s">
        <v>1324</v>
      </c>
      <c r="O313" s="2" t="s">
        <v>1474</v>
      </c>
      <c r="P313" s="2" t="s">
        <v>1307</v>
      </c>
      <c r="Q313" s="45">
        <v>2</v>
      </c>
      <c r="R313" s="22">
        <f t="shared" si="35"/>
        <v>0</v>
      </c>
      <c r="S313" s="22">
        <f t="shared" si="36"/>
        <v>1</v>
      </c>
      <c r="T313" s="22" t="e">
        <f t="shared" si="37"/>
        <v>#N/A</v>
      </c>
      <c r="U313" s="22">
        <f t="shared" si="38"/>
        <v>2.5329999999999999</v>
      </c>
      <c r="V313" s="22">
        <f t="shared" si="39"/>
        <v>0</v>
      </c>
      <c r="W313" s="22">
        <f t="shared" si="40"/>
        <v>1</v>
      </c>
      <c r="X313" s="22" t="e">
        <f t="shared" si="41"/>
        <v>#N/A</v>
      </c>
      <c r="Y313" s="22">
        <f t="shared" si="42"/>
        <v>2.5329999999999999</v>
      </c>
    </row>
    <row r="314" spans="1:25" x14ac:dyDescent="0.2">
      <c r="A314" s="47"/>
      <c r="B314" s="2" t="s">
        <v>324</v>
      </c>
      <c r="C314" s="34">
        <v>7</v>
      </c>
      <c r="F314" s="6">
        <v>2.7208999999999999</v>
      </c>
      <c r="G314" s="1">
        <v>2.8647</v>
      </c>
      <c r="H314" s="7">
        <v>0.94980277166893556</v>
      </c>
      <c r="I314" s="6">
        <v>0</v>
      </c>
      <c r="J314" s="1">
        <v>0</v>
      </c>
      <c r="K314" s="7" t="s">
        <v>11</v>
      </c>
      <c r="L314" s="6" t="s">
        <v>1324</v>
      </c>
      <c r="O314" s="2" t="s">
        <v>1473</v>
      </c>
      <c r="P314" s="2" t="s">
        <v>1478</v>
      </c>
      <c r="Q314" s="45">
        <v>2</v>
      </c>
      <c r="R314" s="22">
        <f t="shared" si="35"/>
        <v>0</v>
      </c>
      <c r="S314" s="22">
        <f t="shared" si="36"/>
        <v>0</v>
      </c>
      <c r="T314" s="22" t="e">
        <f t="shared" si="37"/>
        <v>#N/A</v>
      </c>
      <c r="U314" s="22" t="e">
        <f t="shared" si="38"/>
        <v>#N/A</v>
      </c>
      <c r="V314" s="22">
        <f t="shared" si="39"/>
        <v>1</v>
      </c>
      <c r="W314" s="22">
        <f t="shared" si="40"/>
        <v>0</v>
      </c>
      <c r="X314" s="22">
        <f t="shared" si="41"/>
        <v>2.8647</v>
      </c>
      <c r="Y314" s="22" t="e">
        <f t="shared" si="42"/>
        <v>#N/A</v>
      </c>
    </row>
    <row r="315" spans="1:25" x14ac:dyDescent="0.2">
      <c r="A315" s="47"/>
      <c r="B315" s="2" t="s">
        <v>325</v>
      </c>
      <c r="C315" s="34">
        <v>7</v>
      </c>
      <c r="F315" s="6">
        <v>2.8178200000000002</v>
      </c>
      <c r="G315" s="1">
        <v>2.9954700000000001</v>
      </c>
      <c r="H315" s="7">
        <v>0.94069378094255662</v>
      </c>
      <c r="I315" s="6">
        <v>0</v>
      </c>
      <c r="J315" s="1">
        <v>0</v>
      </c>
      <c r="K315" s="7" t="s">
        <v>11</v>
      </c>
      <c r="L315" s="6" t="s">
        <v>1324</v>
      </c>
      <c r="O315" s="2" t="s">
        <v>1473</v>
      </c>
      <c r="P315" s="2" t="s">
        <v>1478</v>
      </c>
      <c r="Q315" s="45">
        <v>2</v>
      </c>
      <c r="R315" s="22">
        <f t="shared" si="35"/>
        <v>0</v>
      </c>
      <c r="S315" s="22">
        <f t="shared" si="36"/>
        <v>0</v>
      </c>
      <c r="T315" s="22" t="e">
        <f t="shared" si="37"/>
        <v>#N/A</v>
      </c>
      <c r="U315" s="22" t="e">
        <f t="shared" si="38"/>
        <v>#N/A</v>
      </c>
      <c r="V315" s="22">
        <f t="shared" si="39"/>
        <v>1</v>
      </c>
      <c r="W315" s="22">
        <f t="shared" si="40"/>
        <v>0</v>
      </c>
      <c r="X315" s="22">
        <f t="shared" si="41"/>
        <v>2.9954700000000001</v>
      </c>
      <c r="Y315" s="22" t="e">
        <f t="shared" si="42"/>
        <v>#N/A</v>
      </c>
    </row>
    <row r="316" spans="1:25" x14ac:dyDescent="0.2">
      <c r="A316" s="47"/>
      <c r="B316" s="2" t="s">
        <v>326</v>
      </c>
      <c r="C316" s="34">
        <v>7</v>
      </c>
      <c r="F316" s="6">
        <v>3.0329999999999999</v>
      </c>
      <c r="G316" s="1">
        <v>3.2229999999999999</v>
      </c>
      <c r="H316" s="7">
        <v>0.94104871237977039</v>
      </c>
      <c r="I316" s="6">
        <v>0</v>
      </c>
      <c r="J316" s="1">
        <v>0</v>
      </c>
      <c r="K316" s="7" t="s">
        <v>11</v>
      </c>
      <c r="L316" s="6" t="s">
        <v>1324</v>
      </c>
      <c r="O316" s="2" t="s">
        <v>1473</v>
      </c>
      <c r="P316" s="2" t="s">
        <v>1478</v>
      </c>
      <c r="Q316" s="45">
        <v>2</v>
      </c>
      <c r="R316" s="22">
        <f t="shared" si="35"/>
        <v>0</v>
      </c>
      <c r="S316" s="22">
        <f t="shared" si="36"/>
        <v>0</v>
      </c>
      <c r="T316" s="22" t="e">
        <f t="shared" si="37"/>
        <v>#N/A</v>
      </c>
      <c r="U316" s="22" t="e">
        <f t="shared" si="38"/>
        <v>#N/A</v>
      </c>
      <c r="V316" s="22">
        <f t="shared" si="39"/>
        <v>1</v>
      </c>
      <c r="W316" s="22">
        <f t="shared" si="40"/>
        <v>0</v>
      </c>
      <c r="X316" s="22">
        <f t="shared" si="41"/>
        <v>3.2229999999999999</v>
      </c>
      <c r="Y316" s="22" t="e">
        <f t="shared" si="42"/>
        <v>#N/A</v>
      </c>
    </row>
    <row r="317" spans="1:25" x14ac:dyDescent="0.2">
      <c r="A317" s="47"/>
      <c r="B317" s="2" t="s">
        <v>327</v>
      </c>
      <c r="C317" s="34">
        <v>7</v>
      </c>
      <c r="F317" s="6">
        <v>2.7</v>
      </c>
      <c r="G317" s="1">
        <v>2.8447</v>
      </c>
      <c r="H317" s="7">
        <v>0.94913347628923972</v>
      </c>
      <c r="I317" s="6">
        <v>0</v>
      </c>
      <c r="J317" s="1">
        <v>0</v>
      </c>
      <c r="K317" s="7" t="s">
        <v>11</v>
      </c>
      <c r="L317" s="6" t="s">
        <v>1324</v>
      </c>
      <c r="O317" s="2" t="s">
        <v>1473</v>
      </c>
      <c r="P317" s="2" t="s">
        <v>1478</v>
      </c>
      <c r="Q317" s="45">
        <v>2</v>
      </c>
      <c r="R317" s="22">
        <f t="shared" si="35"/>
        <v>0</v>
      </c>
      <c r="S317" s="22">
        <f t="shared" si="36"/>
        <v>0</v>
      </c>
      <c r="T317" s="22" t="e">
        <f t="shared" si="37"/>
        <v>#N/A</v>
      </c>
      <c r="U317" s="22" t="e">
        <f t="shared" si="38"/>
        <v>#N/A</v>
      </c>
      <c r="V317" s="22">
        <f t="shared" si="39"/>
        <v>1</v>
      </c>
      <c r="W317" s="22">
        <f t="shared" si="40"/>
        <v>0</v>
      </c>
      <c r="X317" s="22">
        <f t="shared" si="41"/>
        <v>2.8447</v>
      </c>
      <c r="Y317" s="22" t="e">
        <f t="shared" si="42"/>
        <v>#N/A</v>
      </c>
    </row>
    <row r="318" spans="1:25" ht="45" x14ac:dyDescent="0.2">
      <c r="A318" s="47"/>
      <c r="B318" s="2" t="s">
        <v>328</v>
      </c>
      <c r="C318" s="34">
        <v>7</v>
      </c>
      <c r="F318" s="6">
        <v>2.8107500000000001</v>
      </c>
      <c r="G318" s="1">
        <v>2.9929999999999999</v>
      </c>
      <c r="H318" s="7">
        <v>0.93910791847644515</v>
      </c>
      <c r="I318" s="6">
        <v>0</v>
      </c>
      <c r="J318" s="1">
        <v>0</v>
      </c>
      <c r="K318" s="7" t="s">
        <v>11</v>
      </c>
      <c r="L318" s="6">
        <v>1.7</v>
      </c>
      <c r="N318" s="23" t="s">
        <v>1523</v>
      </c>
      <c r="P318" s="2" t="s">
        <v>1307</v>
      </c>
      <c r="Q318" s="45">
        <v>3</v>
      </c>
      <c r="R318" s="22">
        <f t="shared" si="35"/>
        <v>0</v>
      </c>
      <c r="S318" s="22">
        <f t="shared" si="36"/>
        <v>1</v>
      </c>
      <c r="T318" s="22" t="e">
        <f t="shared" si="37"/>
        <v>#N/A</v>
      </c>
      <c r="U318" s="22">
        <f t="shared" si="38"/>
        <v>2.9929999999999999</v>
      </c>
      <c r="V318" s="22">
        <f t="shared" si="39"/>
        <v>0</v>
      </c>
      <c r="W318" s="22">
        <f t="shared" si="40"/>
        <v>1</v>
      </c>
      <c r="X318" s="22" t="e">
        <f t="shared" si="41"/>
        <v>#N/A</v>
      </c>
      <c r="Y318" s="22">
        <f t="shared" si="42"/>
        <v>2.9929999999999999</v>
      </c>
    </row>
    <row r="319" spans="1:25" x14ac:dyDescent="0.2">
      <c r="A319" s="47"/>
      <c r="B319" s="2" t="s">
        <v>329</v>
      </c>
      <c r="C319" s="34">
        <v>7</v>
      </c>
      <c r="F319" s="6">
        <v>3.0038</v>
      </c>
      <c r="G319" s="1">
        <v>3.2669000000000001</v>
      </c>
      <c r="H319" s="7">
        <v>0.91946493617802805</v>
      </c>
      <c r="I319" s="6">
        <v>0</v>
      </c>
      <c r="J319" s="1">
        <v>0</v>
      </c>
      <c r="K319" s="7" t="s">
        <v>11</v>
      </c>
      <c r="L319" s="6" t="s">
        <v>1324</v>
      </c>
      <c r="O319" s="2" t="s">
        <v>1473</v>
      </c>
      <c r="P319" s="2" t="s">
        <v>1478</v>
      </c>
      <c r="Q319" s="45">
        <v>2</v>
      </c>
      <c r="R319" s="22">
        <f t="shared" si="35"/>
        <v>0</v>
      </c>
      <c r="S319" s="22">
        <f t="shared" si="36"/>
        <v>0</v>
      </c>
      <c r="T319" s="22" t="e">
        <f t="shared" si="37"/>
        <v>#N/A</v>
      </c>
      <c r="U319" s="22" t="e">
        <f t="shared" si="38"/>
        <v>#N/A</v>
      </c>
      <c r="V319" s="22">
        <f t="shared" si="39"/>
        <v>1</v>
      </c>
      <c r="W319" s="22">
        <f t="shared" si="40"/>
        <v>0</v>
      </c>
      <c r="X319" s="22">
        <f t="shared" si="41"/>
        <v>3.2669000000000001</v>
      </c>
      <c r="Y319" s="22" t="e">
        <f t="shared" si="42"/>
        <v>#N/A</v>
      </c>
    </row>
    <row r="320" spans="1:25" ht="61" x14ac:dyDescent="0.2">
      <c r="A320" s="47"/>
      <c r="B320" s="2" t="s">
        <v>330</v>
      </c>
      <c r="C320" s="34">
        <v>8</v>
      </c>
      <c r="F320" s="6">
        <v>2.7747000000000002</v>
      </c>
      <c r="G320" s="1">
        <v>2.2799999999999998</v>
      </c>
      <c r="H320" s="7">
        <v>1.2169736842105265</v>
      </c>
      <c r="I320" s="6" t="e">
        <v>#N/A</v>
      </c>
      <c r="J320" s="1" t="e">
        <v>#N/A</v>
      </c>
      <c r="K320" s="7" t="e">
        <v>#N/A</v>
      </c>
      <c r="L320" s="6">
        <v>4.3</v>
      </c>
      <c r="N320" s="23" t="s">
        <v>1481</v>
      </c>
      <c r="P320" s="2" t="s">
        <v>1307</v>
      </c>
      <c r="Q320" s="45">
        <v>3</v>
      </c>
      <c r="R320" s="22">
        <f t="shared" si="35"/>
        <v>0</v>
      </c>
      <c r="S320" s="22">
        <f t="shared" si="36"/>
        <v>1</v>
      </c>
      <c r="T320" s="22" t="e">
        <f t="shared" si="37"/>
        <v>#N/A</v>
      </c>
      <c r="U320" s="22">
        <f t="shared" si="38"/>
        <v>2.2799999999999998</v>
      </c>
      <c r="V320" s="22">
        <f t="shared" si="39"/>
        <v>0</v>
      </c>
      <c r="W320" s="22">
        <f t="shared" si="40"/>
        <v>1</v>
      </c>
      <c r="X320" s="22" t="e">
        <f t="shared" si="41"/>
        <v>#N/A</v>
      </c>
      <c r="Y320" s="22">
        <f t="shared" si="42"/>
        <v>2.2799999999999998</v>
      </c>
    </row>
    <row r="321" spans="1:25" x14ac:dyDescent="0.2">
      <c r="A321" s="47"/>
      <c r="B321" s="2" t="s">
        <v>331</v>
      </c>
      <c r="C321" s="34">
        <v>8</v>
      </c>
      <c r="F321" s="6">
        <v>2.8235000000000001</v>
      </c>
      <c r="G321" s="1">
        <v>2.2810000000000001</v>
      </c>
      <c r="H321" s="7">
        <v>1.2378342832091187</v>
      </c>
      <c r="I321" s="6" t="e">
        <v>#N/A</v>
      </c>
      <c r="J321" s="1" t="e">
        <v>#N/A</v>
      </c>
      <c r="K321" s="7" t="e">
        <v>#N/A</v>
      </c>
      <c r="L321" s="6" t="s">
        <v>1324</v>
      </c>
      <c r="O321" s="2" t="s">
        <v>1468</v>
      </c>
      <c r="P321" s="2" t="s">
        <v>1477</v>
      </c>
      <c r="Q321" s="45">
        <v>2</v>
      </c>
      <c r="R321" s="22">
        <f t="shared" si="35"/>
        <v>0</v>
      </c>
      <c r="S321" s="22">
        <f t="shared" si="36"/>
        <v>0</v>
      </c>
      <c r="T321" s="22" t="e">
        <f t="shared" si="37"/>
        <v>#N/A</v>
      </c>
      <c r="U321" s="22" t="e">
        <f t="shared" si="38"/>
        <v>#N/A</v>
      </c>
      <c r="V321" s="22">
        <f t="shared" si="39"/>
        <v>0</v>
      </c>
      <c r="W321" s="22">
        <f t="shared" si="40"/>
        <v>1</v>
      </c>
      <c r="X321" s="22" t="e">
        <f t="shared" si="41"/>
        <v>#N/A</v>
      </c>
      <c r="Y321" s="22">
        <f t="shared" si="42"/>
        <v>2.2810000000000001</v>
      </c>
    </row>
    <row r="322" spans="1:25" x14ac:dyDescent="0.2">
      <c r="A322" s="47"/>
      <c r="B322" s="2" t="s">
        <v>332</v>
      </c>
      <c r="F322" s="6">
        <v>2.7437999999999998</v>
      </c>
      <c r="G322" s="1">
        <v>2.3887999999999998</v>
      </c>
      <c r="H322" s="7">
        <v>1.1486101808439384</v>
      </c>
      <c r="I322" s="6" t="e">
        <v>#N/A</v>
      </c>
      <c r="J322" s="1" t="e">
        <v>#N/A</v>
      </c>
      <c r="K322" s="7" t="e">
        <v>#N/A</v>
      </c>
      <c r="L322" s="6" t="s">
        <v>1324</v>
      </c>
      <c r="P322" s="2" t="s">
        <v>1477</v>
      </c>
      <c r="Q322" s="45">
        <v>4</v>
      </c>
      <c r="R322" s="22">
        <f t="shared" si="35"/>
        <v>0</v>
      </c>
      <c r="S322" s="22">
        <f t="shared" si="36"/>
        <v>0</v>
      </c>
      <c r="T322" s="22" t="e">
        <f t="shared" si="37"/>
        <v>#N/A</v>
      </c>
      <c r="U322" s="22" t="e">
        <f t="shared" si="38"/>
        <v>#N/A</v>
      </c>
      <c r="V322" s="22">
        <f t="shared" si="39"/>
        <v>0</v>
      </c>
      <c r="W322" s="22">
        <f t="shared" si="40"/>
        <v>1</v>
      </c>
      <c r="X322" s="22" t="e">
        <f t="shared" si="41"/>
        <v>#N/A</v>
      </c>
      <c r="Y322" s="22">
        <f t="shared" si="42"/>
        <v>2.3887999999999998</v>
      </c>
    </row>
    <row r="323" spans="1:25" x14ac:dyDescent="0.2">
      <c r="A323" s="47"/>
      <c r="B323" s="2" t="s">
        <v>333</v>
      </c>
      <c r="C323" s="34">
        <v>8</v>
      </c>
      <c r="F323" s="6">
        <v>2.7572000000000001</v>
      </c>
      <c r="G323" s="1">
        <v>2.2759999999999998</v>
      </c>
      <c r="H323" s="7">
        <v>1.2114235500878736</v>
      </c>
      <c r="I323" s="6">
        <v>4.3517000000000001</v>
      </c>
      <c r="J323" s="1">
        <v>6.7790900000000001</v>
      </c>
      <c r="P323" s="2" t="s">
        <v>1307</v>
      </c>
      <c r="Q323" s="45">
        <f t="shared" si="44"/>
        <v>1</v>
      </c>
      <c r="R323" s="22">
        <f t="shared" si="35"/>
        <v>0</v>
      </c>
      <c r="S323" s="22">
        <f t="shared" si="36"/>
        <v>1</v>
      </c>
      <c r="T323" s="22" t="e">
        <f t="shared" si="37"/>
        <v>#N/A</v>
      </c>
      <c r="U323" s="22">
        <f t="shared" si="38"/>
        <v>2.2759999999999998</v>
      </c>
      <c r="V323" s="22">
        <f t="shared" si="39"/>
        <v>0</v>
      </c>
      <c r="W323" s="22">
        <f t="shared" si="40"/>
        <v>1</v>
      </c>
      <c r="X323" s="22" t="e">
        <f t="shared" si="41"/>
        <v>#N/A</v>
      </c>
      <c r="Y323" s="22">
        <f t="shared" si="42"/>
        <v>2.2759999999999998</v>
      </c>
    </row>
    <row r="324" spans="1:25" x14ac:dyDescent="0.2">
      <c r="A324" s="47"/>
      <c r="B324" s="2" t="s">
        <v>334</v>
      </c>
      <c r="C324" s="34">
        <v>7</v>
      </c>
      <c r="F324" s="6">
        <v>2.8425699999999998</v>
      </c>
      <c r="G324" s="1">
        <v>2.9969000000000001</v>
      </c>
      <c r="H324" s="7">
        <v>0.94850345356868759</v>
      </c>
      <c r="I324" s="6">
        <v>0</v>
      </c>
      <c r="J324" s="1">
        <v>0</v>
      </c>
      <c r="K324" s="7" t="s">
        <v>11</v>
      </c>
      <c r="L324" s="6" t="s">
        <v>1324</v>
      </c>
      <c r="O324" s="2" t="s">
        <v>1468</v>
      </c>
      <c r="P324" s="2" t="s">
        <v>1478</v>
      </c>
      <c r="Q324" s="45">
        <v>2</v>
      </c>
      <c r="R324" s="22">
        <f t="shared" ref="R324:R387" si="45">COUNTIF(P324,R$2)</f>
        <v>0</v>
      </c>
      <c r="S324" s="22">
        <f t="shared" ref="S324:S387" si="46">COUNTIF(P324,S$2)</f>
        <v>0</v>
      </c>
      <c r="T324" s="22" t="e">
        <f t="shared" ref="T324:T387" si="47">IF(R324=1,G324,#N/A)</f>
        <v>#N/A</v>
      </c>
      <c r="U324" s="22" t="e">
        <f t="shared" ref="U324:U387" si="48">IF(S324=1,G324,#N/A)</f>
        <v>#N/A</v>
      </c>
      <c r="V324" s="22">
        <f t="shared" ref="V324:V387" si="49">COUNTIF(P324,V$2)</f>
        <v>1</v>
      </c>
      <c r="W324" s="22">
        <f t="shared" ref="W324:W387" si="50">COUNTIF(P324,W$2)</f>
        <v>0</v>
      </c>
      <c r="X324" s="22">
        <f t="shared" ref="X324:X387" si="51">IF(V324=1,G324,#N/A)</f>
        <v>2.9969000000000001</v>
      </c>
      <c r="Y324" s="22" t="e">
        <f t="shared" ref="Y324:Y387" si="52">IF(W324=1,G324,#N/A)</f>
        <v>#N/A</v>
      </c>
    </row>
    <row r="325" spans="1:25" ht="16" x14ac:dyDescent="0.2">
      <c r="A325" s="47"/>
      <c r="B325" s="2" t="s">
        <v>335</v>
      </c>
      <c r="C325" s="34">
        <v>7</v>
      </c>
      <c r="F325" s="6">
        <v>3.0525799999999998</v>
      </c>
      <c r="G325" s="1">
        <v>3.2403499999999998</v>
      </c>
      <c r="H325" s="7">
        <v>0.94205255605104388</v>
      </c>
      <c r="I325" s="6">
        <v>0</v>
      </c>
      <c r="J325" s="1">
        <v>0</v>
      </c>
      <c r="K325" s="7" t="s">
        <v>11</v>
      </c>
      <c r="M325" s="1" t="s">
        <v>1382</v>
      </c>
      <c r="N325" s="23" t="s">
        <v>1381</v>
      </c>
      <c r="O325" s="2" t="s">
        <v>1468</v>
      </c>
      <c r="P325" s="2" t="s">
        <v>1478</v>
      </c>
      <c r="Q325" s="45">
        <v>3</v>
      </c>
      <c r="R325" s="22">
        <f t="shared" si="45"/>
        <v>0</v>
      </c>
      <c r="S325" s="22">
        <f t="shared" si="46"/>
        <v>0</v>
      </c>
      <c r="T325" s="22" t="e">
        <f t="shared" si="47"/>
        <v>#N/A</v>
      </c>
      <c r="U325" s="22" t="e">
        <f t="shared" si="48"/>
        <v>#N/A</v>
      </c>
      <c r="V325" s="22">
        <f t="shared" si="49"/>
        <v>1</v>
      </c>
      <c r="W325" s="22">
        <f t="shared" si="50"/>
        <v>0</v>
      </c>
      <c r="X325" s="22">
        <f t="shared" si="51"/>
        <v>3.2403499999999998</v>
      </c>
      <c r="Y325" s="22" t="e">
        <f t="shared" si="52"/>
        <v>#N/A</v>
      </c>
    </row>
    <row r="326" spans="1:25" x14ac:dyDescent="0.2">
      <c r="A326" s="47"/>
      <c r="B326" s="2" t="s">
        <v>336</v>
      </c>
      <c r="C326" s="34">
        <v>6</v>
      </c>
      <c r="F326" s="6">
        <v>2.7690299999999999</v>
      </c>
      <c r="G326" s="1">
        <v>3.1205599999999998</v>
      </c>
      <c r="H326" s="7">
        <v>0.88735034737354834</v>
      </c>
      <c r="I326" s="6">
        <v>0</v>
      </c>
      <c r="J326" s="1">
        <v>0</v>
      </c>
      <c r="K326" s="7" t="s">
        <v>11</v>
      </c>
      <c r="L326" s="6" t="s">
        <v>1324</v>
      </c>
      <c r="O326" s="2" t="s">
        <v>1369</v>
      </c>
      <c r="P326" s="2" t="s">
        <v>1369</v>
      </c>
      <c r="Q326" s="45">
        <v>2</v>
      </c>
      <c r="R326" s="22">
        <f t="shared" si="45"/>
        <v>1</v>
      </c>
      <c r="S326" s="22">
        <f t="shared" si="46"/>
        <v>0</v>
      </c>
      <c r="T326" s="22">
        <f t="shared" si="47"/>
        <v>3.1205599999999998</v>
      </c>
      <c r="U326" s="22" t="e">
        <f t="shared" si="48"/>
        <v>#N/A</v>
      </c>
      <c r="V326" s="22">
        <f t="shared" si="49"/>
        <v>1</v>
      </c>
      <c r="W326" s="22">
        <f t="shared" si="50"/>
        <v>0</v>
      </c>
      <c r="X326" s="22">
        <f t="shared" si="51"/>
        <v>3.1205599999999998</v>
      </c>
      <c r="Y326" s="22" t="e">
        <f t="shared" si="52"/>
        <v>#N/A</v>
      </c>
    </row>
    <row r="327" spans="1:25" x14ac:dyDescent="0.2">
      <c r="A327" s="47"/>
      <c r="B327" s="2" t="s">
        <v>337</v>
      </c>
      <c r="C327" s="34">
        <v>7</v>
      </c>
      <c r="F327" s="6">
        <v>2.7046999999999999</v>
      </c>
      <c r="G327" s="1">
        <v>2.8700999999999999</v>
      </c>
      <c r="H327" s="7">
        <v>0.94237134594613425</v>
      </c>
      <c r="I327" s="6">
        <v>0</v>
      </c>
      <c r="J327" s="1">
        <v>0</v>
      </c>
      <c r="K327" s="7" t="s">
        <v>11</v>
      </c>
      <c r="L327" s="6" t="s">
        <v>1324</v>
      </c>
      <c r="O327" s="2" t="s">
        <v>1468</v>
      </c>
      <c r="P327" s="2" t="s">
        <v>1478</v>
      </c>
      <c r="Q327" s="45">
        <v>2</v>
      </c>
      <c r="R327" s="22">
        <f t="shared" si="45"/>
        <v>0</v>
      </c>
      <c r="S327" s="22">
        <f t="shared" si="46"/>
        <v>0</v>
      </c>
      <c r="T327" s="22" t="e">
        <f t="shared" si="47"/>
        <v>#N/A</v>
      </c>
      <c r="U327" s="22" t="e">
        <f t="shared" si="48"/>
        <v>#N/A</v>
      </c>
      <c r="V327" s="22">
        <f t="shared" si="49"/>
        <v>1</v>
      </c>
      <c r="W327" s="22">
        <f t="shared" si="50"/>
        <v>0</v>
      </c>
      <c r="X327" s="22">
        <f t="shared" si="51"/>
        <v>2.8700999999999999</v>
      </c>
      <c r="Y327" s="22" t="e">
        <f t="shared" si="52"/>
        <v>#N/A</v>
      </c>
    </row>
    <row r="328" spans="1:25" x14ac:dyDescent="0.2">
      <c r="A328" s="47"/>
      <c r="B328" s="2" t="s">
        <v>338</v>
      </c>
      <c r="C328" s="34">
        <v>7</v>
      </c>
      <c r="F328" s="6">
        <v>2.8142900000000002</v>
      </c>
      <c r="G328" s="1">
        <v>2.9744799999999998</v>
      </c>
      <c r="H328" s="7">
        <v>0.94614520857427198</v>
      </c>
      <c r="I328" s="6">
        <v>0</v>
      </c>
      <c r="J328" s="1">
        <v>0</v>
      </c>
      <c r="K328" s="7" t="s">
        <v>11</v>
      </c>
      <c r="L328" s="6" t="s">
        <v>1324</v>
      </c>
      <c r="O328" s="2" t="s">
        <v>1468</v>
      </c>
      <c r="P328" s="2" t="s">
        <v>1478</v>
      </c>
      <c r="Q328" s="45">
        <v>2</v>
      </c>
      <c r="R328" s="22">
        <f t="shared" si="45"/>
        <v>0</v>
      </c>
      <c r="S328" s="22">
        <f t="shared" si="46"/>
        <v>0</v>
      </c>
      <c r="T328" s="22" t="e">
        <f t="shared" si="47"/>
        <v>#N/A</v>
      </c>
      <c r="U328" s="22" t="e">
        <f t="shared" si="48"/>
        <v>#N/A</v>
      </c>
      <c r="V328" s="22">
        <f t="shared" si="49"/>
        <v>1</v>
      </c>
      <c r="W328" s="22">
        <f t="shared" si="50"/>
        <v>0</v>
      </c>
      <c r="X328" s="22">
        <f t="shared" si="51"/>
        <v>2.9744799999999998</v>
      </c>
      <c r="Y328" s="22" t="e">
        <f t="shared" si="52"/>
        <v>#N/A</v>
      </c>
    </row>
    <row r="329" spans="1:25" x14ac:dyDescent="0.2">
      <c r="A329" s="47"/>
      <c r="B329" s="2" t="s">
        <v>339</v>
      </c>
      <c r="C329" s="34">
        <v>7</v>
      </c>
      <c r="F329" s="6">
        <v>3.0150999999999999</v>
      </c>
      <c r="G329" s="1">
        <v>3.2067999999999999</v>
      </c>
      <c r="H329" s="7">
        <v>0.94022078084071348</v>
      </c>
      <c r="I329" s="6">
        <v>0</v>
      </c>
      <c r="J329" s="1">
        <v>0</v>
      </c>
      <c r="K329" s="7" t="s">
        <v>11</v>
      </c>
      <c r="L329" s="6" t="s">
        <v>1324</v>
      </c>
      <c r="O329" s="2" t="s">
        <v>1468</v>
      </c>
      <c r="P329" s="2" t="s">
        <v>1478</v>
      </c>
      <c r="Q329" s="45">
        <v>2</v>
      </c>
      <c r="R329" s="22">
        <f t="shared" si="45"/>
        <v>0</v>
      </c>
      <c r="S329" s="22">
        <f t="shared" si="46"/>
        <v>0</v>
      </c>
      <c r="T329" s="22" t="e">
        <f t="shared" si="47"/>
        <v>#N/A</v>
      </c>
      <c r="U329" s="22" t="e">
        <f t="shared" si="48"/>
        <v>#N/A</v>
      </c>
      <c r="V329" s="22">
        <f t="shared" si="49"/>
        <v>1</v>
      </c>
      <c r="W329" s="22">
        <f t="shared" si="50"/>
        <v>0</v>
      </c>
      <c r="X329" s="22">
        <f t="shared" si="51"/>
        <v>3.2067999999999999</v>
      </c>
      <c r="Y329" s="22" t="e">
        <f t="shared" si="52"/>
        <v>#N/A</v>
      </c>
    </row>
    <row r="330" spans="1:25" x14ac:dyDescent="0.2">
      <c r="A330" s="47"/>
      <c r="B330" s="2" t="s">
        <v>340</v>
      </c>
      <c r="C330" s="34">
        <v>8</v>
      </c>
      <c r="F330" s="6">
        <v>2.93025</v>
      </c>
      <c r="G330" s="1">
        <v>2.41</v>
      </c>
      <c r="H330" s="7">
        <v>1.2158713692946057</v>
      </c>
      <c r="I330" s="6">
        <v>3.746</v>
      </c>
      <c r="J330" s="1">
        <v>5.9626099999999997</v>
      </c>
      <c r="O330" s="2" t="s">
        <v>1307</v>
      </c>
      <c r="P330" s="2" t="s">
        <v>1307</v>
      </c>
      <c r="Q330" s="45">
        <f t="shared" ref="Q330:Q367" si="53">IF(I330&gt;0,1,"n")</f>
        <v>1</v>
      </c>
      <c r="R330" s="22">
        <f t="shared" si="45"/>
        <v>0</v>
      </c>
      <c r="S330" s="22">
        <f t="shared" si="46"/>
        <v>1</v>
      </c>
      <c r="T330" s="22" t="e">
        <f t="shared" si="47"/>
        <v>#N/A</v>
      </c>
      <c r="U330" s="22">
        <f t="shared" si="48"/>
        <v>2.41</v>
      </c>
      <c r="V330" s="22">
        <f t="shared" si="49"/>
        <v>0</v>
      </c>
      <c r="W330" s="22">
        <f t="shared" si="50"/>
        <v>1</v>
      </c>
      <c r="X330" s="22" t="e">
        <f t="shared" si="51"/>
        <v>#N/A</v>
      </c>
      <c r="Y330" s="22">
        <f t="shared" si="52"/>
        <v>2.41</v>
      </c>
    </row>
    <row r="331" spans="1:25" ht="45" x14ac:dyDescent="0.2">
      <c r="A331" s="47"/>
      <c r="B331" s="2" t="s">
        <v>341</v>
      </c>
      <c r="C331" s="34">
        <v>7</v>
      </c>
      <c r="F331" s="6">
        <v>2.8107500000000001</v>
      </c>
      <c r="G331" s="1">
        <v>2.97201</v>
      </c>
      <c r="H331" s="7">
        <v>0.94574042483033371</v>
      </c>
      <c r="I331" s="6">
        <v>0</v>
      </c>
      <c r="J331" s="1">
        <v>0</v>
      </c>
      <c r="K331" s="7" t="s">
        <v>11</v>
      </c>
      <c r="L331" s="6" t="s">
        <v>1383</v>
      </c>
      <c r="M331" s="1" t="s">
        <v>1384</v>
      </c>
      <c r="N331" s="23" t="s">
        <v>1524</v>
      </c>
      <c r="O331" s="2" t="s">
        <v>1468</v>
      </c>
      <c r="P331" s="2" t="s">
        <v>1478</v>
      </c>
      <c r="Q331" s="45">
        <v>3</v>
      </c>
      <c r="R331" s="22">
        <f t="shared" si="45"/>
        <v>0</v>
      </c>
      <c r="S331" s="22">
        <f t="shared" si="46"/>
        <v>0</v>
      </c>
      <c r="T331" s="22" t="e">
        <f t="shared" si="47"/>
        <v>#N/A</v>
      </c>
      <c r="U331" s="22" t="e">
        <f t="shared" si="48"/>
        <v>#N/A</v>
      </c>
      <c r="V331" s="22">
        <f t="shared" si="49"/>
        <v>1</v>
      </c>
      <c r="W331" s="22">
        <f t="shared" si="50"/>
        <v>0</v>
      </c>
      <c r="X331" s="22">
        <f t="shared" si="51"/>
        <v>2.97201</v>
      </c>
      <c r="Y331" s="22" t="e">
        <f t="shared" si="52"/>
        <v>#N/A</v>
      </c>
    </row>
    <row r="332" spans="1:25" x14ac:dyDescent="0.2">
      <c r="A332" s="47"/>
      <c r="B332" s="2" t="s">
        <v>342</v>
      </c>
      <c r="C332" s="34">
        <v>6</v>
      </c>
      <c r="F332" s="6">
        <v>3.14</v>
      </c>
      <c r="G332" s="1">
        <v>3.4359999999999999</v>
      </c>
      <c r="H332" s="7">
        <v>0.91385331781140866</v>
      </c>
      <c r="I332" s="6">
        <v>0</v>
      </c>
      <c r="J332" s="1">
        <v>0</v>
      </c>
      <c r="K332" s="7" t="s">
        <v>11</v>
      </c>
      <c r="M332" s="1" t="s">
        <v>235</v>
      </c>
      <c r="P332" s="2" t="s">
        <v>1369</v>
      </c>
      <c r="Q332" s="45">
        <v>3</v>
      </c>
      <c r="R332" s="22">
        <f t="shared" si="45"/>
        <v>1</v>
      </c>
      <c r="S332" s="22">
        <f t="shared" si="46"/>
        <v>0</v>
      </c>
      <c r="T332" s="22">
        <f t="shared" si="47"/>
        <v>3.4359999999999999</v>
      </c>
      <c r="U332" s="22" t="e">
        <f t="shared" si="48"/>
        <v>#N/A</v>
      </c>
      <c r="V332" s="22">
        <f t="shared" si="49"/>
        <v>1</v>
      </c>
      <c r="W332" s="22">
        <f t="shared" si="50"/>
        <v>0</v>
      </c>
      <c r="X332" s="22">
        <f t="shared" si="51"/>
        <v>3.4359999999999999</v>
      </c>
      <c r="Y332" s="22" t="e">
        <f t="shared" si="52"/>
        <v>#N/A</v>
      </c>
    </row>
    <row r="333" spans="1:25" ht="45" x14ac:dyDescent="0.2">
      <c r="A333" s="47"/>
      <c r="B333" s="2" t="s">
        <v>343</v>
      </c>
      <c r="C333" s="34">
        <v>7</v>
      </c>
      <c r="F333" s="6">
        <v>2.9938899999999999</v>
      </c>
      <c r="G333" s="1">
        <v>3.12805</v>
      </c>
      <c r="H333" s="7">
        <v>0.95711065999584399</v>
      </c>
      <c r="I333" s="6">
        <v>0</v>
      </c>
      <c r="J333" s="1">
        <v>0</v>
      </c>
      <c r="K333" s="7" t="s">
        <v>11</v>
      </c>
      <c r="M333" s="1" t="s">
        <v>1385</v>
      </c>
      <c r="N333" s="23" t="s">
        <v>1525</v>
      </c>
      <c r="O333" s="2" t="s">
        <v>1468</v>
      </c>
      <c r="P333" s="2" t="s">
        <v>1478</v>
      </c>
      <c r="Q333" s="45">
        <v>3</v>
      </c>
      <c r="R333" s="22">
        <f t="shared" si="45"/>
        <v>0</v>
      </c>
      <c r="S333" s="22">
        <f t="shared" si="46"/>
        <v>0</v>
      </c>
      <c r="T333" s="22" t="e">
        <f t="shared" si="47"/>
        <v>#N/A</v>
      </c>
      <c r="U333" s="22" t="e">
        <f t="shared" si="48"/>
        <v>#N/A</v>
      </c>
      <c r="V333" s="22">
        <f t="shared" si="49"/>
        <v>1</v>
      </c>
      <c r="W333" s="22">
        <f t="shared" si="50"/>
        <v>0</v>
      </c>
      <c r="X333" s="22">
        <f t="shared" si="51"/>
        <v>3.12805</v>
      </c>
      <c r="Y333" s="22" t="e">
        <f t="shared" si="52"/>
        <v>#N/A</v>
      </c>
    </row>
    <row r="334" spans="1:25" ht="16" x14ac:dyDescent="0.2">
      <c r="A334" s="47"/>
      <c r="B334" s="2" t="s">
        <v>344</v>
      </c>
      <c r="C334" s="34">
        <v>7</v>
      </c>
      <c r="F334" s="6">
        <v>3.1869999999999998</v>
      </c>
      <c r="G334" s="1">
        <v>3.3809999999999998</v>
      </c>
      <c r="H334" s="7">
        <v>0.94262052647145811</v>
      </c>
      <c r="I334" s="6">
        <v>0</v>
      </c>
      <c r="J334" s="1">
        <v>0</v>
      </c>
      <c r="K334" s="7" t="s">
        <v>11</v>
      </c>
      <c r="M334" s="1" t="s">
        <v>1380</v>
      </c>
      <c r="N334" s="23" t="s">
        <v>1381</v>
      </c>
      <c r="O334" s="2" t="s">
        <v>1468</v>
      </c>
      <c r="P334" s="2" t="s">
        <v>1478</v>
      </c>
      <c r="Q334" s="45">
        <v>3</v>
      </c>
      <c r="R334" s="22">
        <f t="shared" si="45"/>
        <v>0</v>
      </c>
      <c r="S334" s="22">
        <f t="shared" si="46"/>
        <v>0</v>
      </c>
      <c r="T334" s="22" t="e">
        <f t="shared" si="47"/>
        <v>#N/A</v>
      </c>
      <c r="U334" s="22" t="e">
        <f t="shared" si="48"/>
        <v>#N/A</v>
      </c>
      <c r="V334" s="22">
        <f t="shared" si="49"/>
        <v>1</v>
      </c>
      <c r="W334" s="22">
        <f t="shared" si="50"/>
        <v>0</v>
      </c>
      <c r="X334" s="22">
        <f t="shared" si="51"/>
        <v>3.3809999999999998</v>
      </c>
      <c r="Y334" s="22" t="e">
        <f t="shared" si="52"/>
        <v>#N/A</v>
      </c>
    </row>
    <row r="335" spans="1:25" x14ac:dyDescent="0.2">
      <c r="A335" s="47"/>
      <c r="B335" s="2" t="s">
        <v>345</v>
      </c>
      <c r="C335" s="34">
        <v>8</v>
      </c>
      <c r="F335" s="6">
        <v>2.6619999999999999</v>
      </c>
      <c r="G335" s="1">
        <v>2.1846999999999999</v>
      </c>
      <c r="H335" s="7">
        <v>1.2184739323476907</v>
      </c>
      <c r="I335" s="6">
        <v>4.3341000000000003</v>
      </c>
      <c r="J335" s="1">
        <v>6.7553700000000001</v>
      </c>
      <c r="P335" s="2" t="s">
        <v>1307</v>
      </c>
      <c r="Q335" s="45">
        <f t="shared" si="53"/>
        <v>1</v>
      </c>
      <c r="R335" s="22">
        <f t="shared" si="45"/>
        <v>0</v>
      </c>
      <c r="S335" s="22">
        <f t="shared" si="46"/>
        <v>1</v>
      </c>
      <c r="T335" s="22" t="e">
        <f t="shared" si="47"/>
        <v>#N/A</v>
      </c>
      <c r="U335" s="22">
        <f t="shared" si="48"/>
        <v>2.1846999999999999</v>
      </c>
      <c r="V335" s="22">
        <f t="shared" si="49"/>
        <v>0</v>
      </c>
      <c r="W335" s="22">
        <f t="shared" si="50"/>
        <v>1</v>
      </c>
      <c r="X335" s="22" t="e">
        <f t="shared" si="51"/>
        <v>#N/A</v>
      </c>
      <c r="Y335" s="22">
        <f t="shared" si="52"/>
        <v>2.1846999999999999</v>
      </c>
    </row>
    <row r="336" spans="1:25" x14ac:dyDescent="0.2">
      <c r="A336" s="47"/>
      <c r="B336" s="2" t="s">
        <v>346</v>
      </c>
      <c r="C336" s="34">
        <v>8</v>
      </c>
      <c r="F336" s="6">
        <v>2.7284000000000002</v>
      </c>
      <c r="G336" s="1">
        <v>2.2048000000000001</v>
      </c>
      <c r="H336" s="7">
        <v>1.2374818577648767</v>
      </c>
      <c r="I336" s="6">
        <v>3.2484999999999999</v>
      </c>
      <c r="J336" s="1">
        <v>5.2919799999999997</v>
      </c>
      <c r="P336" s="2" t="s">
        <v>1307</v>
      </c>
      <c r="Q336" s="45">
        <f t="shared" si="53"/>
        <v>1</v>
      </c>
      <c r="R336" s="22">
        <f t="shared" si="45"/>
        <v>0</v>
      </c>
      <c r="S336" s="22">
        <f t="shared" si="46"/>
        <v>1</v>
      </c>
      <c r="T336" s="22" t="e">
        <f t="shared" si="47"/>
        <v>#N/A</v>
      </c>
      <c r="U336" s="22">
        <f t="shared" si="48"/>
        <v>2.2048000000000001</v>
      </c>
      <c r="V336" s="22">
        <f t="shared" si="49"/>
        <v>0</v>
      </c>
      <c r="W336" s="22">
        <f t="shared" si="50"/>
        <v>1</v>
      </c>
      <c r="X336" s="22" t="e">
        <f t="shared" si="51"/>
        <v>#N/A</v>
      </c>
      <c r="Y336" s="22">
        <f t="shared" si="52"/>
        <v>2.2048000000000001</v>
      </c>
    </row>
    <row r="337" spans="1:25" x14ac:dyDescent="0.2">
      <c r="A337" s="47"/>
      <c r="B337" s="2" t="s">
        <v>347</v>
      </c>
      <c r="C337" s="34">
        <v>7</v>
      </c>
      <c r="F337" s="6">
        <v>2.673</v>
      </c>
      <c r="G337" s="1">
        <v>2.8199000000000001</v>
      </c>
      <c r="H337" s="7">
        <v>0.94790595411184797</v>
      </c>
      <c r="I337" s="6" t="e">
        <v>#N/A</v>
      </c>
      <c r="J337" s="1" t="e">
        <v>#N/A</v>
      </c>
      <c r="K337" s="7" t="e">
        <v>#N/A</v>
      </c>
      <c r="L337" s="6" t="s">
        <v>1324</v>
      </c>
      <c r="O337" s="2" t="s">
        <v>1468</v>
      </c>
      <c r="P337" s="2" t="s">
        <v>1478</v>
      </c>
      <c r="Q337" s="45">
        <v>2</v>
      </c>
      <c r="R337" s="22">
        <f t="shared" si="45"/>
        <v>0</v>
      </c>
      <c r="S337" s="22">
        <f t="shared" si="46"/>
        <v>0</v>
      </c>
      <c r="T337" s="22" t="e">
        <f t="shared" si="47"/>
        <v>#N/A</v>
      </c>
      <c r="U337" s="22" t="e">
        <f t="shared" si="48"/>
        <v>#N/A</v>
      </c>
      <c r="V337" s="22">
        <f t="shared" si="49"/>
        <v>1</v>
      </c>
      <c r="W337" s="22">
        <f t="shared" si="50"/>
        <v>0</v>
      </c>
      <c r="X337" s="22">
        <f t="shared" si="51"/>
        <v>2.8199000000000001</v>
      </c>
      <c r="Y337" s="22" t="e">
        <f t="shared" si="52"/>
        <v>#N/A</v>
      </c>
    </row>
    <row r="338" spans="1:25" x14ac:dyDescent="0.2">
      <c r="A338" s="47"/>
      <c r="B338" s="2" t="s">
        <v>348</v>
      </c>
      <c r="C338" s="34">
        <v>7</v>
      </c>
      <c r="F338" s="6">
        <v>2.7829999999999999</v>
      </c>
      <c r="G338" s="1">
        <v>2.952</v>
      </c>
      <c r="H338" s="7">
        <v>0.9427506775067751</v>
      </c>
      <c r="I338" s="6" t="e">
        <v>#N/A</v>
      </c>
      <c r="J338" s="1" t="e">
        <v>#N/A</v>
      </c>
      <c r="K338" s="7" t="e">
        <v>#N/A</v>
      </c>
      <c r="L338" s="6" t="s">
        <v>1324</v>
      </c>
      <c r="O338" s="2" t="s">
        <v>1468</v>
      </c>
      <c r="P338" s="2" t="s">
        <v>1478</v>
      </c>
      <c r="Q338" s="45">
        <v>2</v>
      </c>
      <c r="R338" s="22">
        <f t="shared" si="45"/>
        <v>0</v>
      </c>
      <c r="S338" s="22">
        <f t="shared" si="46"/>
        <v>0</v>
      </c>
      <c r="T338" s="22" t="e">
        <f t="shared" si="47"/>
        <v>#N/A</v>
      </c>
      <c r="U338" s="22" t="e">
        <f t="shared" si="48"/>
        <v>#N/A</v>
      </c>
      <c r="V338" s="22">
        <f t="shared" si="49"/>
        <v>1</v>
      </c>
      <c r="W338" s="22">
        <f t="shared" si="50"/>
        <v>0</v>
      </c>
      <c r="X338" s="22">
        <f t="shared" si="51"/>
        <v>2.952</v>
      </c>
      <c r="Y338" s="22" t="e">
        <f t="shared" si="52"/>
        <v>#N/A</v>
      </c>
    </row>
    <row r="339" spans="1:25" ht="45" x14ac:dyDescent="0.2">
      <c r="A339" s="47"/>
      <c r="B339" s="2" t="s">
        <v>349</v>
      </c>
      <c r="C339" s="34">
        <v>7</v>
      </c>
      <c r="F339" s="6">
        <v>2.9853999999999998</v>
      </c>
      <c r="G339" s="1">
        <v>3.1797</v>
      </c>
      <c r="H339" s="7">
        <v>0.93889360631506114</v>
      </c>
      <c r="I339" s="6">
        <v>0</v>
      </c>
      <c r="J339" s="1">
        <v>0</v>
      </c>
      <c r="K339" s="7" t="s">
        <v>11</v>
      </c>
      <c r="M339" s="1" t="s">
        <v>1386</v>
      </c>
      <c r="N339" s="23" t="s">
        <v>1526</v>
      </c>
      <c r="O339" s="2" t="s">
        <v>1468</v>
      </c>
      <c r="P339" s="2" t="s">
        <v>1478</v>
      </c>
      <c r="Q339" s="45">
        <v>2</v>
      </c>
      <c r="R339" s="22">
        <f t="shared" si="45"/>
        <v>0</v>
      </c>
      <c r="S339" s="22">
        <f t="shared" si="46"/>
        <v>0</v>
      </c>
      <c r="T339" s="22" t="e">
        <f t="shared" si="47"/>
        <v>#N/A</v>
      </c>
      <c r="U339" s="22" t="e">
        <f t="shared" si="48"/>
        <v>#N/A</v>
      </c>
      <c r="V339" s="22">
        <f t="shared" si="49"/>
        <v>1</v>
      </c>
      <c r="W339" s="22">
        <f t="shared" si="50"/>
        <v>0</v>
      </c>
      <c r="X339" s="22">
        <f t="shared" si="51"/>
        <v>3.1797</v>
      </c>
      <c r="Y339" s="22" t="e">
        <f t="shared" si="52"/>
        <v>#N/A</v>
      </c>
    </row>
    <row r="340" spans="1:25" ht="61" x14ac:dyDescent="0.2">
      <c r="A340" s="47"/>
      <c r="B340" s="2" t="s">
        <v>350</v>
      </c>
      <c r="C340" s="34">
        <v>7</v>
      </c>
      <c r="F340" s="6">
        <v>2.8439999999999999</v>
      </c>
      <c r="G340" s="1">
        <v>2.9750999999999999</v>
      </c>
      <c r="H340" s="7">
        <v>0.9559342543107795</v>
      </c>
      <c r="I340" s="6">
        <v>0</v>
      </c>
      <c r="J340" s="1">
        <v>0</v>
      </c>
      <c r="K340" s="7" t="s">
        <v>11</v>
      </c>
      <c r="M340" s="1" t="s">
        <v>1387</v>
      </c>
      <c r="N340" s="23" t="s">
        <v>1527</v>
      </c>
      <c r="O340" s="2" t="s">
        <v>1468</v>
      </c>
      <c r="P340" s="2" t="s">
        <v>1478</v>
      </c>
      <c r="Q340" s="45">
        <v>3</v>
      </c>
      <c r="R340" s="22">
        <f t="shared" si="45"/>
        <v>0</v>
      </c>
      <c r="S340" s="22">
        <f t="shared" si="46"/>
        <v>0</v>
      </c>
      <c r="T340" s="22" t="e">
        <f t="shared" si="47"/>
        <v>#N/A</v>
      </c>
      <c r="U340" s="22" t="e">
        <f t="shared" si="48"/>
        <v>#N/A</v>
      </c>
      <c r="V340" s="22">
        <f t="shared" si="49"/>
        <v>1</v>
      </c>
      <c r="W340" s="22">
        <f t="shared" si="50"/>
        <v>0</v>
      </c>
      <c r="X340" s="22">
        <f t="shared" si="51"/>
        <v>2.9750999999999999</v>
      </c>
      <c r="Y340" s="22" t="e">
        <f t="shared" si="52"/>
        <v>#N/A</v>
      </c>
    </row>
    <row r="341" spans="1:25" x14ac:dyDescent="0.2">
      <c r="A341" s="47"/>
      <c r="B341" s="2" t="s">
        <v>351</v>
      </c>
      <c r="C341" s="34">
        <v>6</v>
      </c>
      <c r="F341" s="6">
        <v>3.0489999999999999</v>
      </c>
      <c r="G341" s="1">
        <v>3.3241999999999998</v>
      </c>
      <c r="H341" s="7">
        <v>0.91721316406955056</v>
      </c>
      <c r="I341" s="6">
        <v>0</v>
      </c>
      <c r="J341" s="1">
        <v>0</v>
      </c>
      <c r="K341" s="7" t="s">
        <v>11</v>
      </c>
      <c r="M341" s="1" t="s">
        <v>235</v>
      </c>
      <c r="P341" s="2" t="s">
        <v>1369</v>
      </c>
      <c r="Q341" s="45">
        <v>3</v>
      </c>
      <c r="R341" s="22">
        <f t="shared" si="45"/>
        <v>1</v>
      </c>
      <c r="S341" s="22">
        <f t="shared" si="46"/>
        <v>0</v>
      </c>
      <c r="T341" s="22">
        <f t="shared" si="47"/>
        <v>3.3241999999999998</v>
      </c>
      <c r="U341" s="22" t="e">
        <f t="shared" si="48"/>
        <v>#N/A</v>
      </c>
      <c r="V341" s="22">
        <f t="shared" si="49"/>
        <v>1</v>
      </c>
      <c r="W341" s="22">
        <f t="shared" si="50"/>
        <v>0</v>
      </c>
      <c r="X341" s="22">
        <f t="shared" si="51"/>
        <v>3.3241999999999998</v>
      </c>
      <c r="Y341" s="22" t="e">
        <f t="shared" si="52"/>
        <v>#N/A</v>
      </c>
    </row>
    <row r="342" spans="1:25" x14ac:dyDescent="0.2">
      <c r="A342" s="47"/>
      <c r="B342" s="2" t="s">
        <v>352</v>
      </c>
      <c r="C342" s="34">
        <v>7</v>
      </c>
      <c r="F342" s="6">
        <v>2.9253</v>
      </c>
      <c r="G342" s="1">
        <v>3.0679599999999998</v>
      </c>
      <c r="H342" s="7">
        <v>0.95350004563292878</v>
      </c>
      <c r="I342" s="6">
        <v>0</v>
      </c>
      <c r="J342" s="1">
        <v>0</v>
      </c>
      <c r="K342" s="7" t="s">
        <v>11</v>
      </c>
      <c r="L342" s="6" t="s">
        <v>1324</v>
      </c>
      <c r="O342" s="2" t="s">
        <v>1468</v>
      </c>
      <c r="P342" s="2" t="s">
        <v>1478</v>
      </c>
      <c r="Q342" s="45">
        <v>2</v>
      </c>
      <c r="R342" s="22">
        <f t="shared" si="45"/>
        <v>0</v>
      </c>
      <c r="S342" s="22">
        <f t="shared" si="46"/>
        <v>0</v>
      </c>
      <c r="T342" s="22" t="e">
        <f t="shared" si="47"/>
        <v>#N/A</v>
      </c>
      <c r="U342" s="22" t="e">
        <f t="shared" si="48"/>
        <v>#N/A</v>
      </c>
      <c r="V342" s="22">
        <f t="shared" si="49"/>
        <v>1</v>
      </c>
      <c r="W342" s="22">
        <f t="shared" si="50"/>
        <v>0</v>
      </c>
      <c r="X342" s="22">
        <f t="shared" si="51"/>
        <v>3.0679599999999998</v>
      </c>
      <c r="Y342" s="22" t="e">
        <f t="shared" si="52"/>
        <v>#N/A</v>
      </c>
    </row>
    <row r="343" spans="1:25" ht="45" x14ac:dyDescent="0.2">
      <c r="A343" s="47"/>
      <c r="B343" s="2" t="s">
        <v>353</v>
      </c>
      <c r="C343" s="34">
        <v>7</v>
      </c>
      <c r="F343" s="6">
        <v>3.125</v>
      </c>
      <c r="G343" s="1">
        <v>3.2440000000000002</v>
      </c>
      <c r="H343" s="7">
        <v>0.96331689272503074</v>
      </c>
      <c r="I343" s="6">
        <v>0</v>
      </c>
      <c r="J343" s="1">
        <v>0</v>
      </c>
      <c r="K343" s="7" t="s">
        <v>11</v>
      </c>
      <c r="L343" s="6">
        <v>0.14000000000000001</v>
      </c>
      <c r="M343" s="1" t="s">
        <v>1388</v>
      </c>
      <c r="N343" s="23" t="s">
        <v>1528</v>
      </c>
      <c r="O343" s="2" t="s">
        <v>1468</v>
      </c>
      <c r="P343" s="2" t="s">
        <v>1478</v>
      </c>
      <c r="Q343" s="45">
        <v>3</v>
      </c>
      <c r="R343" s="22">
        <f t="shared" si="45"/>
        <v>0</v>
      </c>
      <c r="S343" s="22">
        <f t="shared" si="46"/>
        <v>0</v>
      </c>
      <c r="T343" s="22" t="e">
        <f t="shared" si="47"/>
        <v>#N/A</v>
      </c>
      <c r="U343" s="22" t="e">
        <f t="shared" si="48"/>
        <v>#N/A</v>
      </c>
      <c r="V343" s="22">
        <f t="shared" si="49"/>
        <v>1</v>
      </c>
      <c r="W343" s="22">
        <f t="shared" si="50"/>
        <v>0</v>
      </c>
      <c r="X343" s="22">
        <f t="shared" si="51"/>
        <v>3.2440000000000002</v>
      </c>
      <c r="Y343" s="22" t="e">
        <f t="shared" si="52"/>
        <v>#N/A</v>
      </c>
    </row>
    <row r="344" spans="1:25" ht="45" x14ac:dyDescent="0.2">
      <c r="A344" s="47"/>
      <c r="B344" s="2" t="s">
        <v>354</v>
      </c>
      <c r="F344" s="6">
        <v>2.7442799999999998</v>
      </c>
      <c r="G344" s="1">
        <v>3.0652599999999999</v>
      </c>
      <c r="H344" s="7">
        <v>0.89528457618603319</v>
      </c>
      <c r="I344" s="6" t="e">
        <v>#N/A</v>
      </c>
      <c r="J344" s="1" t="e">
        <v>#N/A</v>
      </c>
      <c r="K344" s="7" t="e">
        <v>#N/A</v>
      </c>
      <c r="M344" s="1" t="s">
        <v>1391</v>
      </c>
      <c r="N344" s="23" t="s">
        <v>1529</v>
      </c>
      <c r="P344" s="2" t="s">
        <v>1478</v>
      </c>
      <c r="Q344" s="45">
        <v>3</v>
      </c>
      <c r="R344" s="22">
        <f t="shared" si="45"/>
        <v>0</v>
      </c>
      <c r="S344" s="22">
        <f t="shared" si="46"/>
        <v>0</v>
      </c>
      <c r="T344" s="22" t="e">
        <f t="shared" si="47"/>
        <v>#N/A</v>
      </c>
      <c r="U344" s="22" t="e">
        <f t="shared" si="48"/>
        <v>#N/A</v>
      </c>
      <c r="V344" s="22">
        <f t="shared" si="49"/>
        <v>1</v>
      </c>
      <c r="W344" s="22">
        <f t="shared" si="50"/>
        <v>0</v>
      </c>
      <c r="X344" s="22">
        <f t="shared" si="51"/>
        <v>3.0652599999999999</v>
      </c>
      <c r="Y344" s="22" t="e">
        <f t="shared" si="52"/>
        <v>#N/A</v>
      </c>
    </row>
    <row r="345" spans="1:25" ht="45" x14ac:dyDescent="0.2">
      <c r="A345" s="47"/>
      <c r="B345" s="2" t="s">
        <v>355</v>
      </c>
      <c r="F345" s="6">
        <v>2.80863</v>
      </c>
      <c r="G345" s="1">
        <v>3.0560299999999998</v>
      </c>
      <c r="H345" s="7">
        <v>0.91904529733019646</v>
      </c>
      <c r="I345" s="6" t="e">
        <v>#N/A</v>
      </c>
      <c r="J345" s="1" t="e">
        <v>#N/A</v>
      </c>
      <c r="K345" s="7" t="e">
        <v>#N/A</v>
      </c>
      <c r="M345" s="1" t="s">
        <v>1391</v>
      </c>
      <c r="N345" s="23" t="s">
        <v>1529</v>
      </c>
      <c r="O345" s="2" t="s">
        <v>1468</v>
      </c>
      <c r="P345" s="2" t="s">
        <v>1478</v>
      </c>
      <c r="Q345" s="45">
        <v>3</v>
      </c>
      <c r="R345" s="22">
        <f t="shared" si="45"/>
        <v>0</v>
      </c>
      <c r="S345" s="22">
        <f t="shared" si="46"/>
        <v>0</v>
      </c>
      <c r="T345" s="22" t="e">
        <f t="shared" si="47"/>
        <v>#N/A</v>
      </c>
      <c r="U345" s="22" t="e">
        <f t="shared" si="48"/>
        <v>#N/A</v>
      </c>
      <c r="V345" s="22">
        <f t="shared" si="49"/>
        <v>1</v>
      </c>
      <c r="W345" s="22">
        <f t="shared" si="50"/>
        <v>0</v>
      </c>
      <c r="X345" s="22">
        <f t="shared" si="51"/>
        <v>3.0560299999999998</v>
      </c>
      <c r="Y345" s="22" t="e">
        <f t="shared" si="52"/>
        <v>#N/A</v>
      </c>
    </row>
    <row r="346" spans="1:25" ht="45" x14ac:dyDescent="0.2">
      <c r="A346" s="47"/>
      <c r="B346" s="2" t="s">
        <v>356</v>
      </c>
      <c r="F346" s="6">
        <v>2.9274200000000001</v>
      </c>
      <c r="G346" s="1">
        <v>3.0406499999999999</v>
      </c>
      <c r="H346" s="7">
        <v>0.96276125170604976</v>
      </c>
      <c r="I346" s="6" t="e">
        <v>#N/A</v>
      </c>
      <c r="J346" s="1" t="e">
        <v>#N/A</v>
      </c>
      <c r="K346" s="7" t="e">
        <v>#N/A</v>
      </c>
      <c r="M346" s="1" t="s">
        <v>1391</v>
      </c>
      <c r="N346" s="23" t="s">
        <v>1529</v>
      </c>
      <c r="O346" s="2" t="s">
        <v>1468</v>
      </c>
      <c r="P346" s="2" t="s">
        <v>1478</v>
      </c>
      <c r="Q346" s="45">
        <v>3</v>
      </c>
      <c r="R346" s="22">
        <f t="shared" si="45"/>
        <v>0</v>
      </c>
      <c r="S346" s="22">
        <f t="shared" si="46"/>
        <v>0</v>
      </c>
      <c r="T346" s="22" t="e">
        <f t="shared" si="47"/>
        <v>#N/A</v>
      </c>
      <c r="U346" s="22" t="e">
        <f t="shared" si="48"/>
        <v>#N/A</v>
      </c>
      <c r="V346" s="22">
        <f t="shared" si="49"/>
        <v>1</v>
      </c>
      <c r="W346" s="22">
        <f t="shared" si="50"/>
        <v>0</v>
      </c>
      <c r="X346" s="22">
        <f t="shared" si="51"/>
        <v>3.0406499999999999</v>
      </c>
      <c r="Y346" s="22" t="e">
        <f t="shared" si="52"/>
        <v>#N/A</v>
      </c>
    </row>
    <row r="347" spans="1:25" ht="45" x14ac:dyDescent="0.2">
      <c r="A347" s="47"/>
      <c r="B347" s="2" t="s">
        <v>357</v>
      </c>
      <c r="F347" s="6">
        <v>2.7987000000000002</v>
      </c>
      <c r="G347" s="1">
        <v>3.0156999999999998</v>
      </c>
      <c r="H347" s="7">
        <v>0.92804324037536901</v>
      </c>
      <c r="I347" s="6" t="e">
        <v>#N/A</v>
      </c>
      <c r="J347" s="1" t="e">
        <v>#N/A</v>
      </c>
      <c r="K347" s="7" t="e">
        <v>#N/A</v>
      </c>
      <c r="M347" s="1" t="s">
        <v>1392</v>
      </c>
      <c r="N347" s="23" t="s">
        <v>1530</v>
      </c>
      <c r="O347" s="2" t="s">
        <v>1468</v>
      </c>
      <c r="P347" s="2" t="s">
        <v>1478</v>
      </c>
      <c r="Q347" s="45">
        <v>3</v>
      </c>
      <c r="R347" s="22">
        <f t="shared" si="45"/>
        <v>0</v>
      </c>
      <c r="S347" s="22">
        <f t="shared" si="46"/>
        <v>0</v>
      </c>
      <c r="T347" s="22" t="e">
        <f t="shared" si="47"/>
        <v>#N/A</v>
      </c>
      <c r="U347" s="22" t="e">
        <f t="shared" si="48"/>
        <v>#N/A</v>
      </c>
      <c r="V347" s="22">
        <f t="shared" si="49"/>
        <v>1</v>
      </c>
      <c r="W347" s="22">
        <f t="shared" si="50"/>
        <v>0</v>
      </c>
      <c r="X347" s="22">
        <f t="shared" si="51"/>
        <v>3.0156999999999998</v>
      </c>
      <c r="Y347" s="22" t="e">
        <f t="shared" si="52"/>
        <v>#N/A</v>
      </c>
    </row>
    <row r="348" spans="1:25" x14ac:dyDescent="0.2">
      <c r="A348" s="47"/>
      <c r="B348" s="2" t="s">
        <v>358</v>
      </c>
      <c r="F348" s="6">
        <v>2.8645</v>
      </c>
      <c r="G348" s="1">
        <v>2.3570000000000002</v>
      </c>
      <c r="H348" s="7">
        <v>1.2153160797624099</v>
      </c>
      <c r="I348" s="6" t="e">
        <v>#N/A</v>
      </c>
      <c r="J348" s="1" t="e">
        <v>#N/A</v>
      </c>
      <c r="K348" s="7" t="e">
        <v>#N/A</v>
      </c>
      <c r="L348" s="6" t="s">
        <v>1324</v>
      </c>
      <c r="M348" s="1" t="s">
        <v>1366</v>
      </c>
      <c r="O348" s="2" t="s">
        <v>1307</v>
      </c>
      <c r="P348" s="2" t="s">
        <v>1307</v>
      </c>
      <c r="Q348" s="45">
        <v>2</v>
      </c>
      <c r="R348" s="22">
        <f t="shared" si="45"/>
        <v>0</v>
      </c>
      <c r="S348" s="22">
        <f t="shared" si="46"/>
        <v>1</v>
      </c>
      <c r="T348" s="22" t="e">
        <f t="shared" si="47"/>
        <v>#N/A</v>
      </c>
      <c r="U348" s="22">
        <f t="shared" si="48"/>
        <v>2.3570000000000002</v>
      </c>
      <c r="V348" s="22">
        <f t="shared" si="49"/>
        <v>0</v>
      </c>
      <c r="W348" s="22">
        <f t="shared" si="50"/>
        <v>1</v>
      </c>
      <c r="X348" s="22" t="e">
        <f t="shared" si="51"/>
        <v>#N/A</v>
      </c>
      <c r="Y348" s="22">
        <f t="shared" si="52"/>
        <v>2.3570000000000002</v>
      </c>
    </row>
    <row r="349" spans="1:25" x14ac:dyDescent="0.2">
      <c r="A349" s="47"/>
      <c r="B349" s="2" t="s">
        <v>359</v>
      </c>
      <c r="F349" s="6">
        <v>3.0619999999999998</v>
      </c>
      <c r="G349" s="1">
        <v>2.8753000000000002</v>
      </c>
      <c r="H349" s="7">
        <v>1.0649323548847076</v>
      </c>
      <c r="I349" s="6" t="e">
        <v>#N/A</v>
      </c>
      <c r="J349" s="1" t="e">
        <v>#N/A</v>
      </c>
      <c r="K349" s="7" t="e">
        <v>#N/A</v>
      </c>
      <c r="L349" s="6" t="s">
        <v>1324</v>
      </c>
      <c r="O349" s="2" t="s">
        <v>1468</v>
      </c>
      <c r="P349" s="2" t="s">
        <v>1478</v>
      </c>
      <c r="Q349" s="45">
        <v>2</v>
      </c>
      <c r="R349" s="22">
        <f t="shared" si="45"/>
        <v>0</v>
      </c>
      <c r="S349" s="22">
        <f t="shared" si="46"/>
        <v>0</v>
      </c>
      <c r="T349" s="22" t="e">
        <f t="shared" si="47"/>
        <v>#N/A</v>
      </c>
      <c r="U349" s="22" t="e">
        <f t="shared" si="48"/>
        <v>#N/A</v>
      </c>
      <c r="V349" s="22">
        <f t="shared" si="49"/>
        <v>1</v>
      </c>
      <c r="W349" s="22">
        <f t="shared" si="50"/>
        <v>0</v>
      </c>
      <c r="X349" s="22">
        <f t="shared" si="51"/>
        <v>2.8753000000000002</v>
      </c>
      <c r="Y349" s="22" t="e">
        <f t="shared" si="52"/>
        <v>#N/A</v>
      </c>
    </row>
    <row r="350" spans="1:25" x14ac:dyDescent="0.2">
      <c r="A350" s="47"/>
      <c r="B350" s="2" t="s">
        <v>360</v>
      </c>
      <c r="F350" s="6">
        <v>3.0790000000000002</v>
      </c>
      <c r="G350" s="1">
        <v>3.331</v>
      </c>
      <c r="H350" s="7">
        <v>0.9243470429300511</v>
      </c>
      <c r="I350" s="6" t="e">
        <v>#N/A</v>
      </c>
      <c r="J350" s="1" t="e">
        <v>#N/A</v>
      </c>
      <c r="K350" s="7" t="e">
        <v>#N/A</v>
      </c>
      <c r="L350" s="6" t="s">
        <v>1324</v>
      </c>
      <c r="O350" s="2" t="s">
        <v>1468</v>
      </c>
      <c r="P350" s="2" t="s">
        <v>1478</v>
      </c>
      <c r="Q350" s="45">
        <v>2</v>
      </c>
      <c r="R350" s="22">
        <f t="shared" si="45"/>
        <v>0</v>
      </c>
      <c r="S350" s="22">
        <f t="shared" si="46"/>
        <v>0</v>
      </c>
      <c r="T350" s="22" t="e">
        <f t="shared" si="47"/>
        <v>#N/A</v>
      </c>
      <c r="U350" s="22" t="e">
        <f t="shared" si="48"/>
        <v>#N/A</v>
      </c>
      <c r="V350" s="22">
        <f t="shared" si="49"/>
        <v>1</v>
      </c>
      <c r="W350" s="22">
        <f t="shared" si="50"/>
        <v>0</v>
      </c>
      <c r="X350" s="22">
        <f t="shared" si="51"/>
        <v>3.331</v>
      </c>
      <c r="Y350" s="22" t="e">
        <f t="shared" si="52"/>
        <v>#N/A</v>
      </c>
    </row>
    <row r="351" spans="1:25" x14ac:dyDescent="0.2">
      <c r="A351" s="47"/>
      <c r="B351" s="2" t="s">
        <v>361</v>
      </c>
      <c r="F351" s="6">
        <v>2.8106</v>
      </c>
      <c r="G351" s="1">
        <v>2.9367999999999999</v>
      </c>
      <c r="H351" s="7">
        <v>0.95702805774993194</v>
      </c>
      <c r="I351" s="6">
        <v>0</v>
      </c>
      <c r="J351" s="1">
        <v>0</v>
      </c>
      <c r="K351" s="7" t="s">
        <v>11</v>
      </c>
      <c r="L351" s="6" t="s">
        <v>1324</v>
      </c>
      <c r="O351" s="2" t="s">
        <v>1468</v>
      </c>
      <c r="P351" s="2" t="s">
        <v>1478</v>
      </c>
      <c r="Q351" s="45">
        <v>2</v>
      </c>
      <c r="R351" s="22">
        <f t="shared" si="45"/>
        <v>0</v>
      </c>
      <c r="S351" s="22">
        <f t="shared" si="46"/>
        <v>0</v>
      </c>
      <c r="T351" s="22" t="e">
        <f t="shared" si="47"/>
        <v>#N/A</v>
      </c>
      <c r="U351" s="22" t="e">
        <f t="shared" si="48"/>
        <v>#N/A</v>
      </c>
      <c r="V351" s="22">
        <f t="shared" si="49"/>
        <v>1</v>
      </c>
      <c r="W351" s="22">
        <f t="shared" si="50"/>
        <v>0</v>
      </c>
      <c r="X351" s="22">
        <f t="shared" si="51"/>
        <v>2.9367999999999999</v>
      </c>
      <c r="Y351" s="22" t="e">
        <f t="shared" si="52"/>
        <v>#N/A</v>
      </c>
    </row>
    <row r="352" spans="1:25" x14ac:dyDescent="0.2">
      <c r="A352" s="47"/>
      <c r="B352" s="2" t="s">
        <v>362</v>
      </c>
      <c r="F352" s="6">
        <v>2.7139000000000002</v>
      </c>
      <c r="G352" s="1">
        <v>2.8698000000000001</v>
      </c>
      <c r="H352" s="7">
        <v>0.94567565684019794</v>
      </c>
      <c r="I352" s="6">
        <v>0</v>
      </c>
      <c r="J352" s="1">
        <v>0</v>
      </c>
      <c r="K352" s="7" t="s">
        <v>11</v>
      </c>
      <c r="L352" s="6" t="s">
        <v>1324</v>
      </c>
      <c r="O352" s="2" t="s">
        <v>1468</v>
      </c>
      <c r="P352" s="2" t="s">
        <v>1478</v>
      </c>
      <c r="Q352" s="45">
        <v>2</v>
      </c>
      <c r="R352" s="22">
        <f t="shared" si="45"/>
        <v>0</v>
      </c>
      <c r="S352" s="22">
        <f t="shared" si="46"/>
        <v>0</v>
      </c>
      <c r="T352" s="22" t="e">
        <f t="shared" si="47"/>
        <v>#N/A</v>
      </c>
      <c r="U352" s="22" t="e">
        <f t="shared" si="48"/>
        <v>#N/A</v>
      </c>
      <c r="V352" s="22">
        <f t="shared" si="49"/>
        <v>1</v>
      </c>
      <c r="W352" s="22">
        <f t="shared" si="50"/>
        <v>0</v>
      </c>
      <c r="X352" s="22">
        <f t="shared" si="51"/>
        <v>2.8698000000000001</v>
      </c>
      <c r="Y352" s="22" t="e">
        <f t="shared" si="52"/>
        <v>#N/A</v>
      </c>
    </row>
    <row r="353" spans="1:25" x14ac:dyDescent="0.2">
      <c r="A353" s="47"/>
      <c r="B353" s="2" t="s">
        <v>363</v>
      </c>
      <c r="F353" s="6">
        <v>3.024</v>
      </c>
      <c r="G353" s="1">
        <v>3.26</v>
      </c>
      <c r="H353" s="7">
        <v>0.92760736196319027</v>
      </c>
      <c r="I353" s="6">
        <v>0</v>
      </c>
      <c r="J353" s="1">
        <v>0</v>
      </c>
      <c r="K353" s="7" t="s">
        <v>11</v>
      </c>
      <c r="L353" s="6" t="s">
        <v>1324</v>
      </c>
      <c r="O353" s="2" t="s">
        <v>1468</v>
      </c>
      <c r="P353" s="2" t="s">
        <v>1478</v>
      </c>
      <c r="Q353" s="45">
        <v>2</v>
      </c>
      <c r="R353" s="22">
        <f t="shared" si="45"/>
        <v>0</v>
      </c>
      <c r="S353" s="22">
        <f t="shared" si="46"/>
        <v>0</v>
      </c>
      <c r="T353" s="22" t="e">
        <f t="shared" si="47"/>
        <v>#N/A</v>
      </c>
      <c r="U353" s="22" t="e">
        <f t="shared" si="48"/>
        <v>#N/A</v>
      </c>
      <c r="V353" s="22">
        <f t="shared" si="49"/>
        <v>1</v>
      </c>
      <c r="W353" s="22">
        <f t="shared" si="50"/>
        <v>0</v>
      </c>
      <c r="X353" s="22">
        <f t="shared" si="51"/>
        <v>3.26</v>
      </c>
      <c r="Y353" s="22" t="e">
        <f t="shared" si="52"/>
        <v>#N/A</v>
      </c>
    </row>
    <row r="354" spans="1:25" x14ac:dyDescent="0.2">
      <c r="A354" s="47"/>
      <c r="B354" s="2" t="s">
        <v>364</v>
      </c>
      <c r="C354" s="34">
        <v>8</v>
      </c>
      <c r="F354" s="6">
        <v>2.9963000000000002</v>
      </c>
      <c r="G354" s="1">
        <v>2.5630999999999999</v>
      </c>
      <c r="H354" s="7">
        <v>1.1690140845070423</v>
      </c>
      <c r="I354" s="6">
        <v>2.1697000000000002</v>
      </c>
      <c r="J354" s="1">
        <v>3.8377599999999998</v>
      </c>
      <c r="P354" s="2" t="s">
        <v>1307</v>
      </c>
      <c r="Q354" s="45">
        <v>4</v>
      </c>
      <c r="R354" s="22">
        <f t="shared" si="45"/>
        <v>0</v>
      </c>
      <c r="S354" s="22">
        <f t="shared" si="46"/>
        <v>1</v>
      </c>
      <c r="T354" s="22" t="e">
        <f t="shared" si="47"/>
        <v>#N/A</v>
      </c>
      <c r="U354" s="22">
        <f t="shared" si="48"/>
        <v>2.5630999999999999</v>
      </c>
      <c r="V354" s="22">
        <f t="shared" si="49"/>
        <v>0</v>
      </c>
      <c r="W354" s="22">
        <f t="shared" si="50"/>
        <v>1</v>
      </c>
      <c r="X354" s="22" t="e">
        <f t="shared" si="51"/>
        <v>#N/A</v>
      </c>
      <c r="Y354" s="22">
        <f t="shared" si="52"/>
        <v>2.5630999999999999</v>
      </c>
    </row>
    <row r="355" spans="1:25" x14ac:dyDescent="0.2">
      <c r="A355" s="47"/>
      <c r="B355" s="2" t="s">
        <v>300</v>
      </c>
      <c r="C355" s="34">
        <v>8</v>
      </c>
      <c r="F355" s="6">
        <v>2.8892000000000002</v>
      </c>
      <c r="G355" s="1">
        <v>2.3690000000000002</v>
      </c>
      <c r="H355" s="7">
        <v>1.2195863233431827</v>
      </c>
      <c r="I355" s="6" t="e">
        <v>#N/A</v>
      </c>
      <c r="J355" s="1" t="e">
        <v>#N/A</v>
      </c>
      <c r="K355" s="7" t="e">
        <v>#N/A</v>
      </c>
      <c r="M355" s="1" t="s">
        <v>1366</v>
      </c>
      <c r="O355" s="2" t="s">
        <v>1468</v>
      </c>
      <c r="P355" s="2" t="s">
        <v>1477</v>
      </c>
      <c r="Q355" s="45">
        <v>2</v>
      </c>
      <c r="R355" s="22">
        <f t="shared" si="45"/>
        <v>0</v>
      </c>
      <c r="S355" s="22">
        <f t="shared" si="46"/>
        <v>0</v>
      </c>
      <c r="T355" s="22" t="e">
        <f t="shared" si="47"/>
        <v>#N/A</v>
      </c>
      <c r="U355" s="22" t="e">
        <f t="shared" si="48"/>
        <v>#N/A</v>
      </c>
      <c r="V355" s="22">
        <f t="shared" si="49"/>
        <v>0</v>
      </c>
      <c r="W355" s="22">
        <f t="shared" si="50"/>
        <v>1</v>
      </c>
      <c r="X355" s="22" t="e">
        <f t="shared" si="51"/>
        <v>#N/A</v>
      </c>
      <c r="Y355" s="22">
        <f t="shared" si="52"/>
        <v>2.3690000000000002</v>
      </c>
    </row>
    <row r="356" spans="1:25" x14ac:dyDescent="0.2">
      <c r="A356" s="47"/>
      <c r="B356" s="2" t="s">
        <v>365</v>
      </c>
      <c r="C356" s="34">
        <v>6</v>
      </c>
      <c r="F356" s="6">
        <v>3.0720000000000001</v>
      </c>
      <c r="G356" s="1">
        <v>3.4333999999999998</v>
      </c>
      <c r="H356" s="7">
        <v>0.89473990796295222</v>
      </c>
      <c r="I356" s="6">
        <v>0</v>
      </c>
      <c r="J356" s="1">
        <v>0</v>
      </c>
      <c r="K356" s="7" t="s">
        <v>11</v>
      </c>
      <c r="L356" s="6" t="s">
        <v>1393</v>
      </c>
      <c r="P356" s="2" t="s">
        <v>1478</v>
      </c>
      <c r="Q356" s="45">
        <v>4</v>
      </c>
      <c r="R356" s="22">
        <f t="shared" si="45"/>
        <v>0</v>
      </c>
      <c r="S356" s="22">
        <f t="shared" si="46"/>
        <v>0</v>
      </c>
      <c r="T356" s="22" t="e">
        <f t="shared" si="47"/>
        <v>#N/A</v>
      </c>
      <c r="U356" s="22" t="e">
        <f t="shared" si="48"/>
        <v>#N/A</v>
      </c>
      <c r="V356" s="22">
        <f t="shared" si="49"/>
        <v>1</v>
      </c>
      <c r="W356" s="22">
        <f t="shared" si="50"/>
        <v>0</v>
      </c>
      <c r="X356" s="22">
        <f t="shared" si="51"/>
        <v>3.4333999999999998</v>
      </c>
      <c r="Y356" s="22" t="e">
        <f t="shared" si="52"/>
        <v>#N/A</v>
      </c>
    </row>
    <row r="357" spans="1:25" x14ac:dyDescent="0.2">
      <c r="A357" s="47"/>
      <c r="B357" s="2" t="s">
        <v>366</v>
      </c>
      <c r="C357" s="34">
        <v>7</v>
      </c>
      <c r="F357" s="6">
        <v>2.94156</v>
      </c>
      <c r="G357" s="1">
        <v>3.1397900000000001</v>
      </c>
      <c r="H357" s="7">
        <v>0.93686520436080112</v>
      </c>
      <c r="I357" s="6">
        <v>0</v>
      </c>
      <c r="J357" s="1">
        <v>0</v>
      </c>
      <c r="K357" s="7" t="s">
        <v>11</v>
      </c>
      <c r="L357" s="6" t="s">
        <v>1324</v>
      </c>
      <c r="O357" s="2" t="s">
        <v>1468</v>
      </c>
      <c r="P357" s="2" t="s">
        <v>1478</v>
      </c>
      <c r="Q357" s="45">
        <v>2</v>
      </c>
      <c r="R357" s="22">
        <f t="shared" si="45"/>
        <v>0</v>
      </c>
      <c r="S357" s="22">
        <f t="shared" si="46"/>
        <v>0</v>
      </c>
      <c r="T357" s="22" t="e">
        <f t="shared" si="47"/>
        <v>#N/A</v>
      </c>
      <c r="U357" s="22" t="e">
        <f t="shared" si="48"/>
        <v>#N/A</v>
      </c>
      <c r="V357" s="22">
        <f t="shared" si="49"/>
        <v>1</v>
      </c>
      <c r="W357" s="22">
        <f t="shared" si="50"/>
        <v>0</v>
      </c>
      <c r="X357" s="22">
        <f t="shared" si="51"/>
        <v>3.1397900000000001</v>
      </c>
      <c r="Y357" s="22" t="e">
        <f t="shared" si="52"/>
        <v>#N/A</v>
      </c>
    </row>
    <row r="358" spans="1:25" ht="96" x14ac:dyDescent="0.2">
      <c r="A358" s="47"/>
      <c r="B358" s="2" t="s">
        <v>367</v>
      </c>
      <c r="C358" s="34">
        <v>7</v>
      </c>
      <c r="F358" s="6">
        <v>3.15299</v>
      </c>
      <c r="G358" s="1">
        <v>3.37981</v>
      </c>
      <c r="H358" s="7">
        <v>0.93288971865282366</v>
      </c>
      <c r="I358" s="6">
        <v>0</v>
      </c>
      <c r="J358" s="1">
        <v>0</v>
      </c>
      <c r="K358" s="7" t="s">
        <v>11</v>
      </c>
      <c r="M358" s="1" t="s">
        <v>1389</v>
      </c>
      <c r="N358" s="23" t="s">
        <v>1390</v>
      </c>
      <c r="O358" s="2" t="s">
        <v>1468</v>
      </c>
      <c r="P358" s="2" t="s">
        <v>1478</v>
      </c>
      <c r="Q358" s="45">
        <v>3</v>
      </c>
      <c r="R358" s="22">
        <f t="shared" si="45"/>
        <v>0</v>
      </c>
      <c r="S358" s="22">
        <f t="shared" si="46"/>
        <v>0</v>
      </c>
      <c r="T358" s="22" t="e">
        <f t="shared" si="47"/>
        <v>#N/A</v>
      </c>
      <c r="U358" s="22" t="e">
        <f t="shared" si="48"/>
        <v>#N/A</v>
      </c>
      <c r="V358" s="22">
        <f t="shared" si="49"/>
        <v>1</v>
      </c>
      <c r="W358" s="22">
        <f t="shared" si="50"/>
        <v>0</v>
      </c>
      <c r="X358" s="22">
        <f t="shared" si="51"/>
        <v>3.37981</v>
      </c>
      <c r="Y358" s="22" t="e">
        <f t="shared" si="52"/>
        <v>#N/A</v>
      </c>
    </row>
    <row r="359" spans="1:25" x14ac:dyDescent="0.2">
      <c r="A359" s="47"/>
      <c r="B359" s="2" t="s">
        <v>368</v>
      </c>
      <c r="F359" s="6">
        <v>2.8580999999999999</v>
      </c>
      <c r="G359" s="1">
        <v>2.3462999999999998</v>
      </c>
      <c r="H359" s="7">
        <v>1.2181306738268765</v>
      </c>
      <c r="I359" s="6" t="e">
        <v>#N/A</v>
      </c>
      <c r="J359" s="1" t="e">
        <v>#N/A</v>
      </c>
      <c r="K359" s="7" t="e">
        <v>#N/A</v>
      </c>
      <c r="L359" s="6" t="s">
        <v>1393</v>
      </c>
      <c r="O359" s="2" t="s">
        <v>1468</v>
      </c>
      <c r="P359" s="2" t="s">
        <v>1477</v>
      </c>
      <c r="Q359" s="45">
        <v>2</v>
      </c>
      <c r="R359" s="22">
        <f t="shared" si="45"/>
        <v>0</v>
      </c>
      <c r="S359" s="22">
        <f t="shared" si="46"/>
        <v>0</v>
      </c>
      <c r="T359" s="22" t="e">
        <f t="shared" si="47"/>
        <v>#N/A</v>
      </c>
      <c r="U359" s="22" t="e">
        <f t="shared" si="48"/>
        <v>#N/A</v>
      </c>
      <c r="V359" s="22">
        <f t="shared" si="49"/>
        <v>0</v>
      </c>
      <c r="W359" s="22">
        <f t="shared" si="50"/>
        <v>1</v>
      </c>
      <c r="X359" s="22" t="e">
        <f t="shared" si="51"/>
        <v>#N/A</v>
      </c>
      <c r="Y359" s="22">
        <f t="shared" si="52"/>
        <v>2.3462999999999998</v>
      </c>
    </row>
    <row r="360" spans="1:25" x14ac:dyDescent="0.2">
      <c r="A360" s="47"/>
      <c r="B360" s="2" t="s">
        <v>369</v>
      </c>
      <c r="F360" s="6">
        <v>2.8149999999999999</v>
      </c>
      <c r="G360" s="1">
        <v>2.9887000000000001</v>
      </c>
      <c r="H360" s="7">
        <v>0.94188108542175519</v>
      </c>
      <c r="I360" s="6">
        <v>0</v>
      </c>
      <c r="J360" s="1">
        <v>0</v>
      </c>
      <c r="K360" s="7" t="s">
        <v>11</v>
      </c>
      <c r="L360" s="6" t="s">
        <v>1393</v>
      </c>
      <c r="O360" s="2" t="s">
        <v>1468</v>
      </c>
      <c r="P360" s="2" t="s">
        <v>1478</v>
      </c>
      <c r="Q360" s="45">
        <v>2</v>
      </c>
      <c r="R360" s="22">
        <f t="shared" si="45"/>
        <v>0</v>
      </c>
      <c r="S360" s="22">
        <f t="shared" si="46"/>
        <v>0</v>
      </c>
      <c r="T360" s="22" t="e">
        <f t="shared" si="47"/>
        <v>#N/A</v>
      </c>
      <c r="U360" s="22" t="e">
        <f t="shared" si="48"/>
        <v>#N/A</v>
      </c>
      <c r="V360" s="22">
        <f t="shared" si="49"/>
        <v>1</v>
      </c>
      <c r="W360" s="22">
        <f t="shared" si="50"/>
        <v>0</v>
      </c>
      <c r="X360" s="22">
        <f t="shared" si="51"/>
        <v>2.9887000000000001</v>
      </c>
      <c r="Y360" s="22" t="e">
        <f t="shared" si="52"/>
        <v>#N/A</v>
      </c>
    </row>
    <row r="361" spans="1:25" x14ac:dyDescent="0.2">
      <c r="A361" s="47"/>
      <c r="B361" s="2" t="s">
        <v>370</v>
      </c>
      <c r="F361" s="6">
        <v>3.06</v>
      </c>
      <c r="G361" s="1">
        <v>3.3839999999999999</v>
      </c>
      <c r="H361" s="7">
        <v>0.9042553191489362</v>
      </c>
      <c r="I361" s="6">
        <v>0</v>
      </c>
      <c r="J361" s="1">
        <v>0</v>
      </c>
      <c r="K361" s="7" t="s">
        <v>11</v>
      </c>
      <c r="L361" s="6" t="s">
        <v>1324</v>
      </c>
      <c r="O361" s="2" t="s">
        <v>1468</v>
      </c>
      <c r="P361" s="2" t="s">
        <v>1369</v>
      </c>
      <c r="Q361" s="45">
        <v>2</v>
      </c>
      <c r="R361" s="22">
        <f t="shared" si="45"/>
        <v>1</v>
      </c>
      <c r="S361" s="22">
        <f t="shared" si="46"/>
        <v>0</v>
      </c>
      <c r="T361" s="22">
        <f t="shared" si="47"/>
        <v>3.3839999999999999</v>
      </c>
      <c r="U361" s="22" t="e">
        <f t="shared" si="48"/>
        <v>#N/A</v>
      </c>
      <c r="V361" s="22">
        <f t="shared" si="49"/>
        <v>1</v>
      </c>
      <c r="W361" s="22">
        <f t="shared" si="50"/>
        <v>0</v>
      </c>
      <c r="X361" s="22">
        <f t="shared" si="51"/>
        <v>3.3839999999999999</v>
      </c>
      <c r="Y361" s="22" t="e">
        <f t="shared" si="52"/>
        <v>#N/A</v>
      </c>
    </row>
    <row r="362" spans="1:25" x14ac:dyDescent="0.2">
      <c r="A362" s="47"/>
      <c r="B362" s="2" t="s">
        <v>371</v>
      </c>
      <c r="F362" s="6">
        <v>2.9489999999999998</v>
      </c>
      <c r="G362" s="1">
        <v>3.145</v>
      </c>
      <c r="H362" s="7">
        <v>0.93767885532591411</v>
      </c>
      <c r="I362" s="6">
        <v>0</v>
      </c>
      <c r="J362" s="1">
        <v>0</v>
      </c>
      <c r="K362" s="7" t="s">
        <v>11</v>
      </c>
      <c r="L362" s="6" t="s">
        <v>1324</v>
      </c>
      <c r="O362" s="2" t="s">
        <v>1468</v>
      </c>
      <c r="P362" s="2" t="s">
        <v>1478</v>
      </c>
      <c r="Q362" s="45">
        <v>2</v>
      </c>
      <c r="R362" s="22">
        <f t="shared" si="45"/>
        <v>0</v>
      </c>
      <c r="S362" s="22">
        <f t="shared" si="46"/>
        <v>0</v>
      </c>
      <c r="T362" s="22" t="e">
        <f t="shared" si="47"/>
        <v>#N/A</v>
      </c>
      <c r="U362" s="22" t="e">
        <f t="shared" si="48"/>
        <v>#N/A</v>
      </c>
      <c r="V362" s="22">
        <f t="shared" si="49"/>
        <v>1</v>
      </c>
      <c r="W362" s="22">
        <f t="shared" si="50"/>
        <v>0</v>
      </c>
      <c r="X362" s="22">
        <f t="shared" si="51"/>
        <v>3.145</v>
      </c>
      <c r="Y362" s="22" t="e">
        <f t="shared" si="52"/>
        <v>#N/A</v>
      </c>
    </row>
    <row r="363" spans="1:25" ht="29" x14ac:dyDescent="0.2">
      <c r="A363" s="47"/>
      <c r="B363" s="2" t="s">
        <v>372</v>
      </c>
      <c r="F363" s="6">
        <v>3.1049099999999998</v>
      </c>
      <c r="G363" s="1">
        <v>3.32918</v>
      </c>
      <c r="H363" s="7">
        <v>0.93263506328885781</v>
      </c>
      <c r="I363" s="6">
        <v>0</v>
      </c>
      <c r="J363" s="1">
        <v>0</v>
      </c>
      <c r="K363" s="7" t="s">
        <v>11</v>
      </c>
      <c r="M363" s="1" t="s">
        <v>1394</v>
      </c>
      <c r="N363" s="23" t="s">
        <v>1531</v>
      </c>
      <c r="O363" s="2" t="s">
        <v>1468</v>
      </c>
      <c r="P363" s="2" t="s">
        <v>1478</v>
      </c>
      <c r="Q363" s="45">
        <v>3</v>
      </c>
      <c r="R363" s="22">
        <f t="shared" si="45"/>
        <v>0</v>
      </c>
      <c r="S363" s="22">
        <f t="shared" si="46"/>
        <v>0</v>
      </c>
      <c r="T363" s="22" t="e">
        <f t="shared" si="47"/>
        <v>#N/A</v>
      </c>
      <c r="U363" s="22" t="e">
        <f t="shared" si="48"/>
        <v>#N/A</v>
      </c>
      <c r="V363" s="22">
        <f t="shared" si="49"/>
        <v>1</v>
      </c>
      <c r="W363" s="22">
        <f t="shared" si="50"/>
        <v>0</v>
      </c>
      <c r="X363" s="22">
        <f t="shared" si="51"/>
        <v>3.32918</v>
      </c>
      <c r="Y363" s="22" t="e">
        <f t="shared" si="52"/>
        <v>#N/A</v>
      </c>
    </row>
    <row r="364" spans="1:25" ht="45" x14ac:dyDescent="0.2">
      <c r="A364" s="47"/>
      <c r="B364" s="2" t="s">
        <v>373</v>
      </c>
      <c r="C364" s="34">
        <v>8</v>
      </c>
      <c r="F364" s="6">
        <v>2.7895400000000001</v>
      </c>
      <c r="G364" s="1">
        <v>2.2869000000000002</v>
      </c>
      <c r="H364" s="7">
        <v>1.219790983427347</v>
      </c>
      <c r="I364" s="6" t="e">
        <v>#N/A</v>
      </c>
      <c r="J364" s="1" t="e">
        <v>#N/A</v>
      </c>
      <c r="K364" s="7" t="e">
        <v>#N/A</v>
      </c>
      <c r="M364" s="1" t="s">
        <v>1325</v>
      </c>
      <c r="N364" s="23" t="s">
        <v>1532</v>
      </c>
      <c r="P364" s="2" t="s">
        <v>1307</v>
      </c>
      <c r="Q364" s="45">
        <v>3</v>
      </c>
      <c r="R364" s="22">
        <f t="shared" si="45"/>
        <v>0</v>
      </c>
      <c r="S364" s="22">
        <f t="shared" si="46"/>
        <v>1</v>
      </c>
      <c r="T364" s="22" t="e">
        <f t="shared" si="47"/>
        <v>#N/A</v>
      </c>
      <c r="U364" s="22">
        <f t="shared" si="48"/>
        <v>2.2869000000000002</v>
      </c>
      <c r="V364" s="22">
        <f t="shared" si="49"/>
        <v>0</v>
      </c>
      <c r="W364" s="22">
        <f t="shared" si="50"/>
        <v>1</v>
      </c>
      <c r="X364" s="22" t="e">
        <f t="shared" si="51"/>
        <v>#N/A</v>
      </c>
      <c r="Y364" s="22">
        <f t="shared" si="52"/>
        <v>2.2869000000000002</v>
      </c>
    </row>
    <row r="365" spans="1:25" ht="16" x14ac:dyDescent="0.2">
      <c r="A365" s="47"/>
      <c r="B365" s="2" t="s">
        <v>374</v>
      </c>
      <c r="C365" s="34">
        <v>7</v>
      </c>
      <c r="F365" s="6">
        <v>2.8609499999999999</v>
      </c>
      <c r="G365" s="1">
        <v>3.02006</v>
      </c>
      <c r="H365" s="7">
        <v>0.94731561624603478</v>
      </c>
      <c r="I365" s="6" t="e">
        <v>#N/A</v>
      </c>
      <c r="J365" s="1" t="e">
        <v>#N/A</v>
      </c>
      <c r="K365" s="7" t="e">
        <v>#N/A</v>
      </c>
      <c r="M365" s="1" t="s">
        <v>1380</v>
      </c>
      <c r="N365" s="23" t="s">
        <v>1381</v>
      </c>
      <c r="O365" s="2" t="s">
        <v>1468</v>
      </c>
      <c r="P365" s="2" t="s">
        <v>1478</v>
      </c>
      <c r="Q365" s="45">
        <v>3</v>
      </c>
      <c r="R365" s="22">
        <f t="shared" si="45"/>
        <v>0</v>
      </c>
      <c r="S365" s="22">
        <f t="shared" si="46"/>
        <v>0</v>
      </c>
      <c r="T365" s="22" t="e">
        <f t="shared" si="47"/>
        <v>#N/A</v>
      </c>
      <c r="U365" s="22" t="e">
        <f t="shared" si="48"/>
        <v>#N/A</v>
      </c>
      <c r="V365" s="22">
        <f t="shared" si="49"/>
        <v>1</v>
      </c>
      <c r="W365" s="22">
        <f t="shared" si="50"/>
        <v>0</v>
      </c>
      <c r="X365" s="22">
        <f t="shared" si="51"/>
        <v>3.02006</v>
      </c>
      <c r="Y365" s="22" t="e">
        <f t="shared" si="52"/>
        <v>#N/A</v>
      </c>
    </row>
    <row r="366" spans="1:25" x14ac:dyDescent="0.2">
      <c r="A366" s="47"/>
      <c r="B366" s="2" t="s">
        <v>375</v>
      </c>
      <c r="C366" s="34">
        <v>7</v>
      </c>
      <c r="F366" s="6">
        <v>3.09</v>
      </c>
      <c r="G366" s="1">
        <v>3.2679999999999998</v>
      </c>
      <c r="H366" s="7">
        <v>0.94553243574051404</v>
      </c>
      <c r="I366" s="6">
        <v>0</v>
      </c>
      <c r="J366" s="1">
        <v>0</v>
      </c>
      <c r="K366" s="7" t="s">
        <v>11</v>
      </c>
      <c r="L366" s="6" t="s">
        <v>1324</v>
      </c>
      <c r="O366" s="2" t="s">
        <v>1468</v>
      </c>
      <c r="P366" s="2" t="s">
        <v>1478</v>
      </c>
      <c r="Q366" s="45">
        <v>2</v>
      </c>
      <c r="R366" s="22">
        <f t="shared" si="45"/>
        <v>0</v>
      </c>
      <c r="S366" s="22">
        <f t="shared" si="46"/>
        <v>0</v>
      </c>
      <c r="T366" s="22" t="e">
        <f t="shared" si="47"/>
        <v>#N/A</v>
      </c>
      <c r="U366" s="22" t="e">
        <f t="shared" si="48"/>
        <v>#N/A</v>
      </c>
      <c r="V366" s="22">
        <f t="shared" si="49"/>
        <v>1</v>
      </c>
      <c r="W366" s="22">
        <f t="shared" si="50"/>
        <v>0</v>
      </c>
      <c r="X366" s="22">
        <f t="shared" si="51"/>
        <v>3.2679999999999998</v>
      </c>
      <c r="Y366" s="22" t="e">
        <f t="shared" si="52"/>
        <v>#N/A</v>
      </c>
    </row>
    <row r="367" spans="1:25" x14ac:dyDescent="0.2">
      <c r="A367" s="47"/>
      <c r="B367" s="2" t="s">
        <v>376</v>
      </c>
      <c r="C367" s="34">
        <v>2</v>
      </c>
      <c r="F367" s="6">
        <v>3.09076</v>
      </c>
      <c r="G367" s="1">
        <v>2.7627000000000002</v>
      </c>
      <c r="H367" s="7">
        <v>1.1187461541245882</v>
      </c>
      <c r="I367" s="6">
        <v>3.3561000000000001</v>
      </c>
      <c r="J367" s="1">
        <v>5.4370200000000004</v>
      </c>
      <c r="P367" s="2" t="s">
        <v>1307</v>
      </c>
      <c r="Q367" s="45">
        <f t="shared" si="53"/>
        <v>1</v>
      </c>
      <c r="R367" s="22">
        <f t="shared" si="45"/>
        <v>0</v>
      </c>
      <c r="S367" s="22">
        <f t="shared" si="46"/>
        <v>1</v>
      </c>
      <c r="T367" s="22" t="e">
        <f t="shared" si="47"/>
        <v>#N/A</v>
      </c>
      <c r="U367" s="22">
        <f t="shared" si="48"/>
        <v>2.7627000000000002</v>
      </c>
      <c r="V367" s="22">
        <f t="shared" si="49"/>
        <v>0</v>
      </c>
      <c r="W367" s="22">
        <f t="shared" si="50"/>
        <v>1</v>
      </c>
      <c r="X367" s="22" t="e">
        <f t="shared" si="51"/>
        <v>#N/A</v>
      </c>
      <c r="Y367" s="22">
        <f t="shared" si="52"/>
        <v>2.7627000000000002</v>
      </c>
    </row>
    <row r="368" spans="1:25" x14ac:dyDescent="0.2">
      <c r="A368" s="47"/>
      <c r="B368" s="2" t="s">
        <v>377</v>
      </c>
      <c r="C368" s="34">
        <v>7</v>
      </c>
      <c r="F368" s="6">
        <v>2.7410000000000001</v>
      </c>
      <c r="G368" s="1">
        <v>2.706</v>
      </c>
      <c r="H368" s="7">
        <v>1.0129342202512934</v>
      </c>
      <c r="I368" s="6">
        <v>0</v>
      </c>
      <c r="J368" s="1">
        <v>0</v>
      </c>
      <c r="K368" s="7" t="s">
        <v>11</v>
      </c>
      <c r="L368" s="6" t="s">
        <v>1324</v>
      </c>
      <c r="O368" s="2" t="s">
        <v>1468</v>
      </c>
      <c r="P368" s="2" t="s">
        <v>1478</v>
      </c>
      <c r="Q368" s="45">
        <v>2</v>
      </c>
      <c r="R368" s="22">
        <f t="shared" si="45"/>
        <v>0</v>
      </c>
      <c r="S368" s="22">
        <f t="shared" si="46"/>
        <v>0</v>
      </c>
      <c r="T368" s="22" t="e">
        <f t="shared" si="47"/>
        <v>#N/A</v>
      </c>
      <c r="U368" s="22" t="e">
        <f t="shared" si="48"/>
        <v>#N/A</v>
      </c>
      <c r="V368" s="22">
        <f t="shared" si="49"/>
        <v>1</v>
      </c>
      <c r="W368" s="22">
        <f t="shared" si="50"/>
        <v>0</v>
      </c>
      <c r="X368" s="22">
        <f t="shared" si="51"/>
        <v>2.706</v>
      </c>
      <c r="Y368" s="22" t="e">
        <f t="shared" si="52"/>
        <v>#N/A</v>
      </c>
    </row>
    <row r="369" spans="1:25" x14ac:dyDescent="0.2">
      <c r="A369" s="47"/>
      <c r="B369" s="2" t="s">
        <v>378</v>
      </c>
      <c r="C369" s="34">
        <v>7</v>
      </c>
      <c r="F369" s="6">
        <v>3.0646</v>
      </c>
      <c r="G369" s="1">
        <v>3.2357999999999998</v>
      </c>
      <c r="H369" s="7">
        <v>0.94709190926509679</v>
      </c>
      <c r="I369" s="6">
        <v>0</v>
      </c>
      <c r="J369" s="1">
        <v>0</v>
      </c>
      <c r="K369" s="7" t="s">
        <v>11</v>
      </c>
      <c r="L369" s="6" t="s">
        <v>1324</v>
      </c>
      <c r="O369" s="2" t="s">
        <v>1468</v>
      </c>
      <c r="P369" s="2" t="s">
        <v>1478</v>
      </c>
      <c r="Q369" s="45">
        <v>2</v>
      </c>
      <c r="R369" s="22">
        <f t="shared" si="45"/>
        <v>0</v>
      </c>
      <c r="S369" s="22">
        <f t="shared" si="46"/>
        <v>0</v>
      </c>
      <c r="T369" s="22" t="e">
        <f t="shared" si="47"/>
        <v>#N/A</v>
      </c>
      <c r="U369" s="22" t="e">
        <f t="shared" si="48"/>
        <v>#N/A</v>
      </c>
      <c r="V369" s="22">
        <f t="shared" si="49"/>
        <v>1</v>
      </c>
      <c r="W369" s="22">
        <f t="shared" si="50"/>
        <v>0</v>
      </c>
      <c r="X369" s="22">
        <f t="shared" si="51"/>
        <v>3.2357999999999998</v>
      </c>
      <c r="Y369" s="22" t="e">
        <f t="shared" si="52"/>
        <v>#N/A</v>
      </c>
    </row>
    <row r="370" spans="1:25" ht="45" x14ac:dyDescent="0.2">
      <c r="A370" s="47"/>
      <c r="B370" s="2" t="s">
        <v>379</v>
      </c>
      <c r="C370" s="34">
        <v>7</v>
      </c>
      <c r="F370" s="6">
        <v>2.8370000000000002</v>
      </c>
      <c r="G370" s="1">
        <v>2.7427999999999999</v>
      </c>
      <c r="H370" s="7">
        <v>1.0343444655096983</v>
      </c>
      <c r="I370" s="6">
        <v>0</v>
      </c>
      <c r="J370" s="1">
        <v>0</v>
      </c>
      <c r="K370" s="7" t="s">
        <v>11</v>
      </c>
      <c r="L370" s="6" t="s">
        <v>1395</v>
      </c>
      <c r="M370" s="1" t="s">
        <v>1349</v>
      </c>
      <c r="N370" s="23" t="s">
        <v>1507</v>
      </c>
      <c r="O370" s="2" t="s">
        <v>1468</v>
      </c>
      <c r="P370" s="2" t="s">
        <v>1478</v>
      </c>
      <c r="Q370" s="45">
        <v>3</v>
      </c>
      <c r="R370" s="22">
        <f t="shared" si="45"/>
        <v>0</v>
      </c>
      <c r="S370" s="22">
        <f t="shared" si="46"/>
        <v>0</v>
      </c>
      <c r="T370" s="22" t="e">
        <f t="shared" si="47"/>
        <v>#N/A</v>
      </c>
      <c r="U370" s="22" t="e">
        <f t="shared" si="48"/>
        <v>#N/A</v>
      </c>
      <c r="V370" s="22">
        <f t="shared" si="49"/>
        <v>1</v>
      </c>
      <c r="W370" s="22">
        <f t="shared" si="50"/>
        <v>0</v>
      </c>
      <c r="X370" s="22">
        <f t="shared" si="51"/>
        <v>2.7427999999999999</v>
      </c>
      <c r="Y370" s="22" t="e">
        <f t="shared" si="52"/>
        <v>#N/A</v>
      </c>
    </row>
    <row r="371" spans="1:25" ht="45" x14ac:dyDescent="0.2">
      <c r="A371" s="47"/>
      <c r="B371" s="2" t="s">
        <v>380</v>
      </c>
      <c r="C371" s="34">
        <v>7</v>
      </c>
      <c r="F371" s="6">
        <v>2.8860000000000001</v>
      </c>
      <c r="G371" s="1">
        <v>3.0771000000000002</v>
      </c>
      <c r="H371" s="7">
        <v>0.93789607097591887</v>
      </c>
      <c r="I371" s="6">
        <v>0</v>
      </c>
      <c r="J371" s="1">
        <v>0</v>
      </c>
      <c r="K371" s="7" t="s">
        <v>11</v>
      </c>
      <c r="M371" s="1" t="s">
        <v>1349</v>
      </c>
      <c r="N371" s="23" t="s">
        <v>1507</v>
      </c>
      <c r="O371" s="2" t="s">
        <v>1468</v>
      </c>
      <c r="P371" s="2" t="s">
        <v>1478</v>
      </c>
      <c r="Q371" s="45">
        <v>3</v>
      </c>
      <c r="R371" s="22">
        <f t="shared" si="45"/>
        <v>0</v>
      </c>
      <c r="S371" s="22">
        <f t="shared" si="46"/>
        <v>0</v>
      </c>
      <c r="T371" s="22" t="e">
        <f t="shared" si="47"/>
        <v>#N/A</v>
      </c>
      <c r="U371" s="22" t="e">
        <f t="shared" si="48"/>
        <v>#N/A</v>
      </c>
      <c r="V371" s="22">
        <f t="shared" si="49"/>
        <v>1</v>
      </c>
      <c r="W371" s="22">
        <f t="shared" si="50"/>
        <v>0</v>
      </c>
      <c r="X371" s="22">
        <f t="shared" si="51"/>
        <v>3.0771000000000002</v>
      </c>
      <c r="Y371" s="22" t="e">
        <f t="shared" si="52"/>
        <v>#N/A</v>
      </c>
    </row>
    <row r="372" spans="1:25" ht="45" x14ac:dyDescent="0.2">
      <c r="A372" s="47"/>
      <c r="B372" s="2" t="s">
        <v>381</v>
      </c>
      <c r="C372" s="34">
        <v>7</v>
      </c>
      <c r="F372" s="6">
        <v>3.012</v>
      </c>
      <c r="G372" s="1">
        <v>3.1934</v>
      </c>
      <c r="H372" s="7">
        <v>0.94319534038955344</v>
      </c>
      <c r="I372" s="6">
        <v>0</v>
      </c>
      <c r="J372" s="1">
        <v>0</v>
      </c>
      <c r="K372" s="7" t="s">
        <v>11</v>
      </c>
      <c r="M372" s="1" t="s">
        <v>1349</v>
      </c>
      <c r="N372" s="23" t="s">
        <v>1507</v>
      </c>
      <c r="O372" s="2" t="s">
        <v>1468</v>
      </c>
      <c r="P372" s="2" t="s">
        <v>1478</v>
      </c>
      <c r="Q372" s="45">
        <v>3</v>
      </c>
      <c r="R372" s="22">
        <f t="shared" si="45"/>
        <v>0</v>
      </c>
      <c r="S372" s="22">
        <f t="shared" si="46"/>
        <v>0</v>
      </c>
      <c r="T372" s="22" t="e">
        <f t="shared" si="47"/>
        <v>#N/A</v>
      </c>
      <c r="U372" s="22" t="e">
        <f t="shared" si="48"/>
        <v>#N/A</v>
      </c>
      <c r="V372" s="22">
        <f t="shared" si="49"/>
        <v>1</v>
      </c>
      <c r="W372" s="22">
        <f t="shared" si="50"/>
        <v>0</v>
      </c>
      <c r="X372" s="22">
        <f t="shared" si="51"/>
        <v>3.1934</v>
      </c>
      <c r="Y372" s="22" t="e">
        <f t="shared" si="52"/>
        <v>#N/A</v>
      </c>
    </row>
    <row r="373" spans="1:25" x14ac:dyDescent="0.2">
      <c r="A373" s="47"/>
      <c r="B373" s="2" t="s">
        <v>382</v>
      </c>
      <c r="C373" s="34">
        <v>6</v>
      </c>
      <c r="F373" s="6">
        <v>2.88924</v>
      </c>
      <c r="G373" s="1">
        <v>3.1525599999999998</v>
      </c>
      <c r="H373" s="7">
        <v>0.91647423046666843</v>
      </c>
      <c r="I373" s="6" t="e">
        <v>#N/A</v>
      </c>
      <c r="J373" s="1" t="e">
        <v>#N/A</v>
      </c>
      <c r="K373" s="7" t="e">
        <v>#N/A</v>
      </c>
      <c r="O373" s="2" t="s">
        <v>1468</v>
      </c>
      <c r="P373" s="2" t="s">
        <v>1478</v>
      </c>
      <c r="Q373" s="45">
        <v>2</v>
      </c>
      <c r="R373" s="22">
        <f t="shared" si="45"/>
        <v>0</v>
      </c>
      <c r="S373" s="22">
        <f t="shared" si="46"/>
        <v>0</v>
      </c>
      <c r="T373" s="22" t="e">
        <f t="shared" si="47"/>
        <v>#N/A</v>
      </c>
      <c r="U373" s="22" t="e">
        <f t="shared" si="48"/>
        <v>#N/A</v>
      </c>
      <c r="V373" s="22">
        <f t="shared" si="49"/>
        <v>1</v>
      </c>
      <c r="W373" s="22">
        <f t="shared" si="50"/>
        <v>0</v>
      </c>
      <c r="X373" s="22">
        <f t="shared" si="51"/>
        <v>3.1525599999999998</v>
      </c>
      <c r="Y373" s="22" t="e">
        <f t="shared" si="52"/>
        <v>#N/A</v>
      </c>
    </row>
    <row r="374" spans="1:25" ht="45" x14ac:dyDescent="0.2">
      <c r="A374" s="47"/>
      <c r="B374" s="2" t="s">
        <v>383</v>
      </c>
      <c r="C374" s="34">
        <v>7</v>
      </c>
      <c r="F374" s="6">
        <v>3.1589999999999998</v>
      </c>
      <c r="G374" s="1">
        <v>2.95</v>
      </c>
      <c r="H374" s="7">
        <v>1.0708474576271185</v>
      </c>
      <c r="I374" s="6">
        <v>0</v>
      </c>
      <c r="J374" s="1">
        <v>0</v>
      </c>
      <c r="K374" s="7" t="s">
        <v>11</v>
      </c>
      <c r="M374" s="1" t="s">
        <v>1349</v>
      </c>
      <c r="N374" s="23" t="s">
        <v>1507</v>
      </c>
      <c r="O374" s="2" t="s">
        <v>1468</v>
      </c>
      <c r="P374" s="2" t="s">
        <v>1478</v>
      </c>
      <c r="Q374" s="45">
        <v>3</v>
      </c>
      <c r="R374" s="22">
        <f t="shared" si="45"/>
        <v>0</v>
      </c>
      <c r="S374" s="22">
        <f t="shared" si="46"/>
        <v>0</v>
      </c>
      <c r="T374" s="22" t="e">
        <f t="shared" si="47"/>
        <v>#N/A</v>
      </c>
      <c r="U374" s="22" t="e">
        <f t="shared" si="48"/>
        <v>#N/A</v>
      </c>
      <c r="V374" s="22">
        <f t="shared" si="49"/>
        <v>1</v>
      </c>
      <c r="W374" s="22">
        <f t="shared" si="50"/>
        <v>0</v>
      </c>
      <c r="X374" s="22">
        <f t="shared" si="51"/>
        <v>2.95</v>
      </c>
      <c r="Y374" s="22" t="e">
        <f t="shared" si="52"/>
        <v>#N/A</v>
      </c>
    </row>
    <row r="375" spans="1:25" ht="45" x14ac:dyDescent="0.2">
      <c r="A375" s="47"/>
      <c r="B375" s="2" t="s">
        <v>384</v>
      </c>
      <c r="C375" s="34">
        <v>7</v>
      </c>
      <c r="F375" s="6">
        <v>2.8809999999999998</v>
      </c>
      <c r="G375" s="1">
        <v>3.0217000000000001</v>
      </c>
      <c r="H375" s="7">
        <v>0.95343680709534362</v>
      </c>
      <c r="I375" s="6">
        <v>0</v>
      </c>
      <c r="J375" s="1">
        <v>0</v>
      </c>
      <c r="K375" s="7" t="s">
        <v>11</v>
      </c>
      <c r="M375" s="1" t="s">
        <v>1349</v>
      </c>
      <c r="N375" s="23" t="s">
        <v>1507</v>
      </c>
      <c r="O375" s="2" t="s">
        <v>1369</v>
      </c>
      <c r="P375" s="2" t="s">
        <v>1369</v>
      </c>
      <c r="Q375" s="45">
        <v>3</v>
      </c>
      <c r="R375" s="22">
        <f t="shared" si="45"/>
        <v>1</v>
      </c>
      <c r="S375" s="22">
        <f t="shared" si="46"/>
        <v>0</v>
      </c>
      <c r="T375" s="22">
        <f t="shared" si="47"/>
        <v>3.0217000000000001</v>
      </c>
      <c r="U375" s="22" t="e">
        <f t="shared" si="48"/>
        <v>#N/A</v>
      </c>
      <c r="V375" s="22">
        <f t="shared" si="49"/>
        <v>1</v>
      </c>
      <c r="W375" s="22">
        <f t="shared" si="50"/>
        <v>0</v>
      </c>
      <c r="X375" s="22">
        <f t="shared" si="51"/>
        <v>3.0217000000000001</v>
      </c>
      <c r="Y375" s="22" t="e">
        <f t="shared" si="52"/>
        <v>#N/A</v>
      </c>
    </row>
    <row r="376" spans="1:25" x14ac:dyDescent="0.2">
      <c r="A376" s="47"/>
      <c r="B376" s="2" t="s">
        <v>385</v>
      </c>
      <c r="C376" s="34">
        <v>8</v>
      </c>
      <c r="F376" s="6">
        <v>2.9040900000000001</v>
      </c>
      <c r="G376" s="1">
        <v>2.3516400000000002</v>
      </c>
      <c r="H376" s="7">
        <v>1.2349211614022553</v>
      </c>
      <c r="I376" s="6" t="e">
        <v>#N/A</v>
      </c>
      <c r="J376" s="1" t="e">
        <v>#N/A</v>
      </c>
      <c r="K376" s="7" t="e">
        <v>#N/A</v>
      </c>
      <c r="O376" s="2" t="s">
        <v>1307</v>
      </c>
      <c r="P376" s="2" t="s">
        <v>1307</v>
      </c>
      <c r="Q376" s="45">
        <v>2</v>
      </c>
      <c r="R376" s="22">
        <f t="shared" si="45"/>
        <v>0</v>
      </c>
      <c r="S376" s="22">
        <f t="shared" si="46"/>
        <v>1</v>
      </c>
      <c r="T376" s="22" t="e">
        <f t="shared" si="47"/>
        <v>#N/A</v>
      </c>
      <c r="U376" s="22">
        <f t="shared" si="48"/>
        <v>2.3516400000000002</v>
      </c>
      <c r="V376" s="22">
        <f t="shared" si="49"/>
        <v>0</v>
      </c>
      <c r="W376" s="22">
        <f t="shared" si="50"/>
        <v>1</v>
      </c>
      <c r="X376" s="22" t="e">
        <f t="shared" si="51"/>
        <v>#N/A</v>
      </c>
      <c r="Y376" s="22">
        <f t="shared" si="52"/>
        <v>2.3516400000000002</v>
      </c>
    </row>
    <row r="377" spans="1:25" ht="45" x14ac:dyDescent="0.2">
      <c r="A377" s="47"/>
      <c r="B377" s="2" t="s">
        <v>386</v>
      </c>
      <c r="C377" s="34">
        <v>7</v>
      </c>
      <c r="F377" s="6">
        <v>2.81853</v>
      </c>
      <c r="G377" s="1">
        <v>2.98787</v>
      </c>
      <c r="H377" s="7">
        <v>0.94332417407718538</v>
      </c>
      <c r="I377" s="6">
        <v>0</v>
      </c>
      <c r="J377" s="1">
        <v>0</v>
      </c>
      <c r="K377" s="7" t="s">
        <v>11</v>
      </c>
      <c r="M377" s="1" t="s">
        <v>1349</v>
      </c>
      <c r="N377" s="23" t="s">
        <v>1507</v>
      </c>
      <c r="O377" s="2" t="s">
        <v>1468</v>
      </c>
      <c r="P377" s="2" t="s">
        <v>1478</v>
      </c>
      <c r="Q377" s="45">
        <v>3</v>
      </c>
      <c r="R377" s="22">
        <f t="shared" si="45"/>
        <v>0</v>
      </c>
      <c r="S377" s="22">
        <f t="shared" si="46"/>
        <v>0</v>
      </c>
      <c r="T377" s="22" t="e">
        <f t="shared" si="47"/>
        <v>#N/A</v>
      </c>
      <c r="U377" s="22" t="e">
        <f t="shared" si="48"/>
        <v>#N/A</v>
      </c>
      <c r="V377" s="22">
        <f t="shared" si="49"/>
        <v>1</v>
      </c>
      <c r="W377" s="22">
        <f t="shared" si="50"/>
        <v>0</v>
      </c>
      <c r="X377" s="22">
        <f t="shared" si="51"/>
        <v>2.98787</v>
      </c>
      <c r="Y377" s="22" t="e">
        <f t="shared" si="52"/>
        <v>#N/A</v>
      </c>
    </row>
    <row r="378" spans="1:25" ht="45" x14ac:dyDescent="0.2">
      <c r="A378" s="47"/>
      <c r="B378" s="2" t="s">
        <v>387</v>
      </c>
      <c r="C378" s="34">
        <v>7</v>
      </c>
      <c r="F378" s="6">
        <v>3.089</v>
      </c>
      <c r="G378" s="1">
        <v>3.3311999999999999</v>
      </c>
      <c r="H378" s="7">
        <v>0.92729346781940447</v>
      </c>
      <c r="I378" s="6">
        <v>0</v>
      </c>
      <c r="J378" s="1">
        <v>0</v>
      </c>
      <c r="K378" s="7" t="s">
        <v>11</v>
      </c>
      <c r="M378" s="1" t="s">
        <v>1349</v>
      </c>
      <c r="N378" s="23" t="s">
        <v>1507</v>
      </c>
      <c r="O378" s="2" t="s">
        <v>1468</v>
      </c>
      <c r="P378" s="2" t="s">
        <v>1478</v>
      </c>
      <c r="Q378" s="45">
        <v>3</v>
      </c>
      <c r="R378" s="22">
        <f t="shared" si="45"/>
        <v>0</v>
      </c>
      <c r="S378" s="22">
        <f t="shared" si="46"/>
        <v>0</v>
      </c>
      <c r="T378" s="22" t="e">
        <f t="shared" si="47"/>
        <v>#N/A</v>
      </c>
      <c r="U378" s="22" t="e">
        <f t="shared" si="48"/>
        <v>#N/A</v>
      </c>
      <c r="V378" s="22">
        <f t="shared" si="49"/>
        <v>1</v>
      </c>
      <c r="W378" s="22">
        <f t="shared" si="50"/>
        <v>0</v>
      </c>
      <c r="X378" s="22">
        <f t="shared" si="51"/>
        <v>3.3311999999999999</v>
      </c>
      <c r="Y378" s="22" t="e">
        <f t="shared" si="52"/>
        <v>#N/A</v>
      </c>
    </row>
    <row r="379" spans="1:25" ht="45" x14ac:dyDescent="0.2">
      <c r="A379" s="47"/>
      <c r="B379" s="2" t="s">
        <v>388</v>
      </c>
      <c r="C379" s="34">
        <v>6</v>
      </c>
      <c r="F379" s="6">
        <v>3.0780400000000001</v>
      </c>
      <c r="G379" s="1">
        <v>3.3315399999999999</v>
      </c>
      <c r="H379" s="7">
        <v>0.9239090630759349</v>
      </c>
      <c r="I379" s="6">
        <v>0</v>
      </c>
      <c r="J379" s="1">
        <v>0</v>
      </c>
      <c r="K379" s="7" t="s">
        <v>11</v>
      </c>
      <c r="M379" s="1" t="s">
        <v>1379</v>
      </c>
      <c r="N379" s="23" t="s">
        <v>1522</v>
      </c>
      <c r="O379" s="2" t="s">
        <v>1468</v>
      </c>
      <c r="P379" s="2" t="s">
        <v>1478</v>
      </c>
      <c r="Q379" s="45">
        <v>3</v>
      </c>
      <c r="R379" s="22">
        <f t="shared" si="45"/>
        <v>0</v>
      </c>
      <c r="S379" s="22">
        <f t="shared" si="46"/>
        <v>0</v>
      </c>
      <c r="T379" s="22" t="e">
        <f t="shared" si="47"/>
        <v>#N/A</v>
      </c>
      <c r="U379" s="22" t="e">
        <f t="shared" si="48"/>
        <v>#N/A</v>
      </c>
      <c r="V379" s="22">
        <f t="shared" si="49"/>
        <v>1</v>
      </c>
      <c r="W379" s="22">
        <f t="shared" si="50"/>
        <v>0</v>
      </c>
      <c r="X379" s="22">
        <f t="shared" si="51"/>
        <v>3.3315399999999999</v>
      </c>
      <c r="Y379" s="22" t="e">
        <f t="shared" si="52"/>
        <v>#N/A</v>
      </c>
    </row>
    <row r="380" spans="1:25" x14ac:dyDescent="0.2">
      <c r="A380" s="47"/>
      <c r="B380" s="2" t="s">
        <v>389</v>
      </c>
      <c r="C380" s="34">
        <v>8</v>
      </c>
      <c r="F380" s="6">
        <v>2.7484999999999999</v>
      </c>
      <c r="G380" s="1">
        <v>2.2561</v>
      </c>
      <c r="H380" s="7">
        <v>1.2182527370240681</v>
      </c>
      <c r="I380" s="6" t="e">
        <v>#N/A</v>
      </c>
      <c r="J380" s="1" t="e">
        <v>#N/A</v>
      </c>
      <c r="K380" s="7" t="e">
        <v>#N/A</v>
      </c>
      <c r="L380" s="6" t="s">
        <v>1324</v>
      </c>
      <c r="M380" s="1" t="s">
        <v>1366</v>
      </c>
      <c r="O380" s="2" t="s">
        <v>1307</v>
      </c>
      <c r="P380" s="2" t="s">
        <v>1307</v>
      </c>
      <c r="Q380" s="45">
        <v>2</v>
      </c>
      <c r="R380" s="22">
        <f t="shared" si="45"/>
        <v>0</v>
      </c>
      <c r="S380" s="22">
        <f t="shared" si="46"/>
        <v>1</v>
      </c>
      <c r="T380" s="22" t="e">
        <f t="shared" si="47"/>
        <v>#N/A</v>
      </c>
      <c r="U380" s="22">
        <f t="shared" si="48"/>
        <v>2.2561</v>
      </c>
      <c r="V380" s="22">
        <f t="shared" si="49"/>
        <v>0</v>
      </c>
      <c r="W380" s="22">
        <f t="shared" si="50"/>
        <v>1</v>
      </c>
      <c r="X380" s="22" t="e">
        <f t="shared" si="51"/>
        <v>#N/A</v>
      </c>
      <c r="Y380" s="22">
        <f t="shared" si="52"/>
        <v>2.2561</v>
      </c>
    </row>
    <row r="381" spans="1:25" x14ac:dyDescent="0.2">
      <c r="A381" s="47"/>
      <c r="B381" s="2" t="s">
        <v>390</v>
      </c>
      <c r="C381" s="34">
        <v>7</v>
      </c>
      <c r="F381" s="6">
        <v>2.6905000000000001</v>
      </c>
      <c r="G381" s="1">
        <v>2.6663999999999999</v>
      </c>
      <c r="H381" s="7">
        <v>1.0090384038403841</v>
      </c>
      <c r="I381" s="6" t="e">
        <v>#N/A</v>
      </c>
      <c r="J381" s="1" t="e">
        <v>#N/A</v>
      </c>
      <c r="K381" s="7" t="e">
        <v>#N/A</v>
      </c>
      <c r="L381" s="6" t="s">
        <v>1324</v>
      </c>
      <c r="O381" s="2" t="s">
        <v>1468</v>
      </c>
      <c r="P381" s="2" t="s">
        <v>1478</v>
      </c>
      <c r="Q381" s="45">
        <v>2</v>
      </c>
      <c r="R381" s="22">
        <f t="shared" si="45"/>
        <v>0</v>
      </c>
      <c r="S381" s="22">
        <f t="shared" si="46"/>
        <v>0</v>
      </c>
      <c r="T381" s="22" t="e">
        <f t="shared" si="47"/>
        <v>#N/A</v>
      </c>
      <c r="U381" s="22" t="e">
        <f t="shared" si="48"/>
        <v>#N/A</v>
      </c>
      <c r="V381" s="22">
        <f t="shared" si="49"/>
        <v>1</v>
      </c>
      <c r="W381" s="22">
        <f t="shared" si="50"/>
        <v>0</v>
      </c>
      <c r="X381" s="22">
        <f t="shared" si="51"/>
        <v>2.6663999999999999</v>
      </c>
      <c r="Y381" s="22" t="e">
        <f t="shared" si="52"/>
        <v>#N/A</v>
      </c>
    </row>
    <row r="382" spans="1:25" x14ac:dyDescent="0.2">
      <c r="A382" s="47"/>
      <c r="B382" s="2" t="s">
        <v>391</v>
      </c>
      <c r="C382" s="34">
        <v>7</v>
      </c>
      <c r="F382" s="6">
        <v>2.9981</v>
      </c>
      <c r="G382" s="1">
        <v>3.1905999999999999</v>
      </c>
      <c r="H382" s="7">
        <v>0.93966652040368581</v>
      </c>
      <c r="I382" s="6" t="e">
        <v>#N/A</v>
      </c>
      <c r="J382" s="1" t="e">
        <v>#N/A</v>
      </c>
      <c r="K382" s="7" t="e">
        <v>#N/A</v>
      </c>
      <c r="L382" s="6" t="s">
        <v>1324</v>
      </c>
      <c r="O382" s="2" t="s">
        <v>1468</v>
      </c>
      <c r="P382" s="2" t="s">
        <v>1478</v>
      </c>
      <c r="Q382" s="45">
        <v>2</v>
      </c>
      <c r="R382" s="22">
        <f t="shared" si="45"/>
        <v>0</v>
      </c>
      <c r="S382" s="22">
        <f t="shared" si="46"/>
        <v>0</v>
      </c>
      <c r="T382" s="22" t="e">
        <f t="shared" si="47"/>
        <v>#N/A</v>
      </c>
      <c r="U382" s="22" t="e">
        <f t="shared" si="48"/>
        <v>#N/A</v>
      </c>
      <c r="V382" s="22">
        <f t="shared" si="49"/>
        <v>1</v>
      </c>
      <c r="W382" s="22">
        <f t="shared" si="50"/>
        <v>0</v>
      </c>
      <c r="X382" s="22">
        <f t="shared" si="51"/>
        <v>3.1905999999999999</v>
      </c>
      <c r="Y382" s="22" t="e">
        <f t="shared" si="52"/>
        <v>#N/A</v>
      </c>
    </row>
    <row r="383" spans="1:25" ht="48" x14ac:dyDescent="0.2">
      <c r="A383" s="47"/>
      <c r="B383" s="2" t="s">
        <v>392</v>
      </c>
      <c r="C383" s="34">
        <v>7</v>
      </c>
      <c r="F383" s="6">
        <v>2.7294</v>
      </c>
      <c r="G383" s="1">
        <v>2.6964000000000001</v>
      </c>
      <c r="H383" s="7">
        <v>1.0122385402759235</v>
      </c>
      <c r="I383" s="6">
        <v>0</v>
      </c>
      <c r="J383" s="1">
        <v>0</v>
      </c>
      <c r="K383" s="7" t="s">
        <v>11</v>
      </c>
      <c r="M383" s="1" t="s">
        <v>1338</v>
      </c>
      <c r="N383" s="23" t="s">
        <v>1396</v>
      </c>
      <c r="O383" s="2" t="s">
        <v>1468</v>
      </c>
      <c r="P383" s="2" t="s">
        <v>1478</v>
      </c>
      <c r="Q383" s="45">
        <v>3</v>
      </c>
      <c r="R383" s="22">
        <f t="shared" si="45"/>
        <v>0</v>
      </c>
      <c r="S383" s="22">
        <f t="shared" si="46"/>
        <v>0</v>
      </c>
      <c r="T383" s="22" t="e">
        <f t="shared" si="47"/>
        <v>#N/A</v>
      </c>
      <c r="U383" s="22" t="e">
        <f t="shared" si="48"/>
        <v>#N/A</v>
      </c>
      <c r="V383" s="22">
        <f t="shared" si="49"/>
        <v>1</v>
      </c>
      <c r="W383" s="22">
        <f t="shared" si="50"/>
        <v>0</v>
      </c>
      <c r="X383" s="22">
        <f t="shared" si="51"/>
        <v>2.6964000000000001</v>
      </c>
      <c r="Y383" s="22" t="e">
        <f t="shared" si="52"/>
        <v>#N/A</v>
      </c>
    </row>
    <row r="384" spans="1:25" x14ac:dyDescent="0.2">
      <c r="A384" s="47"/>
      <c r="B384" s="2" t="s">
        <v>393</v>
      </c>
      <c r="C384" s="34">
        <v>7</v>
      </c>
      <c r="F384" s="6">
        <v>3.0339999999999998</v>
      </c>
      <c r="G384" s="1">
        <v>3.2238000000000002</v>
      </c>
      <c r="H384" s="7">
        <v>0.94112537998635137</v>
      </c>
      <c r="I384" s="6">
        <v>0</v>
      </c>
      <c r="J384" s="1">
        <v>0</v>
      </c>
      <c r="K384" s="7" t="s">
        <v>11</v>
      </c>
      <c r="L384" s="6" t="s">
        <v>1324</v>
      </c>
      <c r="O384" s="2" t="s">
        <v>1468</v>
      </c>
      <c r="P384" s="2" t="s">
        <v>1478</v>
      </c>
      <c r="Q384" s="45">
        <v>2</v>
      </c>
      <c r="R384" s="22">
        <f t="shared" si="45"/>
        <v>0</v>
      </c>
      <c r="S384" s="22">
        <f t="shared" si="46"/>
        <v>0</v>
      </c>
      <c r="T384" s="22" t="e">
        <f t="shared" si="47"/>
        <v>#N/A</v>
      </c>
      <c r="U384" s="22" t="e">
        <f t="shared" si="48"/>
        <v>#N/A</v>
      </c>
      <c r="V384" s="22">
        <f t="shared" si="49"/>
        <v>1</v>
      </c>
      <c r="W384" s="22">
        <f t="shared" si="50"/>
        <v>0</v>
      </c>
      <c r="X384" s="22">
        <f t="shared" si="51"/>
        <v>3.2238000000000002</v>
      </c>
      <c r="Y384" s="22" t="e">
        <f t="shared" si="52"/>
        <v>#N/A</v>
      </c>
    </row>
    <row r="385" spans="1:25" ht="61" x14ac:dyDescent="0.2">
      <c r="A385" s="47"/>
      <c r="B385" s="2" t="s">
        <v>394</v>
      </c>
      <c r="C385" s="34">
        <v>8</v>
      </c>
      <c r="F385" s="6">
        <v>2.6762000000000001</v>
      </c>
      <c r="G385" s="1">
        <v>2.1909999999999998</v>
      </c>
      <c r="H385" s="7">
        <v>1.2214513920584209</v>
      </c>
      <c r="I385" s="6" t="e">
        <v>#N/A</v>
      </c>
      <c r="J385" s="1" t="e">
        <v>#N/A</v>
      </c>
      <c r="K385" s="7" t="e">
        <v>#N/A</v>
      </c>
      <c r="M385" s="1" t="s">
        <v>1397</v>
      </c>
      <c r="N385" s="23" t="s">
        <v>1533</v>
      </c>
      <c r="P385" s="2" t="s">
        <v>1307</v>
      </c>
      <c r="Q385" s="45">
        <v>3</v>
      </c>
      <c r="R385" s="22">
        <f t="shared" si="45"/>
        <v>0</v>
      </c>
      <c r="S385" s="22">
        <f t="shared" si="46"/>
        <v>1</v>
      </c>
      <c r="T385" s="22" t="e">
        <f t="shared" si="47"/>
        <v>#N/A</v>
      </c>
      <c r="U385" s="22">
        <f t="shared" si="48"/>
        <v>2.1909999999999998</v>
      </c>
      <c r="V385" s="22">
        <f t="shared" si="49"/>
        <v>0</v>
      </c>
      <c r="W385" s="22">
        <f t="shared" si="50"/>
        <v>1</v>
      </c>
      <c r="X385" s="22" t="e">
        <f t="shared" si="51"/>
        <v>#N/A</v>
      </c>
      <c r="Y385" s="22">
        <f t="shared" si="52"/>
        <v>2.1909999999999998</v>
      </c>
    </row>
    <row r="386" spans="1:25" ht="45" x14ac:dyDescent="0.2">
      <c r="A386" s="47"/>
      <c r="B386" s="2" t="s">
        <v>395</v>
      </c>
      <c r="C386" s="34">
        <v>7</v>
      </c>
      <c r="F386" s="6">
        <v>2.6789999999999998</v>
      </c>
      <c r="G386" s="1">
        <v>2.6579999999999999</v>
      </c>
      <c r="H386" s="7">
        <v>1.0079006772009029</v>
      </c>
      <c r="I386" s="6">
        <v>0</v>
      </c>
      <c r="J386" s="1">
        <v>0</v>
      </c>
      <c r="K386" s="7" t="s">
        <v>11</v>
      </c>
      <c r="M386" s="1" t="s">
        <v>1398</v>
      </c>
      <c r="N386" s="23" t="s">
        <v>1534</v>
      </c>
      <c r="O386" s="2" t="s">
        <v>1468</v>
      </c>
      <c r="P386" s="2" t="s">
        <v>1478</v>
      </c>
      <c r="Q386" s="45">
        <v>3</v>
      </c>
      <c r="R386" s="22">
        <f t="shared" si="45"/>
        <v>0</v>
      </c>
      <c r="S386" s="22">
        <f t="shared" si="46"/>
        <v>0</v>
      </c>
      <c r="T386" s="22" t="e">
        <f t="shared" si="47"/>
        <v>#N/A</v>
      </c>
      <c r="U386" s="22" t="e">
        <f t="shared" si="48"/>
        <v>#N/A</v>
      </c>
      <c r="V386" s="22">
        <f t="shared" si="49"/>
        <v>1</v>
      </c>
      <c r="W386" s="22">
        <f t="shared" si="50"/>
        <v>0</v>
      </c>
      <c r="X386" s="22">
        <f t="shared" si="51"/>
        <v>2.6579999999999999</v>
      </c>
      <c r="Y386" s="22" t="e">
        <f t="shared" si="52"/>
        <v>#N/A</v>
      </c>
    </row>
    <row r="387" spans="1:25" ht="45" x14ac:dyDescent="0.2">
      <c r="A387" s="47"/>
      <c r="B387" s="2" t="s">
        <v>396</v>
      </c>
      <c r="C387" s="34">
        <v>7</v>
      </c>
      <c r="F387" s="6">
        <v>2.8069999999999999</v>
      </c>
      <c r="G387" s="1">
        <v>2.964</v>
      </c>
      <c r="H387" s="7">
        <v>0.94703103913630227</v>
      </c>
      <c r="I387" s="6">
        <v>0</v>
      </c>
      <c r="J387" s="1">
        <v>0</v>
      </c>
      <c r="K387" s="7" t="s">
        <v>11</v>
      </c>
      <c r="M387" s="1" t="s">
        <v>1398</v>
      </c>
      <c r="N387" s="23" t="s">
        <v>1535</v>
      </c>
      <c r="O387" s="2" t="s">
        <v>1468</v>
      </c>
      <c r="P387" s="2" t="s">
        <v>1478</v>
      </c>
      <c r="Q387" s="45">
        <v>3</v>
      </c>
      <c r="R387" s="22">
        <f t="shared" si="45"/>
        <v>0</v>
      </c>
      <c r="S387" s="22">
        <f t="shared" si="46"/>
        <v>0</v>
      </c>
      <c r="T387" s="22" t="e">
        <f t="shared" si="47"/>
        <v>#N/A</v>
      </c>
      <c r="U387" s="22" t="e">
        <f t="shared" si="48"/>
        <v>#N/A</v>
      </c>
      <c r="V387" s="22">
        <f t="shared" si="49"/>
        <v>1</v>
      </c>
      <c r="W387" s="22">
        <f t="shared" si="50"/>
        <v>0</v>
      </c>
      <c r="X387" s="22">
        <f t="shared" si="51"/>
        <v>2.964</v>
      </c>
      <c r="Y387" s="22" t="e">
        <f t="shared" si="52"/>
        <v>#N/A</v>
      </c>
    </row>
    <row r="388" spans="1:25" x14ac:dyDescent="0.2">
      <c r="A388" s="47"/>
      <c r="B388" s="2" t="s">
        <v>397</v>
      </c>
      <c r="C388" s="34">
        <v>6</v>
      </c>
      <c r="F388" s="6">
        <v>2.8672</v>
      </c>
      <c r="G388" s="1">
        <v>3.0737000000000001</v>
      </c>
      <c r="H388" s="7">
        <v>0.93281712593942145</v>
      </c>
      <c r="I388" s="6">
        <v>0</v>
      </c>
      <c r="J388" s="1">
        <v>0</v>
      </c>
      <c r="K388" s="7" t="s">
        <v>11</v>
      </c>
      <c r="M388" s="1" t="s">
        <v>235</v>
      </c>
      <c r="P388" s="2" t="s">
        <v>1369</v>
      </c>
      <c r="Q388" s="45">
        <v>3</v>
      </c>
      <c r="R388" s="22">
        <f t="shared" ref="R388:R451" si="54">COUNTIF(P388,R$2)</f>
        <v>1</v>
      </c>
      <c r="S388" s="22">
        <f t="shared" ref="S388:S451" si="55">COUNTIF(P388,S$2)</f>
        <v>0</v>
      </c>
      <c r="T388" s="22">
        <f t="shared" ref="T388:T451" si="56">IF(R388=1,G388,#N/A)</f>
        <v>3.0737000000000001</v>
      </c>
      <c r="U388" s="22" t="e">
        <f t="shared" ref="U388:U451" si="57">IF(S388=1,G388,#N/A)</f>
        <v>#N/A</v>
      </c>
      <c r="V388" s="22">
        <f t="shared" ref="V388:V451" si="58">COUNTIF(P388,V$2)</f>
        <v>1</v>
      </c>
      <c r="W388" s="22">
        <f t="shared" ref="W388:W451" si="59">COUNTIF(P388,W$2)</f>
        <v>0</v>
      </c>
      <c r="X388" s="22">
        <f t="shared" ref="X388:X451" si="60">IF(V388=1,G388,#N/A)</f>
        <v>3.0737000000000001</v>
      </c>
      <c r="Y388" s="22" t="e">
        <f t="shared" ref="Y388:Y451" si="61">IF(W388=1,G388,#N/A)</f>
        <v>#N/A</v>
      </c>
    </row>
    <row r="389" spans="1:25" x14ac:dyDescent="0.2">
      <c r="A389" s="47"/>
      <c r="B389" s="2" t="s">
        <v>398</v>
      </c>
      <c r="F389" s="6">
        <v>2.7846000000000002</v>
      </c>
      <c r="G389" s="1">
        <v>2.9964</v>
      </c>
      <c r="H389" s="7">
        <v>0.92931517821385667</v>
      </c>
      <c r="I389" s="6" t="e">
        <v>#N/A</v>
      </c>
      <c r="J389" s="1" t="e">
        <v>#N/A</v>
      </c>
      <c r="K389" s="7" t="e">
        <v>#N/A</v>
      </c>
      <c r="L389" s="6" t="s">
        <v>1324</v>
      </c>
      <c r="O389" s="2" t="s">
        <v>1468</v>
      </c>
      <c r="P389" s="2" t="s">
        <v>1478</v>
      </c>
      <c r="Q389" s="45">
        <v>2</v>
      </c>
      <c r="R389" s="22">
        <f t="shared" si="54"/>
        <v>0</v>
      </c>
      <c r="S389" s="22">
        <f t="shared" si="55"/>
        <v>0</v>
      </c>
      <c r="T389" s="22" t="e">
        <f t="shared" si="56"/>
        <v>#N/A</v>
      </c>
      <c r="U389" s="22" t="e">
        <f t="shared" si="57"/>
        <v>#N/A</v>
      </c>
      <c r="V389" s="22">
        <f t="shared" si="58"/>
        <v>1</v>
      </c>
      <c r="W389" s="22">
        <f t="shared" si="59"/>
        <v>0</v>
      </c>
      <c r="X389" s="22">
        <f t="shared" si="60"/>
        <v>2.9964</v>
      </c>
      <c r="Y389" s="22" t="e">
        <f t="shared" si="61"/>
        <v>#N/A</v>
      </c>
    </row>
    <row r="390" spans="1:25" ht="45" x14ac:dyDescent="0.2">
      <c r="A390" s="47"/>
      <c r="B390" s="2" t="s">
        <v>399</v>
      </c>
      <c r="C390" s="34">
        <v>7</v>
      </c>
      <c r="F390" s="6">
        <v>3.0209999999999999</v>
      </c>
      <c r="G390" s="1">
        <v>3.3508</v>
      </c>
      <c r="H390" s="7">
        <v>0.90157574310612387</v>
      </c>
      <c r="I390" s="6">
        <v>0</v>
      </c>
      <c r="J390" s="1">
        <v>0</v>
      </c>
      <c r="K390" s="7" t="s">
        <v>11</v>
      </c>
      <c r="M390" s="1" t="s">
        <v>1349</v>
      </c>
      <c r="N390" s="23" t="s">
        <v>1507</v>
      </c>
      <c r="O390" s="2" t="s">
        <v>1468</v>
      </c>
      <c r="P390" s="2" t="s">
        <v>1478</v>
      </c>
      <c r="Q390" s="45">
        <v>3</v>
      </c>
      <c r="R390" s="22">
        <f t="shared" si="54"/>
        <v>0</v>
      </c>
      <c r="S390" s="22">
        <f t="shared" si="55"/>
        <v>0</v>
      </c>
      <c r="T390" s="22" t="e">
        <f t="shared" si="56"/>
        <v>#N/A</v>
      </c>
      <c r="U390" s="22" t="e">
        <f t="shared" si="57"/>
        <v>#N/A</v>
      </c>
      <c r="V390" s="22">
        <f t="shared" si="58"/>
        <v>1</v>
      </c>
      <c r="W390" s="22">
        <f t="shared" si="59"/>
        <v>0</v>
      </c>
      <c r="X390" s="22">
        <f t="shared" si="60"/>
        <v>3.3508</v>
      </c>
      <c r="Y390" s="22" t="e">
        <f t="shared" si="61"/>
        <v>#N/A</v>
      </c>
    </row>
    <row r="391" spans="1:25" x14ac:dyDescent="0.2">
      <c r="A391" s="47"/>
      <c r="B391" s="2" t="s">
        <v>400</v>
      </c>
      <c r="C391" s="34">
        <v>7</v>
      </c>
      <c r="F391" s="6">
        <v>2.8010000000000002</v>
      </c>
      <c r="G391" s="1">
        <v>2.9681000000000002</v>
      </c>
      <c r="H391" s="7">
        <v>0.94370135777096453</v>
      </c>
      <c r="I391" s="6">
        <v>0</v>
      </c>
      <c r="J391" s="1">
        <v>0</v>
      </c>
      <c r="K391" s="7" t="s">
        <v>11</v>
      </c>
      <c r="L391" s="6" t="s">
        <v>1324</v>
      </c>
      <c r="O391" s="2" t="s">
        <v>1468</v>
      </c>
      <c r="P391" s="2" t="s">
        <v>1478</v>
      </c>
      <c r="Q391" s="45">
        <v>2</v>
      </c>
      <c r="R391" s="22">
        <f t="shared" si="54"/>
        <v>0</v>
      </c>
      <c r="S391" s="22">
        <f t="shared" si="55"/>
        <v>0</v>
      </c>
      <c r="T391" s="22" t="e">
        <f t="shared" si="56"/>
        <v>#N/A</v>
      </c>
      <c r="U391" s="22" t="e">
        <f t="shared" si="57"/>
        <v>#N/A</v>
      </c>
      <c r="V391" s="22">
        <f t="shared" si="58"/>
        <v>1</v>
      </c>
      <c r="W391" s="22">
        <f t="shared" si="59"/>
        <v>0</v>
      </c>
      <c r="X391" s="22">
        <f t="shared" si="60"/>
        <v>2.9681000000000002</v>
      </c>
      <c r="Y391" s="22" t="e">
        <f t="shared" si="61"/>
        <v>#N/A</v>
      </c>
    </row>
    <row r="392" spans="1:25" x14ac:dyDescent="0.2">
      <c r="A392" s="47"/>
      <c r="B392" s="2" t="s">
        <v>401</v>
      </c>
      <c r="C392" s="34">
        <f>1+0.88*6</f>
        <v>6.28</v>
      </c>
      <c r="F392" s="6">
        <v>2.8927738418341664</v>
      </c>
      <c r="G392" s="1">
        <v>3.0467</v>
      </c>
      <c r="H392" s="7">
        <v>0.94947774373393068</v>
      </c>
      <c r="I392" s="6" t="e">
        <v>#N/A</v>
      </c>
      <c r="J392" s="1" t="e">
        <v>#N/A</v>
      </c>
      <c r="K392" s="7" t="e">
        <v>#N/A</v>
      </c>
      <c r="L392" s="6" t="s">
        <v>1324</v>
      </c>
      <c r="P392" s="2" t="s">
        <v>1478</v>
      </c>
      <c r="Q392" s="45">
        <v>4</v>
      </c>
      <c r="R392" s="22">
        <f t="shared" si="54"/>
        <v>0</v>
      </c>
      <c r="S392" s="22">
        <f t="shared" si="55"/>
        <v>0</v>
      </c>
      <c r="T392" s="22" t="e">
        <f t="shared" si="56"/>
        <v>#N/A</v>
      </c>
      <c r="U392" s="22" t="e">
        <f t="shared" si="57"/>
        <v>#N/A</v>
      </c>
      <c r="V392" s="22">
        <f t="shared" si="58"/>
        <v>1</v>
      </c>
      <c r="W392" s="22">
        <f t="shared" si="59"/>
        <v>0</v>
      </c>
      <c r="X392" s="22">
        <f t="shared" si="60"/>
        <v>3.0467</v>
      </c>
      <c r="Y392" s="22" t="e">
        <f t="shared" si="61"/>
        <v>#N/A</v>
      </c>
    </row>
    <row r="393" spans="1:25" x14ac:dyDescent="0.2">
      <c r="A393" s="47"/>
      <c r="B393" s="2" t="s">
        <v>402</v>
      </c>
      <c r="C393" s="34">
        <f>1+0.88*6</f>
        <v>6.28</v>
      </c>
      <c r="F393" s="6">
        <v>2.8736819587421292</v>
      </c>
      <c r="G393" s="1">
        <v>3.0419999999999998</v>
      </c>
      <c r="H393" s="7">
        <v>0.94466862549050934</v>
      </c>
      <c r="I393" s="6" t="e">
        <v>#N/A</v>
      </c>
      <c r="J393" s="1" t="e">
        <v>#N/A</v>
      </c>
      <c r="K393" s="7" t="e">
        <v>#N/A</v>
      </c>
      <c r="L393" s="6" t="s">
        <v>1324</v>
      </c>
      <c r="P393" s="2" t="s">
        <v>1478</v>
      </c>
      <c r="Q393" s="45">
        <v>4</v>
      </c>
      <c r="R393" s="22">
        <f t="shared" si="54"/>
        <v>0</v>
      </c>
      <c r="S393" s="22">
        <f t="shared" si="55"/>
        <v>0</v>
      </c>
      <c r="T393" s="22" t="e">
        <f t="shared" si="56"/>
        <v>#N/A</v>
      </c>
      <c r="U393" s="22" t="e">
        <f t="shared" si="57"/>
        <v>#N/A</v>
      </c>
      <c r="V393" s="22">
        <f t="shared" si="58"/>
        <v>1</v>
      </c>
      <c r="W393" s="22">
        <f t="shared" si="59"/>
        <v>0</v>
      </c>
      <c r="X393" s="22">
        <f t="shared" si="60"/>
        <v>3.0419999999999998</v>
      </c>
      <c r="Y393" s="22" t="e">
        <f t="shared" si="61"/>
        <v>#N/A</v>
      </c>
    </row>
    <row r="394" spans="1:25" x14ac:dyDescent="0.2">
      <c r="A394" s="47"/>
      <c r="B394" s="2" t="s">
        <v>403</v>
      </c>
      <c r="C394" s="34">
        <v>8</v>
      </c>
      <c r="F394" s="6">
        <v>2.7527666991592294</v>
      </c>
      <c r="G394" s="1">
        <v>2.3188</v>
      </c>
      <c r="H394" s="7">
        <v>1.1871514141621655</v>
      </c>
      <c r="I394" s="6" t="e">
        <v>#N/A</v>
      </c>
      <c r="J394" s="1" t="e">
        <v>#N/A</v>
      </c>
      <c r="K394" s="7" t="e">
        <v>#N/A</v>
      </c>
      <c r="P394" s="2" t="s">
        <v>1477</v>
      </c>
      <c r="Q394" s="45">
        <v>4</v>
      </c>
      <c r="R394" s="22">
        <f t="shared" si="54"/>
        <v>0</v>
      </c>
      <c r="S394" s="22">
        <f t="shared" si="55"/>
        <v>0</v>
      </c>
      <c r="T394" s="22" t="e">
        <f t="shared" si="56"/>
        <v>#N/A</v>
      </c>
      <c r="U394" s="22" t="e">
        <f t="shared" si="57"/>
        <v>#N/A</v>
      </c>
      <c r="V394" s="22">
        <f t="shared" si="58"/>
        <v>0</v>
      </c>
      <c r="W394" s="22">
        <f t="shared" si="59"/>
        <v>1</v>
      </c>
      <c r="X394" s="22" t="e">
        <f t="shared" si="60"/>
        <v>#N/A</v>
      </c>
      <c r="Y394" s="22">
        <f t="shared" si="61"/>
        <v>2.3188</v>
      </c>
    </row>
    <row r="395" spans="1:25" x14ac:dyDescent="0.2">
      <c r="A395" s="47"/>
      <c r="B395" s="2" t="s">
        <v>404</v>
      </c>
      <c r="C395" s="34">
        <f>1+0.836*6</f>
        <v>6.016</v>
      </c>
      <c r="F395" s="6">
        <v>2.837195248832904</v>
      </c>
      <c r="G395" s="1">
        <v>3.0167000000000002</v>
      </c>
      <c r="H395" s="7">
        <v>0.94049632009576811</v>
      </c>
      <c r="I395" s="6" t="e">
        <v>#N/A</v>
      </c>
      <c r="J395" s="1" t="e">
        <v>#N/A</v>
      </c>
      <c r="K395" s="7" t="e">
        <v>#N/A</v>
      </c>
      <c r="L395" s="6" t="s">
        <v>1324</v>
      </c>
      <c r="P395" s="2" t="s">
        <v>1478</v>
      </c>
      <c r="Q395" s="45">
        <v>4</v>
      </c>
      <c r="R395" s="22">
        <f t="shared" si="54"/>
        <v>0</v>
      </c>
      <c r="S395" s="22">
        <f t="shared" si="55"/>
        <v>0</v>
      </c>
      <c r="T395" s="22" t="e">
        <f t="shared" si="56"/>
        <v>#N/A</v>
      </c>
      <c r="U395" s="22" t="e">
        <f t="shared" si="57"/>
        <v>#N/A</v>
      </c>
      <c r="V395" s="22">
        <f t="shared" si="58"/>
        <v>1</v>
      </c>
      <c r="W395" s="22">
        <f t="shared" si="59"/>
        <v>0</v>
      </c>
      <c r="X395" s="22">
        <f t="shared" si="60"/>
        <v>3.0167000000000002</v>
      </c>
      <c r="Y395" s="22" t="e">
        <f t="shared" si="61"/>
        <v>#N/A</v>
      </c>
    </row>
    <row r="396" spans="1:25" x14ac:dyDescent="0.2">
      <c r="A396" s="47"/>
      <c r="B396" s="2" t="s">
        <v>405</v>
      </c>
      <c r="C396" s="34">
        <f>1+0.75*6</f>
        <v>5.5</v>
      </c>
      <c r="F396" s="6">
        <v>3.0221743827913041</v>
      </c>
      <c r="G396" s="1">
        <v>3.2864</v>
      </c>
      <c r="H396" s="7">
        <v>0.91960028687661399</v>
      </c>
      <c r="I396" s="6" t="e">
        <v>#N/A</v>
      </c>
      <c r="J396" s="1" t="e">
        <v>#N/A</v>
      </c>
      <c r="K396" s="7" t="e">
        <v>#N/A</v>
      </c>
      <c r="L396" s="6" t="s">
        <v>1324</v>
      </c>
      <c r="P396" s="2" t="s">
        <v>1478</v>
      </c>
      <c r="Q396" s="45">
        <v>4</v>
      </c>
      <c r="R396" s="22">
        <f t="shared" si="54"/>
        <v>0</v>
      </c>
      <c r="S396" s="22">
        <f t="shared" si="55"/>
        <v>0</v>
      </c>
      <c r="T396" s="22" t="e">
        <f t="shared" si="56"/>
        <v>#N/A</v>
      </c>
      <c r="U396" s="22" t="e">
        <f t="shared" si="57"/>
        <v>#N/A</v>
      </c>
      <c r="V396" s="22">
        <f t="shared" si="58"/>
        <v>1</v>
      </c>
      <c r="W396" s="22">
        <f t="shared" si="59"/>
        <v>0</v>
      </c>
      <c r="X396" s="22">
        <f t="shared" si="60"/>
        <v>3.2864</v>
      </c>
      <c r="Y396" s="22" t="e">
        <f t="shared" si="61"/>
        <v>#N/A</v>
      </c>
    </row>
    <row r="397" spans="1:25" x14ac:dyDescent="0.2">
      <c r="A397" s="47"/>
      <c r="B397" s="2" t="s">
        <v>406</v>
      </c>
      <c r="C397" s="34">
        <f>4-0.21*2-0.79*3+0.9*5</f>
        <v>5.71</v>
      </c>
      <c r="F397" s="6">
        <v>2.6222418584200051</v>
      </c>
      <c r="G397" s="1">
        <v>2.8430200000000001</v>
      </c>
      <c r="H397" s="7">
        <v>0.92234379582978843</v>
      </c>
      <c r="I397" s="6" t="e">
        <v>#N/A</v>
      </c>
      <c r="J397" s="1" t="e">
        <v>#N/A</v>
      </c>
      <c r="K397" s="7" t="e">
        <v>#N/A</v>
      </c>
      <c r="L397" s="6" t="s">
        <v>1324</v>
      </c>
      <c r="P397" s="2" t="s">
        <v>1478</v>
      </c>
      <c r="Q397" s="45">
        <v>4</v>
      </c>
      <c r="R397" s="22">
        <f t="shared" si="54"/>
        <v>0</v>
      </c>
      <c r="S397" s="22">
        <f t="shared" si="55"/>
        <v>0</v>
      </c>
      <c r="T397" s="22" t="e">
        <f t="shared" si="56"/>
        <v>#N/A</v>
      </c>
      <c r="U397" s="22" t="e">
        <f t="shared" si="57"/>
        <v>#N/A</v>
      </c>
      <c r="V397" s="22">
        <f t="shared" si="58"/>
        <v>1</v>
      </c>
      <c r="W397" s="22">
        <f t="shared" si="59"/>
        <v>0</v>
      </c>
      <c r="X397" s="22">
        <f t="shared" si="60"/>
        <v>2.8430200000000001</v>
      </c>
      <c r="Y397" s="22" t="e">
        <f t="shared" si="61"/>
        <v>#N/A</v>
      </c>
    </row>
    <row r="398" spans="1:25" x14ac:dyDescent="0.2">
      <c r="A398" s="47"/>
      <c r="B398" s="2" t="s">
        <v>407</v>
      </c>
      <c r="C398" s="34">
        <f>0.885*6+1</f>
        <v>6.3100000000000005</v>
      </c>
      <c r="F398" s="6">
        <v>2.7011479041326116</v>
      </c>
      <c r="G398" s="1">
        <v>2.8685999999999998</v>
      </c>
      <c r="H398" s="7">
        <v>0.94162584680074313</v>
      </c>
      <c r="I398" s="6" t="e">
        <v>#N/A</v>
      </c>
      <c r="J398" s="1" t="e">
        <v>#N/A</v>
      </c>
      <c r="K398" s="7" t="e">
        <v>#N/A</v>
      </c>
      <c r="L398" s="6" t="s">
        <v>1324</v>
      </c>
      <c r="P398" s="2" t="s">
        <v>1478</v>
      </c>
      <c r="Q398" s="45">
        <v>4</v>
      </c>
      <c r="R398" s="22">
        <f t="shared" si="54"/>
        <v>0</v>
      </c>
      <c r="S398" s="22">
        <f t="shared" si="55"/>
        <v>0</v>
      </c>
      <c r="T398" s="22" t="e">
        <f t="shared" si="56"/>
        <v>#N/A</v>
      </c>
      <c r="U398" s="22" t="e">
        <f t="shared" si="57"/>
        <v>#N/A</v>
      </c>
      <c r="V398" s="22">
        <f t="shared" si="58"/>
        <v>1</v>
      </c>
      <c r="W398" s="22">
        <f t="shared" si="59"/>
        <v>0</v>
      </c>
      <c r="X398" s="22">
        <f t="shared" si="60"/>
        <v>2.8685999999999998</v>
      </c>
      <c r="Y398" s="22" t="e">
        <f t="shared" si="61"/>
        <v>#N/A</v>
      </c>
    </row>
    <row r="399" spans="1:25" x14ac:dyDescent="0.2">
      <c r="A399" s="47"/>
      <c r="B399" s="2" t="s">
        <v>408</v>
      </c>
      <c r="C399" s="34">
        <f>0.91*6+1</f>
        <v>6.46</v>
      </c>
      <c r="F399" s="6">
        <v>2.9323718215806132</v>
      </c>
      <c r="G399" s="1">
        <v>2.8547799999999999</v>
      </c>
      <c r="H399" s="7">
        <v>1.0271796150948982</v>
      </c>
      <c r="I399" s="6" t="e">
        <v>#N/A</v>
      </c>
      <c r="J399" s="1" t="e">
        <v>#N/A</v>
      </c>
      <c r="K399" s="7" t="e">
        <v>#N/A</v>
      </c>
      <c r="L399" s="6" t="s">
        <v>1324</v>
      </c>
      <c r="P399" s="2" t="s">
        <v>1478</v>
      </c>
      <c r="Q399" s="45">
        <v>4</v>
      </c>
      <c r="R399" s="22">
        <f t="shared" si="54"/>
        <v>0</v>
      </c>
      <c r="S399" s="22">
        <f t="shared" si="55"/>
        <v>0</v>
      </c>
      <c r="T399" s="22" t="e">
        <f t="shared" si="56"/>
        <v>#N/A</v>
      </c>
      <c r="U399" s="22" t="e">
        <f t="shared" si="57"/>
        <v>#N/A</v>
      </c>
      <c r="V399" s="22">
        <f t="shared" si="58"/>
        <v>1</v>
      </c>
      <c r="W399" s="22">
        <f t="shared" si="59"/>
        <v>0</v>
      </c>
      <c r="X399" s="22">
        <f t="shared" si="60"/>
        <v>2.8547799999999999</v>
      </c>
      <c r="Y399" s="22" t="e">
        <f t="shared" si="61"/>
        <v>#N/A</v>
      </c>
    </row>
    <row r="400" spans="1:25" x14ac:dyDescent="0.2">
      <c r="A400" s="47"/>
      <c r="B400" s="2" t="s">
        <v>409</v>
      </c>
      <c r="C400" s="34">
        <v>8</v>
      </c>
      <c r="F400" s="6">
        <v>2.7860714285531163</v>
      </c>
      <c r="G400" s="1">
        <v>2.3010000000000002</v>
      </c>
      <c r="H400" s="7">
        <v>1.2108089650382947</v>
      </c>
      <c r="I400" s="6" t="e">
        <v>#N/A</v>
      </c>
      <c r="J400" s="1" t="e">
        <v>#N/A</v>
      </c>
      <c r="K400" s="7" t="e">
        <v>#N/A</v>
      </c>
      <c r="P400" s="2" t="s">
        <v>1477</v>
      </c>
      <c r="Q400" s="45">
        <v>4</v>
      </c>
      <c r="R400" s="22">
        <f t="shared" si="54"/>
        <v>0</v>
      </c>
      <c r="S400" s="22">
        <f t="shared" si="55"/>
        <v>0</v>
      </c>
      <c r="T400" s="22" t="e">
        <f t="shared" si="56"/>
        <v>#N/A</v>
      </c>
      <c r="U400" s="22" t="e">
        <f t="shared" si="57"/>
        <v>#N/A</v>
      </c>
      <c r="V400" s="22">
        <f t="shared" si="58"/>
        <v>0</v>
      </c>
      <c r="W400" s="22">
        <f t="shared" si="59"/>
        <v>1</v>
      </c>
      <c r="X400" s="22" t="e">
        <f t="shared" si="60"/>
        <v>#N/A</v>
      </c>
      <c r="Y400" s="22">
        <f t="shared" si="61"/>
        <v>2.3010000000000002</v>
      </c>
    </row>
    <row r="401" spans="1:25" x14ac:dyDescent="0.2">
      <c r="A401" s="47"/>
      <c r="B401" s="2" t="s">
        <v>410</v>
      </c>
      <c r="C401" s="34">
        <v>8</v>
      </c>
      <c r="F401" s="6">
        <v>2.8209317928656126</v>
      </c>
      <c r="G401" s="1">
        <v>2.3250000000000002</v>
      </c>
      <c r="H401" s="7">
        <v>1.2133039969314461</v>
      </c>
      <c r="I401" s="6" t="e">
        <v>#N/A</v>
      </c>
      <c r="J401" s="1" t="e">
        <v>#N/A</v>
      </c>
      <c r="K401" s="7" t="e">
        <v>#N/A</v>
      </c>
      <c r="P401" s="2" t="s">
        <v>1477</v>
      </c>
      <c r="Q401" s="45">
        <v>4</v>
      </c>
      <c r="R401" s="22">
        <f t="shared" si="54"/>
        <v>0</v>
      </c>
      <c r="S401" s="22">
        <f t="shared" si="55"/>
        <v>0</v>
      </c>
      <c r="T401" s="22" t="e">
        <f t="shared" si="56"/>
        <v>#N/A</v>
      </c>
      <c r="U401" s="22" t="e">
        <f t="shared" si="57"/>
        <v>#N/A</v>
      </c>
      <c r="V401" s="22">
        <f t="shared" si="58"/>
        <v>0</v>
      </c>
      <c r="W401" s="22">
        <f t="shared" si="59"/>
        <v>1</v>
      </c>
      <c r="X401" s="22" t="e">
        <f t="shared" si="60"/>
        <v>#N/A</v>
      </c>
      <c r="Y401" s="22">
        <f t="shared" si="61"/>
        <v>2.3250000000000002</v>
      </c>
    </row>
    <row r="402" spans="1:25" x14ac:dyDescent="0.2">
      <c r="A402" s="47"/>
      <c r="B402" s="2" t="s">
        <v>411</v>
      </c>
      <c r="C402" s="34">
        <v>8</v>
      </c>
      <c r="F402" s="6">
        <v>2.8489332214006002</v>
      </c>
      <c r="G402" s="1">
        <v>2.34</v>
      </c>
      <c r="H402" s="7">
        <v>1.2174928296583762</v>
      </c>
      <c r="I402" s="6" t="e">
        <v>#N/A</v>
      </c>
      <c r="J402" s="1" t="e">
        <v>#N/A</v>
      </c>
      <c r="K402" s="7" t="e">
        <v>#N/A</v>
      </c>
      <c r="P402" s="2" t="s">
        <v>1477</v>
      </c>
      <c r="Q402" s="45">
        <v>4</v>
      </c>
      <c r="R402" s="22">
        <f t="shared" si="54"/>
        <v>0</v>
      </c>
      <c r="S402" s="22">
        <f t="shared" si="55"/>
        <v>0</v>
      </c>
      <c r="T402" s="22" t="e">
        <f t="shared" si="56"/>
        <v>#N/A</v>
      </c>
      <c r="U402" s="22" t="e">
        <f t="shared" si="57"/>
        <v>#N/A</v>
      </c>
      <c r="V402" s="22">
        <f t="shared" si="58"/>
        <v>0</v>
      </c>
      <c r="W402" s="22">
        <f t="shared" si="59"/>
        <v>1</v>
      </c>
      <c r="X402" s="22" t="e">
        <f t="shared" si="60"/>
        <v>#N/A</v>
      </c>
      <c r="Y402" s="22">
        <f t="shared" si="61"/>
        <v>2.34</v>
      </c>
    </row>
    <row r="403" spans="1:25" x14ac:dyDescent="0.2">
      <c r="A403" s="47"/>
      <c r="B403" s="2" t="s">
        <v>412</v>
      </c>
      <c r="C403" s="34">
        <f>0.95*6+1</f>
        <v>6.6999999999999993</v>
      </c>
      <c r="F403" s="6">
        <v>2.8439834739322944</v>
      </c>
      <c r="G403" s="1">
        <v>2.9750999999999999</v>
      </c>
      <c r="H403" s="7">
        <v>0.95592869951675397</v>
      </c>
      <c r="I403" s="6" t="e">
        <v>#N/A</v>
      </c>
      <c r="J403" s="1" t="e">
        <v>#N/A</v>
      </c>
      <c r="K403" s="7" t="e">
        <v>#N/A</v>
      </c>
      <c r="L403" s="6" t="s">
        <v>1324</v>
      </c>
      <c r="P403" s="2" t="s">
        <v>1478</v>
      </c>
      <c r="Q403" s="45">
        <v>4</v>
      </c>
      <c r="R403" s="22">
        <f t="shared" si="54"/>
        <v>0</v>
      </c>
      <c r="S403" s="22">
        <f t="shared" si="55"/>
        <v>0</v>
      </c>
      <c r="T403" s="22" t="e">
        <f t="shared" si="56"/>
        <v>#N/A</v>
      </c>
      <c r="U403" s="22" t="e">
        <f t="shared" si="57"/>
        <v>#N/A</v>
      </c>
      <c r="V403" s="22">
        <f t="shared" si="58"/>
        <v>1</v>
      </c>
      <c r="W403" s="22">
        <f t="shared" si="59"/>
        <v>0</v>
      </c>
      <c r="X403" s="22">
        <f t="shared" si="60"/>
        <v>2.9750999999999999</v>
      </c>
      <c r="Y403" s="22" t="e">
        <f t="shared" si="61"/>
        <v>#N/A</v>
      </c>
    </row>
    <row r="404" spans="1:25" x14ac:dyDescent="0.2">
      <c r="A404" s="47"/>
      <c r="B404" s="2" t="s">
        <v>413</v>
      </c>
      <c r="C404" s="34">
        <f>0.9*6+1</f>
        <v>6.4</v>
      </c>
      <c r="F404" s="6">
        <v>2.9224723266440011</v>
      </c>
      <c r="G404" s="1">
        <v>3.1640000000000001</v>
      </c>
      <c r="H404" s="7">
        <v>0.92366382005183345</v>
      </c>
      <c r="I404" s="6" t="e">
        <v>#N/A</v>
      </c>
      <c r="J404" s="1" t="e">
        <v>#N/A</v>
      </c>
      <c r="K404" s="7" t="e">
        <v>#N/A</v>
      </c>
      <c r="L404" s="6" t="s">
        <v>1324</v>
      </c>
      <c r="P404" s="2" t="s">
        <v>1478</v>
      </c>
      <c r="Q404" s="45">
        <v>4</v>
      </c>
      <c r="R404" s="22">
        <f t="shared" si="54"/>
        <v>0</v>
      </c>
      <c r="S404" s="22">
        <f t="shared" si="55"/>
        <v>0</v>
      </c>
      <c r="T404" s="22" t="e">
        <f t="shared" si="56"/>
        <v>#N/A</v>
      </c>
      <c r="U404" s="22" t="e">
        <f t="shared" si="57"/>
        <v>#N/A</v>
      </c>
      <c r="V404" s="22">
        <f t="shared" si="58"/>
        <v>1</v>
      </c>
      <c r="W404" s="22">
        <f t="shared" si="59"/>
        <v>0</v>
      </c>
      <c r="X404" s="22">
        <f t="shared" si="60"/>
        <v>3.1640000000000001</v>
      </c>
      <c r="Y404" s="22" t="e">
        <f t="shared" si="61"/>
        <v>#N/A</v>
      </c>
    </row>
    <row r="405" spans="1:25" ht="45" x14ac:dyDescent="0.2">
      <c r="A405" s="47"/>
      <c r="B405" s="2" t="s">
        <v>414</v>
      </c>
      <c r="C405" s="34">
        <f>0.8*6+1</f>
        <v>5.8000000000000007</v>
      </c>
      <c r="F405" s="6">
        <v>3.0950063812535187</v>
      </c>
      <c r="G405" s="1">
        <v>3.2879999999999998</v>
      </c>
      <c r="H405" s="7">
        <v>0.94130364393355193</v>
      </c>
      <c r="I405" s="6" t="e">
        <v>#N/A</v>
      </c>
      <c r="J405" s="1" t="e">
        <v>#N/A</v>
      </c>
      <c r="K405" s="7" t="e">
        <v>#N/A</v>
      </c>
      <c r="L405" s="6">
        <v>0.14000000000000001</v>
      </c>
      <c r="M405" s="1" t="s">
        <v>1388</v>
      </c>
      <c r="N405" s="23" t="s">
        <v>1528</v>
      </c>
      <c r="P405" s="2" t="s">
        <v>1477</v>
      </c>
      <c r="Q405" s="45">
        <v>3</v>
      </c>
      <c r="R405" s="22">
        <f t="shared" si="54"/>
        <v>0</v>
      </c>
      <c r="S405" s="22">
        <f t="shared" si="55"/>
        <v>0</v>
      </c>
      <c r="T405" s="22" t="e">
        <f t="shared" si="56"/>
        <v>#N/A</v>
      </c>
      <c r="U405" s="22" t="e">
        <f t="shared" si="57"/>
        <v>#N/A</v>
      </c>
      <c r="V405" s="22">
        <f t="shared" si="58"/>
        <v>0</v>
      </c>
      <c r="W405" s="22">
        <f t="shared" si="59"/>
        <v>1</v>
      </c>
      <c r="X405" s="22" t="e">
        <f t="shared" si="60"/>
        <v>#N/A</v>
      </c>
      <c r="Y405" s="22">
        <f t="shared" si="61"/>
        <v>3.2879999999999998</v>
      </c>
    </row>
    <row r="406" spans="1:25" x14ac:dyDescent="0.2">
      <c r="A406" s="47"/>
      <c r="B406" s="2" t="s">
        <v>415</v>
      </c>
      <c r="C406" s="34">
        <f>0.9*6+1</f>
        <v>6.4</v>
      </c>
      <c r="F406" s="6">
        <v>3.1112698372208096</v>
      </c>
      <c r="G406" s="1">
        <v>3.3176100000000002</v>
      </c>
      <c r="H406" s="7">
        <v>0.93780457534816009</v>
      </c>
      <c r="I406" s="6" t="e">
        <v>#N/A</v>
      </c>
      <c r="J406" s="1" t="e">
        <v>#N/A</v>
      </c>
      <c r="K406" s="7" t="e">
        <v>#N/A</v>
      </c>
      <c r="L406" s="6" t="s">
        <v>1324</v>
      </c>
      <c r="P406" s="2" t="s">
        <v>1478</v>
      </c>
      <c r="Q406" s="45">
        <v>4</v>
      </c>
      <c r="R406" s="22">
        <f t="shared" si="54"/>
        <v>0</v>
      </c>
      <c r="S406" s="22">
        <f t="shared" si="55"/>
        <v>0</v>
      </c>
      <c r="T406" s="22" t="e">
        <f t="shared" si="56"/>
        <v>#N/A</v>
      </c>
      <c r="U406" s="22" t="e">
        <f t="shared" si="57"/>
        <v>#N/A</v>
      </c>
      <c r="V406" s="22">
        <f t="shared" si="58"/>
        <v>1</v>
      </c>
      <c r="W406" s="22">
        <f t="shared" si="59"/>
        <v>0</v>
      </c>
      <c r="X406" s="22">
        <f t="shared" si="60"/>
        <v>3.3176100000000002</v>
      </c>
      <c r="Y406" s="22" t="e">
        <f t="shared" si="61"/>
        <v>#N/A</v>
      </c>
    </row>
    <row r="407" spans="1:25" x14ac:dyDescent="0.2">
      <c r="A407" s="47"/>
      <c r="B407" s="2" t="s">
        <v>416</v>
      </c>
      <c r="C407" s="34">
        <f>5*0.8+4*0.2+1</f>
        <v>5.8</v>
      </c>
      <c r="F407" s="6">
        <v>3.0759852088396009</v>
      </c>
      <c r="G407" s="1">
        <v>3.3348</v>
      </c>
      <c r="H407" s="7">
        <v>0.92238971117896151</v>
      </c>
      <c r="I407" s="6" t="e">
        <v>#N/A</v>
      </c>
      <c r="J407" s="1" t="e">
        <v>#N/A</v>
      </c>
      <c r="K407" s="7" t="e">
        <v>#N/A</v>
      </c>
      <c r="L407" s="6" t="s">
        <v>1324</v>
      </c>
      <c r="P407" s="2" t="s">
        <v>1478</v>
      </c>
      <c r="Q407" s="45">
        <v>4</v>
      </c>
      <c r="R407" s="22">
        <f t="shared" si="54"/>
        <v>0</v>
      </c>
      <c r="S407" s="22">
        <f t="shared" si="55"/>
        <v>0</v>
      </c>
      <c r="T407" s="22" t="e">
        <f t="shared" si="56"/>
        <v>#N/A</v>
      </c>
      <c r="U407" s="22" t="e">
        <f t="shared" si="57"/>
        <v>#N/A</v>
      </c>
      <c r="V407" s="22">
        <f t="shared" si="58"/>
        <v>1</v>
      </c>
      <c r="W407" s="22">
        <f t="shared" si="59"/>
        <v>0</v>
      </c>
      <c r="X407" s="22">
        <f t="shared" si="60"/>
        <v>3.3348</v>
      </c>
      <c r="Y407" s="22" t="e">
        <f t="shared" si="61"/>
        <v>#N/A</v>
      </c>
    </row>
    <row r="408" spans="1:25" x14ac:dyDescent="0.2">
      <c r="A408" s="47"/>
      <c r="B408" s="2" t="s">
        <v>417</v>
      </c>
      <c r="F408" s="6">
        <v>2.1354624791833738</v>
      </c>
      <c r="G408" s="1">
        <v>1.927</v>
      </c>
      <c r="H408" s="7">
        <v>1.1081798023785023</v>
      </c>
      <c r="I408" s="6" t="e">
        <v>#N/A</v>
      </c>
      <c r="J408" s="1" t="e">
        <v>#N/A</v>
      </c>
      <c r="K408" s="7" t="e">
        <v>#N/A</v>
      </c>
      <c r="L408" s="6" t="s">
        <v>1324</v>
      </c>
      <c r="P408" s="2" t="s">
        <v>1477</v>
      </c>
      <c r="Q408" s="45">
        <v>4</v>
      </c>
      <c r="R408" s="22">
        <f t="shared" si="54"/>
        <v>0</v>
      </c>
      <c r="S408" s="22">
        <f t="shared" si="55"/>
        <v>0</v>
      </c>
      <c r="T408" s="22" t="e">
        <f t="shared" si="56"/>
        <v>#N/A</v>
      </c>
      <c r="U408" s="22" t="e">
        <f t="shared" si="57"/>
        <v>#N/A</v>
      </c>
      <c r="V408" s="22">
        <f t="shared" si="58"/>
        <v>0</v>
      </c>
      <c r="W408" s="22">
        <f t="shared" si="59"/>
        <v>1</v>
      </c>
      <c r="X408" s="22" t="e">
        <f t="shared" si="60"/>
        <v>#N/A</v>
      </c>
      <c r="Y408" s="22">
        <f t="shared" si="61"/>
        <v>1.927</v>
      </c>
    </row>
    <row r="409" spans="1:25" x14ac:dyDescent="0.2">
      <c r="A409" s="47"/>
      <c r="B409" s="2" t="s">
        <v>418</v>
      </c>
      <c r="C409" s="34">
        <f>1+0.83*6</f>
        <v>5.9799999999999995</v>
      </c>
      <c r="F409" s="6">
        <v>2.8362052993392424</v>
      </c>
      <c r="G409" s="1">
        <v>3.0129999999999999</v>
      </c>
      <c r="H409" s="7">
        <v>0.94132270140698393</v>
      </c>
      <c r="I409" s="6" t="e">
        <v>#N/A</v>
      </c>
      <c r="J409" s="1" t="e">
        <v>#N/A</v>
      </c>
      <c r="K409" s="7" t="e">
        <v>#N/A</v>
      </c>
      <c r="L409" s="6" t="s">
        <v>1324</v>
      </c>
      <c r="P409" s="2" t="s">
        <v>1478</v>
      </c>
      <c r="Q409" s="45">
        <v>4</v>
      </c>
      <c r="R409" s="22">
        <f t="shared" si="54"/>
        <v>0</v>
      </c>
      <c r="S409" s="22">
        <f t="shared" si="55"/>
        <v>0</v>
      </c>
      <c r="T409" s="22" t="e">
        <f t="shared" si="56"/>
        <v>#N/A</v>
      </c>
      <c r="U409" s="22" t="e">
        <f t="shared" si="57"/>
        <v>#N/A</v>
      </c>
      <c r="V409" s="22">
        <f t="shared" si="58"/>
        <v>1</v>
      </c>
      <c r="W409" s="22">
        <f t="shared" si="59"/>
        <v>0</v>
      </c>
      <c r="X409" s="22">
        <f t="shared" si="60"/>
        <v>3.0129999999999999</v>
      </c>
      <c r="Y409" s="22" t="e">
        <f t="shared" si="61"/>
        <v>#N/A</v>
      </c>
    </row>
    <row r="410" spans="1:25" x14ac:dyDescent="0.2">
      <c r="A410" s="47"/>
      <c r="B410" s="2" t="s">
        <v>419</v>
      </c>
      <c r="C410" s="34">
        <f>4+5-0.33*3-2*0.67</f>
        <v>6.67</v>
      </c>
      <c r="F410" s="6">
        <v>2.602152954766495</v>
      </c>
      <c r="G410" s="1">
        <v>2.9390000000000001</v>
      </c>
      <c r="H410" s="7">
        <v>0.88538719114205344</v>
      </c>
      <c r="I410" s="6" t="e">
        <v>#N/A</v>
      </c>
      <c r="J410" s="1" t="e">
        <v>#N/A</v>
      </c>
      <c r="K410" s="7" t="e">
        <v>#N/A</v>
      </c>
      <c r="L410" s="6" t="s">
        <v>1324</v>
      </c>
      <c r="P410" s="2" t="s">
        <v>1478</v>
      </c>
      <c r="Q410" s="45">
        <v>4</v>
      </c>
      <c r="R410" s="22">
        <f t="shared" si="54"/>
        <v>0</v>
      </c>
      <c r="S410" s="22">
        <f t="shared" si="55"/>
        <v>0</v>
      </c>
      <c r="T410" s="22" t="e">
        <f t="shared" si="56"/>
        <v>#N/A</v>
      </c>
      <c r="U410" s="22" t="e">
        <f t="shared" si="57"/>
        <v>#N/A</v>
      </c>
      <c r="V410" s="22">
        <f t="shared" si="58"/>
        <v>1</v>
      </c>
      <c r="W410" s="22">
        <f t="shared" si="59"/>
        <v>0</v>
      </c>
      <c r="X410" s="22">
        <f t="shared" si="60"/>
        <v>2.9390000000000001</v>
      </c>
      <c r="Y410" s="22" t="e">
        <f t="shared" si="61"/>
        <v>#N/A</v>
      </c>
    </row>
    <row r="411" spans="1:25" x14ac:dyDescent="0.2">
      <c r="A411" s="47"/>
      <c r="B411" s="2" t="s">
        <v>420</v>
      </c>
      <c r="C411" s="34">
        <f>4+5-0.4*3-2*0.6</f>
        <v>6.6</v>
      </c>
      <c r="F411" s="6">
        <v>2.5735858408065586</v>
      </c>
      <c r="G411" s="1">
        <v>2.7370000000000001</v>
      </c>
      <c r="H411" s="7">
        <v>0.94029442484711678</v>
      </c>
      <c r="I411" s="6" t="e">
        <v>#N/A</v>
      </c>
      <c r="J411" s="1" t="e">
        <v>#N/A</v>
      </c>
      <c r="K411" s="7" t="e">
        <v>#N/A</v>
      </c>
      <c r="L411" s="6" t="s">
        <v>1324</v>
      </c>
      <c r="P411" s="2" t="s">
        <v>1478</v>
      </c>
      <c r="Q411" s="45">
        <v>4</v>
      </c>
      <c r="R411" s="22">
        <f t="shared" si="54"/>
        <v>0</v>
      </c>
      <c r="S411" s="22">
        <f t="shared" si="55"/>
        <v>0</v>
      </c>
      <c r="T411" s="22" t="e">
        <f t="shared" si="56"/>
        <v>#N/A</v>
      </c>
      <c r="U411" s="22" t="e">
        <f t="shared" si="57"/>
        <v>#N/A</v>
      </c>
      <c r="V411" s="22">
        <f t="shared" si="58"/>
        <v>1</v>
      </c>
      <c r="W411" s="22">
        <f t="shared" si="59"/>
        <v>0</v>
      </c>
      <c r="X411" s="22">
        <f t="shared" si="60"/>
        <v>2.7370000000000001</v>
      </c>
      <c r="Y411" s="22" t="e">
        <f t="shared" si="61"/>
        <v>#N/A</v>
      </c>
    </row>
    <row r="412" spans="1:25" x14ac:dyDescent="0.2">
      <c r="A412" s="47"/>
      <c r="B412" s="2" t="s">
        <v>421</v>
      </c>
      <c r="C412" s="34">
        <f>4+0.9*5-0.5*3-2*0.5</f>
        <v>6</v>
      </c>
      <c r="F412" s="6">
        <v>2.6494583984278752</v>
      </c>
      <c r="G412" s="1">
        <v>2.8447</v>
      </c>
      <c r="H412" s="7">
        <v>0.93136654073465575</v>
      </c>
      <c r="I412" s="6" t="e">
        <v>#N/A</v>
      </c>
      <c r="J412" s="1" t="e">
        <v>#N/A</v>
      </c>
      <c r="K412" s="7" t="e">
        <v>#N/A</v>
      </c>
      <c r="L412" s="6" t="s">
        <v>1324</v>
      </c>
      <c r="P412" s="2" t="s">
        <v>1478</v>
      </c>
      <c r="Q412" s="45">
        <v>4</v>
      </c>
      <c r="R412" s="22">
        <f t="shared" si="54"/>
        <v>0</v>
      </c>
      <c r="S412" s="22">
        <f t="shared" si="55"/>
        <v>0</v>
      </c>
      <c r="T412" s="22" t="e">
        <f t="shared" si="56"/>
        <v>#N/A</v>
      </c>
      <c r="U412" s="22" t="e">
        <f t="shared" si="57"/>
        <v>#N/A</v>
      </c>
      <c r="V412" s="22">
        <f t="shared" si="58"/>
        <v>1</v>
      </c>
      <c r="W412" s="22">
        <f t="shared" si="59"/>
        <v>0</v>
      </c>
      <c r="X412" s="22">
        <f t="shared" si="60"/>
        <v>2.8447</v>
      </c>
      <c r="Y412" s="22" t="e">
        <f t="shared" si="61"/>
        <v>#N/A</v>
      </c>
    </row>
    <row r="413" spans="1:25" x14ac:dyDescent="0.2">
      <c r="A413" s="47"/>
      <c r="B413" s="2" t="s">
        <v>422</v>
      </c>
      <c r="C413" s="34">
        <f>4+0.98*5-0.38*3-2*0.62</f>
        <v>6.52</v>
      </c>
      <c r="F413" s="6">
        <v>2.6516504294495533</v>
      </c>
      <c r="G413" s="1">
        <v>2.8378999999999999</v>
      </c>
      <c r="H413" s="7">
        <v>0.93437063654447072</v>
      </c>
      <c r="I413" s="6" t="e">
        <v>#N/A</v>
      </c>
      <c r="J413" s="1" t="e">
        <v>#N/A</v>
      </c>
      <c r="K413" s="7" t="e">
        <v>#N/A</v>
      </c>
      <c r="L413" s="6" t="s">
        <v>1324</v>
      </c>
      <c r="P413" s="2" t="s">
        <v>1478</v>
      </c>
      <c r="Q413" s="45">
        <v>4</v>
      </c>
      <c r="R413" s="22">
        <f t="shared" si="54"/>
        <v>0</v>
      </c>
      <c r="S413" s="22">
        <f t="shared" si="55"/>
        <v>0</v>
      </c>
      <c r="T413" s="22" t="e">
        <f t="shared" si="56"/>
        <v>#N/A</v>
      </c>
      <c r="U413" s="22" t="e">
        <f t="shared" si="57"/>
        <v>#N/A</v>
      </c>
      <c r="V413" s="22">
        <f t="shared" si="58"/>
        <v>1</v>
      </c>
      <c r="W413" s="22">
        <f t="shared" si="59"/>
        <v>0</v>
      </c>
      <c r="X413" s="22">
        <f t="shared" si="60"/>
        <v>2.8378999999999999</v>
      </c>
      <c r="Y413" s="22" t="e">
        <f t="shared" si="61"/>
        <v>#N/A</v>
      </c>
    </row>
    <row r="414" spans="1:25" x14ac:dyDescent="0.2">
      <c r="A414" s="47"/>
      <c r="B414" s="2" t="s">
        <v>423</v>
      </c>
      <c r="C414" s="34">
        <f>4+0.89*5-0.54*3-2*0.46</f>
        <v>5.9099999999999993</v>
      </c>
      <c r="F414" s="6">
        <v>2.7011479041326116</v>
      </c>
      <c r="G414" s="1">
        <v>2.8559999999999999</v>
      </c>
      <c r="H414" s="7">
        <v>0.94578007847780521</v>
      </c>
      <c r="I414" s="6" t="e">
        <v>#N/A</v>
      </c>
      <c r="J414" s="1" t="e">
        <v>#N/A</v>
      </c>
      <c r="K414" s="7" t="e">
        <v>#N/A</v>
      </c>
      <c r="L414" s="6" t="s">
        <v>1324</v>
      </c>
      <c r="P414" s="2" t="s">
        <v>1478</v>
      </c>
      <c r="Q414" s="45">
        <v>4</v>
      </c>
      <c r="R414" s="22">
        <f t="shared" si="54"/>
        <v>0</v>
      </c>
      <c r="S414" s="22">
        <f t="shared" si="55"/>
        <v>0</v>
      </c>
      <c r="T414" s="22" t="e">
        <f t="shared" si="56"/>
        <v>#N/A</v>
      </c>
      <c r="U414" s="22" t="e">
        <f t="shared" si="57"/>
        <v>#N/A</v>
      </c>
      <c r="V414" s="22">
        <f t="shared" si="58"/>
        <v>1</v>
      </c>
      <c r="W414" s="22">
        <f t="shared" si="59"/>
        <v>0</v>
      </c>
      <c r="X414" s="22">
        <f t="shared" si="60"/>
        <v>2.8559999999999999</v>
      </c>
      <c r="Y414" s="22" t="e">
        <f t="shared" si="61"/>
        <v>#N/A</v>
      </c>
    </row>
    <row r="415" spans="1:25" x14ac:dyDescent="0.2">
      <c r="A415" s="47"/>
      <c r="B415" s="2" t="s">
        <v>424</v>
      </c>
      <c r="C415" s="34">
        <f>4+0.98*5-0.52*3-2*0.48</f>
        <v>6.38</v>
      </c>
      <c r="F415" s="6">
        <v>2.6749849532287095</v>
      </c>
      <c r="G415" s="1">
        <v>2.8378999999999999</v>
      </c>
      <c r="H415" s="7">
        <v>0.94259309814606207</v>
      </c>
      <c r="I415" s="6" t="e">
        <v>#N/A</v>
      </c>
      <c r="J415" s="1" t="e">
        <v>#N/A</v>
      </c>
      <c r="K415" s="7" t="e">
        <v>#N/A</v>
      </c>
      <c r="L415" s="6" t="s">
        <v>1324</v>
      </c>
      <c r="P415" s="2" t="s">
        <v>1478</v>
      </c>
      <c r="Q415" s="45">
        <v>4</v>
      </c>
      <c r="R415" s="22">
        <f t="shared" si="54"/>
        <v>0</v>
      </c>
      <c r="S415" s="22">
        <f t="shared" si="55"/>
        <v>0</v>
      </c>
      <c r="T415" s="22" t="e">
        <f t="shared" si="56"/>
        <v>#N/A</v>
      </c>
      <c r="U415" s="22" t="e">
        <f t="shared" si="57"/>
        <v>#N/A</v>
      </c>
      <c r="V415" s="22">
        <f t="shared" si="58"/>
        <v>1</v>
      </c>
      <c r="W415" s="22">
        <f t="shared" si="59"/>
        <v>0</v>
      </c>
      <c r="X415" s="22">
        <f t="shared" si="60"/>
        <v>2.8378999999999999</v>
      </c>
      <c r="Y415" s="22" t="e">
        <f t="shared" si="61"/>
        <v>#N/A</v>
      </c>
    </row>
    <row r="416" spans="1:25" x14ac:dyDescent="0.2">
      <c r="A416" s="47"/>
      <c r="B416" s="2" t="s">
        <v>425</v>
      </c>
      <c r="C416" s="34">
        <f>4+5-0.4*3-2*0.6</f>
        <v>6.6</v>
      </c>
      <c r="F416" s="6">
        <v>2.5352606532662478</v>
      </c>
      <c r="G416" s="1">
        <v>2.8778999999999999</v>
      </c>
      <c r="H416" s="7">
        <v>0.88094119089136103</v>
      </c>
      <c r="I416" s="6" t="e">
        <v>#N/A</v>
      </c>
      <c r="J416" s="1" t="e">
        <v>#N/A</v>
      </c>
      <c r="K416" s="7" t="e">
        <v>#N/A</v>
      </c>
      <c r="L416" s="6" t="s">
        <v>1324</v>
      </c>
      <c r="P416" s="2" t="s">
        <v>1478</v>
      </c>
      <c r="Q416" s="45">
        <v>4</v>
      </c>
      <c r="R416" s="22">
        <f t="shared" si="54"/>
        <v>0</v>
      </c>
      <c r="S416" s="22">
        <f t="shared" si="55"/>
        <v>0</v>
      </c>
      <c r="T416" s="22" t="e">
        <f t="shared" si="56"/>
        <v>#N/A</v>
      </c>
      <c r="U416" s="22" t="e">
        <f t="shared" si="57"/>
        <v>#N/A</v>
      </c>
      <c r="V416" s="22">
        <f t="shared" si="58"/>
        <v>1</v>
      </c>
      <c r="W416" s="22">
        <f t="shared" si="59"/>
        <v>0</v>
      </c>
      <c r="X416" s="22">
        <f t="shared" si="60"/>
        <v>2.8778999999999999</v>
      </c>
      <c r="Y416" s="22" t="e">
        <f t="shared" si="61"/>
        <v>#N/A</v>
      </c>
    </row>
    <row r="417" spans="1:25" ht="61" x14ac:dyDescent="0.2">
      <c r="A417" s="47" t="s">
        <v>426</v>
      </c>
      <c r="B417" s="2" t="s">
        <v>427</v>
      </c>
      <c r="F417" s="6">
        <v>2.7669100000000002</v>
      </c>
      <c r="G417" s="1">
        <v>2.5399500000000002</v>
      </c>
      <c r="H417" s="7">
        <v>1.0893560896868049</v>
      </c>
      <c r="I417" s="6">
        <v>0</v>
      </c>
      <c r="J417" s="1">
        <v>0</v>
      </c>
      <c r="K417" s="7" t="s">
        <v>11</v>
      </c>
      <c r="M417" s="1" t="s">
        <v>1349</v>
      </c>
      <c r="N417" s="23" t="s">
        <v>1536</v>
      </c>
      <c r="O417" s="2" t="s">
        <v>1307</v>
      </c>
      <c r="P417" s="2" t="s">
        <v>1307</v>
      </c>
      <c r="Q417" s="45">
        <v>3</v>
      </c>
      <c r="R417" s="22">
        <f t="shared" si="54"/>
        <v>0</v>
      </c>
      <c r="S417" s="22">
        <f t="shared" si="55"/>
        <v>1</v>
      </c>
      <c r="T417" s="22" t="e">
        <f t="shared" si="56"/>
        <v>#N/A</v>
      </c>
      <c r="U417" s="22">
        <f t="shared" si="57"/>
        <v>2.5399500000000002</v>
      </c>
      <c r="V417" s="22">
        <f t="shared" si="58"/>
        <v>0</v>
      </c>
      <c r="W417" s="22">
        <f t="shared" si="59"/>
        <v>1</v>
      </c>
      <c r="X417" s="22" t="e">
        <f t="shared" si="60"/>
        <v>#N/A</v>
      </c>
      <c r="Y417" s="22">
        <f t="shared" si="61"/>
        <v>2.5399500000000002</v>
      </c>
    </row>
    <row r="418" spans="1:25" ht="45" x14ac:dyDescent="0.2">
      <c r="A418" s="47"/>
      <c r="B418" s="2" t="s">
        <v>428</v>
      </c>
      <c r="F418" s="6">
        <v>2.6573099999999998</v>
      </c>
      <c r="G418" s="1">
        <v>2.39236</v>
      </c>
      <c r="H418" s="7">
        <v>1.1107483823504822</v>
      </c>
      <c r="I418" s="6" t="e">
        <v>#N/A</v>
      </c>
      <c r="J418" s="1" t="e">
        <v>#N/A</v>
      </c>
      <c r="K418" s="7" t="e">
        <v>#N/A</v>
      </c>
      <c r="M418" s="1" t="s">
        <v>1349</v>
      </c>
      <c r="N418" s="23" t="s">
        <v>1537</v>
      </c>
      <c r="O418" s="2" t="s">
        <v>1307</v>
      </c>
      <c r="P418" s="2" t="s">
        <v>1307</v>
      </c>
      <c r="Q418" s="45">
        <v>3</v>
      </c>
      <c r="R418" s="22">
        <f t="shared" si="54"/>
        <v>0</v>
      </c>
      <c r="S418" s="22">
        <f t="shared" si="55"/>
        <v>1</v>
      </c>
      <c r="T418" s="22" t="e">
        <f t="shared" si="56"/>
        <v>#N/A</v>
      </c>
      <c r="U418" s="22">
        <f t="shared" si="57"/>
        <v>2.39236</v>
      </c>
      <c r="V418" s="22">
        <f t="shared" si="58"/>
        <v>0</v>
      </c>
      <c r="W418" s="22">
        <f t="shared" si="59"/>
        <v>1</v>
      </c>
      <c r="X418" s="22" t="e">
        <f t="shared" si="60"/>
        <v>#N/A</v>
      </c>
      <c r="Y418" s="22">
        <f t="shared" si="61"/>
        <v>2.39236</v>
      </c>
    </row>
    <row r="419" spans="1:25" ht="32" x14ac:dyDescent="0.2">
      <c r="A419" s="47"/>
      <c r="B419" s="2" t="s">
        <v>429</v>
      </c>
      <c r="F419" s="6">
        <v>2.6573000000000002</v>
      </c>
      <c r="G419" s="1">
        <v>2.5686</v>
      </c>
      <c r="H419" s="7">
        <v>1.0345324301175738</v>
      </c>
      <c r="I419" s="6" t="e">
        <v>#N/A</v>
      </c>
      <c r="J419" s="1" t="e">
        <v>#N/A</v>
      </c>
      <c r="K419" s="7" t="e">
        <v>#N/A</v>
      </c>
      <c r="M419" s="1" t="s">
        <v>1349</v>
      </c>
      <c r="N419" s="23" t="s">
        <v>1399</v>
      </c>
      <c r="P419" s="2" t="s">
        <v>1477</v>
      </c>
      <c r="Q419" s="45">
        <v>3</v>
      </c>
      <c r="R419" s="22">
        <f t="shared" si="54"/>
        <v>0</v>
      </c>
      <c r="S419" s="22">
        <f t="shared" si="55"/>
        <v>0</v>
      </c>
      <c r="T419" s="22" t="e">
        <f t="shared" si="56"/>
        <v>#N/A</v>
      </c>
      <c r="U419" s="22" t="e">
        <f t="shared" si="57"/>
        <v>#N/A</v>
      </c>
      <c r="V419" s="22">
        <f t="shared" si="58"/>
        <v>0</v>
      </c>
      <c r="W419" s="22">
        <f t="shared" si="59"/>
        <v>1</v>
      </c>
      <c r="X419" s="22" t="e">
        <f t="shared" si="60"/>
        <v>#N/A</v>
      </c>
      <c r="Y419" s="22">
        <f t="shared" si="61"/>
        <v>2.5686</v>
      </c>
    </row>
    <row r="420" spans="1:25" ht="61" x14ac:dyDescent="0.2">
      <c r="A420" s="47"/>
      <c r="B420" s="2" t="s">
        <v>430</v>
      </c>
      <c r="F420" s="6">
        <v>2.5400999999999998</v>
      </c>
      <c r="G420" s="1">
        <v>2.5038999999999998</v>
      </c>
      <c r="H420" s="7">
        <v>1.0144574463836415</v>
      </c>
      <c r="I420" s="6">
        <v>0</v>
      </c>
      <c r="J420" s="1">
        <v>0</v>
      </c>
      <c r="K420" s="7" t="s">
        <v>11</v>
      </c>
      <c r="M420" s="1" t="s">
        <v>1349</v>
      </c>
      <c r="N420" s="23" t="s">
        <v>1538</v>
      </c>
      <c r="O420" s="2" t="s">
        <v>1307</v>
      </c>
      <c r="P420" s="2" t="s">
        <v>1307</v>
      </c>
      <c r="Q420" s="45">
        <v>3</v>
      </c>
      <c r="R420" s="22">
        <f t="shared" si="54"/>
        <v>0</v>
      </c>
      <c r="S420" s="22">
        <f t="shared" si="55"/>
        <v>1</v>
      </c>
      <c r="T420" s="22" t="e">
        <f t="shared" si="56"/>
        <v>#N/A</v>
      </c>
      <c r="U420" s="22">
        <f t="shared" si="57"/>
        <v>2.5038999999999998</v>
      </c>
      <c r="V420" s="22">
        <f t="shared" si="58"/>
        <v>0</v>
      </c>
      <c r="W420" s="22">
        <f t="shared" si="59"/>
        <v>1</v>
      </c>
      <c r="X420" s="22" t="e">
        <f t="shared" si="60"/>
        <v>#N/A</v>
      </c>
      <c r="Y420" s="22">
        <f t="shared" si="61"/>
        <v>2.5038999999999998</v>
      </c>
    </row>
    <row r="421" spans="1:25" ht="48" x14ac:dyDescent="0.2">
      <c r="A421" s="47"/>
      <c r="B421" s="2" t="s">
        <v>431</v>
      </c>
      <c r="D421" s="34">
        <v>10</v>
      </c>
      <c r="F421" s="6">
        <v>2.6475499999999998</v>
      </c>
      <c r="G421" s="1">
        <v>2.56</v>
      </c>
      <c r="H421" s="7">
        <v>1.03419921875</v>
      </c>
      <c r="I421" s="6" t="e">
        <v>#N/A</v>
      </c>
      <c r="J421" s="1" t="e">
        <v>#N/A</v>
      </c>
      <c r="K421" s="7" t="e">
        <v>#N/A</v>
      </c>
      <c r="M421" s="1" t="s">
        <v>1400</v>
      </c>
      <c r="N421" s="23" t="s">
        <v>1539</v>
      </c>
      <c r="P421" s="2" t="s">
        <v>1477</v>
      </c>
      <c r="Q421" s="45">
        <v>3</v>
      </c>
      <c r="R421" s="22">
        <f t="shared" si="54"/>
        <v>0</v>
      </c>
      <c r="S421" s="22">
        <f t="shared" si="55"/>
        <v>0</v>
      </c>
      <c r="T421" s="22" t="e">
        <f t="shared" si="56"/>
        <v>#N/A</v>
      </c>
      <c r="U421" s="22" t="e">
        <f t="shared" si="57"/>
        <v>#N/A</v>
      </c>
      <c r="V421" s="22">
        <f t="shared" si="58"/>
        <v>0</v>
      </c>
      <c r="W421" s="22">
        <f t="shared" si="59"/>
        <v>1</v>
      </c>
      <c r="X421" s="22" t="e">
        <f t="shared" si="60"/>
        <v>#N/A</v>
      </c>
      <c r="Y421" s="22">
        <f t="shared" si="61"/>
        <v>2.56</v>
      </c>
    </row>
    <row r="422" spans="1:25" x14ac:dyDescent="0.2">
      <c r="A422" s="47"/>
      <c r="B422" s="2" t="s">
        <v>432</v>
      </c>
      <c r="D422" s="34">
        <v>10</v>
      </c>
      <c r="F422" s="6">
        <v>2.8008500000000001</v>
      </c>
      <c r="G422" s="1">
        <v>2.5207999999999999</v>
      </c>
      <c r="H422" s="7">
        <v>1.11109568390987</v>
      </c>
      <c r="I422" s="6" t="e">
        <v>#N/A</v>
      </c>
      <c r="J422" s="1" t="e">
        <v>#N/A</v>
      </c>
      <c r="K422" s="7" t="e">
        <v>#N/A</v>
      </c>
      <c r="L422" s="6" t="s">
        <v>1324</v>
      </c>
      <c r="O422" s="2" t="s">
        <v>1307</v>
      </c>
      <c r="P422" s="2" t="s">
        <v>1307</v>
      </c>
      <c r="Q422" s="45">
        <v>2</v>
      </c>
      <c r="R422" s="22">
        <f t="shared" si="54"/>
        <v>0</v>
      </c>
      <c r="S422" s="22">
        <f t="shared" si="55"/>
        <v>1</v>
      </c>
      <c r="T422" s="22" t="e">
        <f t="shared" si="56"/>
        <v>#N/A</v>
      </c>
      <c r="U422" s="22">
        <f t="shared" si="57"/>
        <v>2.5207999999999999</v>
      </c>
      <c r="V422" s="22">
        <f t="shared" si="58"/>
        <v>0</v>
      </c>
      <c r="W422" s="22">
        <f t="shared" si="59"/>
        <v>1</v>
      </c>
      <c r="X422" s="22" t="e">
        <f t="shared" si="60"/>
        <v>#N/A</v>
      </c>
      <c r="Y422" s="22">
        <f t="shared" si="61"/>
        <v>2.5207999999999999</v>
      </c>
    </row>
    <row r="423" spans="1:25" x14ac:dyDescent="0.2">
      <c r="A423" s="47"/>
      <c r="B423" s="2" t="s">
        <v>433</v>
      </c>
      <c r="F423" s="6">
        <v>2.6785000000000001</v>
      </c>
      <c r="G423" s="1">
        <v>2.5649999999999999</v>
      </c>
      <c r="H423" s="7">
        <v>1.0442495126705653</v>
      </c>
      <c r="I423" s="6" t="e">
        <v>#N/A</v>
      </c>
      <c r="J423" s="1" t="e">
        <v>#N/A</v>
      </c>
      <c r="K423" s="7" t="e">
        <v>#N/A</v>
      </c>
      <c r="L423" s="6" t="s">
        <v>1324</v>
      </c>
      <c r="O423" s="2" t="s">
        <v>1307</v>
      </c>
      <c r="P423" s="2" t="s">
        <v>1307</v>
      </c>
      <c r="Q423" s="45">
        <v>2</v>
      </c>
      <c r="R423" s="22">
        <f t="shared" si="54"/>
        <v>0</v>
      </c>
      <c r="S423" s="22">
        <f t="shared" si="55"/>
        <v>1</v>
      </c>
      <c r="T423" s="22" t="e">
        <f t="shared" si="56"/>
        <v>#N/A</v>
      </c>
      <c r="U423" s="22">
        <f t="shared" si="57"/>
        <v>2.5649999999999999</v>
      </c>
      <c r="V423" s="22">
        <f t="shared" si="58"/>
        <v>0</v>
      </c>
      <c r="W423" s="22">
        <f t="shared" si="59"/>
        <v>1</v>
      </c>
      <c r="X423" s="22" t="e">
        <f t="shared" si="60"/>
        <v>#N/A</v>
      </c>
      <c r="Y423" s="22">
        <f t="shared" si="61"/>
        <v>2.5649999999999999</v>
      </c>
    </row>
    <row r="424" spans="1:25" ht="48" x14ac:dyDescent="0.2">
      <c r="A424" s="47"/>
      <c r="B424" s="2" t="s">
        <v>426</v>
      </c>
      <c r="F424" s="6">
        <v>2.8298999999999999</v>
      </c>
      <c r="G424" s="1">
        <v>2.6019000000000001</v>
      </c>
      <c r="H424" s="7">
        <v>1.087628271647642</v>
      </c>
      <c r="I424" s="6">
        <v>0</v>
      </c>
      <c r="J424" s="1">
        <v>0</v>
      </c>
      <c r="K424" s="7" t="s">
        <v>11</v>
      </c>
      <c r="M424" s="1" t="s">
        <v>1349</v>
      </c>
      <c r="N424" s="23" t="s">
        <v>1540</v>
      </c>
      <c r="O424" s="2" t="s">
        <v>1307</v>
      </c>
      <c r="P424" s="2" t="s">
        <v>1307</v>
      </c>
      <c r="Q424" s="45">
        <v>3</v>
      </c>
      <c r="R424" s="22">
        <f t="shared" si="54"/>
        <v>0</v>
      </c>
      <c r="S424" s="22">
        <f t="shared" si="55"/>
        <v>1</v>
      </c>
      <c r="T424" s="22" t="e">
        <f t="shared" si="56"/>
        <v>#N/A</v>
      </c>
      <c r="U424" s="22">
        <f t="shared" si="57"/>
        <v>2.6019000000000001</v>
      </c>
      <c r="V424" s="22">
        <f t="shared" si="58"/>
        <v>0</v>
      </c>
      <c r="W424" s="22">
        <f t="shared" si="59"/>
        <v>1</v>
      </c>
      <c r="X424" s="22" t="e">
        <f t="shared" si="60"/>
        <v>#N/A</v>
      </c>
      <c r="Y424" s="22">
        <f t="shared" si="61"/>
        <v>2.6019000000000001</v>
      </c>
    </row>
    <row r="425" spans="1:25" x14ac:dyDescent="0.2">
      <c r="A425" s="47"/>
      <c r="B425" s="2" t="s">
        <v>434</v>
      </c>
      <c r="F425" s="6">
        <v>2.8553000000000002</v>
      </c>
      <c r="G425" s="1">
        <v>2.8172999999999999</v>
      </c>
      <c r="H425" s="7">
        <v>1.0134880914350621</v>
      </c>
      <c r="I425" s="6">
        <v>0</v>
      </c>
      <c r="J425" s="1">
        <v>0</v>
      </c>
      <c r="K425" s="7" t="s">
        <v>11</v>
      </c>
      <c r="L425" s="6" t="s">
        <v>1324</v>
      </c>
      <c r="O425" s="2" t="s">
        <v>1468</v>
      </c>
      <c r="P425" s="2" t="s">
        <v>1477</v>
      </c>
      <c r="Q425" s="45">
        <v>2</v>
      </c>
      <c r="R425" s="22">
        <f t="shared" si="54"/>
        <v>0</v>
      </c>
      <c r="S425" s="22">
        <f t="shared" si="55"/>
        <v>0</v>
      </c>
      <c r="T425" s="22" t="e">
        <f t="shared" si="56"/>
        <v>#N/A</v>
      </c>
      <c r="U425" s="22" t="e">
        <f t="shared" si="57"/>
        <v>#N/A</v>
      </c>
      <c r="V425" s="22">
        <f t="shared" si="58"/>
        <v>0</v>
      </c>
      <c r="W425" s="22">
        <f t="shared" si="59"/>
        <v>1</v>
      </c>
      <c r="X425" s="22" t="e">
        <f t="shared" si="60"/>
        <v>#N/A</v>
      </c>
      <c r="Y425" s="22">
        <f t="shared" si="61"/>
        <v>2.8172999999999999</v>
      </c>
    </row>
    <row r="426" spans="1:25" x14ac:dyDescent="0.2">
      <c r="A426" s="47"/>
      <c r="B426" s="2" t="s">
        <v>435</v>
      </c>
      <c r="F426" s="6">
        <v>2.8313000000000001</v>
      </c>
      <c r="G426" s="1">
        <v>2.77</v>
      </c>
      <c r="H426" s="7">
        <v>1.022129963898917</v>
      </c>
      <c r="I426" s="6">
        <v>0</v>
      </c>
      <c r="J426" s="1">
        <v>0</v>
      </c>
      <c r="K426" s="7" t="s">
        <v>11</v>
      </c>
      <c r="L426" s="6" t="s">
        <v>1324</v>
      </c>
      <c r="O426" s="2" t="s">
        <v>1468</v>
      </c>
      <c r="P426" s="2" t="s">
        <v>1477</v>
      </c>
      <c r="Q426" s="45">
        <v>2</v>
      </c>
      <c r="R426" s="22">
        <f t="shared" si="54"/>
        <v>0</v>
      </c>
      <c r="S426" s="22">
        <f t="shared" si="55"/>
        <v>0</v>
      </c>
      <c r="T426" s="22" t="e">
        <f t="shared" si="56"/>
        <v>#N/A</v>
      </c>
      <c r="U426" s="22" t="e">
        <f t="shared" si="57"/>
        <v>#N/A</v>
      </c>
      <c r="V426" s="22">
        <f t="shared" si="58"/>
        <v>0</v>
      </c>
      <c r="W426" s="22">
        <f t="shared" si="59"/>
        <v>1</v>
      </c>
      <c r="X426" s="22" t="e">
        <f t="shared" si="60"/>
        <v>#N/A</v>
      </c>
      <c r="Y426" s="22">
        <f t="shared" si="61"/>
        <v>2.77</v>
      </c>
    </row>
    <row r="427" spans="1:25" x14ac:dyDescent="0.2">
      <c r="A427" s="47"/>
      <c r="B427" s="2" t="s">
        <v>436</v>
      </c>
      <c r="F427" s="6">
        <v>2.8418999999999999</v>
      </c>
      <c r="G427" s="1">
        <v>2.8353000000000002</v>
      </c>
      <c r="H427" s="7">
        <v>1.0023277960004231</v>
      </c>
      <c r="I427" s="6">
        <v>0</v>
      </c>
      <c r="J427" s="1">
        <v>0</v>
      </c>
      <c r="K427" s="7" t="s">
        <v>11</v>
      </c>
      <c r="L427" s="6" t="s">
        <v>1324</v>
      </c>
      <c r="O427" s="2" t="s">
        <v>1468</v>
      </c>
      <c r="P427" s="2" t="s">
        <v>1477</v>
      </c>
      <c r="Q427" s="45">
        <v>2</v>
      </c>
      <c r="R427" s="22">
        <f t="shared" si="54"/>
        <v>0</v>
      </c>
      <c r="S427" s="22">
        <f t="shared" si="55"/>
        <v>0</v>
      </c>
      <c r="T427" s="22" t="e">
        <f t="shared" si="56"/>
        <v>#N/A</v>
      </c>
      <c r="U427" s="22" t="e">
        <f t="shared" si="57"/>
        <v>#N/A</v>
      </c>
      <c r="V427" s="22">
        <f t="shared" si="58"/>
        <v>0</v>
      </c>
      <c r="W427" s="22">
        <f t="shared" si="59"/>
        <v>1</v>
      </c>
      <c r="X427" s="22" t="e">
        <f t="shared" si="60"/>
        <v>#N/A</v>
      </c>
      <c r="Y427" s="22">
        <f t="shared" si="61"/>
        <v>2.8353000000000002</v>
      </c>
    </row>
    <row r="428" spans="1:25" x14ac:dyDescent="0.2">
      <c r="A428" s="47"/>
      <c r="B428" s="2" t="s">
        <v>437</v>
      </c>
      <c r="F428" s="6">
        <v>2.8136000000000001</v>
      </c>
      <c r="G428" s="1">
        <v>2.75</v>
      </c>
      <c r="H428" s="7">
        <v>1.0231272727272727</v>
      </c>
      <c r="I428" s="6">
        <v>0</v>
      </c>
      <c r="J428" s="1">
        <v>0</v>
      </c>
      <c r="K428" s="7" t="s">
        <v>11</v>
      </c>
      <c r="L428" s="6" t="s">
        <v>1324</v>
      </c>
      <c r="O428" s="2" t="s">
        <v>1468</v>
      </c>
      <c r="P428" s="2" t="s">
        <v>1477</v>
      </c>
      <c r="Q428" s="45">
        <v>2</v>
      </c>
      <c r="R428" s="22">
        <f t="shared" si="54"/>
        <v>0</v>
      </c>
      <c r="S428" s="22">
        <f t="shared" si="55"/>
        <v>0</v>
      </c>
      <c r="T428" s="22" t="e">
        <f t="shared" si="56"/>
        <v>#N/A</v>
      </c>
      <c r="U428" s="22" t="e">
        <f t="shared" si="57"/>
        <v>#N/A</v>
      </c>
      <c r="V428" s="22">
        <f t="shared" si="58"/>
        <v>0</v>
      </c>
      <c r="W428" s="22">
        <f t="shared" si="59"/>
        <v>1</v>
      </c>
      <c r="X428" s="22" t="e">
        <f t="shared" si="60"/>
        <v>#N/A</v>
      </c>
      <c r="Y428" s="22">
        <f t="shared" si="61"/>
        <v>2.75</v>
      </c>
    </row>
    <row r="429" spans="1:25" ht="61" x14ac:dyDescent="0.2">
      <c r="A429" s="47"/>
      <c r="B429" s="2" t="s">
        <v>438</v>
      </c>
      <c r="C429" s="34">
        <v>7</v>
      </c>
      <c r="F429" s="6">
        <v>2.8001399999999999</v>
      </c>
      <c r="G429" s="1">
        <v>2.8065099999999998</v>
      </c>
      <c r="H429" s="7">
        <v>0.99773027710572915</v>
      </c>
      <c r="I429" s="6" t="e">
        <v>#N/A</v>
      </c>
      <c r="J429" s="1" t="e">
        <v>#N/A</v>
      </c>
      <c r="K429" s="7" t="e">
        <v>#N/A</v>
      </c>
      <c r="M429" s="1" t="s">
        <v>1349</v>
      </c>
      <c r="N429" s="23" t="s">
        <v>1541</v>
      </c>
      <c r="O429" s="2" t="s">
        <v>1468</v>
      </c>
      <c r="P429" s="2" t="s">
        <v>1477</v>
      </c>
      <c r="Q429" s="45">
        <v>3</v>
      </c>
      <c r="R429" s="22">
        <f t="shared" si="54"/>
        <v>0</v>
      </c>
      <c r="S429" s="22">
        <f t="shared" si="55"/>
        <v>0</v>
      </c>
      <c r="T429" s="22" t="e">
        <f t="shared" si="56"/>
        <v>#N/A</v>
      </c>
      <c r="U429" s="22" t="e">
        <f t="shared" si="57"/>
        <v>#N/A</v>
      </c>
      <c r="V429" s="22">
        <f t="shared" si="58"/>
        <v>0</v>
      </c>
      <c r="W429" s="22">
        <f t="shared" si="59"/>
        <v>1</v>
      </c>
      <c r="X429" s="22" t="e">
        <f t="shared" si="60"/>
        <v>#N/A</v>
      </c>
      <c r="Y429" s="22">
        <f t="shared" si="61"/>
        <v>2.8065099999999998</v>
      </c>
    </row>
    <row r="430" spans="1:25" x14ac:dyDescent="0.2">
      <c r="A430" s="47"/>
      <c r="B430" s="2" t="s">
        <v>439</v>
      </c>
      <c r="C430" s="34">
        <v>7</v>
      </c>
      <c r="F430" s="6">
        <v>2.786</v>
      </c>
      <c r="G430" s="1">
        <v>2.3226300000000002</v>
      </c>
      <c r="H430" s="7">
        <v>1.1995022883541502</v>
      </c>
      <c r="I430" s="6">
        <v>0</v>
      </c>
      <c r="J430" s="1">
        <v>0</v>
      </c>
      <c r="K430" s="7" t="s">
        <v>11</v>
      </c>
      <c r="L430" s="6" t="s">
        <v>1324</v>
      </c>
      <c r="O430" s="2" t="s">
        <v>1468</v>
      </c>
      <c r="P430" s="2" t="s">
        <v>1477</v>
      </c>
      <c r="Q430" s="45">
        <v>2</v>
      </c>
      <c r="R430" s="22">
        <f t="shared" si="54"/>
        <v>0</v>
      </c>
      <c r="S430" s="22">
        <f t="shared" si="55"/>
        <v>0</v>
      </c>
      <c r="T430" s="22" t="e">
        <f t="shared" si="56"/>
        <v>#N/A</v>
      </c>
      <c r="U430" s="22" t="e">
        <f t="shared" si="57"/>
        <v>#N/A</v>
      </c>
      <c r="V430" s="22">
        <f t="shared" si="58"/>
        <v>0</v>
      </c>
      <c r="W430" s="22">
        <f t="shared" si="59"/>
        <v>1</v>
      </c>
      <c r="X430" s="22" t="e">
        <f t="shared" si="60"/>
        <v>#N/A</v>
      </c>
      <c r="Y430" s="22">
        <f t="shared" si="61"/>
        <v>2.3226300000000002</v>
      </c>
    </row>
    <row r="431" spans="1:25" ht="61" x14ac:dyDescent="0.2">
      <c r="A431" s="47"/>
      <c r="B431" s="2" t="s">
        <v>440</v>
      </c>
      <c r="C431" s="34">
        <v>7</v>
      </c>
      <c r="F431" s="6">
        <v>2.7559999999999998</v>
      </c>
      <c r="G431" s="1">
        <v>2.7349999999999999</v>
      </c>
      <c r="H431" s="7">
        <v>1.0076782449725776</v>
      </c>
      <c r="I431" s="6">
        <v>0</v>
      </c>
      <c r="J431" s="1">
        <v>0</v>
      </c>
      <c r="K431" s="7" t="s">
        <v>11</v>
      </c>
      <c r="M431" s="1" t="s">
        <v>1401</v>
      </c>
      <c r="N431" s="23" t="s">
        <v>1542</v>
      </c>
      <c r="O431" s="2" t="s">
        <v>1468</v>
      </c>
      <c r="P431" s="2" t="s">
        <v>1478</v>
      </c>
      <c r="Q431" s="45">
        <v>3</v>
      </c>
      <c r="R431" s="22">
        <f t="shared" si="54"/>
        <v>0</v>
      </c>
      <c r="S431" s="22">
        <f t="shared" si="55"/>
        <v>0</v>
      </c>
      <c r="T431" s="22" t="e">
        <f t="shared" si="56"/>
        <v>#N/A</v>
      </c>
      <c r="U431" s="22" t="e">
        <f t="shared" si="57"/>
        <v>#N/A</v>
      </c>
      <c r="V431" s="22">
        <f t="shared" si="58"/>
        <v>1</v>
      </c>
      <c r="W431" s="22">
        <f t="shared" si="59"/>
        <v>0</v>
      </c>
      <c r="X431" s="22">
        <f t="shared" si="60"/>
        <v>2.7349999999999999</v>
      </c>
      <c r="Y431" s="22" t="e">
        <f t="shared" si="61"/>
        <v>#N/A</v>
      </c>
    </row>
    <row r="432" spans="1:25" ht="32" x14ac:dyDescent="0.2">
      <c r="A432" s="47"/>
      <c r="B432" s="2" t="s">
        <v>441</v>
      </c>
      <c r="F432" s="6">
        <v>2.5724</v>
      </c>
      <c r="G432" s="1">
        <v>2.4367999999999999</v>
      </c>
      <c r="H432" s="7">
        <v>1.0556467498358504</v>
      </c>
      <c r="I432" s="6">
        <v>0</v>
      </c>
      <c r="J432" s="1">
        <v>0</v>
      </c>
      <c r="K432" s="7" t="s">
        <v>11</v>
      </c>
      <c r="M432" s="1" t="s">
        <v>1349</v>
      </c>
      <c r="N432" s="23" t="s">
        <v>1402</v>
      </c>
      <c r="O432" s="2" t="s">
        <v>1307</v>
      </c>
      <c r="P432" s="2" t="s">
        <v>1307</v>
      </c>
      <c r="Q432" s="45">
        <v>3</v>
      </c>
      <c r="R432" s="22">
        <f t="shared" si="54"/>
        <v>0</v>
      </c>
      <c r="S432" s="22">
        <f t="shared" si="55"/>
        <v>1</v>
      </c>
      <c r="T432" s="22" t="e">
        <f t="shared" si="56"/>
        <v>#N/A</v>
      </c>
      <c r="U432" s="22">
        <f t="shared" si="57"/>
        <v>2.4367999999999999</v>
      </c>
      <c r="V432" s="22">
        <f t="shared" si="58"/>
        <v>0</v>
      </c>
      <c r="W432" s="22">
        <f t="shared" si="59"/>
        <v>1</v>
      </c>
      <c r="X432" s="22" t="e">
        <f t="shared" si="60"/>
        <v>#N/A</v>
      </c>
      <c r="Y432" s="22">
        <f t="shared" si="61"/>
        <v>2.4367999999999999</v>
      </c>
    </row>
    <row r="433" spans="1:25" ht="61" x14ac:dyDescent="0.2">
      <c r="A433" s="47"/>
      <c r="B433" s="2" t="s">
        <v>442</v>
      </c>
      <c r="F433" s="6">
        <v>2.8043900000000002</v>
      </c>
      <c r="G433" s="1">
        <v>2.5410699999999999</v>
      </c>
      <c r="H433" s="7">
        <v>1.10362563801863</v>
      </c>
      <c r="I433" s="6">
        <v>0</v>
      </c>
      <c r="J433" s="1">
        <v>0</v>
      </c>
      <c r="K433" s="7" t="s">
        <v>11</v>
      </c>
      <c r="M433" s="1" t="s">
        <v>1349</v>
      </c>
      <c r="N433" s="23" t="s">
        <v>1536</v>
      </c>
      <c r="O433" s="2" t="s">
        <v>1307</v>
      </c>
      <c r="P433" s="2" t="s">
        <v>1307</v>
      </c>
      <c r="Q433" s="45">
        <v>3</v>
      </c>
      <c r="R433" s="22">
        <f t="shared" si="54"/>
        <v>0</v>
      </c>
      <c r="S433" s="22">
        <f t="shared" si="55"/>
        <v>1</v>
      </c>
      <c r="T433" s="22" t="e">
        <f t="shared" si="56"/>
        <v>#N/A</v>
      </c>
      <c r="U433" s="22">
        <f t="shared" si="57"/>
        <v>2.5410699999999999</v>
      </c>
      <c r="V433" s="22">
        <f t="shared" si="58"/>
        <v>0</v>
      </c>
      <c r="W433" s="22">
        <f t="shared" si="59"/>
        <v>1</v>
      </c>
      <c r="X433" s="22" t="e">
        <f t="shared" si="60"/>
        <v>#N/A</v>
      </c>
      <c r="Y433" s="22">
        <f t="shared" si="61"/>
        <v>2.5410699999999999</v>
      </c>
    </row>
    <row r="434" spans="1:25" ht="61" x14ac:dyDescent="0.2">
      <c r="A434" s="47"/>
      <c r="B434" s="2" t="s">
        <v>443</v>
      </c>
      <c r="F434" s="6">
        <v>3.0689799999999998</v>
      </c>
      <c r="G434" s="1">
        <v>3.0819999999999999</v>
      </c>
      <c r="H434" s="7">
        <v>0.99577547047371839</v>
      </c>
      <c r="I434" s="6" t="e">
        <v>#N/A</v>
      </c>
      <c r="J434" s="1" t="e">
        <v>#N/A</v>
      </c>
      <c r="K434" s="7" t="e">
        <v>#N/A</v>
      </c>
      <c r="M434" s="1" t="s">
        <v>1404</v>
      </c>
      <c r="N434" s="23" t="s">
        <v>1543</v>
      </c>
      <c r="O434" s="2" t="s">
        <v>1468</v>
      </c>
      <c r="P434" s="2" t="s">
        <v>1477</v>
      </c>
      <c r="Q434" s="45">
        <v>2</v>
      </c>
      <c r="R434" s="22">
        <f t="shared" si="54"/>
        <v>0</v>
      </c>
      <c r="S434" s="22">
        <f t="shared" si="55"/>
        <v>0</v>
      </c>
      <c r="T434" s="22" t="e">
        <f t="shared" si="56"/>
        <v>#N/A</v>
      </c>
      <c r="U434" s="22" t="e">
        <f t="shared" si="57"/>
        <v>#N/A</v>
      </c>
      <c r="V434" s="22">
        <f t="shared" si="58"/>
        <v>0</v>
      </c>
      <c r="W434" s="22">
        <f t="shared" si="59"/>
        <v>1</v>
      </c>
      <c r="X434" s="22" t="e">
        <f t="shared" si="60"/>
        <v>#N/A</v>
      </c>
      <c r="Y434" s="22">
        <f t="shared" si="61"/>
        <v>3.0819999999999999</v>
      </c>
    </row>
    <row r="435" spans="1:25" x14ac:dyDescent="0.2">
      <c r="A435" s="47"/>
      <c r="B435" s="2" t="s">
        <v>444</v>
      </c>
      <c r="F435" s="6">
        <v>2.8262999999999998</v>
      </c>
      <c r="G435" s="1">
        <v>2.74</v>
      </c>
      <c r="H435" s="7">
        <v>1.0314963503649635</v>
      </c>
      <c r="I435" s="6">
        <v>0</v>
      </c>
      <c r="J435" s="1">
        <v>0</v>
      </c>
      <c r="K435" s="7" t="s">
        <v>11</v>
      </c>
      <c r="L435" s="6" t="s">
        <v>1324</v>
      </c>
      <c r="O435" s="2" t="s">
        <v>1307</v>
      </c>
      <c r="P435" s="2" t="s">
        <v>1307</v>
      </c>
      <c r="Q435" s="45">
        <v>2</v>
      </c>
      <c r="R435" s="22">
        <f t="shared" si="54"/>
        <v>0</v>
      </c>
      <c r="S435" s="22">
        <f t="shared" si="55"/>
        <v>1</v>
      </c>
      <c r="T435" s="22" t="e">
        <f t="shared" si="56"/>
        <v>#N/A</v>
      </c>
      <c r="U435" s="22">
        <f t="shared" si="57"/>
        <v>2.74</v>
      </c>
      <c r="V435" s="22">
        <f t="shared" si="58"/>
        <v>0</v>
      </c>
      <c r="W435" s="22">
        <f t="shared" si="59"/>
        <v>1</v>
      </c>
      <c r="X435" s="22" t="e">
        <f t="shared" si="60"/>
        <v>#N/A</v>
      </c>
      <c r="Y435" s="22">
        <f t="shared" si="61"/>
        <v>2.74</v>
      </c>
    </row>
    <row r="436" spans="1:25" x14ac:dyDescent="0.2">
      <c r="A436" s="47"/>
      <c r="B436" s="2" t="s">
        <v>445</v>
      </c>
      <c r="C436" s="34">
        <v>0</v>
      </c>
      <c r="F436" s="6">
        <v>3.8071000000000002</v>
      </c>
      <c r="G436" s="1">
        <v>3.2121</v>
      </c>
      <c r="H436" s="7">
        <v>1.185237072320289</v>
      </c>
      <c r="I436" s="6" t="e">
        <v>#N/A</v>
      </c>
      <c r="J436" s="1" t="e">
        <v>#N/A</v>
      </c>
      <c r="K436" s="7" t="e">
        <v>#N/A</v>
      </c>
      <c r="L436" s="6" t="s">
        <v>1324</v>
      </c>
      <c r="P436" s="2" t="s">
        <v>1477</v>
      </c>
      <c r="Q436" s="45">
        <v>4</v>
      </c>
      <c r="R436" s="22">
        <f t="shared" si="54"/>
        <v>0</v>
      </c>
      <c r="S436" s="22">
        <f t="shared" si="55"/>
        <v>0</v>
      </c>
      <c r="T436" s="22" t="e">
        <f t="shared" si="56"/>
        <v>#N/A</v>
      </c>
      <c r="U436" s="22" t="e">
        <f t="shared" si="57"/>
        <v>#N/A</v>
      </c>
      <c r="V436" s="22">
        <f t="shared" si="58"/>
        <v>0</v>
      </c>
      <c r="W436" s="22">
        <f t="shared" si="59"/>
        <v>1</v>
      </c>
      <c r="X436" s="22" t="e">
        <f t="shared" si="60"/>
        <v>#N/A</v>
      </c>
      <c r="Y436" s="22">
        <f t="shared" si="61"/>
        <v>3.2121</v>
      </c>
    </row>
    <row r="437" spans="1:25" x14ac:dyDescent="0.2">
      <c r="A437" s="47"/>
      <c r="B437" s="2" t="s">
        <v>446</v>
      </c>
      <c r="C437" s="34">
        <v>0</v>
      </c>
      <c r="F437" s="6">
        <v>2.8298000000000001</v>
      </c>
      <c r="G437" s="1">
        <v>2.3761000000000001</v>
      </c>
      <c r="H437" s="7">
        <v>1.190943142123648</v>
      </c>
      <c r="I437" s="6">
        <v>2.1638999999999999</v>
      </c>
      <c r="J437" s="1">
        <v>3.8299400000000001</v>
      </c>
      <c r="M437" s="24"/>
      <c r="P437" s="2" t="s">
        <v>1307</v>
      </c>
      <c r="Q437" s="45">
        <v>1</v>
      </c>
      <c r="R437" s="22">
        <f t="shared" si="54"/>
        <v>0</v>
      </c>
      <c r="S437" s="22">
        <f t="shared" si="55"/>
        <v>1</v>
      </c>
      <c r="T437" s="22" t="e">
        <f t="shared" si="56"/>
        <v>#N/A</v>
      </c>
      <c r="U437" s="22">
        <f t="shared" si="57"/>
        <v>2.3761000000000001</v>
      </c>
      <c r="V437" s="22">
        <f t="shared" si="58"/>
        <v>0</v>
      </c>
      <c r="W437" s="22">
        <f t="shared" si="59"/>
        <v>1</v>
      </c>
      <c r="X437" s="22" t="e">
        <f t="shared" si="60"/>
        <v>#N/A</v>
      </c>
      <c r="Y437" s="22">
        <f t="shared" si="61"/>
        <v>2.3761000000000001</v>
      </c>
    </row>
    <row r="438" spans="1:25" x14ac:dyDescent="0.2">
      <c r="A438" s="47"/>
      <c r="B438" s="2" t="s">
        <v>447</v>
      </c>
      <c r="C438" s="34">
        <v>0</v>
      </c>
      <c r="F438" s="6">
        <v>2.6509399999999999</v>
      </c>
      <c r="G438" s="1">
        <v>2.327</v>
      </c>
      <c r="H438" s="7">
        <v>1.139209282337774</v>
      </c>
      <c r="I438" s="6">
        <v>1.0053000000000001</v>
      </c>
      <c r="J438" s="1">
        <v>2.2681399999999998</v>
      </c>
      <c r="M438" s="24"/>
      <c r="P438" s="2" t="s">
        <v>1307</v>
      </c>
      <c r="Q438" s="45">
        <v>1</v>
      </c>
      <c r="R438" s="22">
        <f t="shared" si="54"/>
        <v>0</v>
      </c>
      <c r="S438" s="22">
        <f t="shared" si="55"/>
        <v>1</v>
      </c>
      <c r="T438" s="22" t="e">
        <f t="shared" si="56"/>
        <v>#N/A</v>
      </c>
      <c r="U438" s="22">
        <f t="shared" si="57"/>
        <v>2.327</v>
      </c>
      <c r="V438" s="22">
        <f t="shared" si="58"/>
        <v>0</v>
      </c>
      <c r="W438" s="22">
        <f t="shared" si="59"/>
        <v>1</v>
      </c>
      <c r="X438" s="22" t="e">
        <f t="shared" si="60"/>
        <v>#N/A</v>
      </c>
      <c r="Y438" s="22">
        <f t="shared" si="61"/>
        <v>2.327</v>
      </c>
    </row>
    <row r="439" spans="1:25" x14ac:dyDescent="0.2">
      <c r="A439" s="47"/>
      <c r="B439" s="2" t="s">
        <v>448</v>
      </c>
      <c r="C439" s="34">
        <v>0</v>
      </c>
      <c r="F439" s="6">
        <v>2.5576099999999999</v>
      </c>
      <c r="G439" s="1">
        <v>2.2395800000000001</v>
      </c>
      <c r="H439" s="7">
        <v>1.1420043043784995</v>
      </c>
      <c r="I439" s="6">
        <v>1.1604000000000001</v>
      </c>
      <c r="J439" s="1">
        <v>2.47722</v>
      </c>
      <c r="M439" s="24"/>
      <c r="P439" s="2" t="s">
        <v>1307</v>
      </c>
      <c r="Q439" s="45">
        <v>1</v>
      </c>
      <c r="R439" s="22">
        <f t="shared" si="54"/>
        <v>0</v>
      </c>
      <c r="S439" s="22">
        <f t="shared" si="55"/>
        <v>1</v>
      </c>
      <c r="T439" s="22" t="e">
        <f t="shared" si="56"/>
        <v>#N/A</v>
      </c>
      <c r="U439" s="22">
        <f t="shared" si="57"/>
        <v>2.2395800000000001</v>
      </c>
      <c r="V439" s="22">
        <f t="shared" si="58"/>
        <v>0</v>
      </c>
      <c r="W439" s="22">
        <f t="shared" si="59"/>
        <v>1</v>
      </c>
      <c r="X439" s="22" t="e">
        <f t="shared" si="60"/>
        <v>#N/A</v>
      </c>
      <c r="Y439" s="22">
        <f t="shared" si="61"/>
        <v>2.2395800000000001</v>
      </c>
    </row>
    <row r="440" spans="1:25" ht="48" x14ac:dyDescent="0.2">
      <c r="A440" s="47"/>
      <c r="B440" s="2" t="s">
        <v>449</v>
      </c>
      <c r="F440" s="6">
        <v>2.8228</v>
      </c>
      <c r="G440" s="1">
        <v>2.82</v>
      </c>
      <c r="H440" s="7">
        <v>1.0009929078014186</v>
      </c>
      <c r="I440" s="6">
        <v>0</v>
      </c>
      <c r="J440" s="1">
        <v>0</v>
      </c>
      <c r="K440" s="7" t="s">
        <v>11</v>
      </c>
      <c r="M440" s="24" t="s">
        <v>1400</v>
      </c>
      <c r="N440" s="23" t="s">
        <v>1544</v>
      </c>
      <c r="O440" s="2" t="s">
        <v>1307</v>
      </c>
      <c r="P440" s="2" t="s">
        <v>1307</v>
      </c>
      <c r="Q440" s="45">
        <v>3</v>
      </c>
      <c r="R440" s="22">
        <f t="shared" si="54"/>
        <v>0</v>
      </c>
      <c r="S440" s="22">
        <f t="shared" si="55"/>
        <v>1</v>
      </c>
      <c r="T440" s="22" t="e">
        <f t="shared" si="56"/>
        <v>#N/A</v>
      </c>
      <c r="U440" s="22">
        <f t="shared" si="57"/>
        <v>2.82</v>
      </c>
      <c r="V440" s="22">
        <f t="shared" si="58"/>
        <v>0</v>
      </c>
      <c r="W440" s="22">
        <f t="shared" si="59"/>
        <v>1</v>
      </c>
      <c r="X440" s="22" t="e">
        <f t="shared" si="60"/>
        <v>#N/A</v>
      </c>
      <c r="Y440" s="22">
        <f t="shared" si="61"/>
        <v>2.82</v>
      </c>
    </row>
    <row r="441" spans="1:25" ht="48" x14ac:dyDescent="0.2">
      <c r="A441" s="47"/>
      <c r="B441" s="2" t="s">
        <v>450</v>
      </c>
      <c r="F441" s="6">
        <v>2.81</v>
      </c>
      <c r="G441" s="1">
        <v>2.78</v>
      </c>
      <c r="H441" s="7">
        <v>1.010791366906475</v>
      </c>
      <c r="I441" s="6">
        <v>0</v>
      </c>
      <c r="J441" s="1">
        <v>0</v>
      </c>
      <c r="K441" s="7" t="s">
        <v>11</v>
      </c>
      <c r="M441" s="24" t="s">
        <v>1400</v>
      </c>
      <c r="N441" s="23" t="s">
        <v>1544</v>
      </c>
      <c r="O441" s="2" t="s">
        <v>1307</v>
      </c>
      <c r="P441" s="2" t="s">
        <v>1307</v>
      </c>
      <c r="Q441" s="45">
        <v>3</v>
      </c>
      <c r="R441" s="22">
        <f t="shared" si="54"/>
        <v>0</v>
      </c>
      <c r="S441" s="22">
        <f t="shared" si="55"/>
        <v>1</v>
      </c>
      <c r="T441" s="22" t="e">
        <f t="shared" si="56"/>
        <v>#N/A</v>
      </c>
      <c r="U441" s="22">
        <f t="shared" si="57"/>
        <v>2.78</v>
      </c>
      <c r="V441" s="22">
        <f t="shared" si="58"/>
        <v>0</v>
      </c>
      <c r="W441" s="22">
        <f t="shared" si="59"/>
        <v>1</v>
      </c>
      <c r="X441" s="22" t="e">
        <f t="shared" si="60"/>
        <v>#N/A</v>
      </c>
      <c r="Y441" s="22">
        <f t="shared" si="61"/>
        <v>2.78</v>
      </c>
    </row>
    <row r="442" spans="1:25" ht="32" x14ac:dyDescent="0.2">
      <c r="A442" s="47"/>
      <c r="B442" s="2" t="s">
        <v>451</v>
      </c>
      <c r="D442" s="34">
        <v>10</v>
      </c>
      <c r="F442" s="6">
        <v>3.1265399999999999</v>
      </c>
      <c r="G442" s="1">
        <v>2.9106999999999998</v>
      </c>
      <c r="H442" s="7">
        <v>1.0741539835778335</v>
      </c>
      <c r="I442" s="6">
        <v>0</v>
      </c>
      <c r="J442" s="1">
        <v>0</v>
      </c>
      <c r="K442" s="7" t="s">
        <v>11</v>
      </c>
      <c r="M442" s="1" t="s">
        <v>1405</v>
      </c>
      <c r="N442" s="23" t="s">
        <v>1316</v>
      </c>
      <c r="O442" s="2" t="s">
        <v>1307</v>
      </c>
      <c r="P442" s="2" t="s">
        <v>1307</v>
      </c>
      <c r="Q442" s="45">
        <v>3</v>
      </c>
      <c r="R442" s="22">
        <f t="shared" si="54"/>
        <v>0</v>
      </c>
      <c r="S442" s="22">
        <f t="shared" si="55"/>
        <v>1</v>
      </c>
      <c r="T442" s="22" t="e">
        <f t="shared" si="56"/>
        <v>#N/A</v>
      </c>
      <c r="U442" s="22">
        <f t="shared" si="57"/>
        <v>2.9106999999999998</v>
      </c>
      <c r="V442" s="22">
        <f t="shared" si="58"/>
        <v>0</v>
      </c>
      <c r="W442" s="22">
        <f t="shared" si="59"/>
        <v>1</v>
      </c>
      <c r="X442" s="22" t="e">
        <f t="shared" si="60"/>
        <v>#N/A</v>
      </c>
      <c r="Y442" s="22">
        <f t="shared" si="61"/>
        <v>2.9106999999999998</v>
      </c>
    </row>
    <row r="443" spans="1:25" ht="45" x14ac:dyDescent="0.2">
      <c r="A443" s="47"/>
      <c r="B443" s="2" t="s">
        <v>452</v>
      </c>
      <c r="F443" s="6">
        <v>2.7549000000000001</v>
      </c>
      <c r="G443" s="1">
        <v>2.4054000000000002</v>
      </c>
      <c r="H443" s="7">
        <v>1.1452980793215266</v>
      </c>
      <c r="I443" s="6">
        <v>0</v>
      </c>
      <c r="J443" s="1">
        <v>0</v>
      </c>
      <c r="K443" s="7" t="s">
        <v>11</v>
      </c>
      <c r="M443" s="24" t="s">
        <v>1349</v>
      </c>
      <c r="N443" s="23" t="s">
        <v>1545</v>
      </c>
      <c r="O443" s="2" t="s">
        <v>1307</v>
      </c>
      <c r="P443" s="2" t="s">
        <v>1307</v>
      </c>
      <c r="Q443" s="45">
        <v>3</v>
      </c>
      <c r="R443" s="22">
        <f t="shared" si="54"/>
        <v>0</v>
      </c>
      <c r="S443" s="22">
        <f t="shared" si="55"/>
        <v>1</v>
      </c>
      <c r="T443" s="22" t="e">
        <f t="shared" si="56"/>
        <v>#N/A</v>
      </c>
      <c r="U443" s="22">
        <f t="shared" si="57"/>
        <v>2.4054000000000002</v>
      </c>
      <c r="V443" s="22">
        <f t="shared" si="58"/>
        <v>0</v>
      </c>
      <c r="W443" s="22">
        <f t="shared" si="59"/>
        <v>1</v>
      </c>
      <c r="X443" s="22" t="e">
        <f t="shared" si="60"/>
        <v>#N/A</v>
      </c>
      <c r="Y443" s="22">
        <f t="shared" si="61"/>
        <v>2.4054000000000002</v>
      </c>
    </row>
    <row r="444" spans="1:25" ht="61" x14ac:dyDescent="0.2">
      <c r="A444" s="47"/>
      <c r="B444" s="2" t="s">
        <v>453</v>
      </c>
      <c r="F444" s="6">
        <v>2.8071999999999999</v>
      </c>
      <c r="G444" s="1">
        <v>2.5665</v>
      </c>
      <c r="H444" s="7">
        <v>1.0937853107344633</v>
      </c>
      <c r="I444" s="6">
        <v>0</v>
      </c>
      <c r="J444" s="1">
        <v>0</v>
      </c>
      <c r="K444" s="7" t="s">
        <v>11</v>
      </c>
      <c r="M444" s="24" t="s">
        <v>1408</v>
      </c>
      <c r="N444" s="23" t="s">
        <v>1489</v>
      </c>
      <c r="O444" s="2" t="s">
        <v>1307</v>
      </c>
      <c r="P444" s="2" t="s">
        <v>1307</v>
      </c>
      <c r="Q444" s="45">
        <v>3</v>
      </c>
      <c r="R444" s="22">
        <f t="shared" si="54"/>
        <v>0</v>
      </c>
      <c r="S444" s="22">
        <f t="shared" si="55"/>
        <v>1</v>
      </c>
      <c r="T444" s="22" t="e">
        <f t="shared" si="56"/>
        <v>#N/A</v>
      </c>
      <c r="U444" s="22">
        <f t="shared" si="57"/>
        <v>2.5665</v>
      </c>
      <c r="V444" s="22">
        <f t="shared" si="58"/>
        <v>0</v>
      </c>
      <c r="W444" s="22">
        <f t="shared" si="59"/>
        <v>1</v>
      </c>
      <c r="X444" s="22" t="e">
        <f t="shared" si="60"/>
        <v>#N/A</v>
      </c>
      <c r="Y444" s="22">
        <f t="shared" si="61"/>
        <v>2.5665</v>
      </c>
    </row>
    <row r="445" spans="1:25" x14ac:dyDescent="0.2">
      <c r="A445" s="47"/>
      <c r="B445" s="2" t="s">
        <v>454</v>
      </c>
      <c r="F445" s="6">
        <v>2.8475000000000001</v>
      </c>
      <c r="G445" s="1">
        <v>2.81</v>
      </c>
      <c r="H445" s="7">
        <v>1.0133451957295374</v>
      </c>
      <c r="I445" s="6">
        <v>0</v>
      </c>
      <c r="J445" s="1">
        <v>0</v>
      </c>
      <c r="K445" s="7" t="s">
        <v>11</v>
      </c>
      <c r="L445" s="6" t="s">
        <v>1324</v>
      </c>
      <c r="M445" s="24"/>
      <c r="O445" s="2" t="s">
        <v>1307</v>
      </c>
      <c r="P445" s="2" t="s">
        <v>1307</v>
      </c>
      <c r="Q445" s="45">
        <v>2</v>
      </c>
      <c r="R445" s="22">
        <f t="shared" si="54"/>
        <v>0</v>
      </c>
      <c r="S445" s="22">
        <f t="shared" si="55"/>
        <v>1</v>
      </c>
      <c r="T445" s="22" t="e">
        <f t="shared" si="56"/>
        <v>#N/A</v>
      </c>
      <c r="U445" s="22">
        <f t="shared" si="57"/>
        <v>2.81</v>
      </c>
      <c r="V445" s="22">
        <f t="shared" si="58"/>
        <v>0</v>
      </c>
      <c r="W445" s="22">
        <f t="shared" si="59"/>
        <v>1</v>
      </c>
      <c r="X445" s="22" t="e">
        <f t="shared" si="60"/>
        <v>#N/A</v>
      </c>
      <c r="Y445" s="22">
        <f t="shared" si="61"/>
        <v>2.81</v>
      </c>
    </row>
    <row r="446" spans="1:25" ht="45" x14ac:dyDescent="0.2">
      <c r="A446" s="47"/>
      <c r="B446" s="2" t="s">
        <v>455</v>
      </c>
      <c r="D446" s="34">
        <v>10</v>
      </c>
      <c r="F446" s="6">
        <v>2.6873</v>
      </c>
      <c r="G446" s="1">
        <v>2.5291999999999999</v>
      </c>
      <c r="H446" s="7">
        <v>1.0625098845484739</v>
      </c>
      <c r="I446" s="6">
        <v>0</v>
      </c>
      <c r="J446" s="1">
        <v>0</v>
      </c>
      <c r="K446" s="7" t="s">
        <v>11</v>
      </c>
      <c r="M446" s="24" t="s">
        <v>1407</v>
      </c>
      <c r="N446" s="23" t="s">
        <v>1546</v>
      </c>
      <c r="O446" s="2" t="s">
        <v>1307</v>
      </c>
      <c r="P446" s="2" t="s">
        <v>1307</v>
      </c>
      <c r="Q446" s="45">
        <v>3</v>
      </c>
      <c r="R446" s="22">
        <f t="shared" si="54"/>
        <v>0</v>
      </c>
      <c r="S446" s="22">
        <f t="shared" si="55"/>
        <v>1</v>
      </c>
      <c r="T446" s="22" t="e">
        <f t="shared" si="56"/>
        <v>#N/A</v>
      </c>
      <c r="U446" s="22">
        <f t="shared" si="57"/>
        <v>2.5291999999999999</v>
      </c>
      <c r="V446" s="22">
        <f t="shared" si="58"/>
        <v>0</v>
      </c>
      <c r="W446" s="22">
        <f t="shared" si="59"/>
        <v>1</v>
      </c>
      <c r="X446" s="22" t="e">
        <f t="shared" si="60"/>
        <v>#N/A</v>
      </c>
      <c r="Y446" s="22">
        <f t="shared" si="61"/>
        <v>2.5291999999999999</v>
      </c>
    </row>
    <row r="447" spans="1:25" ht="45" x14ac:dyDescent="0.2">
      <c r="A447" s="47"/>
      <c r="B447" s="2" t="s">
        <v>456</v>
      </c>
      <c r="F447" s="6">
        <v>2.6467000000000001</v>
      </c>
      <c r="G447" s="1">
        <v>2.4265699999999999</v>
      </c>
      <c r="H447" s="7">
        <v>1.0907165257956706</v>
      </c>
      <c r="I447" s="6">
        <v>0</v>
      </c>
      <c r="J447" s="1">
        <v>0</v>
      </c>
      <c r="K447" s="7" t="s">
        <v>11</v>
      </c>
      <c r="M447" s="24" t="s">
        <v>1406</v>
      </c>
      <c r="N447" s="23" t="s">
        <v>1547</v>
      </c>
      <c r="O447" s="2" t="s">
        <v>1307</v>
      </c>
      <c r="P447" s="2" t="s">
        <v>1307</v>
      </c>
      <c r="Q447" s="45">
        <v>3</v>
      </c>
      <c r="R447" s="22">
        <f t="shared" si="54"/>
        <v>0</v>
      </c>
      <c r="S447" s="22">
        <f t="shared" si="55"/>
        <v>1</v>
      </c>
      <c r="T447" s="22" t="e">
        <f t="shared" si="56"/>
        <v>#N/A</v>
      </c>
      <c r="U447" s="22">
        <f t="shared" si="57"/>
        <v>2.4265699999999999</v>
      </c>
      <c r="V447" s="22">
        <f t="shared" si="58"/>
        <v>0</v>
      </c>
      <c r="W447" s="22">
        <f t="shared" si="59"/>
        <v>1</v>
      </c>
      <c r="X447" s="22" t="e">
        <f t="shared" si="60"/>
        <v>#N/A</v>
      </c>
      <c r="Y447" s="22">
        <f t="shared" si="61"/>
        <v>2.4265699999999999</v>
      </c>
    </row>
    <row r="448" spans="1:25" x14ac:dyDescent="0.2">
      <c r="A448" s="47"/>
      <c r="B448" s="2" t="s">
        <v>457</v>
      </c>
      <c r="F448" s="6">
        <v>2.6320000000000001</v>
      </c>
      <c r="G448" s="1">
        <v>2.5682</v>
      </c>
      <c r="H448" s="7">
        <v>1.0248423020014017</v>
      </c>
      <c r="I448" s="6" t="e">
        <v>#N/A</v>
      </c>
      <c r="J448" s="1" t="e">
        <v>#N/A</v>
      </c>
      <c r="K448" s="7" t="e">
        <v>#N/A</v>
      </c>
      <c r="L448" s="6" t="s">
        <v>1324</v>
      </c>
      <c r="O448" s="2" t="s">
        <v>1307</v>
      </c>
      <c r="P448" s="2" t="s">
        <v>1307</v>
      </c>
      <c r="Q448" s="45">
        <v>2</v>
      </c>
      <c r="R448" s="22">
        <f t="shared" si="54"/>
        <v>0</v>
      </c>
      <c r="S448" s="22">
        <f t="shared" si="55"/>
        <v>1</v>
      </c>
      <c r="T448" s="22" t="e">
        <f t="shared" si="56"/>
        <v>#N/A</v>
      </c>
      <c r="U448" s="22">
        <f t="shared" si="57"/>
        <v>2.5682</v>
      </c>
      <c r="V448" s="22">
        <f t="shared" si="58"/>
        <v>0</v>
      </c>
      <c r="W448" s="22">
        <f t="shared" si="59"/>
        <v>1</v>
      </c>
      <c r="X448" s="22" t="e">
        <f t="shared" si="60"/>
        <v>#N/A</v>
      </c>
      <c r="Y448" s="22">
        <f t="shared" si="61"/>
        <v>2.5682</v>
      </c>
    </row>
    <row r="449" spans="1:25" ht="45" x14ac:dyDescent="0.2">
      <c r="A449" s="47"/>
      <c r="B449" s="2" t="s">
        <v>458</v>
      </c>
      <c r="F449" s="6">
        <v>2.6751</v>
      </c>
      <c r="G449" s="1">
        <v>2.5133999999999999</v>
      </c>
      <c r="H449" s="7">
        <v>1.0643351635235141</v>
      </c>
      <c r="I449" s="6">
        <v>0</v>
      </c>
      <c r="J449" s="1">
        <v>0</v>
      </c>
      <c r="K449" s="7" t="s">
        <v>11</v>
      </c>
      <c r="M449" s="24" t="s">
        <v>1404</v>
      </c>
      <c r="N449" s="23" t="s">
        <v>1548</v>
      </c>
      <c r="O449" s="2" t="s">
        <v>1307</v>
      </c>
      <c r="P449" s="2" t="s">
        <v>1307</v>
      </c>
      <c r="Q449" s="45">
        <v>2</v>
      </c>
      <c r="R449" s="22">
        <f t="shared" si="54"/>
        <v>0</v>
      </c>
      <c r="S449" s="22">
        <f t="shared" si="55"/>
        <v>1</v>
      </c>
      <c r="T449" s="22" t="e">
        <f t="shared" si="56"/>
        <v>#N/A</v>
      </c>
      <c r="U449" s="22">
        <f t="shared" si="57"/>
        <v>2.5133999999999999</v>
      </c>
      <c r="V449" s="22">
        <f t="shared" si="58"/>
        <v>0</v>
      </c>
      <c r="W449" s="22">
        <f t="shared" si="59"/>
        <v>1</v>
      </c>
      <c r="X449" s="22" t="e">
        <f t="shared" si="60"/>
        <v>#N/A</v>
      </c>
      <c r="Y449" s="22">
        <f t="shared" si="61"/>
        <v>2.5133999999999999</v>
      </c>
    </row>
    <row r="450" spans="1:25" ht="45" x14ac:dyDescent="0.2">
      <c r="A450" s="47"/>
      <c r="B450" s="2" t="s">
        <v>459</v>
      </c>
      <c r="F450" s="6">
        <v>2.8860999999999999</v>
      </c>
      <c r="G450" s="1">
        <v>2.7467999999999999</v>
      </c>
      <c r="H450" s="7">
        <v>1.0507135575942916</v>
      </c>
      <c r="I450" s="6">
        <v>0</v>
      </c>
      <c r="J450" s="1">
        <v>0</v>
      </c>
      <c r="K450" s="7" t="s">
        <v>11</v>
      </c>
      <c r="M450" s="24" t="s">
        <v>1403</v>
      </c>
      <c r="N450" s="23" t="s">
        <v>1549</v>
      </c>
      <c r="O450" s="2" t="s">
        <v>1307</v>
      </c>
      <c r="P450" s="2" t="s">
        <v>1307</v>
      </c>
      <c r="Q450" s="45">
        <v>2</v>
      </c>
      <c r="R450" s="22">
        <f t="shared" si="54"/>
        <v>0</v>
      </c>
      <c r="S450" s="22">
        <f t="shared" si="55"/>
        <v>1</v>
      </c>
      <c r="T450" s="22" t="e">
        <f t="shared" si="56"/>
        <v>#N/A</v>
      </c>
      <c r="U450" s="22">
        <f t="shared" si="57"/>
        <v>2.7467999999999999</v>
      </c>
      <c r="V450" s="22">
        <f t="shared" si="58"/>
        <v>0</v>
      </c>
      <c r="W450" s="22">
        <f t="shared" si="59"/>
        <v>1</v>
      </c>
      <c r="X450" s="22" t="e">
        <f t="shared" si="60"/>
        <v>#N/A</v>
      </c>
      <c r="Y450" s="22">
        <f t="shared" si="61"/>
        <v>2.7467999999999999</v>
      </c>
    </row>
    <row r="451" spans="1:25" ht="48" x14ac:dyDescent="0.2">
      <c r="A451" s="47"/>
      <c r="B451" s="2" t="s">
        <v>460</v>
      </c>
      <c r="C451" s="34">
        <v>0</v>
      </c>
      <c r="F451" s="6">
        <v>3.2901699999999998</v>
      </c>
      <c r="G451" s="1">
        <v>2.8895</v>
      </c>
      <c r="H451" s="7">
        <v>1.1386641287419967</v>
      </c>
      <c r="I451" s="6">
        <v>1.0361</v>
      </c>
      <c r="J451" s="1">
        <v>2.30966</v>
      </c>
      <c r="M451" s="24" t="s">
        <v>1338</v>
      </c>
      <c r="N451" s="23" t="s">
        <v>1550</v>
      </c>
      <c r="P451" s="2" t="s">
        <v>1307</v>
      </c>
      <c r="Q451" s="45">
        <f t="shared" ref="Q451" si="62">IF(I451&gt;0,1,"n")</f>
        <v>1</v>
      </c>
      <c r="R451" s="22">
        <f t="shared" si="54"/>
        <v>0</v>
      </c>
      <c r="S451" s="22">
        <f t="shared" si="55"/>
        <v>1</v>
      </c>
      <c r="T451" s="22" t="e">
        <f t="shared" si="56"/>
        <v>#N/A</v>
      </c>
      <c r="U451" s="22">
        <f t="shared" si="57"/>
        <v>2.8895</v>
      </c>
      <c r="V451" s="22">
        <f t="shared" si="58"/>
        <v>0</v>
      </c>
      <c r="W451" s="22">
        <f t="shared" si="59"/>
        <v>1</v>
      </c>
      <c r="X451" s="22" t="e">
        <f t="shared" si="60"/>
        <v>#N/A</v>
      </c>
      <c r="Y451" s="22">
        <f t="shared" si="61"/>
        <v>2.8895</v>
      </c>
    </row>
    <row r="452" spans="1:25" x14ac:dyDescent="0.2">
      <c r="A452" s="47"/>
      <c r="B452" s="2" t="s">
        <v>461</v>
      </c>
      <c r="F452" s="6">
        <v>3.0460699999999998</v>
      </c>
      <c r="G452" s="1">
        <v>3.0762999999999998</v>
      </c>
      <c r="H452" s="7">
        <v>0.99017326008516726</v>
      </c>
      <c r="I452" s="6">
        <v>0</v>
      </c>
      <c r="J452" s="1">
        <v>0</v>
      </c>
      <c r="K452" s="7" t="s">
        <v>11</v>
      </c>
      <c r="L452" s="6" t="s">
        <v>1324</v>
      </c>
      <c r="P452" s="2" t="s">
        <v>1477</v>
      </c>
      <c r="Q452" s="45">
        <v>4</v>
      </c>
      <c r="R452" s="22">
        <f t="shared" ref="R452:R515" si="63">COUNTIF(P452,R$2)</f>
        <v>0</v>
      </c>
      <c r="S452" s="22">
        <f t="shared" ref="S452:S515" si="64">COUNTIF(P452,S$2)</f>
        <v>0</v>
      </c>
      <c r="T452" s="22" t="e">
        <f t="shared" ref="T452:T515" si="65">IF(R452=1,G452,#N/A)</f>
        <v>#N/A</v>
      </c>
      <c r="U452" s="22" t="e">
        <f t="shared" ref="U452:U515" si="66">IF(S452=1,G452,#N/A)</f>
        <v>#N/A</v>
      </c>
      <c r="V452" s="22">
        <f t="shared" ref="V452:V515" si="67">COUNTIF(P452,V$2)</f>
        <v>0</v>
      </c>
      <c r="W452" s="22">
        <f t="shared" ref="W452:W515" si="68">COUNTIF(P452,W$2)</f>
        <v>1</v>
      </c>
      <c r="X452" s="22" t="e">
        <f t="shared" ref="X452:X515" si="69">IF(V452=1,G452,#N/A)</f>
        <v>#N/A</v>
      </c>
      <c r="Y452" s="22">
        <f t="shared" ref="Y452:Y515" si="70">IF(W452=1,G452,#N/A)</f>
        <v>3.0762999999999998</v>
      </c>
    </row>
    <row r="453" spans="1:25" x14ac:dyDescent="0.2">
      <c r="A453" s="47"/>
      <c r="B453" s="2" t="s">
        <v>462</v>
      </c>
      <c r="F453" s="6">
        <v>2.9775999999999998</v>
      </c>
      <c r="G453" s="1">
        <v>3.0394999999999999</v>
      </c>
      <c r="H453" s="7">
        <v>0.97963480835663763</v>
      </c>
      <c r="I453" s="6">
        <v>0</v>
      </c>
      <c r="J453" s="1">
        <v>0</v>
      </c>
      <c r="K453" s="7" t="s">
        <v>11</v>
      </c>
      <c r="L453" s="6" t="s">
        <v>1324</v>
      </c>
      <c r="O453" s="2" t="s">
        <v>1307</v>
      </c>
      <c r="P453" s="2" t="s">
        <v>1307</v>
      </c>
      <c r="Q453" s="45">
        <v>2</v>
      </c>
      <c r="R453" s="22">
        <f t="shared" si="63"/>
        <v>0</v>
      </c>
      <c r="S453" s="22">
        <f t="shared" si="64"/>
        <v>1</v>
      </c>
      <c r="T453" s="22" t="e">
        <f t="shared" si="65"/>
        <v>#N/A</v>
      </c>
      <c r="U453" s="22">
        <f t="shared" si="66"/>
        <v>3.0394999999999999</v>
      </c>
      <c r="V453" s="22">
        <f t="shared" si="67"/>
        <v>0</v>
      </c>
      <c r="W453" s="22">
        <f t="shared" si="68"/>
        <v>1</v>
      </c>
      <c r="X453" s="22" t="e">
        <f t="shared" si="69"/>
        <v>#N/A</v>
      </c>
      <c r="Y453" s="22">
        <f t="shared" si="70"/>
        <v>3.0394999999999999</v>
      </c>
    </row>
    <row r="454" spans="1:25" x14ac:dyDescent="0.2">
      <c r="A454" s="47"/>
      <c r="B454" s="2" t="s">
        <v>463</v>
      </c>
      <c r="F454" s="6">
        <v>3.0493999999999999</v>
      </c>
      <c r="G454" s="1">
        <v>3.2170000000000001</v>
      </c>
      <c r="H454" s="7">
        <v>0.94790177183711521</v>
      </c>
      <c r="I454" s="6" t="e">
        <v>#N/A</v>
      </c>
      <c r="J454" s="1" t="e">
        <v>#N/A</v>
      </c>
      <c r="K454" s="7" t="e">
        <v>#N/A</v>
      </c>
      <c r="L454" s="6" t="s">
        <v>1324</v>
      </c>
      <c r="O454" s="2" t="s">
        <v>1468</v>
      </c>
      <c r="P454" s="2" t="s">
        <v>1477</v>
      </c>
      <c r="Q454" s="45">
        <v>2</v>
      </c>
      <c r="R454" s="22">
        <f t="shared" si="63"/>
        <v>0</v>
      </c>
      <c r="S454" s="22">
        <f t="shared" si="64"/>
        <v>0</v>
      </c>
      <c r="T454" s="22" t="e">
        <f t="shared" si="65"/>
        <v>#N/A</v>
      </c>
      <c r="U454" s="22" t="e">
        <f t="shared" si="66"/>
        <v>#N/A</v>
      </c>
      <c r="V454" s="22">
        <f t="shared" si="67"/>
        <v>0</v>
      </c>
      <c r="W454" s="22">
        <f t="shared" si="68"/>
        <v>1</v>
      </c>
      <c r="X454" s="22" t="e">
        <f t="shared" si="69"/>
        <v>#N/A</v>
      </c>
      <c r="Y454" s="22">
        <f t="shared" si="70"/>
        <v>3.2170000000000001</v>
      </c>
    </row>
    <row r="455" spans="1:25" x14ac:dyDescent="0.2">
      <c r="A455" s="47"/>
      <c r="B455" s="2" t="s">
        <v>464</v>
      </c>
      <c r="F455" s="6">
        <v>2.8262999999999998</v>
      </c>
      <c r="G455" s="1">
        <v>2.8281999999999998</v>
      </c>
      <c r="H455" s="7">
        <v>0.99932819461141364</v>
      </c>
      <c r="I455" s="6" t="e">
        <v>#N/A</v>
      </c>
      <c r="J455" s="1" t="e">
        <v>#N/A</v>
      </c>
      <c r="K455" s="7" t="e">
        <v>#N/A</v>
      </c>
      <c r="L455" s="6" t="s">
        <v>1324</v>
      </c>
      <c r="O455" s="2" t="s">
        <v>1307</v>
      </c>
      <c r="P455" s="2" t="s">
        <v>1307</v>
      </c>
      <c r="Q455" s="45">
        <v>2</v>
      </c>
      <c r="R455" s="22">
        <f t="shared" si="63"/>
        <v>0</v>
      </c>
      <c r="S455" s="22">
        <f t="shared" si="64"/>
        <v>1</v>
      </c>
      <c r="T455" s="22" t="e">
        <f t="shared" si="65"/>
        <v>#N/A</v>
      </c>
      <c r="U455" s="22">
        <f t="shared" si="66"/>
        <v>2.8281999999999998</v>
      </c>
      <c r="V455" s="22">
        <f t="shared" si="67"/>
        <v>0</v>
      </c>
      <c r="W455" s="22">
        <f t="shared" si="68"/>
        <v>1</v>
      </c>
      <c r="X455" s="22" t="e">
        <f t="shared" si="69"/>
        <v>#N/A</v>
      </c>
      <c r="Y455" s="22">
        <f t="shared" si="70"/>
        <v>2.8281999999999998</v>
      </c>
    </row>
    <row r="456" spans="1:25" x14ac:dyDescent="0.2">
      <c r="A456" s="47"/>
      <c r="B456" s="2" t="s">
        <v>465</v>
      </c>
      <c r="F456" s="6">
        <v>2.8553000000000002</v>
      </c>
      <c r="G456" s="1">
        <v>2.8391999999999999</v>
      </c>
      <c r="H456" s="7">
        <v>1.0056706114398424</v>
      </c>
      <c r="I456" s="6">
        <v>0</v>
      </c>
      <c r="J456" s="1">
        <v>0</v>
      </c>
      <c r="K456" s="7" t="s">
        <v>11</v>
      </c>
      <c r="L456" s="6" t="s">
        <v>1324</v>
      </c>
      <c r="O456" s="2" t="s">
        <v>1307</v>
      </c>
      <c r="P456" s="2" t="s">
        <v>1307</v>
      </c>
      <c r="Q456" s="45">
        <v>2</v>
      </c>
      <c r="R456" s="22">
        <f t="shared" si="63"/>
        <v>0</v>
      </c>
      <c r="S456" s="22">
        <f t="shared" si="64"/>
        <v>1</v>
      </c>
      <c r="T456" s="22" t="e">
        <f t="shared" si="65"/>
        <v>#N/A</v>
      </c>
      <c r="U456" s="22">
        <f t="shared" si="66"/>
        <v>2.8391999999999999</v>
      </c>
      <c r="V456" s="22">
        <f t="shared" si="67"/>
        <v>0</v>
      </c>
      <c r="W456" s="22">
        <f t="shared" si="68"/>
        <v>1</v>
      </c>
      <c r="X456" s="22" t="e">
        <f t="shared" si="69"/>
        <v>#N/A</v>
      </c>
      <c r="Y456" s="22">
        <f t="shared" si="70"/>
        <v>2.8391999999999999</v>
      </c>
    </row>
    <row r="457" spans="1:25" x14ac:dyDescent="0.2">
      <c r="A457" s="47"/>
      <c r="B457" s="2" t="s">
        <v>466</v>
      </c>
      <c r="F457" s="6">
        <v>2.569626042831914</v>
      </c>
      <c r="G457" s="1">
        <v>2.4113000000000002</v>
      </c>
      <c r="H457" s="7">
        <v>1.0656600351809868</v>
      </c>
      <c r="I457" s="6" t="e">
        <v>#N/A</v>
      </c>
      <c r="J457" s="1" t="e">
        <v>#N/A</v>
      </c>
      <c r="K457" s="7" t="e">
        <v>#N/A</v>
      </c>
      <c r="P457" s="2" t="s">
        <v>1477</v>
      </c>
      <c r="Q457" s="45">
        <v>4</v>
      </c>
      <c r="R457" s="22">
        <f t="shared" si="63"/>
        <v>0</v>
      </c>
      <c r="S457" s="22">
        <f t="shared" si="64"/>
        <v>0</v>
      </c>
      <c r="T457" s="22" t="e">
        <f t="shared" si="65"/>
        <v>#N/A</v>
      </c>
      <c r="U457" s="22" t="e">
        <f t="shared" si="66"/>
        <v>#N/A</v>
      </c>
      <c r="V457" s="22">
        <f t="shared" si="67"/>
        <v>0</v>
      </c>
      <c r="W457" s="22">
        <f t="shared" si="68"/>
        <v>1</v>
      </c>
      <c r="X457" s="22" t="e">
        <f t="shared" si="69"/>
        <v>#N/A</v>
      </c>
      <c r="Y457" s="22">
        <f t="shared" si="70"/>
        <v>2.4113000000000002</v>
      </c>
    </row>
    <row r="458" spans="1:25" x14ac:dyDescent="0.2">
      <c r="A458" s="47"/>
      <c r="B458" s="2" t="s">
        <v>467</v>
      </c>
      <c r="F458" s="6">
        <v>2.8906525214906065</v>
      </c>
      <c r="G458" s="1">
        <v>2.4161800000000002</v>
      </c>
      <c r="H458" s="7">
        <v>1.1963730026283663</v>
      </c>
      <c r="I458" s="6" t="e">
        <v>#N/A</v>
      </c>
      <c r="J458" s="1" t="e">
        <v>#N/A</v>
      </c>
      <c r="K458" s="7" t="e">
        <v>#N/A</v>
      </c>
      <c r="P458" s="2" t="s">
        <v>1477</v>
      </c>
      <c r="Q458" s="45">
        <v>4</v>
      </c>
      <c r="R458" s="22">
        <f t="shared" si="63"/>
        <v>0</v>
      </c>
      <c r="S458" s="22">
        <f t="shared" si="64"/>
        <v>0</v>
      </c>
      <c r="T458" s="22" t="e">
        <f t="shared" si="65"/>
        <v>#N/A</v>
      </c>
      <c r="U458" s="22" t="e">
        <f t="shared" si="66"/>
        <v>#N/A</v>
      </c>
      <c r="V458" s="22">
        <f t="shared" si="67"/>
        <v>0</v>
      </c>
      <c r="W458" s="22">
        <f t="shared" si="68"/>
        <v>1</v>
      </c>
      <c r="X458" s="22" t="e">
        <f t="shared" si="69"/>
        <v>#N/A</v>
      </c>
      <c r="Y458" s="22">
        <f t="shared" si="70"/>
        <v>2.4161800000000002</v>
      </c>
    </row>
    <row r="459" spans="1:25" x14ac:dyDescent="0.2">
      <c r="A459" s="47"/>
      <c r="B459" s="2" t="s">
        <v>468</v>
      </c>
      <c r="F459" s="6">
        <v>2.8871169875846738</v>
      </c>
      <c r="G459" s="1">
        <v>2.6755100000000001</v>
      </c>
      <c r="H459" s="7">
        <v>1.0790903370141296</v>
      </c>
      <c r="I459" s="6" t="e">
        <v>#N/A</v>
      </c>
      <c r="J459" s="1" t="e">
        <v>#N/A</v>
      </c>
      <c r="K459" s="7" t="e">
        <v>#N/A</v>
      </c>
      <c r="P459" s="2" t="s">
        <v>1477</v>
      </c>
      <c r="Q459" s="45">
        <v>4</v>
      </c>
      <c r="R459" s="22">
        <f t="shared" si="63"/>
        <v>0</v>
      </c>
      <c r="S459" s="22">
        <f t="shared" si="64"/>
        <v>0</v>
      </c>
      <c r="T459" s="22" t="e">
        <f t="shared" si="65"/>
        <v>#N/A</v>
      </c>
      <c r="U459" s="22" t="e">
        <f t="shared" si="66"/>
        <v>#N/A</v>
      </c>
      <c r="V459" s="22">
        <f t="shared" si="67"/>
        <v>0</v>
      </c>
      <c r="W459" s="22">
        <f t="shared" si="68"/>
        <v>1</v>
      </c>
      <c r="X459" s="22" t="e">
        <f t="shared" si="69"/>
        <v>#N/A</v>
      </c>
      <c r="Y459" s="22">
        <f t="shared" si="70"/>
        <v>2.6755100000000001</v>
      </c>
    </row>
    <row r="460" spans="1:25" x14ac:dyDescent="0.2">
      <c r="A460" s="47"/>
      <c r="B460" s="2" t="s">
        <v>469</v>
      </c>
      <c r="F460" s="6">
        <v>2.8814601333351817</v>
      </c>
      <c r="G460" s="1">
        <v>2.7329300000000001</v>
      </c>
      <c r="H460" s="7">
        <v>1.0543483123735997</v>
      </c>
      <c r="I460" s="6" t="e">
        <v>#N/A</v>
      </c>
      <c r="J460" s="1" t="e">
        <v>#N/A</v>
      </c>
      <c r="K460" s="7" t="e">
        <v>#N/A</v>
      </c>
      <c r="P460" s="2" t="s">
        <v>1477</v>
      </c>
      <c r="Q460" s="45">
        <v>4</v>
      </c>
      <c r="R460" s="22">
        <f t="shared" si="63"/>
        <v>0</v>
      </c>
      <c r="S460" s="22">
        <f t="shared" si="64"/>
        <v>0</v>
      </c>
      <c r="T460" s="22" t="e">
        <f t="shared" si="65"/>
        <v>#N/A</v>
      </c>
      <c r="U460" s="22" t="e">
        <f t="shared" si="66"/>
        <v>#N/A</v>
      </c>
      <c r="V460" s="22">
        <f t="shared" si="67"/>
        <v>0</v>
      </c>
      <c r="W460" s="22">
        <f t="shared" si="68"/>
        <v>1</v>
      </c>
      <c r="X460" s="22" t="e">
        <f t="shared" si="69"/>
        <v>#N/A</v>
      </c>
      <c r="Y460" s="22">
        <f t="shared" si="70"/>
        <v>2.7329300000000001</v>
      </c>
    </row>
    <row r="461" spans="1:25" x14ac:dyDescent="0.2">
      <c r="A461" s="47"/>
      <c r="B461" s="2" t="s">
        <v>470</v>
      </c>
      <c r="F461" s="6">
        <v>2.5724544699566598</v>
      </c>
      <c r="G461" s="1">
        <v>2.4430000000000001</v>
      </c>
      <c r="H461" s="7">
        <v>1.0529899590489806</v>
      </c>
      <c r="I461" s="6" t="e">
        <v>#N/A</v>
      </c>
      <c r="J461" s="1" t="e">
        <v>#N/A</v>
      </c>
      <c r="K461" s="7" t="e">
        <v>#N/A</v>
      </c>
      <c r="P461" s="2" t="s">
        <v>1477</v>
      </c>
      <c r="Q461" s="45">
        <v>4</v>
      </c>
      <c r="R461" s="22">
        <f t="shared" si="63"/>
        <v>0</v>
      </c>
      <c r="S461" s="22">
        <f t="shared" si="64"/>
        <v>0</v>
      </c>
      <c r="T461" s="22" t="e">
        <f t="shared" si="65"/>
        <v>#N/A</v>
      </c>
      <c r="U461" s="22" t="e">
        <f t="shared" si="66"/>
        <v>#N/A</v>
      </c>
      <c r="V461" s="22">
        <f t="shared" si="67"/>
        <v>0</v>
      </c>
      <c r="W461" s="22">
        <f t="shared" si="68"/>
        <v>1</v>
      </c>
      <c r="X461" s="22" t="e">
        <f t="shared" si="69"/>
        <v>#N/A</v>
      </c>
      <c r="Y461" s="22">
        <f t="shared" si="70"/>
        <v>2.4430000000000001</v>
      </c>
    </row>
    <row r="462" spans="1:25" x14ac:dyDescent="0.2">
      <c r="A462" s="47"/>
      <c r="B462" s="2" t="s">
        <v>471</v>
      </c>
      <c r="F462" s="6">
        <v>2.5469986258339441</v>
      </c>
      <c r="G462" s="1">
        <v>2.4773000000000001</v>
      </c>
      <c r="H462" s="7">
        <v>1.0281349153650927</v>
      </c>
      <c r="I462" s="6" t="e">
        <v>#N/A</v>
      </c>
      <c r="J462" s="1" t="e">
        <v>#N/A</v>
      </c>
      <c r="K462" s="7" t="e">
        <v>#N/A</v>
      </c>
      <c r="P462" s="2" t="s">
        <v>1477</v>
      </c>
      <c r="Q462" s="45">
        <v>4</v>
      </c>
      <c r="R462" s="22">
        <f t="shared" si="63"/>
        <v>0</v>
      </c>
      <c r="S462" s="22">
        <f t="shared" si="64"/>
        <v>0</v>
      </c>
      <c r="T462" s="22" t="e">
        <f t="shared" si="65"/>
        <v>#N/A</v>
      </c>
      <c r="U462" s="22" t="e">
        <f t="shared" si="66"/>
        <v>#N/A</v>
      </c>
      <c r="V462" s="22">
        <f t="shared" si="67"/>
        <v>0</v>
      </c>
      <c r="W462" s="22">
        <f t="shared" si="68"/>
        <v>1</v>
      </c>
      <c r="X462" s="22" t="e">
        <f t="shared" si="69"/>
        <v>#N/A</v>
      </c>
      <c r="Y462" s="22">
        <f t="shared" si="70"/>
        <v>2.4773000000000001</v>
      </c>
    </row>
    <row r="463" spans="1:25" x14ac:dyDescent="0.2">
      <c r="A463" s="47"/>
      <c r="B463" s="2" t="s">
        <v>472</v>
      </c>
      <c r="F463" s="6">
        <v>2.6360940802634496</v>
      </c>
      <c r="G463" s="1">
        <v>2.4516200000000001</v>
      </c>
      <c r="H463" s="7">
        <v>1.0752457886064926</v>
      </c>
      <c r="I463" s="6" t="e">
        <v>#N/A</v>
      </c>
      <c r="J463" s="1" t="e">
        <v>#N/A</v>
      </c>
      <c r="K463" s="7" t="e">
        <v>#N/A</v>
      </c>
      <c r="P463" s="2" t="s">
        <v>1477</v>
      </c>
      <c r="Q463" s="45">
        <v>4</v>
      </c>
      <c r="R463" s="22">
        <f t="shared" si="63"/>
        <v>0</v>
      </c>
      <c r="S463" s="22">
        <f t="shared" si="64"/>
        <v>0</v>
      </c>
      <c r="T463" s="22" t="e">
        <f t="shared" si="65"/>
        <v>#N/A</v>
      </c>
      <c r="U463" s="22" t="e">
        <f t="shared" si="66"/>
        <v>#N/A</v>
      </c>
      <c r="V463" s="22">
        <f t="shared" si="67"/>
        <v>0</v>
      </c>
      <c r="W463" s="22">
        <f t="shared" si="68"/>
        <v>1</v>
      </c>
      <c r="X463" s="22" t="e">
        <f t="shared" si="69"/>
        <v>#N/A</v>
      </c>
      <c r="Y463" s="22">
        <f t="shared" si="70"/>
        <v>2.4516200000000001</v>
      </c>
    </row>
    <row r="464" spans="1:25" x14ac:dyDescent="0.2">
      <c r="A464" s="47"/>
      <c r="B464" s="2" t="s">
        <v>473</v>
      </c>
      <c r="F464" s="6">
        <v>2.8644895705867044</v>
      </c>
      <c r="G464" s="1">
        <v>2.89</v>
      </c>
      <c r="H464" s="7">
        <v>0.99117286179470732</v>
      </c>
      <c r="I464" s="6" t="e">
        <v>#N/A</v>
      </c>
      <c r="J464" s="1" t="e">
        <v>#N/A</v>
      </c>
      <c r="K464" s="7" t="e">
        <v>#N/A</v>
      </c>
      <c r="P464" s="2" t="s">
        <v>1477</v>
      </c>
      <c r="Q464" s="45">
        <v>4</v>
      </c>
      <c r="R464" s="22">
        <f t="shared" si="63"/>
        <v>0</v>
      </c>
      <c r="S464" s="22">
        <f t="shared" si="64"/>
        <v>0</v>
      </c>
      <c r="T464" s="22" t="e">
        <f t="shared" si="65"/>
        <v>#N/A</v>
      </c>
      <c r="U464" s="22" t="e">
        <f t="shared" si="66"/>
        <v>#N/A</v>
      </c>
      <c r="V464" s="22">
        <f t="shared" si="67"/>
        <v>0</v>
      </c>
      <c r="W464" s="22">
        <f t="shared" si="68"/>
        <v>1</v>
      </c>
      <c r="X464" s="22" t="e">
        <f t="shared" si="69"/>
        <v>#N/A</v>
      </c>
      <c r="Y464" s="22">
        <f t="shared" si="70"/>
        <v>2.89</v>
      </c>
    </row>
    <row r="465" spans="1:25" x14ac:dyDescent="0.2">
      <c r="A465" s="47"/>
      <c r="B465" s="2" t="s">
        <v>474</v>
      </c>
      <c r="F465" s="6">
        <v>2.8701464248361965</v>
      </c>
      <c r="G465" s="1">
        <v>2.95</v>
      </c>
      <c r="H465" s="7">
        <v>0.97293099146989703</v>
      </c>
      <c r="I465" s="6" t="e">
        <v>#N/A</v>
      </c>
      <c r="J465" s="1" t="e">
        <v>#N/A</v>
      </c>
      <c r="K465" s="7" t="e">
        <v>#N/A</v>
      </c>
      <c r="P465" s="2" t="s">
        <v>1477</v>
      </c>
      <c r="Q465" s="45">
        <v>4</v>
      </c>
      <c r="R465" s="22">
        <f t="shared" si="63"/>
        <v>0</v>
      </c>
      <c r="S465" s="22">
        <f t="shared" si="64"/>
        <v>0</v>
      </c>
      <c r="T465" s="22" t="e">
        <f t="shared" si="65"/>
        <v>#N/A</v>
      </c>
      <c r="U465" s="22" t="e">
        <f t="shared" si="66"/>
        <v>#N/A</v>
      </c>
      <c r="V465" s="22">
        <f t="shared" si="67"/>
        <v>0</v>
      </c>
      <c r="W465" s="22">
        <f t="shared" si="68"/>
        <v>1</v>
      </c>
      <c r="X465" s="22" t="e">
        <f t="shared" si="69"/>
        <v>#N/A</v>
      </c>
      <c r="Y465" s="22">
        <f t="shared" si="70"/>
        <v>2.95</v>
      </c>
    </row>
    <row r="466" spans="1:25" x14ac:dyDescent="0.2">
      <c r="A466" s="47"/>
      <c r="B466" s="2" t="s">
        <v>475</v>
      </c>
      <c r="F466" s="6">
        <v>2.8701464248361965</v>
      </c>
      <c r="G466" s="1">
        <v>2.92</v>
      </c>
      <c r="H466" s="7">
        <v>0.98292685782061529</v>
      </c>
      <c r="I466" s="6" t="e">
        <v>#N/A</v>
      </c>
      <c r="J466" s="1" t="e">
        <v>#N/A</v>
      </c>
      <c r="K466" s="7" t="e">
        <v>#N/A</v>
      </c>
      <c r="P466" s="2" t="s">
        <v>1477</v>
      </c>
      <c r="Q466" s="45">
        <v>4</v>
      </c>
      <c r="R466" s="22">
        <f t="shared" si="63"/>
        <v>0</v>
      </c>
      <c r="S466" s="22">
        <f t="shared" si="64"/>
        <v>0</v>
      </c>
      <c r="T466" s="22" t="e">
        <f t="shared" si="65"/>
        <v>#N/A</v>
      </c>
      <c r="U466" s="22" t="e">
        <f t="shared" si="66"/>
        <v>#N/A</v>
      </c>
      <c r="V466" s="22">
        <f t="shared" si="67"/>
        <v>0</v>
      </c>
      <c r="W466" s="22">
        <f t="shared" si="68"/>
        <v>1</v>
      </c>
      <c r="X466" s="22" t="e">
        <f t="shared" si="69"/>
        <v>#N/A</v>
      </c>
      <c r="Y466" s="22">
        <f t="shared" si="70"/>
        <v>2.92</v>
      </c>
    </row>
    <row r="467" spans="1:25" x14ac:dyDescent="0.2">
      <c r="A467" s="47"/>
      <c r="B467" s="2" t="s">
        <v>476</v>
      </c>
      <c r="F467" s="6">
        <v>2.8729748519609424</v>
      </c>
      <c r="G467" s="1">
        <v>3.02</v>
      </c>
      <c r="H467" s="7">
        <v>0.95131617614600739</v>
      </c>
      <c r="I467" s="6" t="e">
        <v>#N/A</v>
      </c>
      <c r="J467" s="1" t="e">
        <v>#N/A</v>
      </c>
      <c r="K467" s="7" t="e">
        <v>#N/A</v>
      </c>
      <c r="P467" s="2" t="s">
        <v>1477</v>
      </c>
      <c r="Q467" s="45">
        <v>4</v>
      </c>
      <c r="R467" s="22">
        <f t="shared" si="63"/>
        <v>0</v>
      </c>
      <c r="S467" s="22">
        <f t="shared" si="64"/>
        <v>0</v>
      </c>
      <c r="T467" s="22" t="e">
        <f t="shared" si="65"/>
        <v>#N/A</v>
      </c>
      <c r="U467" s="22" t="e">
        <f t="shared" si="66"/>
        <v>#N/A</v>
      </c>
      <c r="V467" s="22">
        <f t="shared" si="67"/>
        <v>0</v>
      </c>
      <c r="W467" s="22">
        <f t="shared" si="68"/>
        <v>1</v>
      </c>
      <c r="X467" s="22" t="e">
        <f t="shared" si="69"/>
        <v>#N/A</v>
      </c>
      <c r="Y467" s="22">
        <f t="shared" si="70"/>
        <v>3.02</v>
      </c>
    </row>
    <row r="468" spans="1:25" x14ac:dyDescent="0.2">
      <c r="A468" s="47"/>
      <c r="B468" s="2" t="s">
        <v>477</v>
      </c>
      <c r="F468" s="6">
        <v>2.8722677451797565</v>
      </c>
      <c r="G468" s="1">
        <v>2.86</v>
      </c>
      <c r="H468" s="7">
        <v>1.0042894213915232</v>
      </c>
      <c r="I468" s="6" t="e">
        <v>#N/A</v>
      </c>
      <c r="J468" s="1" t="e">
        <v>#N/A</v>
      </c>
      <c r="K468" s="7" t="e">
        <v>#N/A</v>
      </c>
      <c r="P468" s="2" t="s">
        <v>1477</v>
      </c>
      <c r="Q468" s="45">
        <v>4</v>
      </c>
      <c r="R468" s="22">
        <f t="shared" si="63"/>
        <v>0</v>
      </c>
      <c r="S468" s="22">
        <f t="shared" si="64"/>
        <v>0</v>
      </c>
      <c r="T468" s="22" t="e">
        <f t="shared" si="65"/>
        <v>#N/A</v>
      </c>
      <c r="U468" s="22" t="e">
        <f t="shared" si="66"/>
        <v>#N/A</v>
      </c>
      <c r="V468" s="22">
        <f t="shared" si="67"/>
        <v>0</v>
      </c>
      <c r="W468" s="22">
        <f t="shared" si="68"/>
        <v>1</v>
      </c>
      <c r="X468" s="22" t="e">
        <f t="shared" si="69"/>
        <v>#N/A</v>
      </c>
      <c r="Y468" s="22">
        <f t="shared" si="70"/>
        <v>2.86</v>
      </c>
    </row>
    <row r="469" spans="1:25" x14ac:dyDescent="0.2">
      <c r="A469" s="47"/>
      <c r="B469" s="2" t="s">
        <v>478</v>
      </c>
      <c r="F469" s="6">
        <v>2.9401499961736652</v>
      </c>
      <c r="G469" s="1">
        <v>2.6829999999999998</v>
      </c>
      <c r="H469" s="7">
        <v>1.0958442028228346</v>
      </c>
      <c r="I469" s="6" t="e">
        <v>#N/A</v>
      </c>
      <c r="J469" s="1" t="e">
        <v>#N/A</v>
      </c>
      <c r="K469" s="7" t="e">
        <v>#N/A</v>
      </c>
      <c r="P469" s="2" t="s">
        <v>1477</v>
      </c>
      <c r="Q469" s="45">
        <v>4</v>
      </c>
      <c r="R469" s="22">
        <f t="shared" si="63"/>
        <v>0</v>
      </c>
      <c r="S469" s="22">
        <f t="shared" si="64"/>
        <v>0</v>
      </c>
      <c r="T469" s="22" t="e">
        <f t="shared" si="65"/>
        <v>#N/A</v>
      </c>
      <c r="U469" s="22" t="e">
        <f t="shared" si="66"/>
        <v>#N/A</v>
      </c>
      <c r="V469" s="22">
        <f t="shared" si="67"/>
        <v>0</v>
      </c>
      <c r="W469" s="22">
        <f t="shared" si="68"/>
        <v>1</v>
      </c>
      <c r="X469" s="22" t="e">
        <f t="shared" si="69"/>
        <v>#N/A</v>
      </c>
      <c r="Y469" s="22">
        <f t="shared" si="70"/>
        <v>2.6829999999999998</v>
      </c>
    </row>
    <row r="470" spans="1:25" x14ac:dyDescent="0.2">
      <c r="A470" s="47"/>
      <c r="B470" s="2" t="s">
        <v>479</v>
      </c>
      <c r="F470" s="6">
        <v>2.9005520164272185</v>
      </c>
      <c r="G470" s="1">
        <v>2.7370700000000001</v>
      </c>
      <c r="H470" s="7">
        <v>1.0597288401199891</v>
      </c>
      <c r="I470" s="6" t="e">
        <v>#N/A</v>
      </c>
      <c r="J470" s="1" t="e">
        <v>#N/A</v>
      </c>
      <c r="K470" s="7" t="e">
        <v>#N/A</v>
      </c>
      <c r="P470" s="2" t="s">
        <v>1477</v>
      </c>
      <c r="Q470" s="45">
        <v>4</v>
      </c>
      <c r="R470" s="22">
        <f t="shared" si="63"/>
        <v>0</v>
      </c>
      <c r="S470" s="22">
        <f t="shared" si="64"/>
        <v>0</v>
      </c>
      <c r="T470" s="22" t="e">
        <f t="shared" si="65"/>
        <v>#N/A</v>
      </c>
      <c r="U470" s="22" t="e">
        <f t="shared" si="66"/>
        <v>#N/A</v>
      </c>
      <c r="V470" s="22">
        <f t="shared" si="67"/>
        <v>0</v>
      </c>
      <c r="W470" s="22">
        <f t="shared" si="68"/>
        <v>1</v>
      </c>
      <c r="X470" s="22" t="e">
        <f t="shared" si="69"/>
        <v>#N/A</v>
      </c>
      <c r="Y470" s="22">
        <f t="shared" si="70"/>
        <v>2.7370700000000001</v>
      </c>
    </row>
    <row r="471" spans="1:25" x14ac:dyDescent="0.2">
      <c r="A471" s="47"/>
      <c r="B471" s="2" t="s">
        <v>480</v>
      </c>
      <c r="F471" s="6">
        <v>2.9168154723945086</v>
      </c>
      <c r="G471" s="1">
        <v>2.7139600000000002</v>
      </c>
      <c r="H471" s="7">
        <v>1.0747451960951924</v>
      </c>
      <c r="I471" s="6" t="e">
        <v>#N/A</v>
      </c>
      <c r="J471" s="1" t="e">
        <v>#N/A</v>
      </c>
      <c r="K471" s="7" t="e">
        <v>#N/A</v>
      </c>
      <c r="P471" s="2" t="s">
        <v>1477</v>
      </c>
      <c r="Q471" s="45">
        <v>4</v>
      </c>
      <c r="R471" s="22">
        <f t="shared" si="63"/>
        <v>0</v>
      </c>
      <c r="S471" s="22">
        <f t="shared" si="64"/>
        <v>0</v>
      </c>
      <c r="T471" s="22" t="e">
        <f t="shared" si="65"/>
        <v>#N/A</v>
      </c>
      <c r="U471" s="22" t="e">
        <f t="shared" si="66"/>
        <v>#N/A</v>
      </c>
      <c r="V471" s="22">
        <f t="shared" si="67"/>
        <v>0</v>
      </c>
      <c r="W471" s="22">
        <f t="shared" si="68"/>
        <v>1</v>
      </c>
      <c r="X471" s="22" t="e">
        <f t="shared" si="69"/>
        <v>#N/A</v>
      </c>
      <c r="Y471" s="22">
        <f t="shared" si="70"/>
        <v>2.7139600000000002</v>
      </c>
    </row>
    <row r="472" spans="1:25" x14ac:dyDescent="0.2">
      <c r="A472" s="47"/>
      <c r="B472" s="2" t="s">
        <v>481</v>
      </c>
      <c r="F472" s="6">
        <v>2.8701464248361965</v>
      </c>
      <c r="G472" s="1">
        <v>2.9</v>
      </c>
      <c r="H472" s="7">
        <v>0.9897056637366195</v>
      </c>
      <c r="I472" s="6" t="e">
        <v>#N/A</v>
      </c>
      <c r="J472" s="1" t="e">
        <v>#N/A</v>
      </c>
      <c r="K472" s="7" t="e">
        <v>#N/A</v>
      </c>
      <c r="P472" s="2" t="s">
        <v>1477</v>
      </c>
      <c r="Q472" s="45">
        <v>4</v>
      </c>
      <c r="R472" s="22">
        <f t="shared" si="63"/>
        <v>0</v>
      </c>
      <c r="S472" s="22">
        <f t="shared" si="64"/>
        <v>0</v>
      </c>
      <c r="T472" s="22" t="e">
        <f t="shared" si="65"/>
        <v>#N/A</v>
      </c>
      <c r="U472" s="22" t="e">
        <f t="shared" si="66"/>
        <v>#N/A</v>
      </c>
      <c r="V472" s="22">
        <f t="shared" si="67"/>
        <v>0</v>
      </c>
      <c r="W472" s="22">
        <f t="shared" si="68"/>
        <v>1</v>
      </c>
      <c r="X472" s="22" t="e">
        <f t="shared" si="69"/>
        <v>#N/A</v>
      </c>
      <c r="Y472" s="22">
        <f t="shared" si="70"/>
        <v>2.9</v>
      </c>
    </row>
    <row r="473" spans="1:25" x14ac:dyDescent="0.2">
      <c r="A473" s="47"/>
      <c r="B473" s="2" t="s">
        <v>482</v>
      </c>
      <c r="F473" s="6">
        <v>2.8651966773678903</v>
      </c>
      <c r="G473" s="1">
        <v>2.9</v>
      </c>
      <c r="H473" s="7">
        <v>0.98799885426478984</v>
      </c>
      <c r="I473" s="6" t="e">
        <v>#N/A</v>
      </c>
      <c r="J473" s="1" t="e">
        <v>#N/A</v>
      </c>
      <c r="K473" s="7" t="e">
        <v>#N/A</v>
      </c>
      <c r="P473" s="2" t="s">
        <v>1477</v>
      </c>
      <c r="Q473" s="45">
        <v>4</v>
      </c>
      <c r="R473" s="22">
        <f t="shared" si="63"/>
        <v>0</v>
      </c>
      <c r="S473" s="22">
        <f t="shared" si="64"/>
        <v>0</v>
      </c>
      <c r="T473" s="22" t="e">
        <f t="shared" si="65"/>
        <v>#N/A</v>
      </c>
      <c r="U473" s="22" t="e">
        <f t="shared" si="66"/>
        <v>#N/A</v>
      </c>
      <c r="V473" s="22">
        <f t="shared" si="67"/>
        <v>0</v>
      </c>
      <c r="W473" s="22">
        <f t="shared" si="68"/>
        <v>1</v>
      </c>
      <c r="X473" s="22" t="e">
        <f t="shared" si="69"/>
        <v>#N/A</v>
      </c>
      <c r="Y473" s="22">
        <f t="shared" si="70"/>
        <v>2.9</v>
      </c>
    </row>
    <row r="474" spans="1:25" x14ac:dyDescent="0.2">
      <c r="A474" s="47"/>
      <c r="B474" s="2" t="s">
        <v>483</v>
      </c>
      <c r="F474" s="6">
        <v>2.6728636328851496</v>
      </c>
      <c r="G474" s="1">
        <v>2.5069300000000001</v>
      </c>
      <c r="H474" s="7">
        <v>1.0661899745446222</v>
      </c>
      <c r="I474" s="6" t="e">
        <v>#N/A</v>
      </c>
      <c r="J474" s="1" t="e">
        <v>#N/A</v>
      </c>
      <c r="K474" s="7" t="e">
        <v>#N/A</v>
      </c>
      <c r="P474" s="2" t="s">
        <v>1477</v>
      </c>
      <c r="Q474" s="45">
        <v>4</v>
      </c>
      <c r="R474" s="22">
        <f t="shared" si="63"/>
        <v>0</v>
      </c>
      <c r="S474" s="22">
        <f t="shared" si="64"/>
        <v>0</v>
      </c>
      <c r="T474" s="22" t="e">
        <f t="shared" si="65"/>
        <v>#N/A</v>
      </c>
      <c r="U474" s="22" t="e">
        <f t="shared" si="66"/>
        <v>#N/A</v>
      </c>
      <c r="V474" s="22">
        <f t="shared" si="67"/>
        <v>0</v>
      </c>
      <c r="W474" s="22">
        <f t="shared" si="68"/>
        <v>1</v>
      </c>
      <c r="X474" s="22" t="e">
        <f t="shared" si="69"/>
        <v>#N/A</v>
      </c>
      <c r="Y474" s="22">
        <f t="shared" si="70"/>
        <v>2.5069300000000001</v>
      </c>
    </row>
    <row r="475" spans="1:25" x14ac:dyDescent="0.2">
      <c r="A475" s="47"/>
      <c r="B475" s="2" t="s">
        <v>484</v>
      </c>
      <c r="F475" s="6">
        <v>2.7011479041326116</v>
      </c>
      <c r="G475" s="1">
        <v>2.5409999999999999</v>
      </c>
      <c r="H475" s="7">
        <v>1.0630255427519133</v>
      </c>
      <c r="I475" s="6" t="e">
        <v>#N/A</v>
      </c>
      <c r="J475" s="1" t="e">
        <v>#N/A</v>
      </c>
      <c r="K475" s="7" t="e">
        <v>#N/A</v>
      </c>
      <c r="P475" s="2" t="s">
        <v>1477</v>
      </c>
      <c r="Q475" s="45">
        <v>4</v>
      </c>
      <c r="R475" s="22">
        <f t="shared" si="63"/>
        <v>0</v>
      </c>
      <c r="S475" s="22">
        <f t="shared" si="64"/>
        <v>0</v>
      </c>
      <c r="T475" s="22" t="e">
        <f t="shared" si="65"/>
        <v>#N/A</v>
      </c>
      <c r="U475" s="22" t="e">
        <f t="shared" si="66"/>
        <v>#N/A</v>
      </c>
      <c r="V475" s="22">
        <f t="shared" si="67"/>
        <v>0</v>
      </c>
      <c r="W475" s="22">
        <f t="shared" si="68"/>
        <v>1</v>
      </c>
      <c r="X475" s="22" t="e">
        <f t="shared" si="69"/>
        <v>#N/A</v>
      </c>
      <c r="Y475" s="22">
        <f t="shared" si="70"/>
        <v>2.5409999999999999</v>
      </c>
    </row>
    <row r="476" spans="1:25" x14ac:dyDescent="0.2">
      <c r="A476" s="47"/>
      <c r="B476" s="2" t="s">
        <v>485</v>
      </c>
      <c r="F476" s="6">
        <v>2.6695402310135732</v>
      </c>
      <c r="G476" s="1">
        <v>2.4798</v>
      </c>
      <c r="H476" s="7">
        <v>1.0765143281771001</v>
      </c>
      <c r="I476" s="6" t="e">
        <v>#N/A</v>
      </c>
      <c r="J476" s="1" t="e">
        <v>#N/A</v>
      </c>
      <c r="K476" s="7" t="e">
        <v>#N/A</v>
      </c>
      <c r="P476" s="2" t="s">
        <v>1477</v>
      </c>
      <c r="Q476" s="45">
        <v>4</v>
      </c>
      <c r="R476" s="22">
        <f t="shared" si="63"/>
        <v>0</v>
      </c>
      <c r="S476" s="22">
        <f t="shared" si="64"/>
        <v>0</v>
      </c>
      <c r="T476" s="22" t="e">
        <f t="shared" si="65"/>
        <v>#N/A</v>
      </c>
      <c r="U476" s="22" t="e">
        <f t="shared" si="66"/>
        <v>#N/A</v>
      </c>
      <c r="V476" s="22">
        <f t="shared" si="67"/>
        <v>0</v>
      </c>
      <c r="W476" s="22">
        <f t="shared" si="68"/>
        <v>1</v>
      </c>
      <c r="X476" s="22" t="e">
        <f t="shared" si="69"/>
        <v>#N/A</v>
      </c>
      <c r="Y476" s="22">
        <f t="shared" si="70"/>
        <v>2.4798</v>
      </c>
    </row>
    <row r="477" spans="1:25" x14ac:dyDescent="0.2">
      <c r="A477" s="47"/>
      <c r="B477" s="2" t="s">
        <v>486</v>
      </c>
      <c r="F477" s="6">
        <v>2.8729748519609424</v>
      </c>
      <c r="G477" s="1">
        <v>2.88</v>
      </c>
      <c r="H477" s="7">
        <v>0.99756071248643841</v>
      </c>
      <c r="I477" s="6" t="e">
        <v>#N/A</v>
      </c>
      <c r="J477" s="1" t="e">
        <v>#N/A</v>
      </c>
      <c r="K477" s="7" t="e">
        <v>#N/A</v>
      </c>
      <c r="P477" s="2" t="s">
        <v>1477</v>
      </c>
      <c r="Q477" s="45">
        <v>4</v>
      </c>
      <c r="R477" s="22">
        <f t="shared" si="63"/>
        <v>0</v>
      </c>
      <c r="S477" s="22">
        <f t="shared" si="64"/>
        <v>0</v>
      </c>
      <c r="T477" s="22" t="e">
        <f t="shared" si="65"/>
        <v>#N/A</v>
      </c>
      <c r="U477" s="22" t="e">
        <f t="shared" si="66"/>
        <v>#N/A</v>
      </c>
      <c r="V477" s="22">
        <f t="shared" si="67"/>
        <v>0</v>
      </c>
      <c r="W477" s="22">
        <f t="shared" si="68"/>
        <v>1</v>
      </c>
      <c r="X477" s="22" t="e">
        <f t="shared" si="69"/>
        <v>#N/A</v>
      </c>
      <c r="Y477" s="22">
        <f t="shared" si="70"/>
        <v>2.88</v>
      </c>
    </row>
    <row r="478" spans="1:25" x14ac:dyDescent="0.2">
      <c r="A478" s="47"/>
      <c r="B478" s="2" t="s">
        <v>487</v>
      </c>
      <c r="F478" s="6">
        <v>2.8552971824312792</v>
      </c>
      <c r="G478" s="1">
        <v>2.83</v>
      </c>
      <c r="H478" s="7">
        <v>1.0089389337212999</v>
      </c>
      <c r="I478" s="6" t="e">
        <v>#N/A</v>
      </c>
      <c r="J478" s="1" t="e">
        <v>#N/A</v>
      </c>
      <c r="K478" s="7" t="e">
        <v>#N/A</v>
      </c>
      <c r="P478" s="2" t="s">
        <v>1477</v>
      </c>
      <c r="Q478" s="45">
        <v>4</v>
      </c>
      <c r="R478" s="22">
        <f t="shared" si="63"/>
        <v>0</v>
      </c>
      <c r="S478" s="22">
        <f t="shared" si="64"/>
        <v>0</v>
      </c>
      <c r="T478" s="22" t="e">
        <f t="shared" si="65"/>
        <v>#N/A</v>
      </c>
      <c r="U478" s="22" t="e">
        <f t="shared" si="66"/>
        <v>#N/A</v>
      </c>
      <c r="V478" s="22">
        <f t="shared" si="67"/>
        <v>0</v>
      </c>
      <c r="W478" s="22">
        <f t="shared" si="68"/>
        <v>1</v>
      </c>
      <c r="X478" s="22" t="e">
        <f t="shared" si="69"/>
        <v>#N/A</v>
      </c>
      <c r="Y478" s="22">
        <f t="shared" si="70"/>
        <v>2.83</v>
      </c>
    </row>
    <row r="479" spans="1:25" x14ac:dyDescent="0.2">
      <c r="A479" s="47"/>
      <c r="B479" s="2" t="s">
        <v>488</v>
      </c>
      <c r="F479" s="6">
        <v>2.8708535316173829</v>
      </c>
      <c r="G479" s="1">
        <v>2.96</v>
      </c>
      <c r="H479" s="7">
        <v>0.96988294987073742</v>
      </c>
      <c r="I479" s="6" t="e">
        <v>#N/A</v>
      </c>
      <c r="J479" s="1" t="e">
        <v>#N/A</v>
      </c>
      <c r="K479" s="7" t="e">
        <v>#N/A</v>
      </c>
      <c r="P479" s="2" t="s">
        <v>1477</v>
      </c>
      <c r="Q479" s="45">
        <v>4</v>
      </c>
      <c r="R479" s="22">
        <f t="shared" si="63"/>
        <v>0</v>
      </c>
      <c r="S479" s="22">
        <f t="shared" si="64"/>
        <v>0</v>
      </c>
      <c r="T479" s="22" t="e">
        <f t="shared" si="65"/>
        <v>#N/A</v>
      </c>
      <c r="U479" s="22" t="e">
        <f t="shared" si="66"/>
        <v>#N/A</v>
      </c>
      <c r="V479" s="22">
        <f t="shared" si="67"/>
        <v>0</v>
      </c>
      <c r="W479" s="22">
        <f t="shared" si="68"/>
        <v>1</v>
      </c>
      <c r="X479" s="22" t="e">
        <f t="shared" si="69"/>
        <v>#N/A</v>
      </c>
      <c r="Y479" s="22">
        <f t="shared" si="70"/>
        <v>2.96</v>
      </c>
    </row>
    <row r="480" spans="1:25" x14ac:dyDescent="0.2">
      <c r="A480" s="47"/>
      <c r="B480" s="2" t="s">
        <v>489</v>
      </c>
      <c r="F480" s="6">
        <v>2.8482261146194134</v>
      </c>
      <c r="G480" s="1">
        <v>2.7</v>
      </c>
      <c r="H480" s="7">
        <v>1.0548985609701531</v>
      </c>
      <c r="I480" s="6" t="e">
        <v>#N/A</v>
      </c>
      <c r="J480" s="1" t="e">
        <v>#N/A</v>
      </c>
      <c r="K480" s="7" t="e">
        <v>#N/A</v>
      </c>
      <c r="P480" s="2" t="s">
        <v>1477</v>
      </c>
      <c r="Q480" s="45">
        <v>4</v>
      </c>
      <c r="R480" s="22">
        <f t="shared" si="63"/>
        <v>0</v>
      </c>
      <c r="S480" s="22">
        <f t="shared" si="64"/>
        <v>0</v>
      </c>
      <c r="T480" s="22" t="e">
        <f t="shared" si="65"/>
        <v>#N/A</v>
      </c>
      <c r="U480" s="22" t="e">
        <f t="shared" si="66"/>
        <v>#N/A</v>
      </c>
      <c r="V480" s="22">
        <f t="shared" si="67"/>
        <v>0</v>
      </c>
      <c r="W480" s="22">
        <f t="shared" si="68"/>
        <v>1</v>
      </c>
      <c r="X480" s="22" t="e">
        <f t="shared" si="69"/>
        <v>#N/A</v>
      </c>
      <c r="Y480" s="22">
        <f t="shared" si="70"/>
        <v>2.7</v>
      </c>
    </row>
    <row r="481" spans="1:25" x14ac:dyDescent="0.2">
      <c r="A481" s="47"/>
      <c r="B481" s="2" t="s">
        <v>490</v>
      </c>
      <c r="F481" s="6">
        <v>2.8439834739322944</v>
      </c>
      <c r="G481" s="1">
        <v>2.75</v>
      </c>
      <c r="H481" s="7">
        <v>1.0341758087026525</v>
      </c>
      <c r="I481" s="6" t="e">
        <v>#N/A</v>
      </c>
      <c r="J481" s="1" t="e">
        <v>#N/A</v>
      </c>
      <c r="K481" s="7" t="e">
        <v>#N/A</v>
      </c>
      <c r="P481" s="2" t="s">
        <v>1477</v>
      </c>
      <c r="Q481" s="45">
        <v>4</v>
      </c>
      <c r="R481" s="22">
        <f t="shared" si="63"/>
        <v>0</v>
      </c>
      <c r="S481" s="22">
        <f t="shared" si="64"/>
        <v>0</v>
      </c>
      <c r="T481" s="22" t="e">
        <f t="shared" si="65"/>
        <v>#N/A</v>
      </c>
      <c r="U481" s="22" t="e">
        <f t="shared" si="66"/>
        <v>#N/A</v>
      </c>
      <c r="V481" s="22">
        <f t="shared" si="67"/>
        <v>0</v>
      </c>
      <c r="W481" s="22">
        <f t="shared" si="68"/>
        <v>1</v>
      </c>
      <c r="X481" s="22" t="e">
        <f t="shared" si="69"/>
        <v>#N/A</v>
      </c>
      <c r="Y481" s="22">
        <f t="shared" si="70"/>
        <v>2.75</v>
      </c>
    </row>
    <row r="482" spans="1:25" x14ac:dyDescent="0.2">
      <c r="A482" s="47"/>
      <c r="B482" s="2" t="s">
        <v>491</v>
      </c>
      <c r="F482" s="6">
        <v>2.8404479400263618</v>
      </c>
      <c r="G482" s="1">
        <v>2.71</v>
      </c>
      <c r="H482" s="7">
        <v>1.0481357712274397</v>
      </c>
      <c r="I482" s="6" t="e">
        <v>#N/A</v>
      </c>
      <c r="J482" s="1" t="e">
        <v>#N/A</v>
      </c>
      <c r="K482" s="7" t="e">
        <v>#N/A</v>
      </c>
      <c r="P482" s="2" t="s">
        <v>1477</v>
      </c>
      <c r="Q482" s="45">
        <v>4</v>
      </c>
      <c r="R482" s="22">
        <f t="shared" si="63"/>
        <v>0</v>
      </c>
      <c r="S482" s="22">
        <f t="shared" si="64"/>
        <v>0</v>
      </c>
      <c r="T482" s="22" t="e">
        <f t="shared" si="65"/>
        <v>#N/A</v>
      </c>
      <c r="U482" s="22" t="e">
        <f t="shared" si="66"/>
        <v>#N/A</v>
      </c>
      <c r="V482" s="22">
        <f t="shared" si="67"/>
        <v>0</v>
      </c>
      <c r="W482" s="22">
        <f t="shared" si="68"/>
        <v>1</v>
      </c>
      <c r="X482" s="22" t="e">
        <f t="shared" si="69"/>
        <v>#N/A</v>
      </c>
      <c r="Y482" s="22">
        <f t="shared" si="70"/>
        <v>2.71</v>
      </c>
    </row>
    <row r="483" spans="1:25" x14ac:dyDescent="0.2">
      <c r="A483" s="47"/>
      <c r="B483" s="2" t="s">
        <v>492</v>
      </c>
      <c r="F483" s="6">
        <v>2.8376195129016155</v>
      </c>
      <c r="G483" s="1">
        <v>2.81</v>
      </c>
      <c r="H483" s="7">
        <v>1.0098290081500412</v>
      </c>
      <c r="I483" s="6" t="e">
        <v>#N/A</v>
      </c>
      <c r="J483" s="1" t="e">
        <v>#N/A</v>
      </c>
      <c r="K483" s="7" t="e">
        <v>#N/A</v>
      </c>
      <c r="P483" s="2" t="s">
        <v>1477</v>
      </c>
      <c r="Q483" s="45">
        <v>4</v>
      </c>
      <c r="R483" s="22">
        <f t="shared" si="63"/>
        <v>0</v>
      </c>
      <c r="S483" s="22">
        <f t="shared" si="64"/>
        <v>0</v>
      </c>
      <c r="T483" s="22" t="e">
        <f t="shared" si="65"/>
        <v>#N/A</v>
      </c>
      <c r="U483" s="22" t="e">
        <f t="shared" si="66"/>
        <v>#N/A</v>
      </c>
      <c r="V483" s="22">
        <f t="shared" si="67"/>
        <v>0</v>
      </c>
      <c r="W483" s="22">
        <f t="shared" si="68"/>
        <v>1</v>
      </c>
      <c r="X483" s="22" t="e">
        <f t="shared" si="69"/>
        <v>#N/A</v>
      </c>
      <c r="Y483" s="22">
        <f t="shared" si="70"/>
        <v>2.81</v>
      </c>
    </row>
    <row r="484" spans="1:25" x14ac:dyDescent="0.2">
      <c r="A484" s="47"/>
      <c r="B484" s="2" t="s">
        <v>493</v>
      </c>
      <c r="F484" s="6">
        <v>2.8390337264639882</v>
      </c>
      <c r="G484" s="1">
        <v>2.81</v>
      </c>
      <c r="H484" s="7">
        <v>1.0103322869978606</v>
      </c>
      <c r="I484" s="6" t="e">
        <v>#N/A</v>
      </c>
      <c r="J484" s="1" t="e">
        <v>#N/A</v>
      </c>
      <c r="K484" s="7" t="e">
        <v>#N/A</v>
      </c>
      <c r="P484" s="2" t="s">
        <v>1477</v>
      </c>
      <c r="Q484" s="45">
        <v>4</v>
      </c>
      <c r="R484" s="22">
        <f t="shared" si="63"/>
        <v>0</v>
      </c>
      <c r="S484" s="22">
        <f t="shared" si="64"/>
        <v>0</v>
      </c>
      <c r="T484" s="22" t="e">
        <f t="shared" si="65"/>
        <v>#N/A</v>
      </c>
      <c r="U484" s="22" t="e">
        <f t="shared" si="66"/>
        <v>#N/A</v>
      </c>
      <c r="V484" s="22">
        <f t="shared" si="67"/>
        <v>0</v>
      </c>
      <c r="W484" s="22">
        <f t="shared" si="68"/>
        <v>1</v>
      </c>
      <c r="X484" s="22" t="e">
        <f t="shared" si="69"/>
        <v>#N/A</v>
      </c>
      <c r="Y484" s="22">
        <f t="shared" si="70"/>
        <v>2.81</v>
      </c>
    </row>
    <row r="485" spans="1:25" x14ac:dyDescent="0.2">
      <c r="A485" s="47"/>
      <c r="B485" s="2" t="s">
        <v>494</v>
      </c>
      <c r="F485" s="6">
        <v>2.8404479400263618</v>
      </c>
      <c r="G485" s="1">
        <v>2.73</v>
      </c>
      <c r="H485" s="7">
        <v>1.0404571208887772</v>
      </c>
      <c r="I485" s="6" t="e">
        <v>#N/A</v>
      </c>
      <c r="J485" s="1" t="e">
        <v>#N/A</v>
      </c>
      <c r="K485" s="7" t="e">
        <v>#N/A</v>
      </c>
      <c r="P485" s="2" t="s">
        <v>1477</v>
      </c>
      <c r="Q485" s="45">
        <v>4</v>
      </c>
      <c r="R485" s="22">
        <f t="shared" si="63"/>
        <v>0</v>
      </c>
      <c r="S485" s="22">
        <f t="shared" si="64"/>
        <v>0</v>
      </c>
      <c r="T485" s="22" t="e">
        <f t="shared" si="65"/>
        <v>#N/A</v>
      </c>
      <c r="U485" s="22" t="e">
        <f t="shared" si="66"/>
        <v>#N/A</v>
      </c>
      <c r="V485" s="22">
        <f t="shared" si="67"/>
        <v>0</v>
      </c>
      <c r="W485" s="22">
        <f t="shared" si="68"/>
        <v>1</v>
      </c>
      <c r="X485" s="22" t="e">
        <f t="shared" si="69"/>
        <v>#N/A</v>
      </c>
      <c r="Y485" s="22">
        <f t="shared" si="70"/>
        <v>2.73</v>
      </c>
    </row>
    <row r="486" spans="1:25" x14ac:dyDescent="0.2">
      <c r="A486" s="47"/>
      <c r="B486" s="2" t="s">
        <v>495</v>
      </c>
      <c r="F486" s="6">
        <v>2.839740833245175</v>
      </c>
      <c r="G486" s="1">
        <v>2.67</v>
      </c>
      <c r="H486" s="7">
        <v>1.0635733457847099</v>
      </c>
      <c r="I486" s="6" t="e">
        <v>#N/A</v>
      </c>
      <c r="J486" s="1" t="e">
        <v>#N/A</v>
      </c>
      <c r="K486" s="7" t="e">
        <v>#N/A</v>
      </c>
      <c r="P486" s="2" t="s">
        <v>1477</v>
      </c>
      <c r="Q486" s="45">
        <v>4</v>
      </c>
      <c r="R486" s="22">
        <f t="shared" si="63"/>
        <v>0</v>
      </c>
      <c r="S486" s="22">
        <f t="shared" si="64"/>
        <v>0</v>
      </c>
      <c r="T486" s="22" t="e">
        <f t="shared" si="65"/>
        <v>#N/A</v>
      </c>
      <c r="U486" s="22" t="e">
        <f t="shared" si="66"/>
        <v>#N/A</v>
      </c>
      <c r="V486" s="22">
        <f t="shared" si="67"/>
        <v>0</v>
      </c>
      <c r="W486" s="22">
        <f t="shared" si="68"/>
        <v>1</v>
      </c>
      <c r="X486" s="22" t="e">
        <f t="shared" si="69"/>
        <v>#N/A</v>
      </c>
      <c r="Y486" s="22">
        <f t="shared" si="70"/>
        <v>2.67</v>
      </c>
    </row>
    <row r="487" spans="1:25" x14ac:dyDescent="0.2">
      <c r="A487" s="47"/>
      <c r="B487" s="2" t="s">
        <v>496</v>
      </c>
      <c r="F487" s="6">
        <v>2.8765103858668755</v>
      </c>
      <c r="G487" s="1">
        <v>2.87</v>
      </c>
      <c r="H487" s="7">
        <v>1.0022684271313154</v>
      </c>
      <c r="I487" s="6" t="e">
        <v>#N/A</v>
      </c>
      <c r="J487" s="1" t="e">
        <v>#N/A</v>
      </c>
      <c r="K487" s="7" t="e">
        <v>#N/A</v>
      </c>
      <c r="P487" s="2" t="s">
        <v>1477</v>
      </c>
      <c r="Q487" s="45">
        <v>4</v>
      </c>
      <c r="R487" s="22">
        <f t="shared" si="63"/>
        <v>0</v>
      </c>
      <c r="S487" s="22">
        <f t="shared" si="64"/>
        <v>0</v>
      </c>
      <c r="T487" s="22" t="e">
        <f t="shared" si="65"/>
        <v>#N/A</v>
      </c>
      <c r="U487" s="22" t="e">
        <f t="shared" si="66"/>
        <v>#N/A</v>
      </c>
      <c r="V487" s="22">
        <f t="shared" si="67"/>
        <v>0</v>
      </c>
      <c r="W487" s="22">
        <f t="shared" si="68"/>
        <v>1</v>
      </c>
      <c r="X487" s="22" t="e">
        <f t="shared" si="69"/>
        <v>#N/A</v>
      </c>
      <c r="Y487" s="22">
        <f t="shared" si="70"/>
        <v>2.87</v>
      </c>
    </row>
    <row r="488" spans="1:25" x14ac:dyDescent="0.2">
      <c r="A488" s="47"/>
      <c r="B488" s="2" t="s">
        <v>497</v>
      </c>
      <c r="F488" s="6">
        <v>2.8807530265539949</v>
      </c>
      <c r="G488" s="1">
        <v>3.01</v>
      </c>
      <c r="H488" s="7">
        <v>0.95706080616411793</v>
      </c>
      <c r="I488" s="6" t="e">
        <v>#N/A</v>
      </c>
      <c r="J488" s="1" t="e">
        <v>#N/A</v>
      </c>
      <c r="K488" s="7" t="e">
        <v>#N/A</v>
      </c>
      <c r="P488" s="2" t="s">
        <v>1477</v>
      </c>
      <c r="Q488" s="45">
        <v>4</v>
      </c>
      <c r="R488" s="22">
        <f t="shared" si="63"/>
        <v>0</v>
      </c>
      <c r="S488" s="22">
        <f t="shared" si="64"/>
        <v>0</v>
      </c>
      <c r="T488" s="22" t="e">
        <f t="shared" si="65"/>
        <v>#N/A</v>
      </c>
      <c r="U488" s="22" t="e">
        <f t="shared" si="66"/>
        <v>#N/A</v>
      </c>
      <c r="V488" s="22">
        <f t="shared" si="67"/>
        <v>0</v>
      </c>
      <c r="W488" s="22">
        <f t="shared" si="68"/>
        <v>1</v>
      </c>
      <c r="X488" s="22" t="e">
        <f t="shared" si="69"/>
        <v>#N/A</v>
      </c>
      <c r="Y488" s="22">
        <f t="shared" si="70"/>
        <v>3.01</v>
      </c>
    </row>
    <row r="489" spans="1:25" x14ac:dyDescent="0.2">
      <c r="A489" s="47"/>
      <c r="B489" s="2" t="s">
        <v>498</v>
      </c>
      <c r="F489" s="6">
        <v>2.8637824638055176</v>
      </c>
      <c r="G489" s="1">
        <v>2.88</v>
      </c>
      <c r="H489" s="7">
        <v>0.99436891104358249</v>
      </c>
      <c r="I489" s="6" t="e">
        <v>#N/A</v>
      </c>
      <c r="J489" s="1" t="e">
        <v>#N/A</v>
      </c>
      <c r="K489" s="7" t="e">
        <v>#N/A</v>
      </c>
      <c r="P489" s="2" t="s">
        <v>1477</v>
      </c>
      <c r="Q489" s="45">
        <v>4</v>
      </c>
      <c r="R489" s="22">
        <f t="shared" si="63"/>
        <v>0</v>
      </c>
      <c r="S489" s="22">
        <f t="shared" si="64"/>
        <v>0</v>
      </c>
      <c r="T489" s="22" t="e">
        <f t="shared" si="65"/>
        <v>#N/A</v>
      </c>
      <c r="U489" s="22" t="e">
        <f t="shared" si="66"/>
        <v>#N/A</v>
      </c>
      <c r="V489" s="22">
        <f t="shared" si="67"/>
        <v>0</v>
      </c>
      <c r="W489" s="22">
        <f t="shared" si="68"/>
        <v>1</v>
      </c>
      <c r="X489" s="22" t="e">
        <f t="shared" si="69"/>
        <v>#N/A</v>
      </c>
      <c r="Y489" s="22">
        <f t="shared" si="70"/>
        <v>2.88</v>
      </c>
    </row>
    <row r="490" spans="1:25" x14ac:dyDescent="0.2">
      <c r="A490" s="47"/>
      <c r="B490" s="2" t="s">
        <v>499</v>
      </c>
      <c r="F490" s="6">
        <v>2.8694393180550097</v>
      </c>
      <c r="G490" s="1">
        <v>2.9</v>
      </c>
      <c r="H490" s="7">
        <v>0.98946183381207231</v>
      </c>
      <c r="I490" s="6" t="e">
        <v>#N/A</v>
      </c>
      <c r="J490" s="1" t="e">
        <v>#N/A</v>
      </c>
      <c r="K490" s="7" t="e">
        <v>#N/A</v>
      </c>
      <c r="P490" s="2" t="s">
        <v>1477</v>
      </c>
      <c r="Q490" s="45">
        <v>4</v>
      </c>
      <c r="R490" s="22">
        <f t="shared" si="63"/>
        <v>0</v>
      </c>
      <c r="S490" s="22">
        <f t="shared" si="64"/>
        <v>0</v>
      </c>
      <c r="T490" s="22" t="e">
        <f t="shared" si="65"/>
        <v>#N/A</v>
      </c>
      <c r="U490" s="22" t="e">
        <f t="shared" si="66"/>
        <v>#N/A</v>
      </c>
      <c r="V490" s="22">
        <f t="shared" si="67"/>
        <v>0</v>
      </c>
      <c r="W490" s="22">
        <f t="shared" si="68"/>
        <v>1</v>
      </c>
      <c r="X490" s="22" t="e">
        <f t="shared" si="69"/>
        <v>#N/A</v>
      </c>
      <c r="Y490" s="22">
        <f t="shared" si="70"/>
        <v>2.9</v>
      </c>
    </row>
    <row r="491" spans="1:25" x14ac:dyDescent="0.2">
      <c r="A491" s="47"/>
      <c r="B491" s="2" t="s">
        <v>500</v>
      </c>
      <c r="F491" s="6">
        <v>2.648822002324807</v>
      </c>
      <c r="G491" s="1">
        <v>2.43174</v>
      </c>
      <c r="H491" s="7">
        <v>1.089270235438331</v>
      </c>
      <c r="I491" s="6" t="e">
        <v>#N/A</v>
      </c>
      <c r="J491" s="1" t="e">
        <v>#N/A</v>
      </c>
      <c r="K491" s="7" t="e">
        <v>#N/A</v>
      </c>
      <c r="P491" s="2" t="s">
        <v>1477</v>
      </c>
      <c r="Q491" s="45">
        <v>4</v>
      </c>
      <c r="R491" s="22">
        <f t="shared" si="63"/>
        <v>0</v>
      </c>
      <c r="S491" s="22">
        <f t="shared" si="64"/>
        <v>0</v>
      </c>
      <c r="T491" s="22" t="e">
        <f t="shared" si="65"/>
        <v>#N/A</v>
      </c>
      <c r="U491" s="22" t="e">
        <f t="shared" si="66"/>
        <v>#N/A</v>
      </c>
      <c r="V491" s="22">
        <f t="shared" si="67"/>
        <v>0</v>
      </c>
      <c r="W491" s="22">
        <f t="shared" si="68"/>
        <v>1</v>
      </c>
      <c r="X491" s="22" t="e">
        <f t="shared" si="69"/>
        <v>#N/A</v>
      </c>
      <c r="Y491" s="22">
        <f t="shared" si="70"/>
        <v>2.43174</v>
      </c>
    </row>
    <row r="492" spans="1:25" x14ac:dyDescent="0.2">
      <c r="A492" s="47"/>
      <c r="B492" s="2" t="s">
        <v>501</v>
      </c>
      <c r="F492" s="6">
        <v>2.8708535316173829</v>
      </c>
      <c r="G492" s="1">
        <v>2.6838500000000001</v>
      </c>
      <c r="H492" s="7">
        <v>1.0696773409905109</v>
      </c>
      <c r="I492" s="6" t="e">
        <v>#N/A</v>
      </c>
      <c r="J492" s="1" t="e">
        <v>#N/A</v>
      </c>
      <c r="K492" s="7" t="e">
        <v>#N/A</v>
      </c>
      <c r="P492" s="2" t="s">
        <v>1477</v>
      </c>
      <c r="Q492" s="45">
        <v>4</v>
      </c>
      <c r="R492" s="22">
        <f t="shared" si="63"/>
        <v>0</v>
      </c>
      <c r="S492" s="22">
        <f t="shared" si="64"/>
        <v>0</v>
      </c>
      <c r="T492" s="22" t="e">
        <f t="shared" si="65"/>
        <v>#N/A</v>
      </c>
      <c r="U492" s="22" t="e">
        <f t="shared" si="66"/>
        <v>#N/A</v>
      </c>
      <c r="V492" s="22">
        <f t="shared" si="67"/>
        <v>0</v>
      </c>
      <c r="W492" s="22">
        <f t="shared" si="68"/>
        <v>1</v>
      </c>
      <c r="X492" s="22" t="e">
        <f t="shared" si="69"/>
        <v>#N/A</v>
      </c>
      <c r="Y492" s="22">
        <f t="shared" si="70"/>
        <v>2.6838500000000001</v>
      </c>
    </row>
    <row r="493" spans="1:25" x14ac:dyDescent="0.2">
      <c r="A493" s="47"/>
      <c r="B493" s="2" t="s">
        <v>502</v>
      </c>
      <c r="F493" s="6">
        <v>2.8708535316173829</v>
      </c>
      <c r="G493" s="1">
        <v>2.7301500000000001</v>
      </c>
      <c r="H493" s="7">
        <v>1.0515369234721106</v>
      </c>
      <c r="I493" s="6" t="e">
        <v>#N/A</v>
      </c>
      <c r="J493" s="1" t="e">
        <v>#N/A</v>
      </c>
      <c r="K493" s="7" t="e">
        <v>#N/A</v>
      </c>
      <c r="P493" s="2" t="s">
        <v>1477</v>
      </c>
      <c r="Q493" s="45">
        <v>4</v>
      </c>
      <c r="R493" s="22">
        <f t="shared" si="63"/>
        <v>0</v>
      </c>
      <c r="S493" s="22">
        <f t="shared" si="64"/>
        <v>0</v>
      </c>
      <c r="T493" s="22" t="e">
        <f t="shared" si="65"/>
        <v>#N/A</v>
      </c>
      <c r="U493" s="22" t="e">
        <f t="shared" si="66"/>
        <v>#N/A</v>
      </c>
      <c r="V493" s="22">
        <f t="shared" si="67"/>
        <v>0</v>
      </c>
      <c r="W493" s="22">
        <f t="shared" si="68"/>
        <v>1</v>
      </c>
      <c r="X493" s="22" t="e">
        <f t="shared" si="69"/>
        <v>#N/A</v>
      </c>
      <c r="Y493" s="22">
        <f t="shared" si="70"/>
        <v>2.7301500000000001</v>
      </c>
    </row>
    <row r="494" spans="1:25" x14ac:dyDescent="0.2">
      <c r="A494" s="47"/>
      <c r="B494" s="2" t="s">
        <v>503</v>
      </c>
      <c r="F494" s="6">
        <v>2.8425692603699209</v>
      </c>
      <c r="G494" s="1">
        <v>2.6367799999999999</v>
      </c>
      <c r="H494" s="7">
        <v>1.0780456694794109</v>
      </c>
      <c r="I494" s="6" t="e">
        <v>#N/A</v>
      </c>
      <c r="J494" s="1" t="e">
        <v>#N/A</v>
      </c>
      <c r="K494" s="7" t="e">
        <v>#N/A</v>
      </c>
      <c r="P494" s="2" t="s">
        <v>1477</v>
      </c>
      <c r="Q494" s="45">
        <v>4</v>
      </c>
      <c r="R494" s="22">
        <f t="shared" si="63"/>
        <v>0</v>
      </c>
      <c r="S494" s="22">
        <f t="shared" si="64"/>
        <v>0</v>
      </c>
      <c r="T494" s="22" t="e">
        <f t="shared" si="65"/>
        <v>#N/A</v>
      </c>
      <c r="U494" s="22" t="e">
        <f t="shared" si="66"/>
        <v>#N/A</v>
      </c>
      <c r="V494" s="22">
        <f t="shared" si="67"/>
        <v>0</v>
      </c>
      <c r="W494" s="22">
        <f t="shared" si="68"/>
        <v>1</v>
      </c>
      <c r="X494" s="22" t="e">
        <f t="shared" si="69"/>
        <v>#N/A</v>
      </c>
      <c r="Y494" s="22">
        <f t="shared" si="70"/>
        <v>2.6367799999999999</v>
      </c>
    </row>
    <row r="495" spans="1:25" x14ac:dyDescent="0.2">
      <c r="A495" s="47"/>
      <c r="B495" s="2" t="s">
        <v>504</v>
      </c>
      <c r="F495" s="6">
        <v>2.874389065523316</v>
      </c>
      <c r="G495" s="1">
        <v>2.6915300000000002</v>
      </c>
      <c r="H495" s="7">
        <v>1.0679387060606107</v>
      </c>
      <c r="I495" s="6" t="e">
        <v>#N/A</v>
      </c>
      <c r="J495" s="1" t="e">
        <v>#N/A</v>
      </c>
      <c r="K495" s="7" t="e">
        <v>#N/A</v>
      </c>
      <c r="P495" s="2" t="s">
        <v>1477</v>
      </c>
      <c r="Q495" s="45">
        <v>4</v>
      </c>
      <c r="R495" s="22">
        <f t="shared" si="63"/>
        <v>0</v>
      </c>
      <c r="S495" s="22">
        <f t="shared" si="64"/>
        <v>0</v>
      </c>
      <c r="T495" s="22" t="e">
        <f t="shared" si="65"/>
        <v>#N/A</v>
      </c>
      <c r="U495" s="22" t="e">
        <f t="shared" si="66"/>
        <v>#N/A</v>
      </c>
      <c r="V495" s="22">
        <f t="shared" si="67"/>
        <v>0</v>
      </c>
      <c r="W495" s="22">
        <f t="shared" si="68"/>
        <v>1</v>
      </c>
      <c r="X495" s="22" t="e">
        <f t="shared" si="69"/>
        <v>#N/A</v>
      </c>
      <c r="Y495" s="22">
        <f t="shared" si="70"/>
        <v>2.6915300000000002</v>
      </c>
    </row>
    <row r="496" spans="1:25" x14ac:dyDescent="0.2">
      <c r="A496" s="47"/>
      <c r="B496" s="2" t="s">
        <v>505</v>
      </c>
      <c r="F496" s="6">
        <v>2.7881220382185572</v>
      </c>
      <c r="G496" s="1">
        <v>2.6189300000000002</v>
      </c>
      <c r="H496" s="7">
        <v>1.0646034976950729</v>
      </c>
      <c r="I496" s="6" t="e">
        <v>#N/A</v>
      </c>
      <c r="J496" s="1" t="e">
        <v>#N/A</v>
      </c>
      <c r="K496" s="7" t="e">
        <v>#N/A</v>
      </c>
      <c r="P496" s="2" t="s">
        <v>1477</v>
      </c>
      <c r="Q496" s="45">
        <v>4</v>
      </c>
      <c r="R496" s="22">
        <f t="shared" si="63"/>
        <v>0</v>
      </c>
      <c r="S496" s="22">
        <f t="shared" si="64"/>
        <v>0</v>
      </c>
      <c r="T496" s="22" t="e">
        <f t="shared" si="65"/>
        <v>#N/A</v>
      </c>
      <c r="U496" s="22" t="e">
        <f t="shared" si="66"/>
        <v>#N/A</v>
      </c>
      <c r="V496" s="22">
        <f t="shared" si="67"/>
        <v>0</v>
      </c>
      <c r="W496" s="22">
        <f t="shared" si="68"/>
        <v>1</v>
      </c>
      <c r="X496" s="22" t="e">
        <f t="shared" si="69"/>
        <v>#N/A</v>
      </c>
      <c r="Y496" s="22">
        <f t="shared" si="70"/>
        <v>2.6189300000000002</v>
      </c>
    </row>
    <row r="497" spans="1:25" x14ac:dyDescent="0.2">
      <c r="A497" s="47"/>
      <c r="B497" s="2" t="s">
        <v>506</v>
      </c>
      <c r="F497" s="6">
        <v>2.7894019014925049</v>
      </c>
      <c r="G497" s="1">
        <v>2.4281000000000001</v>
      </c>
      <c r="H497" s="7">
        <v>1.1488002559583645</v>
      </c>
      <c r="I497" s="6" t="e">
        <v>#N/A</v>
      </c>
      <c r="J497" s="1" t="e">
        <v>#N/A</v>
      </c>
      <c r="K497" s="7" t="e">
        <v>#N/A</v>
      </c>
      <c r="P497" s="2" t="s">
        <v>1477</v>
      </c>
      <c r="Q497" s="45">
        <v>4</v>
      </c>
      <c r="R497" s="22">
        <f t="shared" si="63"/>
        <v>0</v>
      </c>
      <c r="S497" s="22">
        <f t="shared" si="64"/>
        <v>0</v>
      </c>
      <c r="T497" s="22" t="e">
        <f t="shared" si="65"/>
        <v>#N/A</v>
      </c>
      <c r="U497" s="22" t="e">
        <f t="shared" si="66"/>
        <v>#N/A</v>
      </c>
      <c r="V497" s="22">
        <f t="shared" si="67"/>
        <v>0</v>
      </c>
      <c r="W497" s="22">
        <f t="shared" si="68"/>
        <v>1</v>
      </c>
      <c r="X497" s="22" t="e">
        <f t="shared" si="69"/>
        <v>#N/A</v>
      </c>
      <c r="Y497" s="22">
        <f t="shared" si="70"/>
        <v>2.4281000000000001</v>
      </c>
    </row>
    <row r="498" spans="1:25" x14ac:dyDescent="0.2">
      <c r="A498" s="47"/>
      <c r="B498" s="2" t="s">
        <v>507</v>
      </c>
      <c r="F498" s="6">
        <v>2.9504737551789884</v>
      </c>
      <c r="G498" s="1">
        <v>2.7229999999999999</v>
      </c>
      <c r="H498" s="7">
        <v>1.0835379196397315</v>
      </c>
      <c r="I498" s="6" t="e">
        <v>#N/A</v>
      </c>
      <c r="J498" s="1" t="e">
        <v>#N/A</v>
      </c>
      <c r="K498" s="7" t="e">
        <v>#N/A</v>
      </c>
      <c r="P498" s="2" t="s">
        <v>1477</v>
      </c>
      <c r="Q498" s="45">
        <v>4</v>
      </c>
      <c r="R498" s="22">
        <f t="shared" si="63"/>
        <v>0</v>
      </c>
      <c r="S498" s="22">
        <f t="shared" si="64"/>
        <v>0</v>
      </c>
      <c r="T498" s="22" t="e">
        <f t="shared" si="65"/>
        <v>#N/A</v>
      </c>
      <c r="U498" s="22" t="e">
        <f t="shared" si="66"/>
        <v>#N/A</v>
      </c>
      <c r="V498" s="22">
        <f t="shared" si="67"/>
        <v>0</v>
      </c>
      <c r="W498" s="22">
        <f t="shared" si="68"/>
        <v>1</v>
      </c>
      <c r="X498" s="22" t="e">
        <f t="shared" si="69"/>
        <v>#N/A</v>
      </c>
      <c r="Y498" s="22">
        <f t="shared" si="70"/>
        <v>2.7229999999999999</v>
      </c>
    </row>
    <row r="499" spans="1:25" ht="61" x14ac:dyDescent="0.2">
      <c r="A499" s="47" t="s">
        <v>508</v>
      </c>
      <c r="B499" s="2" t="s">
        <v>509</v>
      </c>
      <c r="C499" s="34">
        <v>8</v>
      </c>
      <c r="F499" s="6">
        <v>2.8758032790856891</v>
      </c>
      <c r="G499" s="1">
        <v>2.378356806444418</v>
      </c>
      <c r="H499" s="7">
        <v>1.2091555275866874</v>
      </c>
      <c r="I499" s="6">
        <v>1.6722999999999999</v>
      </c>
      <c r="J499" s="1">
        <v>3.1672600000000002</v>
      </c>
      <c r="L499" s="6">
        <v>0.22</v>
      </c>
      <c r="N499" s="23" t="s">
        <v>1551</v>
      </c>
      <c r="P499" s="2" t="s">
        <v>1307</v>
      </c>
      <c r="Q499" s="45">
        <f t="shared" ref="Q499:Q512" si="71">IF(I499&gt;0,1,"n")</f>
        <v>1</v>
      </c>
      <c r="R499" s="22">
        <f t="shared" si="63"/>
        <v>0</v>
      </c>
      <c r="S499" s="22">
        <f t="shared" si="64"/>
        <v>1</v>
      </c>
      <c r="T499" s="22" t="e">
        <f t="shared" si="65"/>
        <v>#N/A</v>
      </c>
      <c r="U499" s="22">
        <f t="shared" si="66"/>
        <v>2.378356806444418</v>
      </c>
      <c r="V499" s="22">
        <f t="shared" si="67"/>
        <v>0</v>
      </c>
      <c r="W499" s="22">
        <f t="shared" si="68"/>
        <v>1</v>
      </c>
      <c r="X499" s="22" t="e">
        <f t="shared" si="69"/>
        <v>#N/A</v>
      </c>
      <c r="Y499" s="22">
        <f t="shared" si="70"/>
        <v>2.378356806444418</v>
      </c>
    </row>
    <row r="500" spans="1:25" x14ac:dyDescent="0.2">
      <c r="A500" s="47"/>
      <c r="B500" s="2" t="s">
        <v>510</v>
      </c>
      <c r="C500" s="34">
        <v>8</v>
      </c>
      <c r="F500" s="6">
        <v>3.2020623479251622</v>
      </c>
      <c r="G500" s="1">
        <v>2.6677204639461012</v>
      </c>
      <c r="H500" s="7">
        <v>1.2002990535180214</v>
      </c>
      <c r="I500" s="6">
        <v>1.7833000000000001</v>
      </c>
      <c r="J500" s="1">
        <v>3.3168899999999999</v>
      </c>
      <c r="P500" s="2" t="s">
        <v>1307</v>
      </c>
      <c r="Q500" s="45">
        <f t="shared" si="71"/>
        <v>1</v>
      </c>
      <c r="R500" s="22">
        <f t="shared" si="63"/>
        <v>0</v>
      </c>
      <c r="S500" s="22">
        <f t="shared" si="64"/>
        <v>1</v>
      </c>
      <c r="T500" s="22" t="e">
        <f t="shared" si="65"/>
        <v>#N/A</v>
      </c>
      <c r="U500" s="22">
        <f t="shared" si="66"/>
        <v>2.6677204639461012</v>
      </c>
      <c r="V500" s="22">
        <f t="shared" si="67"/>
        <v>0</v>
      </c>
      <c r="W500" s="22">
        <f t="shared" si="68"/>
        <v>1</v>
      </c>
      <c r="X500" s="22" t="e">
        <f t="shared" si="69"/>
        <v>#N/A</v>
      </c>
      <c r="Y500" s="22">
        <f t="shared" si="70"/>
        <v>2.6677204639461012</v>
      </c>
    </row>
    <row r="501" spans="1:25" ht="45" x14ac:dyDescent="0.2">
      <c r="A501" s="47"/>
      <c r="B501" s="2" t="s">
        <v>511</v>
      </c>
      <c r="C501" s="34">
        <v>6</v>
      </c>
      <c r="F501" s="6">
        <v>3.0162346858293372</v>
      </c>
      <c r="G501" s="1">
        <v>3.2526301797499513</v>
      </c>
      <c r="H501" s="7">
        <v>0.927321742449433</v>
      </c>
      <c r="I501" s="6">
        <v>0</v>
      </c>
      <c r="J501" s="1">
        <v>0</v>
      </c>
      <c r="K501" s="7" t="s">
        <v>11</v>
      </c>
      <c r="M501" s="1" t="s">
        <v>1409</v>
      </c>
      <c r="N501" s="23" t="s">
        <v>1552</v>
      </c>
      <c r="O501" s="2" t="s">
        <v>1468</v>
      </c>
      <c r="P501" s="2" t="s">
        <v>1478</v>
      </c>
      <c r="Q501" s="45">
        <v>3</v>
      </c>
      <c r="R501" s="22">
        <f t="shared" si="63"/>
        <v>0</v>
      </c>
      <c r="S501" s="22">
        <f t="shared" si="64"/>
        <v>0</v>
      </c>
      <c r="T501" s="22" t="e">
        <f t="shared" si="65"/>
        <v>#N/A</v>
      </c>
      <c r="U501" s="22" t="e">
        <f t="shared" si="66"/>
        <v>#N/A</v>
      </c>
      <c r="V501" s="22">
        <f t="shared" si="67"/>
        <v>1</v>
      </c>
      <c r="W501" s="22">
        <f t="shared" si="68"/>
        <v>0</v>
      </c>
      <c r="X501" s="22">
        <f t="shared" si="69"/>
        <v>3.2526301797499513</v>
      </c>
      <c r="Y501" s="22" t="e">
        <f t="shared" si="70"/>
        <v>#N/A</v>
      </c>
    </row>
    <row r="502" spans="1:25" x14ac:dyDescent="0.2">
      <c r="A502" s="47"/>
      <c r="B502" s="2" t="s">
        <v>512</v>
      </c>
      <c r="C502" s="34">
        <v>8</v>
      </c>
      <c r="F502" s="6">
        <v>3.2379833724094387</v>
      </c>
      <c r="G502" s="1">
        <v>2.6716485489302291</v>
      </c>
      <c r="H502" s="7">
        <v>1.2119795373931121</v>
      </c>
      <c r="I502" s="6">
        <v>0.37959999999999999</v>
      </c>
      <c r="J502" s="1">
        <v>1.4247000000000001</v>
      </c>
      <c r="P502" s="2" t="s">
        <v>1307</v>
      </c>
      <c r="Q502" s="45">
        <f t="shared" si="71"/>
        <v>1</v>
      </c>
      <c r="R502" s="22">
        <f t="shared" si="63"/>
        <v>0</v>
      </c>
      <c r="S502" s="22">
        <f t="shared" si="64"/>
        <v>1</v>
      </c>
      <c r="T502" s="22" t="e">
        <f t="shared" si="65"/>
        <v>#N/A</v>
      </c>
      <c r="U502" s="22">
        <f t="shared" si="66"/>
        <v>2.6716485489302291</v>
      </c>
      <c r="V502" s="22">
        <f t="shared" si="67"/>
        <v>0</v>
      </c>
      <c r="W502" s="22">
        <f t="shared" si="68"/>
        <v>1</v>
      </c>
      <c r="X502" s="22" t="e">
        <f t="shared" si="69"/>
        <v>#N/A</v>
      </c>
      <c r="Y502" s="22">
        <f t="shared" si="70"/>
        <v>2.6716485489302291</v>
      </c>
    </row>
    <row r="503" spans="1:25" x14ac:dyDescent="0.2">
      <c r="A503" s="47"/>
      <c r="B503" s="2" t="s">
        <v>513</v>
      </c>
      <c r="C503" s="34">
        <v>8</v>
      </c>
      <c r="F503" s="6">
        <v>2.9974963561278938</v>
      </c>
      <c r="G503" s="1">
        <v>2.6197901796459888</v>
      </c>
      <c r="H503" s="7">
        <v>1.1441742088417723</v>
      </c>
      <c r="I503" s="6">
        <v>1.7405999999999999</v>
      </c>
      <c r="J503" s="1">
        <v>3.2593299999999998</v>
      </c>
      <c r="P503" s="2" t="s">
        <v>1307</v>
      </c>
      <c r="Q503" s="45">
        <f t="shared" si="71"/>
        <v>1</v>
      </c>
      <c r="R503" s="22">
        <f t="shared" si="63"/>
        <v>0</v>
      </c>
      <c r="S503" s="22">
        <f t="shared" si="64"/>
        <v>1</v>
      </c>
      <c r="T503" s="22" t="e">
        <f t="shared" si="65"/>
        <v>#N/A</v>
      </c>
      <c r="U503" s="22">
        <f t="shared" si="66"/>
        <v>2.6197901796459888</v>
      </c>
      <c r="V503" s="22">
        <f t="shared" si="67"/>
        <v>0</v>
      </c>
      <c r="W503" s="22">
        <f t="shared" si="68"/>
        <v>1</v>
      </c>
      <c r="X503" s="22" t="e">
        <f t="shared" si="69"/>
        <v>#N/A</v>
      </c>
      <c r="Y503" s="22">
        <f t="shared" si="70"/>
        <v>2.6197901796459888</v>
      </c>
    </row>
    <row r="504" spans="1:25" x14ac:dyDescent="0.2">
      <c r="A504" s="47"/>
      <c r="B504" s="2" t="s">
        <v>514</v>
      </c>
      <c r="C504" s="34">
        <v>8</v>
      </c>
      <c r="F504" s="6">
        <v>3.1322709086220502</v>
      </c>
      <c r="G504" s="1">
        <v>2.6522157876134167</v>
      </c>
      <c r="H504" s="7">
        <v>1.1810015320965299</v>
      </c>
      <c r="I504" s="6">
        <v>1.2877000000000001</v>
      </c>
      <c r="J504" s="1">
        <v>2.6488200000000002</v>
      </c>
      <c r="P504" s="2" t="s">
        <v>1307</v>
      </c>
      <c r="Q504" s="45">
        <f t="shared" si="71"/>
        <v>1</v>
      </c>
      <c r="R504" s="22">
        <f t="shared" si="63"/>
        <v>0</v>
      </c>
      <c r="S504" s="22">
        <f t="shared" si="64"/>
        <v>1</v>
      </c>
      <c r="T504" s="22" t="e">
        <f t="shared" si="65"/>
        <v>#N/A</v>
      </c>
      <c r="U504" s="22">
        <f t="shared" si="66"/>
        <v>2.6522157876134167</v>
      </c>
      <c r="V504" s="22">
        <f t="shared" si="67"/>
        <v>0</v>
      </c>
      <c r="W504" s="22">
        <f t="shared" si="68"/>
        <v>1</v>
      </c>
      <c r="X504" s="22" t="e">
        <f t="shared" si="69"/>
        <v>#N/A</v>
      </c>
      <c r="Y504" s="22">
        <f t="shared" si="70"/>
        <v>2.6522157876134167</v>
      </c>
    </row>
    <row r="505" spans="1:25" x14ac:dyDescent="0.2">
      <c r="A505" s="47"/>
      <c r="B505" s="2" t="s">
        <v>515</v>
      </c>
      <c r="C505" s="34">
        <v>8</v>
      </c>
      <c r="F505" s="6">
        <v>2.9985570162996735</v>
      </c>
      <c r="G505" s="1">
        <v>2.6258075069983939</v>
      </c>
      <c r="H505" s="7">
        <v>1.1419561442747859</v>
      </c>
      <c r="I505" s="6">
        <v>1.8290999999999999</v>
      </c>
      <c r="J505" s="1">
        <v>3.3786299999999998</v>
      </c>
      <c r="P505" s="2" t="s">
        <v>1307</v>
      </c>
      <c r="Q505" s="45">
        <f t="shared" si="71"/>
        <v>1</v>
      </c>
      <c r="R505" s="22">
        <f t="shared" si="63"/>
        <v>0</v>
      </c>
      <c r="S505" s="22">
        <f t="shared" si="64"/>
        <v>1</v>
      </c>
      <c r="T505" s="22" t="e">
        <f t="shared" si="65"/>
        <v>#N/A</v>
      </c>
      <c r="U505" s="22">
        <f t="shared" si="66"/>
        <v>2.6258075069983939</v>
      </c>
      <c r="V505" s="22">
        <f t="shared" si="67"/>
        <v>0</v>
      </c>
      <c r="W505" s="22">
        <f t="shared" si="68"/>
        <v>1</v>
      </c>
      <c r="X505" s="22" t="e">
        <f t="shared" si="69"/>
        <v>#N/A</v>
      </c>
      <c r="Y505" s="22">
        <f t="shared" si="70"/>
        <v>2.6258075069983939</v>
      </c>
    </row>
    <row r="506" spans="1:25" x14ac:dyDescent="0.2">
      <c r="A506" s="47"/>
      <c r="B506" s="2" t="s">
        <v>516</v>
      </c>
      <c r="C506" s="34">
        <v>8</v>
      </c>
      <c r="F506" s="6">
        <v>3.0723082535774306</v>
      </c>
      <c r="G506" s="1">
        <v>2.6413571737329224</v>
      </c>
      <c r="H506" s="7">
        <v>1.1631551704290952</v>
      </c>
      <c r="I506" s="6">
        <v>1.6025</v>
      </c>
      <c r="J506" s="1">
        <v>3.0731700000000002</v>
      </c>
      <c r="P506" s="2" t="s">
        <v>1307</v>
      </c>
      <c r="Q506" s="45">
        <f t="shared" si="71"/>
        <v>1</v>
      </c>
      <c r="R506" s="22">
        <f t="shared" si="63"/>
        <v>0</v>
      </c>
      <c r="S506" s="22">
        <f t="shared" si="64"/>
        <v>1</v>
      </c>
      <c r="T506" s="22" t="e">
        <f t="shared" si="65"/>
        <v>#N/A</v>
      </c>
      <c r="U506" s="22">
        <f t="shared" si="66"/>
        <v>2.6413571737329224</v>
      </c>
      <c r="V506" s="22">
        <f t="shared" si="67"/>
        <v>0</v>
      </c>
      <c r="W506" s="22">
        <f t="shared" si="68"/>
        <v>1</v>
      </c>
      <c r="X506" s="22" t="e">
        <f t="shared" si="69"/>
        <v>#N/A</v>
      </c>
      <c r="Y506" s="22">
        <f t="shared" si="70"/>
        <v>2.6413571737329224</v>
      </c>
    </row>
    <row r="507" spans="1:25" ht="32" x14ac:dyDescent="0.2">
      <c r="A507" s="47"/>
      <c r="B507" s="2" t="s">
        <v>517</v>
      </c>
      <c r="C507" s="34">
        <v>8</v>
      </c>
      <c r="F507" s="6">
        <v>2.9931830047626558</v>
      </c>
      <c r="G507" s="1">
        <v>2.636131426959202</v>
      </c>
      <c r="H507" s="7">
        <v>1.1354452870414415</v>
      </c>
      <c r="I507" s="6" t="e">
        <v>#N/A</v>
      </c>
      <c r="J507" s="1" t="e">
        <v>#N/A</v>
      </c>
      <c r="K507" s="7" t="e">
        <v>#N/A</v>
      </c>
      <c r="L507" s="6" t="s">
        <v>1324</v>
      </c>
      <c r="M507" s="1" t="s">
        <v>1411</v>
      </c>
      <c r="N507" s="23" t="s">
        <v>1410</v>
      </c>
      <c r="O507" s="2" t="s">
        <v>1479</v>
      </c>
      <c r="P507" s="2" t="s">
        <v>1477</v>
      </c>
      <c r="Q507" s="45">
        <v>3</v>
      </c>
      <c r="R507" s="22">
        <f t="shared" si="63"/>
        <v>0</v>
      </c>
      <c r="S507" s="22">
        <f t="shared" si="64"/>
        <v>0</v>
      </c>
      <c r="T507" s="22" t="e">
        <f t="shared" si="65"/>
        <v>#N/A</v>
      </c>
      <c r="U507" s="22" t="e">
        <f t="shared" si="66"/>
        <v>#N/A</v>
      </c>
      <c r="V507" s="22">
        <f t="shared" si="67"/>
        <v>0</v>
      </c>
      <c r="W507" s="22">
        <f t="shared" si="68"/>
        <v>1</v>
      </c>
      <c r="X507" s="22" t="e">
        <f t="shared" si="69"/>
        <v>#N/A</v>
      </c>
      <c r="Y507" s="22">
        <f t="shared" si="70"/>
        <v>2.636131426959202</v>
      </c>
    </row>
    <row r="508" spans="1:25" ht="32" x14ac:dyDescent="0.2">
      <c r="A508" s="47"/>
      <c r="B508" s="2" t="s">
        <v>518</v>
      </c>
      <c r="C508" s="34">
        <v>8</v>
      </c>
      <c r="F508" s="6">
        <v>3.1118355226457588</v>
      </c>
      <c r="G508" s="1">
        <v>2.6474131764852871</v>
      </c>
      <c r="H508" s="7">
        <v>1.1754249583274494</v>
      </c>
      <c r="I508" s="6" t="e">
        <v>#N/A</v>
      </c>
      <c r="J508" s="1" t="e">
        <v>#N/A</v>
      </c>
      <c r="K508" s="7" t="e">
        <v>#N/A</v>
      </c>
      <c r="L508" s="6" t="s">
        <v>1324</v>
      </c>
      <c r="M508" s="1" t="s">
        <v>1411</v>
      </c>
      <c r="N508" s="23" t="s">
        <v>1412</v>
      </c>
      <c r="O508" s="2" t="s">
        <v>1307</v>
      </c>
      <c r="P508" s="2" t="s">
        <v>1307</v>
      </c>
      <c r="Q508" s="45">
        <v>3</v>
      </c>
      <c r="R508" s="22">
        <f t="shared" si="63"/>
        <v>0</v>
      </c>
      <c r="S508" s="22">
        <f t="shared" si="64"/>
        <v>1</v>
      </c>
      <c r="T508" s="22" t="e">
        <f t="shared" si="65"/>
        <v>#N/A</v>
      </c>
      <c r="U508" s="22">
        <f t="shared" si="66"/>
        <v>2.6474131764852871</v>
      </c>
      <c r="V508" s="22">
        <f t="shared" si="67"/>
        <v>0</v>
      </c>
      <c r="W508" s="22">
        <f t="shared" si="68"/>
        <v>1</v>
      </c>
      <c r="X508" s="22" t="e">
        <f t="shared" si="69"/>
        <v>#N/A</v>
      </c>
      <c r="Y508" s="22">
        <f t="shared" si="70"/>
        <v>2.6474131764852871</v>
      </c>
    </row>
    <row r="509" spans="1:25" ht="32" x14ac:dyDescent="0.2">
      <c r="A509" s="47"/>
      <c r="B509" s="2" t="s">
        <v>519</v>
      </c>
      <c r="C509" s="34">
        <v>8</v>
      </c>
      <c r="F509" s="6">
        <v>3.0617723625377509</v>
      </c>
      <c r="G509" s="1">
        <v>2.6397888017943862</v>
      </c>
      <c r="H509" s="7">
        <v>1.1598550461523751</v>
      </c>
      <c r="I509" s="6" t="e">
        <v>#N/A</v>
      </c>
      <c r="J509" s="1" t="e">
        <v>#N/A</v>
      </c>
      <c r="K509" s="7" t="e">
        <v>#N/A</v>
      </c>
      <c r="L509" s="6" t="s">
        <v>1324</v>
      </c>
      <c r="M509" s="1" t="s">
        <v>1411</v>
      </c>
      <c r="N509" s="23" t="s">
        <v>1412</v>
      </c>
      <c r="O509" s="2" t="s">
        <v>1307</v>
      </c>
      <c r="P509" s="2" t="s">
        <v>1307</v>
      </c>
      <c r="Q509" s="45">
        <v>3</v>
      </c>
      <c r="R509" s="22">
        <f t="shared" si="63"/>
        <v>0</v>
      </c>
      <c r="S509" s="22">
        <f t="shared" si="64"/>
        <v>1</v>
      </c>
      <c r="T509" s="22" t="e">
        <f t="shared" si="65"/>
        <v>#N/A</v>
      </c>
      <c r="U509" s="22">
        <f t="shared" si="66"/>
        <v>2.6397888017943862</v>
      </c>
      <c r="V509" s="22">
        <f t="shared" si="67"/>
        <v>0</v>
      </c>
      <c r="W509" s="22">
        <f t="shared" si="68"/>
        <v>1</v>
      </c>
      <c r="X509" s="22" t="e">
        <f t="shared" si="69"/>
        <v>#N/A</v>
      </c>
      <c r="Y509" s="22">
        <f t="shared" si="70"/>
        <v>2.6397888017943862</v>
      </c>
    </row>
    <row r="510" spans="1:25" ht="61" x14ac:dyDescent="0.2">
      <c r="A510" s="47"/>
      <c r="B510" s="2" t="s">
        <v>520</v>
      </c>
      <c r="C510" s="34">
        <v>8</v>
      </c>
      <c r="F510" s="6">
        <v>2.8284271247461903</v>
      </c>
      <c r="G510" s="1">
        <v>2.3669349982422414</v>
      </c>
      <c r="H510" s="7">
        <v>1.1949745670441592</v>
      </c>
      <c r="I510" s="6">
        <v>2.0264000000000002</v>
      </c>
      <c r="J510" s="1">
        <v>3.64459</v>
      </c>
      <c r="L510" s="6">
        <v>3.1</v>
      </c>
      <c r="N510" s="23" t="s">
        <v>1551</v>
      </c>
      <c r="P510" s="2" t="s">
        <v>1307</v>
      </c>
      <c r="Q510" s="45">
        <f t="shared" si="71"/>
        <v>1</v>
      </c>
      <c r="R510" s="22">
        <f t="shared" si="63"/>
        <v>0</v>
      </c>
      <c r="S510" s="22">
        <f t="shared" si="64"/>
        <v>1</v>
      </c>
      <c r="T510" s="22" t="e">
        <f t="shared" si="65"/>
        <v>#N/A</v>
      </c>
      <c r="U510" s="22">
        <f t="shared" si="66"/>
        <v>2.3669349982422414</v>
      </c>
      <c r="V510" s="22">
        <f t="shared" si="67"/>
        <v>0</v>
      </c>
      <c r="W510" s="22">
        <f t="shared" si="68"/>
        <v>1</v>
      </c>
      <c r="X510" s="22" t="e">
        <f t="shared" si="69"/>
        <v>#N/A</v>
      </c>
      <c r="Y510" s="22">
        <f t="shared" si="70"/>
        <v>2.3669349982422414</v>
      </c>
    </row>
    <row r="511" spans="1:25" x14ac:dyDescent="0.2">
      <c r="A511" s="47"/>
      <c r="B511" s="2" t="s">
        <v>521</v>
      </c>
      <c r="C511" s="34">
        <v>8</v>
      </c>
      <c r="F511" s="6">
        <v>2.9567670055315487</v>
      </c>
      <c r="G511" s="1">
        <v>2.4066785734245544</v>
      </c>
      <c r="H511" s="7">
        <v>1.2285674697823286</v>
      </c>
      <c r="I511" s="6">
        <v>1.6685000000000001</v>
      </c>
      <c r="J511" s="1">
        <v>3.16214</v>
      </c>
      <c r="L511" s="6">
        <v>2.31</v>
      </c>
      <c r="P511" s="2" t="s">
        <v>1307</v>
      </c>
      <c r="Q511" s="45">
        <f t="shared" si="71"/>
        <v>1</v>
      </c>
      <c r="R511" s="22">
        <f t="shared" si="63"/>
        <v>0</v>
      </c>
      <c r="S511" s="22">
        <f t="shared" si="64"/>
        <v>1</v>
      </c>
      <c r="T511" s="22" t="e">
        <f t="shared" si="65"/>
        <v>#N/A</v>
      </c>
      <c r="U511" s="22">
        <f t="shared" si="66"/>
        <v>2.4066785734245544</v>
      </c>
      <c r="V511" s="22">
        <f t="shared" si="67"/>
        <v>0</v>
      </c>
      <c r="W511" s="22">
        <f t="shared" si="68"/>
        <v>1</v>
      </c>
      <c r="X511" s="22" t="e">
        <f t="shared" si="69"/>
        <v>#N/A</v>
      </c>
      <c r="Y511" s="22">
        <f t="shared" si="70"/>
        <v>2.4066785734245544</v>
      </c>
    </row>
    <row r="512" spans="1:25" x14ac:dyDescent="0.2">
      <c r="A512" s="47"/>
      <c r="B512" s="2" t="s">
        <v>522</v>
      </c>
      <c r="C512" s="34">
        <v>8</v>
      </c>
      <c r="F512" s="6">
        <v>2.9153305481540168</v>
      </c>
      <c r="G512" s="1">
        <v>2.607014601151219</v>
      </c>
      <c r="H512" s="7">
        <v>1.1182639893411606</v>
      </c>
      <c r="I512" s="6">
        <v>1.9293</v>
      </c>
      <c r="J512" s="1">
        <v>3.5137</v>
      </c>
      <c r="P512" s="2" t="s">
        <v>1307</v>
      </c>
      <c r="Q512" s="45">
        <f t="shared" si="71"/>
        <v>1</v>
      </c>
      <c r="R512" s="22">
        <f t="shared" si="63"/>
        <v>0</v>
      </c>
      <c r="S512" s="22">
        <f t="shared" si="64"/>
        <v>1</v>
      </c>
      <c r="T512" s="22" t="e">
        <f t="shared" si="65"/>
        <v>#N/A</v>
      </c>
      <c r="U512" s="22">
        <f t="shared" si="66"/>
        <v>2.607014601151219</v>
      </c>
      <c r="V512" s="22">
        <f t="shared" si="67"/>
        <v>0</v>
      </c>
      <c r="W512" s="22">
        <f t="shared" si="68"/>
        <v>1</v>
      </c>
      <c r="X512" s="22" t="e">
        <f t="shared" si="69"/>
        <v>#N/A</v>
      </c>
      <c r="Y512" s="22">
        <f t="shared" si="70"/>
        <v>2.607014601151219</v>
      </c>
    </row>
    <row r="513" spans="1:25" ht="32" x14ac:dyDescent="0.2">
      <c r="A513" s="47"/>
      <c r="B513" s="2" t="s">
        <v>523</v>
      </c>
      <c r="C513" s="34">
        <v>8</v>
      </c>
      <c r="F513" s="6">
        <v>2.9969306707029446</v>
      </c>
      <c r="G513" s="1">
        <v>2.6248758889787074</v>
      </c>
      <c r="H513" s="7">
        <v>1.1417418565526911</v>
      </c>
      <c r="I513" s="6" t="e">
        <v>#N/A</v>
      </c>
      <c r="J513" s="1" t="e">
        <v>#N/A</v>
      </c>
      <c r="K513" s="7" t="e">
        <v>#N/A</v>
      </c>
      <c r="M513" s="1" t="s">
        <v>1338</v>
      </c>
      <c r="N513" s="23" t="s">
        <v>1413</v>
      </c>
      <c r="P513" s="2" t="s">
        <v>1307</v>
      </c>
      <c r="Q513" s="45">
        <v>3</v>
      </c>
      <c r="R513" s="22">
        <f t="shared" si="63"/>
        <v>0</v>
      </c>
      <c r="S513" s="22">
        <f t="shared" si="64"/>
        <v>1</v>
      </c>
      <c r="T513" s="22" t="e">
        <f t="shared" si="65"/>
        <v>#N/A</v>
      </c>
      <c r="U513" s="22">
        <f t="shared" si="66"/>
        <v>2.6248758889787074</v>
      </c>
      <c r="V513" s="22">
        <f t="shared" si="67"/>
        <v>0</v>
      </c>
      <c r="W513" s="22">
        <f t="shared" si="68"/>
        <v>1</v>
      </c>
      <c r="X513" s="22" t="e">
        <f t="shared" si="69"/>
        <v>#N/A</v>
      </c>
      <c r="Y513" s="22">
        <f t="shared" si="70"/>
        <v>2.6248758889787074</v>
      </c>
    </row>
    <row r="514" spans="1:25" ht="48" x14ac:dyDescent="0.2">
      <c r="A514" s="47"/>
      <c r="B514" s="2" t="s">
        <v>524</v>
      </c>
      <c r="C514" s="34">
        <v>8</v>
      </c>
      <c r="F514" s="6">
        <v>3.015244736335676</v>
      </c>
      <c r="G514" s="1">
        <v>2.6317204980743378</v>
      </c>
      <c r="H514" s="7">
        <v>1.1457313717554609</v>
      </c>
      <c r="I514" s="6" t="e">
        <v>#N/A</v>
      </c>
      <c r="J514" s="1" t="e">
        <v>#N/A</v>
      </c>
      <c r="K514" s="7" t="e">
        <v>#N/A</v>
      </c>
      <c r="L514" s="6">
        <v>0.73</v>
      </c>
      <c r="N514" s="23" t="s">
        <v>1553</v>
      </c>
      <c r="P514" s="2" t="s">
        <v>1307</v>
      </c>
      <c r="Q514" s="45">
        <v>3</v>
      </c>
      <c r="R514" s="22">
        <f t="shared" si="63"/>
        <v>0</v>
      </c>
      <c r="S514" s="22">
        <f t="shared" si="64"/>
        <v>1</v>
      </c>
      <c r="T514" s="22" t="e">
        <f t="shared" si="65"/>
        <v>#N/A</v>
      </c>
      <c r="U514" s="22">
        <f t="shared" si="66"/>
        <v>2.6317204980743378</v>
      </c>
      <c r="V514" s="22">
        <f t="shared" si="67"/>
        <v>0</v>
      </c>
      <c r="W514" s="22">
        <f t="shared" si="68"/>
        <v>1</v>
      </c>
      <c r="X514" s="22" t="e">
        <f t="shared" si="69"/>
        <v>#N/A</v>
      </c>
      <c r="Y514" s="22">
        <f t="shared" si="70"/>
        <v>2.6317204980743378</v>
      </c>
    </row>
    <row r="515" spans="1:25" ht="48" x14ac:dyDescent="0.2">
      <c r="A515" s="47"/>
      <c r="B515" s="2" t="s">
        <v>525</v>
      </c>
      <c r="C515" s="34">
        <v>8</v>
      </c>
      <c r="F515" s="6">
        <v>3.1959812296069576</v>
      </c>
      <c r="G515" s="1">
        <v>2.6569964683183622</v>
      </c>
      <c r="H515" s="7">
        <v>1.202854903164295</v>
      </c>
      <c r="I515" s="6" t="e">
        <v>#N/A</v>
      </c>
      <c r="J515" s="1" t="e">
        <v>#N/A</v>
      </c>
      <c r="K515" s="7" t="e">
        <v>#N/A</v>
      </c>
      <c r="L515" s="6">
        <v>2.9999999999999997E-4</v>
      </c>
      <c r="N515" s="23" t="s">
        <v>1553</v>
      </c>
      <c r="P515" s="2" t="s">
        <v>1307</v>
      </c>
      <c r="Q515" s="45">
        <v>3</v>
      </c>
      <c r="R515" s="22">
        <f t="shared" si="63"/>
        <v>0</v>
      </c>
      <c r="S515" s="22">
        <f t="shared" si="64"/>
        <v>1</v>
      </c>
      <c r="T515" s="22" t="e">
        <f t="shared" si="65"/>
        <v>#N/A</v>
      </c>
      <c r="U515" s="22">
        <f t="shared" si="66"/>
        <v>2.6569964683183622</v>
      </c>
      <c r="V515" s="22">
        <f t="shared" si="67"/>
        <v>0</v>
      </c>
      <c r="W515" s="22">
        <f t="shared" si="68"/>
        <v>1</v>
      </c>
      <c r="X515" s="22" t="e">
        <f t="shared" si="69"/>
        <v>#N/A</v>
      </c>
      <c r="Y515" s="22">
        <f t="shared" si="70"/>
        <v>2.6569964683183622</v>
      </c>
    </row>
    <row r="516" spans="1:25" ht="48" x14ac:dyDescent="0.2">
      <c r="A516" s="47"/>
      <c r="B516" s="2" t="s">
        <v>526</v>
      </c>
      <c r="C516" s="34">
        <v>8</v>
      </c>
      <c r="F516" s="6">
        <v>3.1562418285042733</v>
      </c>
      <c r="G516" s="1">
        <v>2.6469918445009251</v>
      </c>
      <c r="H516" s="7">
        <v>1.1923881953249329</v>
      </c>
      <c r="I516" s="6" t="e">
        <v>#N/A</v>
      </c>
      <c r="J516" s="1" t="e">
        <v>#N/A</v>
      </c>
      <c r="K516" s="7" t="e">
        <v>#N/A</v>
      </c>
      <c r="L516" s="6">
        <v>0.48</v>
      </c>
      <c r="N516" s="23" t="s">
        <v>1553</v>
      </c>
      <c r="P516" s="2" t="s">
        <v>1307</v>
      </c>
      <c r="Q516" s="45">
        <v>3</v>
      </c>
      <c r="R516" s="22">
        <f t="shared" ref="R516:R579" si="72">COUNTIF(P516,R$2)</f>
        <v>0</v>
      </c>
      <c r="S516" s="22">
        <f t="shared" ref="S516:S579" si="73">COUNTIF(P516,S$2)</f>
        <v>1</v>
      </c>
      <c r="T516" s="22" t="e">
        <f t="shared" ref="T516:T579" si="74">IF(R516=1,G516,#N/A)</f>
        <v>#N/A</v>
      </c>
      <c r="U516" s="22">
        <f t="shared" ref="U516:U579" si="75">IF(S516=1,G516,#N/A)</f>
        <v>2.6469918445009251</v>
      </c>
      <c r="V516" s="22">
        <f t="shared" ref="V516:V579" si="76">COUNTIF(P516,V$2)</f>
        <v>0</v>
      </c>
      <c r="W516" s="22">
        <f t="shared" ref="W516:W579" si="77">COUNTIF(P516,W$2)</f>
        <v>1</v>
      </c>
      <c r="X516" s="22" t="e">
        <f t="shared" ref="X516:X579" si="78">IF(V516=1,G516,#N/A)</f>
        <v>#N/A</v>
      </c>
      <c r="Y516" s="22">
        <f t="shared" ref="Y516:Y579" si="79">IF(W516=1,G516,#N/A)</f>
        <v>2.6469918445009251</v>
      </c>
    </row>
    <row r="517" spans="1:25" ht="45" x14ac:dyDescent="0.2">
      <c r="A517" s="47"/>
      <c r="B517" s="2" t="s">
        <v>527</v>
      </c>
      <c r="C517" s="34">
        <v>8</v>
      </c>
      <c r="F517" s="6">
        <v>2.7358668470888712</v>
      </c>
      <c r="G517" s="1">
        <v>2.3138835821490837</v>
      </c>
      <c r="H517" s="7">
        <v>1.1823701365942787</v>
      </c>
      <c r="I517" s="6">
        <v>0.52459999999999996</v>
      </c>
      <c r="J517" s="1">
        <v>1.62016</v>
      </c>
      <c r="M517" s="1" t="s">
        <v>1338</v>
      </c>
      <c r="N517" s="23" t="s">
        <v>1554</v>
      </c>
      <c r="P517" s="2" t="s">
        <v>1307</v>
      </c>
      <c r="Q517" s="45">
        <v>3</v>
      </c>
      <c r="R517" s="22">
        <f t="shared" si="72"/>
        <v>0</v>
      </c>
      <c r="S517" s="22">
        <f t="shared" si="73"/>
        <v>1</v>
      </c>
      <c r="T517" s="22" t="e">
        <f t="shared" si="74"/>
        <v>#N/A</v>
      </c>
      <c r="U517" s="22">
        <f t="shared" si="75"/>
        <v>2.3138835821490837</v>
      </c>
      <c r="V517" s="22">
        <f t="shared" si="76"/>
        <v>0</v>
      </c>
      <c r="W517" s="22">
        <f t="shared" si="77"/>
        <v>1</v>
      </c>
      <c r="X517" s="22" t="e">
        <f t="shared" si="78"/>
        <v>#N/A</v>
      </c>
      <c r="Y517" s="22">
        <f t="shared" si="79"/>
        <v>2.3138835821490837</v>
      </c>
    </row>
    <row r="518" spans="1:25" ht="45" x14ac:dyDescent="0.2">
      <c r="A518" s="47"/>
      <c r="B518" s="2" t="s">
        <v>528</v>
      </c>
      <c r="C518" s="34">
        <v>8</v>
      </c>
      <c r="F518" s="6">
        <v>2.8574892134529577</v>
      </c>
      <c r="G518" s="1">
        <v>2.3563650119275534</v>
      </c>
      <c r="H518" s="7">
        <v>1.2126683255729869</v>
      </c>
      <c r="I518" s="6">
        <v>0</v>
      </c>
      <c r="J518" s="1">
        <v>0</v>
      </c>
      <c r="K518" s="7" t="s">
        <v>11</v>
      </c>
      <c r="M518" s="1" t="s">
        <v>1414</v>
      </c>
      <c r="N518" s="23" t="s">
        <v>1555</v>
      </c>
      <c r="P518" s="2" t="s">
        <v>1307</v>
      </c>
      <c r="Q518" s="45">
        <v>3</v>
      </c>
      <c r="R518" s="22">
        <f t="shared" si="72"/>
        <v>0</v>
      </c>
      <c r="S518" s="22">
        <f t="shared" si="73"/>
        <v>1</v>
      </c>
      <c r="T518" s="22" t="e">
        <f t="shared" si="74"/>
        <v>#N/A</v>
      </c>
      <c r="U518" s="22">
        <f t="shared" si="75"/>
        <v>2.3563650119275534</v>
      </c>
      <c r="V518" s="22">
        <f t="shared" si="76"/>
        <v>0</v>
      </c>
      <c r="W518" s="22">
        <f t="shared" si="77"/>
        <v>1</v>
      </c>
      <c r="X518" s="22" t="e">
        <f t="shared" si="78"/>
        <v>#N/A</v>
      </c>
      <c r="Y518" s="22">
        <f t="shared" si="79"/>
        <v>2.3563650119275534</v>
      </c>
    </row>
    <row r="519" spans="1:25" x14ac:dyDescent="0.2">
      <c r="A519" s="47"/>
      <c r="B519" s="2" t="s">
        <v>529</v>
      </c>
      <c r="C519" s="34">
        <v>8</v>
      </c>
      <c r="F519" s="6">
        <v>2.9593833006219388</v>
      </c>
      <c r="G519" s="1">
        <v>2.3805223444719443</v>
      </c>
      <c r="H519" s="7">
        <v>1.24316552100182</v>
      </c>
      <c r="I519" s="6">
        <v>1.1226</v>
      </c>
      <c r="J519" s="1">
        <v>2.4262600000000001</v>
      </c>
      <c r="P519" s="2" t="s">
        <v>1307</v>
      </c>
      <c r="Q519" s="45">
        <f t="shared" ref="Q519:Q579" si="80">IF(I519&gt;0,1,"n")</f>
        <v>1</v>
      </c>
      <c r="R519" s="22">
        <f t="shared" si="72"/>
        <v>0</v>
      </c>
      <c r="S519" s="22">
        <f t="shared" si="73"/>
        <v>1</v>
      </c>
      <c r="T519" s="22" t="e">
        <f t="shared" si="74"/>
        <v>#N/A</v>
      </c>
      <c r="U519" s="22">
        <f t="shared" si="75"/>
        <v>2.3805223444719443</v>
      </c>
      <c r="V519" s="22">
        <f t="shared" si="76"/>
        <v>0</v>
      </c>
      <c r="W519" s="22">
        <f t="shared" si="77"/>
        <v>1</v>
      </c>
      <c r="X519" s="22" t="e">
        <f t="shared" si="78"/>
        <v>#N/A</v>
      </c>
      <c r="Y519" s="22">
        <f t="shared" si="79"/>
        <v>2.3805223444719443</v>
      </c>
    </row>
    <row r="520" spans="1:25" x14ac:dyDescent="0.2">
      <c r="A520" s="47"/>
      <c r="B520" s="2" t="s">
        <v>530</v>
      </c>
      <c r="C520" s="34">
        <v>8</v>
      </c>
      <c r="F520" s="6">
        <v>2.773838481238589</v>
      </c>
      <c r="G520" s="1">
        <v>2.3305954073603168</v>
      </c>
      <c r="H520" s="7">
        <v>1.1901844792444258</v>
      </c>
      <c r="I520" s="6">
        <v>2.0047000000000001</v>
      </c>
      <c r="J520" s="1">
        <v>3.6153400000000002</v>
      </c>
      <c r="P520" s="2" t="s">
        <v>1307</v>
      </c>
      <c r="Q520" s="45">
        <f t="shared" si="80"/>
        <v>1</v>
      </c>
      <c r="R520" s="22">
        <f t="shared" si="72"/>
        <v>0</v>
      </c>
      <c r="S520" s="22">
        <f t="shared" si="73"/>
        <v>1</v>
      </c>
      <c r="T520" s="22" t="e">
        <f t="shared" si="74"/>
        <v>#N/A</v>
      </c>
      <c r="U520" s="22">
        <f t="shared" si="75"/>
        <v>2.3305954073603168</v>
      </c>
      <c r="V520" s="22">
        <f t="shared" si="76"/>
        <v>0</v>
      </c>
      <c r="W520" s="22">
        <f t="shared" si="77"/>
        <v>1</v>
      </c>
      <c r="X520" s="22" t="e">
        <f t="shared" si="78"/>
        <v>#N/A</v>
      </c>
      <c r="Y520" s="22">
        <f t="shared" si="79"/>
        <v>2.3305954073603168</v>
      </c>
    </row>
    <row r="521" spans="1:25" x14ac:dyDescent="0.2">
      <c r="A521" s="47"/>
      <c r="B521" s="2" t="s">
        <v>531</v>
      </c>
      <c r="C521" s="34">
        <v>8</v>
      </c>
      <c r="F521" s="6">
        <v>2.9342810098898164</v>
      </c>
      <c r="G521" s="1">
        <v>2.3829800227676294</v>
      </c>
      <c r="H521" s="7">
        <v>1.2313493952340808</v>
      </c>
      <c r="I521" s="6">
        <v>1.5622</v>
      </c>
      <c r="J521" s="1">
        <v>3.01885</v>
      </c>
      <c r="P521" s="2" t="s">
        <v>1307</v>
      </c>
      <c r="Q521" s="45">
        <f t="shared" si="80"/>
        <v>1</v>
      </c>
      <c r="R521" s="22">
        <f t="shared" si="72"/>
        <v>0</v>
      </c>
      <c r="S521" s="22">
        <f t="shared" si="73"/>
        <v>1</v>
      </c>
      <c r="T521" s="22" t="e">
        <f t="shared" si="74"/>
        <v>#N/A</v>
      </c>
      <c r="U521" s="22">
        <f t="shared" si="75"/>
        <v>2.3829800227676294</v>
      </c>
      <c r="V521" s="22">
        <f t="shared" si="76"/>
        <v>0</v>
      </c>
      <c r="W521" s="22">
        <f t="shared" si="77"/>
        <v>1</v>
      </c>
      <c r="X521" s="22" t="e">
        <f t="shared" si="78"/>
        <v>#N/A</v>
      </c>
      <c r="Y521" s="22">
        <f t="shared" si="79"/>
        <v>2.3829800227676294</v>
      </c>
    </row>
    <row r="522" spans="1:25" ht="48" x14ac:dyDescent="0.2">
      <c r="A522" s="47"/>
      <c r="B522" s="2" t="s">
        <v>532</v>
      </c>
      <c r="C522" s="34">
        <v>8</v>
      </c>
      <c r="F522" s="6">
        <v>2.8255279869433254</v>
      </c>
      <c r="G522" s="1">
        <v>2.3423165954499701</v>
      </c>
      <c r="H522" s="7">
        <v>1.2062963616583726</v>
      </c>
      <c r="I522" s="6">
        <v>0</v>
      </c>
      <c r="J522" s="1">
        <v>0</v>
      </c>
      <c r="K522" s="7" t="s">
        <v>11</v>
      </c>
      <c r="M522" s="1" t="s">
        <v>1415</v>
      </c>
      <c r="N522" s="23" t="s">
        <v>1556</v>
      </c>
      <c r="O522" s="2" t="s">
        <v>1468</v>
      </c>
      <c r="P522" s="2" t="s">
        <v>1477</v>
      </c>
      <c r="Q522" s="45">
        <v>3</v>
      </c>
      <c r="R522" s="22">
        <f t="shared" si="72"/>
        <v>0</v>
      </c>
      <c r="S522" s="22">
        <f t="shared" si="73"/>
        <v>0</v>
      </c>
      <c r="T522" s="22" t="e">
        <f t="shared" si="74"/>
        <v>#N/A</v>
      </c>
      <c r="U522" s="22" t="e">
        <f t="shared" si="75"/>
        <v>#N/A</v>
      </c>
      <c r="V522" s="22">
        <f t="shared" si="76"/>
        <v>0</v>
      </c>
      <c r="W522" s="22">
        <f t="shared" si="77"/>
        <v>1</v>
      </c>
      <c r="X522" s="22" t="e">
        <f t="shared" si="78"/>
        <v>#N/A</v>
      </c>
      <c r="Y522" s="22">
        <f t="shared" si="79"/>
        <v>2.3423165954499701</v>
      </c>
    </row>
    <row r="523" spans="1:25" x14ac:dyDescent="0.2">
      <c r="A523" s="47"/>
      <c r="B523" s="2" t="s">
        <v>533</v>
      </c>
      <c r="C523" s="34">
        <v>8</v>
      </c>
      <c r="F523" s="6">
        <v>2.9755053352329921</v>
      </c>
      <c r="G523" s="1">
        <v>2.386628871404235</v>
      </c>
      <c r="H523" s="7">
        <v>1.2467398559049008</v>
      </c>
      <c r="I523" s="6" t="e">
        <v>#N/A</v>
      </c>
      <c r="J523" s="1" t="e">
        <v>#N/A</v>
      </c>
      <c r="K523" s="7" t="e">
        <v>#N/A</v>
      </c>
      <c r="L523" s="6" t="s">
        <v>1324</v>
      </c>
      <c r="O523" s="2" t="s">
        <v>1468</v>
      </c>
      <c r="P523" s="2" t="s">
        <v>1477</v>
      </c>
      <c r="Q523" s="45">
        <v>2</v>
      </c>
      <c r="R523" s="22">
        <f t="shared" si="72"/>
        <v>0</v>
      </c>
      <c r="S523" s="22">
        <f t="shared" si="73"/>
        <v>0</v>
      </c>
      <c r="T523" s="22" t="e">
        <f t="shared" si="74"/>
        <v>#N/A</v>
      </c>
      <c r="U523" s="22" t="e">
        <f t="shared" si="75"/>
        <v>#N/A</v>
      </c>
      <c r="V523" s="22">
        <f t="shared" si="76"/>
        <v>0</v>
      </c>
      <c r="W523" s="22">
        <f t="shared" si="77"/>
        <v>1</v>
      </c>
      <c r="X523" s="22" t="e">
        <f t="shared" si="78"/>
        <v>#N/A</v>
      </c>
      <c r="Y523" s="22">
        <f t="shared" si="79"/>
        <v>2.386628871404235</v>
      </c>
    </row>
    <row r="524" spans="1:25" x14ac:dyDescent="0.2">
      <c r="A524" s="47"/>
      <c r="B524" s="2" t="s">
        <v>534</v>
      </c>
      <c r="C524" s="34">
        <v>8</v>
      </c>
      <c r="F524" s="6">
        <v>2.9755053352329921</v>
      </c>
      <c r="G524" s="1">
        <v>2.386628871404235</v>
      </c>
      <c r="H524" s="7">
        <v>1.2467398559049008</v>
      </c>
      <c r="I524" s="6">
        <v>0</v>
      </c>
      <c r="J524" s="1">
        <v>0</v>
      </c>
      <c r="K524" s="7" t="s">
        <v>11</v>
      </c>
      <c r="L524" s="6" t="s">
        <v>1324</v>
      </c>
      <c r="O524" s="2" t="s">
        <v>1468</v>
      </c>
      <c r="P524" s="2" t="s">
        <v>1477</v>
      </c>
      <c r="Q524" s="45">
        <v>2</v>
      </c>
      <c r="R524" s="22">
        <f t="shared" si="72"/>
        <v>0</v>
      </c>
      <c r="S524" s="22">
        <f t="shared" si="73"/>
        <v>0</v>
      </c>
      <c r="T524" s="22" t="e">
        <f t="shared" si="74"/>
        <v>#N/A</v>
      </c>
      <c r="U524" s="22" t="e">
        <f t="shared" si="75"/>
        <v>#N/A</v>
      </c>
      <c r="V524" s="22">
        <f t="shared" si="76"/>
        <v>0</v>
      </c>
      <c r="W524" s="22">
        <f t="shared" si="77"/>
        <v>1</v>
      </c>
      <c r="X524" s="22" t="e">
        <f t="shared" si="78"/>
        <v>#N/A</v>
      </c>
      <c r="Y524" s="22">
        <f t="shared" si="79"/>
        <v>2.386628871404235</v>
      </c>
    </row>
    <row r="525" spans="1:25" ht="45" x14ac:dyDescent="0.2">
      <c r="A525" s="47"/>
      <c r="B525" s="2" t="s">
        <v>535</v>
      </c>
      <c r="C525" s="34">
        <v>8</v>
      </c>
      <c r="F525" s="6">
        <v>2.8826622148631982</v>
      </c>
      <c r="G525" s="1">
        <v>2.3587137439640826</v>
      </c>
      <c r="H525" s="7">
        <v>1.222133131771455</v>
      </c>
      <c r="I525" s="6">
        <v>0</v>
      </c>
      <c r="J525" s="1">
        <v>0</v>
      </c>
      <c r="K525" s="7" t="s">
        <v>11</v>
      </c>
      <c r="M525" s="1" t="s">
        <v>1349</v>
      </c>
      <c r="N525" s="23" t="s">
        <v>1557</v>
      </c>
      <c r="O525" s="2" t="s">
        <v>1468</v>
      </c>
      <c r="P525" s="2" t="s">
        <v>1477</v>
      </c>
      <c r="Q525" s="45">
        <v>3</v>
      </c>
      <c r="R525" s="22">
        <f t="shared" si="72"/>
        <v>0</v>
      </c>
      <c r="S525" s="22">
        <f t="shared" si="73"/>
        <v>0</v>
      </c>
      <c r="T525" s="22" t="e">
        <f t="shared" si="74"/>
        <v>#N/A</v>
      </c>
      <c r="U525" s="22" t="e">
        <f t="shared" si="75"/>
        <v>#N/A</v>
      </c>
      <c r="V525" s="22">
        <f t="shared" si="76"/>
        <v>0</v>
      </c>
      <c r="W525" s="22">
        <f t="shared" si="77"/>
        <v>1</v>
      </c>
      <c r="X525" s="22" t="e">
        <f t="shared" si="78"/>
        <v>#N/A</v>
      </c>
      <c r="Y525" s="22">
        <f t="shared" si="79"/>
        <v>2.3587137439640826</v>
      </c>
    </row>
    <row r="526" spans="1:25" x14ac:dyDescent="0.2">
      <c r="A526" s="47"/>
      <c r="B526" s="2" t="s">
        <v>536</v>
      </c>
      <c r="C526" s="34">
        <v>8</v>
      </c>
      <c r="F526" s="6">
        <v>2.8977235893024718</v>
      </c>
      <c r="G526" s="1">
        <v>2.364861249355116</v>
      </c>
      <c r="H526" s="7">
        <v>1.2253249910930988</v>
      </c>
      <c r="I526" s="6">
        <v>0</v>
      </c>
      <c r="J526" s="1">
        <v>0</v>
      </c>
      <c r="K526" s="7" t="s">
        <v>11</v>
      </c>
      <c r="L526" s="6" t="s">
        <v>1324</v>
      </c>
      <c r="O526" s="2" t="s">
        <v>1468</v>
      </c>
      <c r="P526" s="2" t="s">
        <v>1477</v>
      </c>
      <c r="Q526" s="45">
        <v>2</v>
      </c>
      <c r="R526" s="22">
        <f t="shared" si="72"/>
        <v>0</v>
      </c>
      <c r="S526" s="22">
        <f t="shared" si="73"/>
        <v>0</v>
      </c>
      <c r="T526" s="22" t="e">
        <f t="shared" si="74"/>
        <v>#N/A</v>
      </c>
      <c r="U526" s="22" t="e">
        <f t="shared" si="75"/>
        <v>#N/A</v>
      </c>
      <c r="V526" s="22">
        <f t="shared" si="76"/>
        <v>0</v>
      </c>
      <c r="W526" s="22">
        <f t="shared" si="77"/>
        <v>1</v>
      </c>
      <c r="X526" s="22" t="e">
        <f t="shared" si="78"/>
        <v>#N/A</v>
      </c>
      <c r="Y526" s="22">
        <f t="shared" si="79"/>
        <v>2.364861249355116</v>
      </c>
    </row>
    <row r="527" spans="1:25" x14ac:dyDescent="0.2">
      <c r="A527" s="47"/>
      <c r="B527" s="2" t="s">
        <v>537</v>
      </c>
      <c r="C527" s="34">
        <v>8</v>
      </c>
      <c r="F527" s="6">
        <v>2.8468119010570403</v>
      </c>
      <c r="G527" s="1">
        <v>2.3514000629842298</v>
      </c>
      <c r="H527" s="7">
        <v>1.2106880261983446</v>
      </c>
      <c r="I527" s="6">
        <v>0</v>
      </c>
      <c r="J527" s="1">
        <v>0</v>
      </c>
      <c r="K527" s="7" t="s">
        <v>11</v>
      </c>
      <c r="L527" s="6" t="s">
        <v>1324</v>
      </c>
      <c r="O527" s="2" t="s">
        <v>1468</v>
      </c>
      <c r="P527" s="2" t="s">
        <v>1477</v>
      </c>
      <c r="Q527" s="45">
        <v>2</v>
      </c>
      <c r="R527" s="22">
        <f t="shared" si="72"/>
        <v>0</v>
      </c>
      <c r="S527" s="22">
        <f t="shared" si="73"/>
        <v>0</v>
      </c>
      <c r="T527" s="22" t="e">
        <f t="shared" si="74"/>
        <v>#N/A</v>
      </c>
      <c r="U527" s="22" t="e">
        <f t="shared" si="75"/>
        <v>#N/A</v>
      </c>
      <c r="V527" s="22">
        <f t="shared" si="76"/>
        <v>0</v>
      </c>
      <c r="W527" s="22">
        <f t="shared" si="77"/>
        <v>1</v>
      </c>
      <c r="X527" s="22" t="e">
        <f t="shared" si="78"/>
        <v>#N/A</v>
      </c>
      <c r="Y527" s="22">
        <f t="shared" si="79"/>
        <v>2.3514000629842298</v>
      </c>
    </row>
    <row r="528" spans="1:25" x14ac:dyDescent="0.2">
      <c r="A528" s="47"/>
      <c r="B528" s="2" t="s">
        <v>538</v>
      </c>
      <c r="C528" s="34">
        <v>8</v>
      </c>
      <c r="F528" s="6">
        <v>2.9681514247086525</v>
      </c>
      <c r="G528" s="1">
        <v>2.3846822036592217</v>
      </c>
      <c r="H528" s="7">
        <v>1.2446737851081855</v>
      </c>
      <c r="I528" s="6">
        <v>0.20910000000000001</v>
      </c>
      <c r="J528" s="1">
        <v>1.1948700000000001</v>
      </c>
      <c r="P528" s="2" t="s">
        <v>1307</v>
      </c>
      <c r="Q528" s="45">
        <f t="shared" si="80"/>
        <v>1</v>
      </c>
      <c r="R528" s="22">
        <f t="shared" si="72"/>
        <v>0</v>
      </c>
      <c r="S528" s="22">
        <f t="shared" si="73"/>
        <v>1</v>
      </c>
      <c r="T528" s="22" t="e">
        <f t="shared" si="74"/>
        <v>#N/A</v>
      </c>
      <c r="U528" s="22">
        <f t="shared" si="75"/>
        <v>2.3846822036592217</v>
      </c>
      <c r="V528" s="22">
        <f t="shared" si="76"/>
        <v>0</v>
      </c>
      <c r="W528" s="22">
        <f t="shared" si="77"/>
        <v>1</v>
      </c>
      <c r="X528" s="22" t="e">
        <f t="shared" si="78"/>
        <v>#N/A</v>
      </c>
      <c r="Y528" s="22">
        <f t="shared" si="79"/>
        <v>2.3846822036592217</v>
      </c>
    </row>
    <row r="529" spans="1:25" ht="61" x14ac:dyDescent="0.2">
      <c r="A529" s="47"/>
      <c r="B529" s="2" t="s">
        <v>539</v>
      </c>
      <c r="C529" s="34">
        <v>8</v>
      </c>
      <c r="F529" s="6">
        <v>2.8575599241310758</v>
      </c>
      <c r="G529" s="1">
        <v>2.3637777802147562</v>
      </c>
      <c r="H529" s="7">
        <v>1.2088953318917559</v>
      </c>
      <c r="I529" s="6" t="e">
        <v>#N/A</v>
      </c>
      <c r="J529" s="1" t="e">
        <v>#N/A</v>
      </c>
      <c r="K529" s="7" t="e">
        <v>#N/A</v>
      </c>
      <c r="L529" s="6">
        <v>1</v>
      </c>
      <c r="M529" s="1" t="s">
        <v>1416</v>
      </c>
      <c r="N529" s="23" t="s">
        <v>1558</v>
      </c>
      <c r="P529" s="2" t="s">
        <v>1307</v>
      </c>
      <c r="Q529" s="45">
        <v>3</v>
      </c>
      <c r="R529" s="22">
        <f t="shared" si="72"/>
        <v>0</v>
      </c>
      <c r="S529" s="22">
        <f t="shared" si="73"/>
        <v>1</v>
      </c>
      <c r="T529" s="22" t="e">
        <f t="shared" si="74"/>
        <v>#N/A</v>
      </c>
      <c r="U529" s="22">
        <f t="shared" si="75"/>
        <v>2.3637777802147562</v>
      </c>
      <c r="V529" s="22">
        <f t="shared" si="76"/>
        <v>0</v>
      </c>
      <c r="W529" s="22">
        <f t="shared" si="77"/>
        <v>1</v>
      </c>
      <c r="X529" s="22" t="e">
        <f t="shared" si="78"/>
        <v>#N/A</v>
      </c>
      <c r="Y529" s="22">
        <f t="shared" si="79"/>
        <v>2.3637777802147562</v>
      </c>
    </row>
    <row r="530" spans="1:25" x14ac:dyDescent="0.2">
      <c r="A530" s="47"/>
      <c r="B530" s="2" t="s">
        <v>540</v>
      </c>
      <c r="C530" s="34">
        <v>8</v>
      </c>
      <c r="F530" s="6">
        <v>2.9960821425655206</v>
      </c>
      <c r="G530" s="1">
        <v>2.520279268370254</v>
      </c>
      <c r="H530" s="7">
        <v>1.1887897425363285</v>
      </c>
      <c r="I530" s="6">
        <v>1.6063000000000001</v>
      </c>
      <c r="J530" s="1">
        <v>3.07829</v>
      </c>
      <c r="P530" s="2" t="s">
        <v>1307</v>
      </c>
      <c r="Q530" s="45">
        <f t="shared" si="80"/>
        <v>1</v>
      </c>
      <c r="R530" s="22">
        <f t="shared" si="72"/>
        <v>0</v>
      </c>
      <c r="S530" s="22">
        <f t="shared" si="73"/>
        <v>1</v>
      </c>
      <c r="T530" s="22" t="e">
        <f t="shared" si="74"/>
        <v>#N/A</v>
      </c>
      <c r="U530" s="22">
        <f t="shared" si="75"/>
        <v>2.520279268370254</v>
      </c>
      <c r="V530" s="22">
        <f t="shared" si="76"/>
        <v>0</v>
      </c>
      <c r="W530" s="22">
        <f t="shared" si="77"/>
        <v>1</v>
      </c>
      <c r="X530" s="22" t="e">
        <f t="shared" si="78"/>
        <v>#N/A</v>
      </c>
      <c r="Y530" s="22">
        <f t="shared" si="79"/>
        <v>2.520279268370254</v>
      </c>
    </row>
    <row r="531" spans="1:25" ht="45" x14ac:dyDescent="0.2">
      <c r="A531" s="47"/>
      <c r="B531" s="2" t="s">
        <v>541</v>
      </c>
      <c r="C531" s="34">
        <v>8</v>
      </c>
      <c r="F531" s="6">
        <v>2.7873442207592518</v>
      </c>
      <c r="G531" s="1">
        <v>2.3275699170465742</v>
      </c>
      <c r="H531" s="7">
        <v>1.1975340462795119</v>
      </c>
      <c r="I531" s="6">
        <v>0</v>
      </c>
      <c r="J531" s="1">
        <v>0</v>
      </c>
      <c r="K531" s="7" t="s">
        <v>32</v>
      </c>
      <c r="L531" s="6">
        <v>3</v>
      </c>
      <c r="M531" s="1" t="s">
        <v>1417</v>
      </c>
      <c r="N531" s="23" t="s">
        <v>1559</v>
      </c>
      <c r="P531" s="2" t="s">
        <v>1307</v>
      </c>
      <c r="Q531" s="45">
        <v>3</v>
      </c>
      <c r="R531" s="22">
        <f t="shared" si="72"/>
        <v>0</v>
      </c>
      <c r="S531" s="22">
        <f t="shared" si="73"/>
        <v>1</v>
      </c>
      <c r="T531" s="22" t="e">
        <f t="shared" si="74"/>
        <v>#N/A</v>
      </c>
      <c r="U531" s="22">
        <f t="shared" si="75"/>
        <v>2.3275699170465742</v>
      </c>
      <c r="V531" s="22">
        <f t="shared" si="76"/>
        <v>0</v>
      </c>
      <c r="W531" s="22">
        <f t="shared" si="77"/>
        <v>1</v>
      </c>
      <c r="X531" s="22" t="e">
        <f t="shared" si="78"/>
        <v>#N/A</v>
      </c>
      <c r="Y531" s="22">
        <f t="shared" si="79"/>
        <v>2.3275699170465742</v>
      </c>
    </row>
    <row r="532" spans="1:25" ht="45" x14ac:dyDescent="0.2">
      <c r="A532" s="47"/>
      <c r="B532" s="2" t="s">
        <v>542</v>
      </c>
      <c r="C532" s="34">
        <v>8</v>
      </c>
      <c r="F532" s="6">
        <v>2.8695100287331283</v>
      </c>
      <c r="G532" s="1">
        <v>2.491209205903639</v>
      </c>
      <c r="H532" s="7">
        <v>1.1518542970750896</v>
      </c>
      <c r="I532" s="6" t="e">
        <v>#N/A</v>
      </c>
      <c r="J532" s="1" t="e">
        <v>#N/A</v>
      </c>
      <c r="K532" s="7" t="e">
        <v>#N/A</v>
      </c>
      <c r="M532" s="1" t="s">
        <v>1418</v>
      </c>
      <c r="N532" s="23" t="s">
        <v>1560</v>
      </c>
      <c r="P532" s="2" t="s">
        <v>1307</v>
      </c>
      <c r="Q532" s="45">
        <v>3</v>
      </c>
      <c r="R532" s="22">
        <f t="shared" si="72"/>
        <v>0</v>
      </c>
      <c r="S532" s="22">
        <f t="shared" si="73"/>
        <v>1</v>
      </c>
      <c r="T532" s="22" t="e">
        <f t="shared" si="74"/>
        <v>#N/A</v>
      </c>
      <c r="U532" s="22">
        <f t="shared" si="75"/>
        <v>2.491209205903639</v>
      </c>
      <c r="V532" s="22">
        <f t="shared" si="76"/>
        <v>0</v>
      </c>
      <c r="W532" s="22">
        <f t="shared" si="77"/>
        <v>1</v>
      </c>
      <c r="X532" s="22" t="e">
        <f t="shared" si="78"/>
        <v>#N/A</v>
      </c>
      <c r="Y532" s="22">
        <f t="shared" si="79"/>
        <v>2.491209205903639</v>
      </c>
    </row>
    <row r="533" spans="1:25" x14ac:dyDescent="0.2">
      <c r="A533" s="47"/>
      <c r="B533" s="2" t="s">
        <v>543</v>
      </c>
      <c r="C533" s="34">
        <v>8</v>
      </c>
      <c r="F533" s="6">
        <v>2.7473926876222121</v>
      </c>
      <c r="G533" s="1">
        <v>2.2458217497433428</v>
      </c>
      <c r="H533" s="7">
        <v>1.2233351502345142</v>
      </c>
      <c r="I533" s="6">
        <v>1.4579</v>
      </c>
      <c r="J533" s="1">
        <v>2.87825</v>
      </c>
      <c r="P533" s="2" t="s">
        <v>1307</v>
      </c>
      <c r="Q533" s="45">
        <f t="shared" si="80"/>
        <v>1</v>
      </c>
      <c r="R533" s="22">
        <f t="shared" si="72"/>
        <v>0</v>
      </c>
      <c r="S533" s="22">
        <f t="shared" si="73"/>
        <v>1</v>
      </c>
      <c r="T533" s="22" t="e">
        <f t="shared" si="74"/>
        <v>#N/A</v>
      </c>
      <c r="U533" s="22">
        <f t="shared" si="75"/>
        <v>2.2458217497433428</v>
      </c>
      <c r="V533" s="22">
        <f t="shared" si="76"/>
        <v>0</v>
      </c>
      <c r="W533" s="22">
        <f t="shared" si="77"/>
        <v>1</v>
      </c>
      <c r="X533" s="22" t="e">
        <f t="shared" si="78"/>
        <v>#N/A</v>
      </c>
      <c r="Y533" s="22">
        <f t="shared" si="79"/>
        <v>2.2458217497433428</v>
      </c>
    </row>
    <row r="534" spans="1:25" x14ac:dyDescent="0.2">
      <c r="A534" s="47"/>
      <c r="B534" s="2" t="s">
        <v>544</v>
      </c>
      <c r="C534" s="34">
        <v>8</v>
      </c>
      <c r="F534" s="6">
        <v>2.7769497510758097</v>
      </c>
      <c r="G534" s="1">
        <v>2.2388109890966676</v>
      </c>
      <c r="H534" s="7">
        <v>1.2403681081609637</v>
      </c>
      <c r="I534" s="6">
        <v>1.1206</v>
      </c>
      <c r="J534" s="1">
        <v>2.4235699999999998</v>
      </c>
      <c r="P534" s="2" t="s">
        <v>1307</v>
      </c>
      <c r="Q534" s="45">
        <f t="shared" si="80"/>
        <v>1</v>
      </c>
      <c r="R534" s="22">
        <f t="shared" si="72"/>
        <v>0</v>
      </c>
      <c r="S534" s="22">
        <f t="shared" si="73"/>
        <v>1</v>
      </c>
      <c r="T534" s="22" t="e">
        <f t="shared" si="74"/>
        <v>#N/A</v>
      </c>
      <c r="U534" s="22">
        <f t="shared" si="75"/>
        <v>2.2388109890966676</v>
      </c>
      <c r="V534" s="22">
        <f t="shared" si="76"/>
        <v>0</v>
      </c>
      <c r="W534" s="22">
        <f t="shared" si="77"/>
        <v>1</v>
      </c>
      <c r="X534" s="22" t="e">
        <f t="shared" si="78"/>
        <v>#N/A</v>
      </c>
      <c r="Y534" s="22">
        <f t="shared" si="79"/>
        <v>2.2388109890966676</v>
      </c>
    </row>
    <row r="535" spans="1:25" x14ac:dyDescent="0.2">
      <c r="A535" s="47"/>
      <c r="B535" s="2" t="s">
        <v>545</v>
      </c>
      <c r="C535" s="34">
        <v>8</v>
      </c>
      <c r="F535" s="6">
        <v>2.7923646789056762</v>
      </c>
      <c r="G535" s="1">
        <v>2.4335</v>
      </c>
      <c r="H535" s="7">
        <v>1.1474685345821558</v>
      </c>
      <c r="I535" s="6">
        <v>1.5407999999999999</v>
      </c>
      <c r="J535" s="1">
        <v>2.99</v>
      </c>
      <c r="P535" s="2" t="s">
        <v>1307</v>
      </c>
      <c r="Q535" s="45">
        <f t="shared" si="80"/>
        <v>1</v>
      </c>
      <c r="R535" s="22">
        <f t="shared" si="72"/>
        <v>0</v>
      </c>
      <c r="S535" s="22">
        <f t="shared" si="73"/>
        <v>1</v>
      </c>
      <c r="T535" s="22" t="e">
        <f t="shared" si="74"/>
        <v>#N/A</v>
      </c>
      <c r="U535" s="22">
        <f t="shared" si="75"/>
        <v>2.4335</v>
      </c>
      <c r="V535" s="22">
        <f t="shared" si="76"/>
        <v>0</v>
      </c>
      <c r="W535" s="22">
        <f t="shared" si="77"/>
        <v>1</v>
      </c>
      <c r="X535" s="22" t="e">
        <f t="shared" si="78"/>
        <v>#N/A</v>
      </c>
      <c r="Y535" s="22">
        <f t="shared" si="79"/>
        <v>2.4335</v>
      </c>
    </row>
    <row r="536" spans="1:25" x14ac:dyDescent="0.2">
      <c r="A536" s="47"/>
      <c r="B536" s="2" t="s">
        <v>546</v>
      </c>
      <c r="C536" s="34">
        <v>8</v>
      </c>
      <c r="F536" s="6">
        <v>2.8687322112738238</v>
      </c>
      <c r="G536" s="1">
        <v>2.5209000000000001</v>
      </c>
      <c r="H536" s="7">
        <v>1.1379793769184909</v>
      </c>
      <c r="I536" s="6">
        <v>1.2698</v>
      </c>
      <c r="J536" s="1">
        <v>2.6246900000000002</v>
      </c>
      <c r="P536" s="2" t="s">
        <v>1307</v>
      </c>
      <c r="Q536" s="45">
        <f t="shared" si="80"/>
        <v>1</v>
      </c>
      <c r="R536" s="22">
        <f t="shared" si="72"/>
        <v>0</v>
      </c>
      <c r="S536" s="22">
        <f t="shared" si="73"/>
        <v>1</v>
      </c>
      <c r="T536" s="22" t="e">
        <f t="shared" si="74"/>
        <v>#N/A</v>
      </c>
      <c r="U536" s="22">
        <f t="shared" si="75"/>
        <v>2.5209000000000001</v>
      </c>
      <c r="V536" s="22">
        <f t="shared" si="76"/>
        <v>0</v>
      </c>
      <c r="W536" s="22">
        <f t="shared" si="77"/>
        <v>1</v>
      </c>
      <c r="X536" s="22" t="e">
        <f t="shared" si="78"/>
        <v>#N/A</v>
      </c>
      <c r="Y536" s="22">
        <f t="shared" si="79"/>
        <v>2.5209000000000001</v>
      </c>
    </row>
    <row r="537" spans="1:25" x14ac:dyDescent="0.2">
      <c r="A537" s="47"/>
      <c r="B537" s="2" t="s">
        <v>547</v>
      </c>
      <c r="C537" s="34">
        <v>8</v>
      </c>
      <c r="F537" s="6">
        <v>2.7835258441408448</v>
      </c>
      <c r="G537" s="1">
        <v>2.2826212528902468</v>
      </c>
      <c r="H537" s="7">
        <v>1.2194427089541704</v>
      </c>
      <c r="I537" s="6">
        <v>0</v>
      </c>
      <c r="J537" s="1">
        <v>0</v>
      </c>
      <c r="K537" s="7" t="s">
        <v>11</v>
      </c>
      <c r="L537" s="6" t="s">
        <v>1324</v>
      </c>
      <c r="O537" s="2" t="s">
        <v>1468</v>
      </c>
      <c r="P537" s="2" t="s">
        <v>1477</v>
      </c>
      <c r="Q537" s="45">
        <v>2</v>
      </c>
      <c r="R537" s="22">
        <f t="shared" si="72"/>
        <v>0</v>
      </c>
      <c r="S537" s="22">
        <f t="shared" si="73"/>
        <v>0</v>
      </c>
      <c r="T537" s="22" t="e">
        <f t="shared" si="74"/>
        <v>#N/A</v>
      </c>
      <c r="U537" s="22" t="e">
        <f t="shared" si="75"/>
        <v>#N/A</v>
      </c>
      <c r="V537" s="22">
        <f t="shared" si="76"/>
        <v>0</v>
      </c>
      <c r="W537" s="22">
        <f t="shared" si="77"/>
        <v>1</v>
      </c>
      <c r="X537" s="22" t="e">
        <f t="shared" si="78"/>
        <v>#N/A</v>
      </c>
      <c r="Y537" s="22">
        <f t="shared" si="79"/>
        <v>2.2826212528902468</v>
      </c>
    </row>
    <row r="538" spans="1:25" ht="48" x14ac:dyDescent="0.2">
      <c r="A538" s="47"/>
      <c r="B538" s="2" t="s">
        <v>548</v>
      </c>
      <c r="C538" s="34">
        <v>8</v>
      </c>
      <c r="F538" s="6">
        <v>2.8991448739326571</v>
      </c>
      <c r="G538" s="1">
        <v>2.49600406952626</v>
      </c>
      <c r="H538" s="7">
        <v>1.1615144820188186</v>
      </c>
      <c r="I538" s="6" t="e">
        <v>#N/A</v>
      </c>
      <c r="J538" s="1" t="e">
        <v>#N/A</v>
      </c>
      <c r="K538" s="7" t="e">
        <v>#N/A</v>
      </c>
      <c r="L538" s="6">
        <v>0.67</v>
      </c>
      <c r="M538" s="1" t="s">
        <v>1419</v>
      </c>
      <c r="N538" s="23" t="s">
        <v>1561</v>
      </c>
      <c r="P538" s="2" t="s">
        <v>1307</v>
      </c>
      <c r="Q538" s="45">
        <v>3</v>
      </c>
      <c r="R538" s="22">
        <f t="shared" si="72"/>
        <v>0</v>
      </c>
      <c r="S538" s="22">
        <f t="shared" si="73"/>
        <v>1</v>
      </c>
      <c r="T538" s="22" t="e">
        <f t="shared" si="74"/>
        <v>#N/A</v>
      </c>
      <c r="U538" s="22">
        <f t="shared" si="75"/>
        <v>2.49600406952626</v>
      </c>
      <c r="V538" s="22">
        <f t="shared" si="76"/>
        <v>0</v>
      </c>
      <c r="W538" s="22">
        <f t="shared" si="77"/>
        <v>1</v>
      </c>
      <c r="X538" s="22" t="e">
        <f t="shared" si="78"/>
        <v>#N/A</v>
      </c>
      <c r="Y538" s="22">
        <f t="shared" si="79"/>
        <v>2.49600406952626</v>
      </c>
    </row>
    <row r="539" spans="1:25" ht="48" x14ac:dyDescent="0.2">
      <c r="A539" s="47"/>
      <c r="B539" s="2" t="s">
        <v>549</v>
      </c>
      <c r="C539" s="34">
        <v>8</v>
      </c>
      <c r="F539" s="6">
        <v>3.0300939787405934</v>
      </c>
      <c r="G539" s="1">
        <v>2.5226593618173689</v>
      </c>
      <c r="H539" s="7">
        <v>1.201150668458725</v>
      </c>
      <c r="I539" s="6" t="e">
        <v>#N/A</v>
      </c>
      <c r="J539" s="1" t="e">
        <v>#N/A</v>
      </c>
      <c r="K539" s="7" t="e">
        <v>#N/A</v>
      </c>
      <c r="L539" s="6">
        <v>0.09</v>
      </c>
      <c r="M539" s="1" t="s">
        <v>1419</v>
      </c>
      <c r="N539" s="23" t="s">
        <v>1561</v>
      </c>
      <c r="P539" s="2" t="s">
        <v>1307</v>
      </c>
      <c r="Q539" s="45">
        <v>3</v>
      </c>
      <c r="R539" s="22">
        <f t="shared" si="72"/>
        <v>0</v>
      </c>
      <c r="S539" s="22">
        <f t="shared" si="73"/>
        <v>1</v>
      </c>
      <c r="T539" s="22" t="e">
        <f t="shared" si="74"/>
        <v>#N/A</v>
      </c>
      <c r="U539" s="22">
        <f t="shared" si="75"/>
        <v>2.5226593618173689</v>
      </c>
      <c r="V539" s="22">
        <f t="shared" si="76"/>
        <v>0</v>
      </c>
      <c r="W539" s="22">
        <f t="shared" si="77"/>
        <v>1</v>
      </c>
      <c r="X539" s="22" t="e">
        <f t="shared" si="78"/>
        <v>#N/A</v>
      </c>
      <c r="Y539" s="22">
        <f t="shared" si="79"/>
        <v>2.5226593618173689</v>
      </c>
    </row>
    <row r="540" spans="1:25" ht="48" x14ac:dyDescent="0.2">
      <c r="A540" s="47"/>
      <c r="B540" s="2" t="s">
        <v>550</v>
      </c>
      <c r="C540" s="34">
        <v>8</v>
      </c>
      <c r="F540" s="6">
        <v>2.8502060136067362</v>
      </c>
      <c r="G540" s="1">
        <v>2.3579057263597289</v>
      </c>
      <c r="H540" s="7">
        <v>1.2087870951511912</v>
      </c>
      <c r="I540" s="6">
        <v>0</v>
      </c>
      <c r="J540" s="1">
        <v>0</v>
      </c>
      <c r="K540" s="7" t="s">
        <v>11</v>
      </c>
      <c r="M540" s="1" t="s">
        <v>1317</v>
      </c>
      <c r="N540" s="23" t="s">
        <v>1562</v>
      </c>
      <c r="O540" s="2" t="s">
        <v>1468</v>
      </c>
      <c r="P540" s="2" t="s">
        <v>1477</v>
      </c>
      <c r="Q540" s="45">
        <v>3</v>
      </c>
      <c r="R540" s="22">
        <f t="shared" si="72"/>
        <v>0</v>
      </c>
      <c r="S540" s="22">
        <f t="shared" si="73"/>
        <v>0</v>
      </c>
      <c r="T540" s="22" t="e">
        <f t="shared" si="74"/>
        <v>#N/A</v>
      </c>
      <c r="U540" s="22" t="e">
        <f t="shared" si="75"/>
        <v>#N/A</v>
      </c>
      <c r="V540" s="22">
        <f t="shared" si="76"/>
        <v>0</v>
      </c>
      <c r="W540" s="22">
        <f t="shared" si="77"/>
        <v>1</v>
      </c>
      <c r="X540" s="22" t="e">
        <f t="shared" si="78"/>
        <v>#N/A</v>
      </c>
      <c r="Y540" s="22">
        <f t="shared" si="79"/>
        <v>2.3579057263597289</v>
      </c>
    </row>
    <row r="541" spans="1:25" x14ac:dyDescent="0.2">
      <c r="A541" s="47"/>
      <c r="B541" s="2" t="s">
        <v>551</v>
      </c>
      <c r="C541" s="34">
        <v>8</v>
      </c>
      <c r="F541" s="6">
        <v>2.8040319407952543</v>
      </c>
      <c r="G541" s="1">
        <v>2.3178649254216692</v>
      </c>
      <c r="H541" s="7">
        <v>1.2097477769482796</v>
      </c>
      <c r="I541" s="6">
        <v>0</v>
      </c>
      <c r="J541" s="1">
        <v>0</v>
      </c>
      <c r="K541" s="7" t="s">
        <v>11</v>
      </c>
      <c r="L541" s="6" t="s">
        <v>1324</v>
      </c>
      <c r="O541" s="2" t="s">
        <v>1468</v>
      </c>
      <c r="P541" s="2" t="s">
        <v>1477</v>
      </c>
      <c r="Q541" s="45">
        <v>2</v>
      </c>
      <c r="R541" s="22">
        <f t="shared" si="72"/>
        <v>0</v>
      </c>
      <c r="S541" s="22">
        <f t="shared" si="73"/>
        <v>0</v>
      </c>
      <c r="T541" s="22" t="e">
        <f t="shared" si="74"/>
        <v>#N/A</v>
      </c>
      <c r="U541" s="22" t="e">
        <f t="shared" si="75"/>
        <v>#N/A</v>
      </c>
      <c r="V541" s="22">
        <f t="shared" si="76"/>
        <v>0</v>
      </c>
      <c r="W541" s="22">
        <f t="shared" si="77"/>
        <v>1</v>
      </c>
      <c r="X541" s="22" t="e">
        <f t="shared" si="78"/>
        <v>#N/A</v>
      </c>
      <c r="Y541" s="22">
        <f t="shared" si="79"/>
        <v>2.3178649254216692</v>
      </c>
    </row>
    <row r="542" spans="1:25" x14ac:dyDescent="0.2">
      <c r="A542" s="47"/>
      <c r="B542" s="2" t="s">
        <v>552</v>
      </c>
      <c r="C542" s="34">
        <v>8</v>
      </c>
      <c r="F542" s="6">
        <v>2.8183154977752225</v>
      </c>
      <c r="G542" s="1">
        <v>2.3296226374458162</v>
      </c>
      <c r="H542" s="7">
        <v>1.2097733995516142</v>
      </c>
      <c r="I542" s="6">
        <v>0</v>
      </c>
      <c r="J542" s="1">
        <v>0</v>
      </c>
      <c r="K542" s="7" t="s">
        <v>11</v>
      </c>
      <c r="L542" s="6" t="s">
        <v>1324</v>
      </c>
      <c r="O542" s="2" t="s">
        <v>1468</v>
      </c>
      <c r="P542" s="2" t="s">
        <v>1477</v>
      </c>
      <c r="Q542" s="45">
        <v>2</v>
      </c>
      <c r="R542" s="22">
        <f t="shared" si="72"/>
        <v>0</v>
      </c>
      <c r="S542" s="22">
        <f t="shared" si="73"/>
        <v>0</v>
      </c>
      <c r="T542" s="22" t="e">
        <f t="shared" si="74"/>
        <v>#N/A</v>
      </c>
      <c r="U542" s="22" t="e">
        <f t="shared" si="75"/>
        <v>#N/A</v>
      </c>
      <c r="V542" s="22">
        <f t="shared" si="76"/>
        <v>0</v>
      </c>
      <c r="W542" s="22">
        <f t="shared" si="77"/>
        <v>1</v>
      </c>
      <c r="X542" s="22" t="e">
        <f t="shared" si="78"/>
        <v>#N/A</v>
      </c>
      <c r="Y542" s="22">
        <f t="shared" si="79"/>
        <v>2.3296226374458162</v>
      </c>
    </row>
    <row r="543" spans="1:25" x14ac:dyDescent="0.2">
      <c r="A543" s="47"/>
      <c r="B543" s="2" t="s">
        <v>553</v>
      </c>
      <c r="C543" s="34">
        <v>8</v>
      </c>
      <c r="F543" s="6">
        <v>2.7708686327576055</v>
      </c>
      <c r="G543" s="1">
        <v>2.2730312158544788</v>
      </c>
      <c r="H543" s="7">
        <v>1.2190191729135491</v>
      </c>
      <c r="I543" s="6">
        <v>1.2178</v>
      </c>
      <c r="J543" s="1">
        <v>2.5545900000000001</v>
      </c>
      <c r="P543" s="2" t="s">
        <v>1307</v>
      </c>
      <c r="Q543" s="45">
        <f t="shared" si="80"/>
        <v>1</v>
      </c>
      <c r="R543" s="22">
        <f t="shared" si="72"/>
        <v>0</v>
      </c>
      <c r="S543" s="22">
        <f t="shared" si="73"/>
        <v>1</v>
      </c>
      <c r="T543" s="22" t="e">
        <f t="shared" si="74"/>
        <v>#N/A</v>
      </c>
      <c r="U543" s="22">
        <f t="shared" si="75"/>
        <v>2.2730312158544788</v>
      </c>
      <c r="V543" s="22">
        <f t="shared" si="76"/>
        <v>0</v>
      </c>
      <c r="W543" s="22">
        <f t="shared" si="77"/>
        <v>1</v>
      </c>
      <c r="X543" s="22" t="e">
        <f t="shared" si="78"/>
        <v>#N/A</v>
      </c>
      <c r="Y543" s="22">
        <f t="shared" si="79"/>
        <v>2.2730312158544788</v>
      </c>
    </row>
    <row r="544" spans="1:25" ht="45" x14ac:dyDescent="0.2">
      <c r="A544" s="47"/>
      <c r="B544" s="2" t="s">
        <v>554</v>
      </c>
      <c r="C544" s="34">
        <v>8</v>
      </c>
      <c r="F544" s="6">
        <v>2.7717878715731481</v>
      </c>
      <c r="G544" s="1">
        <v>2.2704008815493366</v>
      </c>
      <c r="H544" s="7">
        <v>1.2208363263502884</v>
      </c>
      <c r="I544" s="6" t="e">
        <v>#N/A</v>
      </c>
      <c r="J544" s="1" t="e">
        <v>#N/A</v>
      </c>
      <c r="K544" s="7" t="e">
        <v>#N/A</v>
      </c>
      <c r="M544" s="1" t="s">
        <v>1359</v>
      </c>
      <c r="N544" s="23" t="s">
        <v>1563</v>
      </c>
      <c r="O544" s="2" t="s">
        <v>1468</v>
      </c>
      <c r="P544" s="2" t="s">
        <v>1477</v>
      </c>
      <c r="Q544" s="45">
        <v>3</v>
      </c>
      <c r="R544" s="22">
        <f t="shared" si="72"/>
        <v>0</v>
      </c>
      <c r="S544" s="22">
        <f t="shared" si="73"/>
        <v>0</v>
      </c>
      <c r="T544" s="22" t="e">
        <f t="shared" si="74"/>
        <v>#N/A</v>
      </c>
      <c r="U544" s="22" t="e">
        <f t="shared" si="75"/>
        <v>#N/A</v>
      </c>
      <c r="V544" s="22">
        <f t="shared" si="76"/>
        <v>0</v>
      </c>
      <c r="W544" s="22">
        <f t="shared" si="77"/>
        <v>1</v>
      </c>
      <c r="X544" s="22" t="e">
        <f t="shared" si="78"/>
        <v>#N/A</v>
      </c>
      <c r="Y544" s="22">
        <f t="shared" si="79"/>
        <v>2.2704008815493366</v>
      </c>
    </row>
    <row r="545" spans="1:25" ht="61" x14ac:dyDescent="0.2">
      <c r="A545" s="47"/>
      <c r="B545" s="2" t="s">
        <v>555</v>
      </c>
      <c r="C545" s="34">
        <v>8</v>
      </c>
      <c r="F545" s="6">
        <v>2.8541092430388857</v>
      </c>
      <c r="G545" s="1">
        <v>2.4222999999999999</v>
      </c>
      <c r="H545" s="7">
        <v>1.1782641469012449</v>
      </c>
      <c r="I545" s="6" t="e">
        <v>#N/A</v>
      </c>
      <c r="J545" s="1" t="e">
        <v>#N/A</v>
      </c>
      <c r="K545" s="7" t="e">
        <v>#N/A</v>
      </c>
      <c r="M545" s="1" t="s">
        <v>1349</v>
      </c>
      <c r="N545" s="23" t="s">
        <v>1564</v>
      </c>
      <c r="O545" s="2" t="s">
        <v>1468</v>
      </c>
      <c r="P545" s="2" t="s">
        <v>1477</v>
      </c>
      <c r="Q545" s="45">
        <v>3</v>
      </c>
      <c r="R545" s="22">
        <f t="shared" si="72"/>
        <v>0</v>
      </c>
      <c r="S545" s="22">
        <f t="shared" si="73"/>
        <v>0</v>
      </c>
      <c r="T545" s="22" t="e">
        <f t="shared" si="74"/>
        <v>#N/A</v>
      </c>
      <c r="U545" s="22" t="e">
        <f t="shared" si="75"/>
        <v>#N/A</v>
      </c>
      <c r="V545" s="22">
        <f t="shared" si="76"/>
        <v>0</v>
      </c>
      <c r="W545" s="22">
        <f t="shared" si="77"/>
        <v>1</v>
      </c>
      <c r="X545" s="22" t="e">
        <f t="shared" si="78"/>
        <v>#N/A</v>
      </c>
      <c r="Y545" s="22">
        <f t="shared" si="79"/>
        <v>2.4222999999999999</v>
      </c>
    </row>
    <row r="546" spans="1:25" x14ac:dyDescent="0.2">
      <c r="A546" s="47"/>
      <c r="B546" s="2" t="s">
        <v>556</v>
      </c>
      <c r="C546" s="34">
        <v>8</v>
      </c>
      <c r="F546" s="6">
        <v>2.8115979833539506</v>
      </c>
      <c r="G546" s="1">
        <v>2.282501509194121</v>
      </c>
      <c r="H546" s="7">
        <v>1.2318055309179781</v>
      </c>
      <c r="I546" s="6">
        <v>1.0719000000000001</v>
      </c>
      <c r="J546" s="1">
        <v>2.35792</v>
      </c>
      <c r="P546" s="2" t="s">
        <v>1307</v>
      </c>
      <c r="Q546" s="45">
        <f t="shared" si="80"/>
        <v>1</v>
      </c>
      <c r="R546" s="22">
        <f t="shared" si="72"/>
        <v>0</v>
      </c>
      <c r="S546" s="22">
        <f t="shared" si="73"/>
        <v>1</v>
      </c>
      <c r="T546" s="22" t="e">
        <f t="shared" si="74"/>
        <v>#N/A</v>
      </c>
      <c r="U546" s="22">
        <f t="shared" si="75"/>
        <v>2.282501509194121</v>
      </c>
      <c r="V546" s="22">
        <f t="shared" si="76"/>
        <v>0</v>
      </c>
      <c r="W546" s="22">
        <f t="shared" si="77"/>
        <v>1</v>
      </c>
      <c r="X546" s="22" t="e">
        <f t="shared" si="78"/>
        <v>#N/A</v>
      </c>
      <c r="Y546" s="22">
        <f t="shared" si="79"/>
        <v>2.282501509194121</v>
      </c>
    </row>
    <row r="547" spans="1:25" x14ac:dyDescent="0.2">
      <c r="A547" s="47"/>
      <c r="B547" s="2" t="s">
        <v>557</v>
      </c>
      <c r="C547" s="34">
        <v>6</v>
      </c>
      <c r="F547" s="6">
        <v>2.569626042831914</v>
      </c>
      <c r="G547" s="1">
        <v>2.8227754162570213</v>
      </c>
      <c r="H547" s="7">
        <v>0.91031898181939619</v>
      </c>
      <c r="I547" s="6">
        <v>0</v>
      </c>
      <c r="J547" s="1">
        <v>0</v>
      </c>
      <c r="K547" s="7" t="s">
        <v>11</v>
      </c>
      <c r="O547" s="2" t="s">
        <v>1369</v>
      </c>
      <c r="P547" s="2" t="s">
        <v>1369</v>
      </c>
      <c r="Q547" s="45">
        <v>2</v>
      </c>
      <c r="R547" s="22">
        <f t="shared" si="72"/>
        <v>1</v>
      </c>
      <c r="S547" s="22">
        <f t="shared" si="73"/>
        <v>0</v>
      </c>
      <c r="T547" s="22">
        <f t="shared" si="74"/>
        <v>2.8227754162570213</v>
      </c>
      <c r="U547" s="22" t="e">
        <f t="shared" si="75"/>
        <v>#N/A</v>
      </c>
      <c r="V547" s="22">
        <f t="shared" si="76"/>
        <v>1</v>
      </c>
      <c r="W547" s="22">
        <f t="shared" si="77"/>
        <v>0</v>
      </c>
      <c r="X547" s="22">
        <f t="shared" si="78"/>
        <v>2.8227754162570213</v>
      </c>
      <c r="Y547" s="22" t="e">
        <f t="shared" si="79"/>
        <v>#N/A</v>
      </c>
    </row>
    <row r="548" spans="1:25" ht="45" x14ac:dyDescent="0.2">
      <c r="A548" s="47"/>
      <c r="B548" s="2" t="s">
        <v>558</v>
      </c>
      <c r="C548" s="34">
        <v>8</v>
      </c>
      <c r="F548" s="6">
        <v>2.8058704184263394</v>
      </c>
      <c r="G548" s="1">
        <v>2.3525984636683144</v>
      </c>
      <c r="H548" s="7">
        <v>1.1926686435267224</v>
      </c>
      <c r="I548" s="6">
        <v>0</v>
      </c>
      <c r="J548" s="1">
        <v>0</v>
      </c>
      <c r="K548" s="7" t="s">
        <v>11</v>
      </c>
      <c r="M548" s="1" t="s">
        <v>1349</v>
      </c>
      <c r="N548" s="23" t="s">
        <v>1565</v>
      </c>
      <c r="O548" s="2" t="s">
        <v>1468</v>
      </c>
      <c r="P548" s="2" t="s">
        <v>1477</v>
      </c>
      <c r="Q548" s="45">
        <v>3</v>
      </c>
      <c r="R548" s="22">
        <f t="shared" si="72"/>
        <v>0</v>
      </c>
      <c r="S548" s="22">
        <f t="shared" si="73"/>
        <v>0</v>
      </c>
      <c r="T548" s="22" t="e">
        <f t="shared" si="74"/>
        <v>#N/A</v>
      </c>
      <c r="U548" s="22" t="e">
        <f t="shared" si="75"/>
        <v>#N/A</v>
      </c>
      <c r="V548" s="22">
        <f t="shared" si="76"/>
        <v>0</v>
      </c>
      <c r="W548" s="22">
        <f t="shared" si="77"/>
        <v>1</v>
      </c>
      <c r="X548" s="22" t="e">
        <f t="shared" si="78"/>
        <v>#N/A</v>
      </c>
      <c r="Y548" s="22">
        <f t="shared" si="79"/>
        <v>2.3525984636683144</v>
      </c>
    </row>
    <row r="549" spans="1:25" ht="61" x14ac:dyDescent="0.2">
      <c r="A549" s="47"/>
      <c r="B549" s="2" t="s">
        <v>559</v>
      </c>
      <c r="C549" s="34">
        <v>8</v>
      </c>
      <c r="F549" s="6">
        <v>2.8758739897638077</v>
      </c>
      <c r="G549" s="1">
        <v>2.3765429187141249</v>
      </c>
      <c r="H549" s="7">
        <v>1.2101081647285612</v>
      </c>
      <c r="I549" s="6">
        <v>1.7275</v>
      </c>
      <c r="J549" s="1">
        <v>3.2416700000000001</v>
      </c>
      <c r="L549" s="6">
        <v>2.8</v>
      </c>
      <c r="N549" s="23" t="s">
        <v>1551</v>
      </c>
      <c r="P549" s="2" t="s">
        <v>1307</v>
      </c>
      <c r="Q549" s="45">
        <v>1</v>
      </c>
      <c r="R549" s="22">
        <f t="shared" si="72"/>
        <v>0</v>
      </c>
      <c r="S549" s="22">
        <f t="shared" si="73"/>
        <v>1</v>
      </c>
      <c r="T549" s="22" t="e">
        <f t="shared" si="74"/>
        <v>#N/A</v>
      </c>
      <c r="U549" s="22">
        <f t="shared" si="75"/>
        <v>2.3765429187141249</v>
      </c>
      <c r="V549" s="22">
        <f t="shared" si="76"/>
        <v>0</v>
      </c>
      <c r="W549" s="22">
        <f t="shared" si="77"/>
        <v>1</v>
      </c>
      <c r="X549" s="22" t="e">
        <f t="shared" si="78"/>
        <v>#N/A</v>
      </c>
      <c r="Y549" s="22">
        <f t="shared" si="79"/>
        <v>2.3765429187141249</v>
      </c>
    </row>
    <row r="550" spans="1:25" ht="45" x14ac:dyDescent="0.2">
      <c r="A550" s="47"/>
      <c r="B550" s="2" t="s">
        <v>560</v>
      </c>
      <c r="C550" s="34">
        <v>8</v>
      </c>
      <c r="F550" s="6">
        <v>2.797809401120813</v>
      </c>
      <c r="G550" s="1">
        <v>2.3501773664995311</v>
      </c>
      <c r="H550" s="7">
        <v>1.1904673413173095</v>
      </c>
      <c r="I550" s="6">
        <v>0</v>
      </c>
      <c r="J550" s="1">
        <v>0</v>
      </c>
      <c r="K550" s="7" t="s">
        <v>11</v>
      </c>
      <c r="M550" s="1" t="s">
        <v>1349</v>
      </c>
      <c r="N550" s="23" t="s">
        <v>1565</v>
      </c>
      <c r="O550" s="2" t="s">
        <v>1468</v>
      </c>
      <c r="P550" s="2" t="s">
        <v>1477</v>
      </c>
      <c r="Q550" s="45">
        <v>3</v>
      </c>
      <c r="R550" s="22">
        <f t="shared" si="72"/>
        <v>0</v>
      </c>
      <c r="S550" s="22">
        <f t="shared" si="73"/>
        <v>0</v>
      </c>
      <c r="T550" s="22" t="e">
        <f t="shared" si="74"/>
        <v>#N/A</v>
      </c>
      <c r="U550" s="22" t="e">
        <f t="shared" si="75"/>
        <v>#N/A</v>
      </c>
      <c r="V550" s="22">
        <f t="shared" si="76"/>
        <v>0</v>
      </c>
      <c r="W550" s="22">
        <f t="shared" si="77"/>
        <v>1</v>
      </c>
      <c r="X550" s="22" t="e">
        <f t="shared" si="78"/>
        <v>#N/A</v>
      </c>
      <c r="Y550" s="22">
        <f t="shared" si="79"/>
        <v>2.3501773664995311</v>
      </c>
    </row>
    <row r="551" spans="1:25" ht="32" x14ac:dyDescent="0.2">
      <c r="A551" s="47"/>
      <c r="B551" s="2" t="s">
        <v>561</v>
      </c>
      <c r="C551" s="34">
        <v>8</v>
      </c>
      <c r="F551" s="6">
        <v>2.9977791988403681</v>
      </c>
      <c r="G551" s="1">
        <v>2.4077164874640555</v>
      </c>
      <c r="H551" s="7">
        <v>1.2450715083974859</v>
      </c>
      <c r="I551" s="6">
        <v>0</v>
      </c>
      <c r="J551" s="1">
        <v>0</v>
      </c>
      <c r="K551" s="7" t="s">
        <v>32</v>
      </c>
      <c r="M551" s="1" t="s">
        <v>1338</v>
      </c>
      <c r="N551" s="23" t="s">
        <v>1420</v>
      </c>
      <c r="P551" s="2" t="s">
        <v>1307</v>
      </c>
      <c r="Q551" s="45">
        <v>3</v>
      </c>
      <c r="R551" s="22">
        <f t="shared" si="72"/>
        <v>0</v>
      </c>
      <c r="S551" s="22">
        <f t="shared" si="73"/>
        <v>1</v>
      </c>
      <c r="T551" s="22" t="e">
        <f t="shared" si="74"/>
        <v>#N/A</v>
      </c>
      <c r="U551" s="22">
        <f t="shared" si="75"/>
        <v>2.4077164874640555</v>
      </c>
      <c r="V551" s="22">
        <f t="shared" si="76"/>
        <v>0</v>
      </c>
      <c r="W551" s="22">
        <f t="shared" si="77"/>
        <v>1</v>
      </c>
      <c r="X551" s="22" t="e">
        <f t="shared" si="78"/>
        <v>#N/A</v>
      </c>
      <c r="Y551" s="22">
        <f t="shared" si="79"/>
        <v>2.4077164874640555</v>
      </c>
    </row>
    <row r="552" spans="1:25" ht="32" x14ac:dyDescent="0.2">
      <c r="A552" s="47"/>
      <c r="B552" s="2" t="s">
        <v>562</v>
      </c>
      <c r="C552" s="34">
        <v>8</v>
      </c>
      <c r="F552" s="6">
        <v>2.9154719695102544</v>
      </c>
      <c r="G552" s="1">
        <v>2.3872379359607727</v>
      </c>
      <c r="H552" s="7">
        <v>1.2212741451500466</v>
      </c>
      <c r="I552" s="6">
        <v>0</v>
      </c>
      <c r="J552" s="1">
        <v>0</v>
      </c>
      <c r="K552" s="7" t="s">
        <v>11</v>
      </c>
      <c r="M552" s="1" t="s">
        <v>1338</v>
      </c>
      <c r="N552" s="23" t="s">
        <v>1420</v>
      </c>
      <c r="P552" s="2" t="s">
        <v>1307</v>
      </c>
      <c r="Q552" s="45">
        <v>3</v>
      </c>
      <c r="R552" s="22">
        <f t="shared" si="72"/>
        <v>0</v>
      </c>
      <c r="S552" s="22">
        <f t="shared" si="73"/>
        <v>1</v>
      </c>
      <c r="T552" s="22" t="e">
        <f t="shared" si="74"/>
        <v>#N/A</v>
      </c>
      <c r="U552" s="22">
        <f t="shared" si="75"/>
        <v>2.3872379359607727</v>
      </c>
      <c r="V552" s="22">
        <f t="shared" si="76"/>
        <v>0</v>
      </c>
      <c r="W552" s="22">
        <f t="shared" si="77"/>
        <v>1</v>
      </c>
      <c r="X552" s="22" t="e">
        <f t="shared" si="78"/>
        <v>#N/A</v>
      </c>
      <c r="Y552" s="22">
        <f t="shared" si="79"/>
        <v>2.3872379359607727</v>
      </c>
    </row>
    <row r="553" spans="1:25" ht="45" x14ac:dyDescent="0.2">
      <c r="A553" s="47"/>
      <c r="B553" s="2" t="s">
        <v>563</v>
      </c>
      <c r="C553" s="34">
        <v>8</v>
      </c>
      <c r="F553" s="6">
        <v>2.8604590619339412</v>
      </c>
      <c r="G553" s="1">
        <v>2.3679087243450216</v>
      </c>
      <c r="H553" s="7">
        <v>1.2080106942150661</v>
      </c>
      <c r="I553" s="6">
        <v>0</v>
      </c>
      <c r="J553" s="1">
        <v>0</v>
      </c>
      <c r="K553" s="7" t="s">
        <v>11</v>
      </c>
      <c r="M553" s="1" t="s">
        <v>1349</v>
      </c>
      <c r="N553" s="23" t="s">
        <v>1565</v>
      </c>
      <c r="O553" s="2" t="s">
        <v>1307</v>
      </c>
      <c r="P553" s="2" t="s">
        <v>1307</v>
      </c>
      <c r="Q553" s="45">
        <v>3</v>
      </c>
      <c r="R553" s="22">
        <f t="shared" si="72"/>
        <v>0</v>
      </c>
      <c r="S553" s="22">
        <f t="shared" si="73"/>
        <v>1</v>
      </c>
      <c r="T553" s="22" t="e">
        <f t="shared" si="74"/>
        <v>#N/A</v>
      </c>
      <c r="U553" s="22">
        <f t="shared" si="75"/>
        <v>2.3679087243450216</v>
      </c>
      <c r="V553" s="22">
        <f t="shared" si="76"/>
        <v>0</v>
      </c>
      <c r="W553" s="22">
        <f t="shared" si="77"/>
        <v>1</v>
      </c>
      <c r="X553" s="22" t="e">
        <f t="shared" si="78"/>
        <v>#N/A</v>
      </c>
      <c r="Y553" s="22">
        <f t="shared" si="79"/>
        <v>2.3679087243450216</v>
      </c>
    </row>
    <row r="554" spans="1:25" x14ac:dyDescent="0.2">
      <c r="A554" s="47"/>
      <c r="B554" s="2" t="s">
        <v>564</v>
      </c>
      <c r="C554" s="34">
        <v>8</v>
      </c>
      <c r="F554" s="6">
        <v>2.9916273698440459</v>
      </c>
      <c r="G554" s="1">
        <v>2.407899553537697</v>
      </c>
      <c r="H554" s="7">
        <v>1.242421996153757</v>
      </c>
      <c r="I554" s="6">
        <v>0.16209999999999999</v>
      </c>
      <c r="J554" s="1">
        <v>1.13151</v>
      </c>
      <c r="P554" s="2" t="s">
        <v>1307</v>
      </c>
      <c r="Q554" s="45">
        <f t="shared" si="80"/>
        <v>1</v>
      </c>
      <c r="R554" s="22">
        <f t="shared" si="72"/>
        <v>0</v>
      </c>
      <c r="S554" s="22">
        <f t="shared" si="73"/>
        <v>1</v>
      </c>
      <c r="T554" s="22" t="e">
        <f t="shared" si="74"/>
        <v>#N/A</v>
      </c>
      <c r="U554" s="22">
        <f t="shared" si="75"/>
        <v>2.407899553537697</v>
      </c>
      <c r="V554" s="22">
        <f t="shared" si="76"/>
        <v>0</v>
      </c>
      <c r="W554" s="22">
        <f t="shared" si="77"/>
        <v>1</v>
      </c>
      <c r="X554" s="22" t="e">
        <f t="shared" si="78"/>
        <v>#N/A</v>
      </c>
      <c r="Y554" s="22">
        <f t="shared" si="79"/>
        <v>2.407899553537697</v>
      </c>
    </row>
    <row r="555" spans="1:25" ht="61" x14ac:dyDescent="0.2">
      <c r="A555" s="47"/>
      <c r="B555" s="2" t="s">
        <v>565</v>
      </c>
      <c r="C555" s="34">
        <v>8</v>
      </c>
      <c r="F555" s="6">
        <v>2.912926385097983</v>
      </c>
      <c r="G555" s="1">
        <v>2.3820000000000001</v>
      </c>
      <c r="H555" s="7">
        <v>1.2228910096968861</v>
      </c>
      <c r="I555" s="6">
        <v>0</v>
      </c>
      <c r="J555" s="1">
        <v>0</v>
      </c>
      <c r="K555" s="7" t="s">
        <v>11</v>
      </c>
      <c r="M555" s="1" t="s">
        <v>1349</v>
      </c>
      <c r="N555" s="23" t="s">
        <v>1564</v>
      </c>
      <c r="O555" s="2" t="s">
        <v>1307</v>
      </c>
      <c r="P555" s="2" t="s">
        <v>1307</v>
      </c>
      <c r="Q555" s="45">
        <v>3</v>
      </c>
      <c r="R555" s="22">
        <f t="shared" si="72"/>
        <v>0</v>
      </c>
      <c r="S555" s="22">
        <f t="shared" si="73"/>
        <v>1</v>
      </c>
      <c r="T555" s="22" t="e">
        <f t="shared" si="74"/>
        <v>#N/A</v>
      </c>
      <c r="U555" s="22">
        <f t="shared" si="75"/>
        <v>2.3820000000000001</v>
      </c>
      <c r="V555" s="22">
        <f t="shared" si="76"/>
        <v>0</v>
      </c>
      <c r="W555" s="22">
        <f t="shared" si="77"/>
        <v>1</v>
      </c>
      <c r="X555" s="22" t="e">
        <f t="shared" si="78"/>
        <v>#N/A</v>
      </c>
      <c r="Y555" s="22">
        <f t="shared" si="79"/>
        <v>2.3820000000000001</v>
      </c>
    </row>
    <row r="556" spans="1:25" x14ac:dyDescent="0.2">
      <c r="A556" s="47"/>
      <c r="B556" s="2" t="s">
        <v>566</v>
      </c>
      <c r="C556" s="34">
        <v>8</v>
      </c>
      <c r="F556" s="6">
        <v>2.8960265330276243</v>
      </c>
      <c r="G556" s="1">
        <v>2.3799215722962388</v>
      </c>
      <c r="H556" s="7">
        <v>1.2168579699176505</v>
      </c>
      <c r="I556" s="6">
        <v>0.80349999999999999</v>
      </c>
      <c r="J556" s="1">
        <v>1.9961199999999999</v>
      </c>
      <c r="P556" s="2" t="s">
        <v>1307</v>
      </c>
      <c r="Q556" s="45">
        <f t="shared" si="80"/>
        <v>1</v>
      </c>
      <c r="R556" s="22">
        <f t="shared" si="72"/>
        <v>0</v>
      </c>
      <c r="S556" s="22">
        <f t="shared" si="73"/>
        <v>1</v>
      </c>
      <c r="T556" s="22" t="e">
        <f t="shared" si="74"/>
        <v>#N/A</v>
      </c>
      <c r="U556" s="22">
        <f t="shared" si="75"/>
        <v>2.3799215722962388</v>
      </c>
      <c r="V556" s="22">
        <f t="shared" si="76"/>
        <v>0</v>
      </c>
      <c r="W556" s="22">
        <f t="shared" si="77"/>
        <v>1</v>
      </c>
      <c r="X556" s="22" t="e">
        <f t="shared" si="78"/>
        <v>#N/A</v>
      </c>
      <c r="Y556" s="22">
        <f t="shared" si="79"/>
        <v>2.3799215722962388</v>
      </c>
    </row>
    <row r="557" spans="1:25" x14ac:dyDescent="0.2">
      <c r="A557" s="47"/>
      <c r="B557" s="2" t="s">
        <v>567</v>
      </c>
      <c r="C557" s="34">
        <v>8</v>
      </c>
      <c r="F557" s="6">
        <v>2.8552971824312792</v>
      </c>
      <c r="G557" s="1">
        <v>2.3661802571180082</v>
      </c>
      <c r="H557" s="7">
        <v>1.2067116078083637</v>
      </c>
      <c r="I557" s="6">
        <v>0.86519999999999997</v>
      </c>
      <c r="J557" s="1">
        <v>2.0792899999999999</v>
      </c>
      <c r="P557" s="2" t="s">
        <v>1307</v>
      </c>
      <c r="Q557" s="45">
        <f t="shared" si="80"/>
        <v>1</v>
      </c>
      <c r="R557" s="22">
        <f t="shared" si="72"/>
        <v>0</v>
      </c>
      <c r="S557" s="22">
        <f t="shared" si="73"/>
        <v>1</v>
      </c>
      <c r="T557" s="22" t="e">
        <f t="shared" si="74"/>
        <v>#N/A</v>
      </c>
      <c r="U557" s="22">
        <f t="shared" si="75"/>
        <v>2.3661802571180082</v>
      </c>
      <c r="V557" s="22">
        <f t="shared" si="76"/>
        <v>0</v>
      </c>
      <c r="W557" s="22">
        <f t="shared" si="77"/>
        <v>1</v>
      </c>
      <c r="X557" s="22" t="e">
        <f t="shared" si="78"/>
        <v>#N/A</v>
      </c>
      <c r="Y557" s="22">
        <f t="shared" si="79"/>
        <v>2.3661802571180082</v>
      </c>
    </row>
    <row r="558" spans="1:25" x14ac:dyDescent="0.2">
      <c r="A558" s="47"/>
      <c r="B558" s="2" t="s">
        <v>568</v>
      </c>
      <c r="C558" s="34">
        <v>8</v>
      </c>
      <c r="F558" s="6">
        <v>2.864984545333535</v>
      </c>
      <c r="G558" s="1">
        <v>2.332076948779144</v>
      </c>
      <c r="H558" s="7">
        <v>1.2285120123645026</v>
      </c>
      <c r="I558" s="6">
        <v>0</v>
      </c>
      <c r="J558" s="1">
        <v>0</v>
      </c>
      <c r="K558" s="7" t="s">
        <v>11</v>
      </c>
      <c r="L558" s="6" t="s">
        <v>1324</v>
      </c>
      <c r="O558" s="2" t="s">
        <v>1468</v>
      </c>
      <c r="P558" s="2" t="s">
        <v>1477</v>
      </c>
      <c r="Q558" s="45">
        <v>2</v>
      </c>
      <c r="R558" s="22">
        <f t="shared" si="72"/>
        <v>0</v>
      </c>
      <c r="S558" s="22">
        <f t="shared" si="73"/>
        <v>0</v>
      </c>
      <c r="T558" s="22" t="e">
        <f t="shared" si="74"/>
        <v>#N/A</v>
      </c>
      <c r="U558" s="22" t="e">
        <f t="shared" si="75"/>
        <v>#N/A</v>
      </c>
      <c r="V558" s="22">
        <f t="shared" si="76"/>
        <v>0</v>
      </c>
      <c r="W558" s="22">
        <f t="shared" si="77"/>
        <v>1</v>
      </c>
      <c r="X558" s="22" t="e">
        <f t="shared" si="78"/>
        <v>#N/A</v>
      </c>
      <c r="Y558" s="22">
        <f t="shared" si="79"/>
        <v>2.332076948779144</v>
      </c>
    </row>
    <row r="559" spans="1:25" ht="45" x14ac:dyDescent="0.2">
      <c r="A559" s="47"/>
      <c r="B559" s="2" t="s">
        <v>569</v>
      </c>
      <c r="C559" s="34">
        <v>8</v>
      </c>
      <c r="F559" s="6">
        <v>2.8172548376034428</v>
      </c>
      <c r="G559" s="1">
        <v>2.3179034009687434</v>
      </c>
      <c r="H559" s="7">
        <v>1.2154323758384411</v>
      </c>
      <c r="I559" s="6">
        <v>0</v>
      </c>
      <c r="J559" s="1">
        <v>0</v>
      </c>
      <c r="K559" s="7" t="s">
        <v>11</v>
      </c>
      <c r="M559" s="1" t="s">
        <v>1349</v>
      </c>
      <c r="N559" s="23" t="s">
        <v>1559</v>
      </c>
      <c r="O559" s="2" t="s">
        <v>1468</v>
      </c>
      <c r="P559" s="2" t="s">
        <v>1477</v>
      </c>
      <c r="Q559" s="45">
        <v>3</v>
      </c>
      <c r="R559" s="22">
        <f t="shared" si="72"/>
        <v>0</v>
      </c>
      <c r="S559" s="22">
        <f t="shared" si="73"/>
        <v>0</v>
      </c>
      <c r="T559" s="22" t="e">
        <f t="shared" si="74"/>
        <v>#N/A</v>
      </c>
      <c r="U559" s="22" t="e">
        <f t="shared" si="75"/>
        <v>#N/A</v>
      </c>
      <c r="V559" s="22">
        <f t="shared" si="76"/>
        <v>0</v>
      </c>
      <c r="W559" s="22">
        <f t="shared" si="77"/>
        <v>1</v>
      </c>
      <c r="X559" s="22" t="e">
        <f t="shared" si="78"/>
        <v>#N/A</v>
      </c>
      <c r="Y559" s="22">
        <f t="shared" si="79"/>
        <v>2.3179034009687434</v>
      </c>
    </row>
    <row r="560" spans="1:25" x14ac:dyDescent="0.2">
      <c r="A560" s="47"/>
      <c r="B560" s="2" t="s">
        <v>570</v>
      </c>
      <c r="C560" s="34">
        <v>8</v>
      </c>
      <c r="F560" s="6">
        <v>2.7715757395387919</v>
      </c>
      <c r="G560" s="1">
        <v>2.3069423754721585</v>
      </c>
      <c r="H560" s="7">
        <v>1.2014065756503942</v>
      </c>
      <c r="I560" s="6">
        <v>1.7746999999999999</v>
      </c>
      <c r="J560" s="1">
        <v>3.3052999999999999</v>
      </c>
      <c r="P560" s="2" t="s">
        <v>1307</v>
      </c>
      <c r="Q560" s="45">
        <f t="shared" si="80"/>
        <v>1</v>
      </c>
      <c r="R560" s="22">
        <f t="shared" si="72"/>
        <v>0</v>
      </c>
      <c r="S560" s="22">
        <f t="shared" si="73"/>
        <v>1</v>
      </c>
      <c r="T560" s="22" t="e">
        <f t="shared" si="74"/>
        <v>#N/A</v>
      </c>
      <c r="U560" s="22">
        <f t="shared" si="75"/>
        <v>2.3069423754721585</v>
      </c>
      <c r="V560" s="22">
        <f t="shared" si="76"/>
        <v>0</v>
      </c>
      <c r="W560" s="22">
        <f t="shared" si="77"/>
        <v>1</v>
      </c>
      <c r="X560" s="22" t="e">
        <f t="shared" si="78"/>
        <v>#N/A</v>
      </c>
      <c r="Y560" s="22">
        <f t="shared" si="79"/>
        <v>2.3069423754721585</v>
      </c>
    </row>
    <row r="561" spans="1:25" ht="61" x14ac:dyDescent="0.2">
      <c r="A561" s="47"/>
      <c r="B561" s="2" t="s">
        <v>571</v>
      </c>
      <c r="C561" s="34">
        <v>8</v>
      </c>
      <c r="F561" s="6">
        <v>2.9030976008394895</v>
      </c>
      <c r="G561" s="1">
        <v>2.3505523175043264</v>
      </c>
      <c r="H561" s="7">
        <v>1.2350704041856095</v>
      </c>
      <c r="I561" s="6">
        <v>0</v>
      </c>
      <c r="J561" s="1">
        <v>0</v>
      </c>
      <c r="K561" s="7" t="s">
        <v>11</v>
      </c>
      <c r="L561" s="6">
        <v>2.2599999999999998</v>
      </c>
      <c r="N561" s="23" t="s">
        <v>1566</v>
      </c>
      <c r="P561" s="2" t="s">
        <v>1307</v>
      </c>
      <c r="Q561" s="45">
        <v>3</v>
      </c>
      <c r="R561" s="22">
        <f t="shared" si="72"/>
        <v>0</v>
      </c>
      <c r="S561" s="22">
        <f t="shared" si="73"/>
        <v>1</v>
      </c>
      <c r="T561" s="22" t="e">
        <f t="shared" si="74"/>
        <v>#N/A</v>
      </c>
      <c r="U561" s="22">
        <f t="shared" si="75"/>
        <v>2.3505523175043264</v>
      </c>
      <c r="V561" s="22">
        <f t="shared" si="76"/>
        <v>0</v>
      </c>
      <c r="W561" s="22">
        <f t="shared" si="77"/>
        <v>1</v>
      </c>
      <c r="X561" s="22" t="e">
        <f t="shared" si="78"/>
        <v>#N/A</v>
      </c>
      <c r="Y561" s="22">
        <f t="shared" si="79"/>
        <v>2.3505523175043264</v>
      </c>
    </row>
    <row r="562" spans="1:25" ht="61" x14ac:dyDescent="0.2">
      <c r="A562" s="47"/>
      <c r="B562" s="2" t="s">
        <v>572</v>
      </c>
      <c r="C562" s="34">
        <v>8</v>
      </c>
      <c r="F562" s="6">
        <v>2.8206489501531382</v>
      </c>
      <c r="G562" s="1">
        <v>2.3181314403289215</v>
      </c>
      <c r="H562" s="7">
        <v>1.2167769700552071</v>
      </c>
      <c r="I562" s="6">
        <v>0</v>
      </c>
      <c r="J562" s="1">
        <v>0</v>
      </c>
      <c r="K562" s="7" t="s">
        <v>11</v>
      </c>
      <c r="L562" s="29"/>
      <c r="M562" s="1" t="s">
        <v>1338</v>
      </c>
      <c r="N562" s="23" t="s">
        <v>1567</v>
      </c>
      <c r="P562" s="2" t="s">
        <v>1307</v>
      </c>
      <c r="Q562" s="45">
        <v>3</v>
      </c>
      <c r="R562" s="22">
        <f t="shared" si="72"/>
        <v>0</v>
      </c>
      <c r="S562" s="22">
        <f t="shared" si="73"/>
        <v>1</v>
      </c>
      <c r="T562" s="22" t="e">
        <f t="shared" si="74"/>
        <v>#N/A</v>
      </c>
      <c r="U562" s="22">
        <f t="shared" si="75"/>
        <v>2.3181314403289215</v>
      </c>
      <c r="V562" s="22">
        <f t="shared" si="76"/>
        <v>0</v>
      </c>
      <c r="W562" s="22">
        <f t="shared" si="77"/>
        <v>1</v>
      </c>
      <c r="X562" s="22" t="e">
        <f t="shared" si="78"/>
        <v>#N/A</v>
      </c>
      <c r="Y562" s="22">
        <f t="shared" si="79"/>
        <v>2.3181314403289215</v>
      </c>
    </row>
    <row r="563" spans="1:25" ht="29" x14ac:dyDescent="0.2">
      <c r="A563" s="47"/>
      <c r="B563" s="2" t="s">
        <v>573</v>
      </c>
      <c r="C563" s="34">
        <v>8</v>
      </c>
      <c r="F563" s="6">
        <v>2.9450997436419706</v>
      </c>
      <c r="G563" s="1">
        <v>2.3562517366208988</v>
      </c>
      <c r="H563" s="7">
        <v>1.2499087843073757</v>
      </c>
      <c r="I563" s="6">
        <v>0</v>
      </c>
      <c r="J563" s="1">
        <v>0</v>
      </c>
      <c r="K563" s="7" t="s">
        <v>11</v>
      </c>
      <c r="M563" s="1" t="s">
        <v>1338</v>
      </c>
      <c r="N563" s="23" t="s">
        <v>1568</v>
      </c>
      <c r="P563" s="2" t="s">
        <v>1307</v>
      </c>
      <c r="Q563" s="45">
        <v>3</v>
      </c>
      <c r="R563" s="22">
        <f t="shared" si="72"/>
        <v>0</v>
      </c>
      <c r="S563" s="22">
        <f t="shared" si="73"/>
        <v>1</v>
      </c>
      <c r="T563" s="22" t="e">
        <f t="shared" si="74"/>
        <v>#N/A</v>
      </c>
      <c r="U563" s="22">
        <f t="shared" si="75"/>
        <v>2.3562517366208988</v>
      </c>
      <c r="V563" s="22">
        <f t="shared" si="76"/>
        <v>0</v>
      </c>
      <c r="W563" s="22">
        <f t="shared" si="77"/>
        <v>1</v>
      </c>
      <c r="X563" s="22" t="e">
        <f t="shared" si="78"/>
        <v>#N/A</v>
      </c>
      <c r="Y563" s="22">
        <f t="shared" si="79"/>
        <v>2.3562517366208988</v>
      </c>
    </row>
    <row r="564" spans="1:25" x14ac:dyDescent="0.2">
      <c r="A564" s="47"/>
      <c r="B564" s="2" t="s">
        <v>574</v>
      </c>
      <c r="C564" s="34">
        <v>8</v>
      </c>
      <c r="F564" s="6">
        <v>2.8797560059925216</v>
      </c>
      <c r="G564" s="1">
        <v>2.3351000000000002</v>
      </c>
      <c r="H564" s="7">
        <v>1.2332474009646359</v>
      </c>
      <c r="I564" s="6">
        <v>0</v>
      </c>
      <c r="J564" s="1">
        <v>0</v>
      </c>
      <c r="K564" s="7" t="s">
        <v>11</v>
      </c>
      <c r="L564" s="6" t="s">
        <v>1324</v>
      </c>
      <c r="O564" s="2" t="s">
        <v>1307</v>
      </c>
      <c r="P564" s="2" t="s">
        <v>1307</v>
      </c>
      <c r="Q564" s="45">
        <v>2</v>
      </c>
      <c r="R564" s="22">
        <f t="shared" si="72"/>
        <v>0</v>
      </c>
      <c r="S564" s="22">
        <f t="shared" si="73"/>
        <v>1</v>
      </c>
      <c r="T564" s="22" t="e">
        <f t="shared" si="74"/>
        <v>#N/A</v>
      </c>
      <c r="U564" s="22">
        <f t="shared" si="75"/>
        <v>2.3351000000000002</v>
      </c>
      <c r="V564" s="22">
        <f t="shared" si="76"/>
        <v>0</v>
      </c>
      <c r="W564" s="22">
        <f t="shared" si="77"/>
        <v>1</v>
      </c>
      <c r="X564" s="22" t="e">
        <f t="shared" si="78"/>
        <v>#N/A</v>
      </c>
      <c r="Y564" s="22">
        <f t="shared" si="79"/>
        <v>2.3351000000000002</v>
      </c>
    </row>
    <row r="565" spans="1:25" x14ac:dyDescent="0.2">
      <c r="A565" s="47"/>
      <c r="B565" s="2" t="s">
        <v>575</v>
      </c>
      <c r="C565" s="34">
        <v>8</v>
      </c>
      <c r="F565" s="6">
        <v>2.8489332214006002</v>
      </c>
      <c r="G565" s="1">
        <v>2.3275064196677975</v>
      </c>
      <c r="H565" s="7">
        <v>1.2240280831565764</v>
      </c>
      <c r="I565" s="6">
        <v>0.82140000000000002</v>
      </c>
      <c r="J565" s="1">
        <v>2.0202499999999999</v>
      </c>
      <c r="P565" s="2" t="s">
        <v>1307</v>
      </c>
      <c r="Q565" s="45">
        <f t="shared" si="80"/>
        <v>1</v>
      </c>
      <c r="R565" s="22">
        <f t="shared" si="72"/>
        <v>0</v>
      </c>
      <c r="S565" s="22">
        <f t="shared" si="73"/>
        <v>1</v>
      </c>
      <c r="T565" s="22" t="e">
        <f t="shared" si="74"/>
        <v>#N/A</v>
      </c>
      <c r="U565" s="22">
        <f t="shared" si="75"/>
        <v>2.3275064196677975</v>
      </c>
      <c r="V565" s="22">
        <f t="shared" si="76"/>
        <v>0</v>
      </c>
      <c r="W565" s="22">
        <f t="shared" si="77"/>
        <v>1</v>
      </c>
      <c r="X565" s="22" t="e">
        <f t="shared" si="78"/>
        <v>#N/A</v>
      </c>
      <c r="Y565" s="22">
        <f t="shared" si="79"/>
        <v>2.3275064196677975</v>
      </c>
    </row>
    <row r="566" spans="1:25" x14ac:dyDescent="0.2">
      <c r="A566" s="47"/>
      <c r="B566" s="2" t="s">
        <v>576</v>
      </c>
      <c r="C566" s="34">
        <v>8</v>
      </c>
      <c r="F566" s="6">
        <v>2.9443219261826652</v>
      </c>
      <c r="G566" s="1">
        <v>2.3662281132499987</v>
      </c>
      <c r="H566" s="7">
        <v>1.2443102631126541</v>
      </c>
      <c r="I566" s="6">
        <v>0.1215</v>
      </c>
      <c r="J566" s="1">
        <v>1.0767800000000001</v>
      </c>
      <c r="P566" s="2" t="s">
        <v>1307</v>
      </c>
      <c r="Q566" s="45">
        <f t="shared" si="80"/>
        <v>1</v>
      </c>
      <c r="R566" s="22">
        <f t="shared" si="72"/>
        <v>0</v>
      </c>
      <c r="S566" s="22">
        <f t="shared" si="73"/>
        <v>1</v>
      </c>
      <c r="T566" s="22" t="e">
        <f t="shared" si="74"/>
        <v>#N/A</v>
      </c>
      <c r="U566" s="22">
        <f t="shared" si="75"/>
        <v>2.3662281132499987</v>
      </c>
      <c r="V566" s="22">
        <f t="shared" si="76"/>
        <v>0</v>
      </c>
      <c r="W566" s="22">
        <f t="shared" si="77"/>
        <v>1</v>
      </c>
      <c r="X566" s="22" t="e">
        <f t="shared" si="78"/>
        <v>#N/A</v>
      </c>
      <c r="Y566" s="22">
        <f t="shared" si="79"/>
        <v>2.3662281132499987</v>
      </c>
    </row>
    <row r="567" spans="1:25" ht="48" x14ac:dyDescent="0.2">
      <c r="A567" s="47"/>
      <c r="B567" s="2" t="s">
        <v>577</v>
      </c>
      <c r="C567" s="34">
        <v>8</v>
      </c>
      <c r="F567" s="6">
        <v>2.6679845960949624</v>
      </c>
      <c r="G567" s="1">
        <v>2.3138353403913126</v>
      </c>
      <c r="H567" s="7">
        <v>1.1530572420264602</v>
      </c>
      <c r="I567" s="6" t="e">
        <v>#N/A</v>
      </c>
      <c r="J567" s="1" t="e">
        <v>#N/A</v>
      </c>
      <c r="K567" s="7" t="e">
        <v>#N/A</v>
      </c>
      <c r="M567" s="1" t="s">
        <v>1391</v>
      </c>
      <c r="N567" s="23" t="s">
        <v>1569</v>
      </c>
      <c r="O567" s="2" t="s">
        <v>1307</v>
      </c>
      <c r="P567" s="2" t="s">
        <v>1307</v>
      </c>
      <c r="Q567" s="45">
        <v>3</v>
      </c>
      <c r="R567" s="22">
        <f t="shared" si="72"/>
        <v>0</v>
      </c>
      <c r="S567" s="22">
        <f t="shared" si="73"/>
        <v>1</v>
      </c>
      <c r="T567" s="22" t="e">
        <f t="shared" si="74"/>
        <v>#N/A</v>
      </c>
      <c r="U567" s="22">
        <f t="shared" si="75"/>
        <v>2.3138353403913126</v>
      </c>
      <c r="V567" s="22">
        <f t="shared" si="76"/>
        <v>0</v>
      </c>
      <c r="W567" s="22">
        <f t="shared" si="77"/>
        <v>1</v>
      </c>
      <c r="X567" s="22" t="e">
        <f t="shared" si="78"/>
        <v>#N/A</v>
      </c>
      <c r="Y567" s="22">
        <f t="shared" si="79"/>
        <v>2.3138353403913126</v>
      </c>
    </row>
    <row r="568" spans="1:25" ht="61" x14ac:dyDescent="0.2">
      <c r="A568" s="47"/>
      <c r="B568" s="2" t="s">
        <v>578</v>
      </c>
      <c r="C568" s="34">
        <v>8</v>
      </c>
      <c r="F568" s="6">
        <v>2.7657067532549435</v>
      </c>
      <c r="G568" s="1">
        <v>2.314347370681157</v>
      </c>
      <c r="H568" s="7">
        <v>1.1950266361444879</v>
      </c>
      <c r="I568" s="6">
        <v>0</v>
      </c>
      <c r="J568" s="1">
        <v>0</v>
      </c>
      <c r="K568" s="7" t="s">
        <v>11</v>
      </c>
      <c r="M568" s="1" t="s">
        <v>1359</v>
      </c>
      <c r="N568" s="23" t="s">
        <v>1570</v>
      </c>
      <c r="O568" s="2" t="s">
        <v>1468</v>
      </c>
      <c r="P568" s="2" t="s">
        <v>1477</v>
      </c>
      <c r="Q568" s="45">
        <v>3</v>
      </c>
      <c r="R568" s="22">
        <f t="shared" si="72"/>
        <v>0</v>
      </c>
      <c r="S568" s="22">
        <f t="shared" si="73"/>
        <v>0</v>
      </c>
      <c r="T568" s="22" t="e">
        <f t="shared" si="74"/>
        <v>#N/A</v>
      </c>
      <c r="U568" s="22" t="e">
        <f t="shared" si="75"/>
        <v>#N/A</v>
      </c>
      <c r="V568" s="22">
        <f t="shared" si="76"/>
        <v>0</v>
      </c>
      <c r="W568" s="22">
        <f t="shared" si="77"/>
        <v>1</v>
      </c>
      <c r="X568" s="22" t="e">
        <f t="shared" si="78"/>
        <v>#N/A</v>
      </c>
      <c r="Y568" s="22">
        <f t="shared" si="79"/>
        <v>2.314347370681157</v>
      </c>
    </row>
    <row r="569" spans="1:25" x14ac:dyDescent="0.2">
      <c r="A569" s="47"/>
      <c r="B569" s="2" t="s">
        <v>579</v>
      </c>
      <c r="C569" s="34">
        <v>8</v>
      </c>
      <c r="F569" s="6">
        <v>2.8429935244386333</v>
      </c>
      <c r="G569" s="1">
        <v>2.3319222477364807</v>
      </c>
      <c r="H569" s="7">
        <v>1.219163086247079</v>
      </c>
      <c r="I569" s="6">
        <v>0</v>
      </c>
      <c r="J569" s="1">
        <v>0</v>
      </c>
      <c r="K569" s="7" t="s">
        <v>11</v>
      </c>
      <c r="L569" s="6" t="s">
        <v>1324</v>
      </c>
      <c r="O569" s="2" t="s">
        <v>1468</v>
      </c>
      <c r="P569" s="2" t="s">
        <v>1477</v>
      </c>
      <c r="Q569" s="45">
        <v>2</v>
      </c>
      <c r="R569" s="22">
        <f t="shared" si="72"/>
        <v>0</v>
      </c>
      <c r="S569" s="22">
        <f t="shared" si="73"/>
        <v>0</v>
      </c>
      <c r="T569" s="22" t="e">
        <f t="shared" si="74"/>
        <v>#N/A</v>
      </c>
      <c r="U569" s="22" t="e">
        <f t="shared" si="75"/>
        <v>#N/A</v>
      </c>
      <c r="V569" s="22">
        <f t="shared" si="76"/>
        <v>0</v>
      </c>
      <c r="W569" s="22">
        <f t="shared" si="77"/>
        <v>1</v>
      </c>
      <c r="X569" s="22" t="e">
        <f t="shared" si="78"/>
        <v>#N/A</v>
      </c>
      <c r="Y569" s="22">
        <f t="shared" si="79"/>
        <v>2.3319222477364807</v>
      </c>
    </row>
    <row r="570" spans="1:25" x14ac:dyDescent="0.2">
      <c r="A570" s="47"/>
      <c r="B570" s="2" t="s">
        <v>580</v>
      </c>
      <c r="C570" s="34">
        <v>8</v>
      </c>
      <c r="F570" s="6">
        <v>2.9612924889311425</v>
      </c>
      <c r="G570" s="1">
        <v>2.3750846872462965</v>
      </c>
      <c r="H570" s="7">
        <v>1.2468155366554541</v>
      </c>
      <c r="I570" s="6">
        <v>0.26169999999999999</v>
      </c>
      <c r="J570" s="1">
        <v>1.2657700000000001</v>
      </c>
      <c r="P570" s="2" t="s">
        <v>1307</v>
      </c>
      <c r="Q570" s="45">
        <f t="shared" si="80"/>
        <v>1</v>
      </c>
      <c r="R570" s="22">
        <f t="shared" si="72"/>
        <v>0</v>
      </c>
      <c r="S570" s="22">
        <f t="shared" si="73"/>
        <v>1</v>
      </c>
      <c r="T570" s="22" t="e">
        <f t="shared" si="74"/>
        <v>#N/A</v>
      </c>
      <c r="U570" s="22">
        <f t="shared" si="75"/>
        <v>2.3750846872462965</v>
      </c>
      <c r="V570" s="22">
        <f t="shared" si="76"/>
        <v>0</v>
      </c>
      <c r="W570" s="22">
        <f t="shared" si="77"/>
        <v>1</v>
      </c>
      <c r="X570" s="22" t="e">
        <f t="shared" si="78"/>
        <v>#N/A</v>
      </c>
      <c r="Y570" s="22">
        <f t="shared" si="79"/>
        <v>2.3750846872462965</v>
      </c>
    </row>
    <row r="571" spans="1:25" x14ac:dyDescent="0.2">
      <c r="A571" s="47"/>
      <c r="B571" s="2" t="s">
        <v>581</v>
      </c>
      <c r="C571" s="34">
        <v>8</v>
      </c>
      <c r="F571" s="6">
        <v>2.7980215331551688</v>
      </c>
      <c r="G571" s="1">
        <v>2.2723393200116573</v>
      </c>
      <c r="H571" s="7">
        <v>1.2313396632774083</v>
      </c>
      <c r="I571" s="6" t="e">
        <v>#N/A</v>
      </c>
      <c r="J571" s="1" t="e">
        <v>#N/A</v>
      </c>
      <c r="K571" s="7" t="e">
        <v>#N/A</v>
      </c>
      <c r="L571" s="6" t="s">
        <v>1324</v>
      </c>
      <c r="P571" s="2" t="s">
        <v>1477</v>
      </c>
      <c r="Q571" s="45">
        <v>4</v>
      </c>
      <c r="R571" s="22">
        <f t="shared" si="72"/>
        <v>0</v>
      </c>
      <c r="S571" s="22">
        <f t="shared" si="73"/>
        <v>0</v>
      </c>
      <c r="T571" s="22" t="e">
        <f t="shared" si="74"/>
        <v>#N/A</v>
      </c>
      <c r="U571" s="22" t="e">
        <f t="shared" si="75"/>
        <v>#N/A</v>
      </c>
      <c r="V571" s="22">
        <f t="shared" si="76"/>
        <v>0</v>
      </c>
      <c r="W571" s="22">
        <f t="shared" si="77"/>
        <v>1</v>
      </c>
      <c r="X571" s="22" t="e">
        <f t="shared" si="78"/>
        <v>#N/A</v>
      </c>
      <c r="Y571" s="22">
        <f t="shared" si="79"/>
        <v>2.2723393200116573</v>
      </c>
    </row>
    <row r="572" spans="1:25" ht="48" x14ac:dyDescent="0.2">
      <c r="A572" s="47"/>
      <c r="B572" s="2" t="s">
        <v>582</v>
      </c>
      <c r="C572" s="34">
        <v>8</v>
      </c>
      <c r="F572" s="6">
        <v>2.793920313824287</v>
      </c>
      <c r="G572" s="1">
        <v>2.3003334261249542</v>
      </c>
      <c r="H572" s="7">
        <v>1.2145718886199939</v>
      </c>
      <c r="I572" s="6" t="e">
        <v>#N/A</v>
      </c>
      <c r="J572" s="1" t="e">
        <v>#N/A</v>
      </c>
      <c r="K572" s="7" t="e">
        <v>#N/A</v>
      </c>
      <c r="L572" s="6">
        <v>2.6</v>
      </c>
      <c r="N572" s="23" t="s">
        <v>1571</v>
      </c>
      <c r="P572" s="2" t="s">
        <v>1307</v>
      </c>
      <c r="Q572" s="45">
        <v>3</v>
      </c>
      <c r="R572" s="22">
        <f t="shared" si="72"/>
        <v>0</v>
      </c>
      <c r="S572" s="22">
        <f t="shared" si="73"/>
        <v>1</v>
      </c>
      <c r="T572" s="22" t="e">
        <f t="shared" si="74"/>
        <v>#N/A</v>
      </c>
      <c r="U572" s="22">
        <f t="shared" si="75"/>
        <v>2.3003334261249542</v>
      </c>
      <c r="V572" s="22">
        <f t="shared" si="76"/>
        <v>0</v>
      </c>
      <c r="W572" s="22">
        <f t="shared" si="77"/>
        <v>1</v>
      </c>
      <c r="X572" s="22" t="e">
        <f t="shared" si="78"/>
        <v>#N/A</v>
      </c>
      <c r="Y572" s="22">
        <f t="shared" si="79"/>
        <v>2.3003334261249542</v>
      </c>
    </row>
    <row r="573" spans="1:25" x14ac:dyDescent="0.2">
      <c r="A573" s="47"/>
      <c r="B573" s="2" t="s">
        <v>583</v>
      </c>
      <c r="C573" s="34">
        <v>8</v>
      </c>
      <c r="F573" s="6">
        <v>2.7908797546651845</v>
      </c>
      <c r="G573" s="1">
        <v>2.2915993037311346</v>
      </c>
      <c r="H573" s="7">
        <v>1.2178742374904425</v>
      </c>
      <c r="I573" s="6" t="e">
        <v>#N/A</v>
      </c>
      <c r="J573" s="1" t="e">
        <v>#N/A</v>
      </c>
      <c r="K573" s="7" t="e">
        <v>#N/A</v>
      </c>
      <c r="M573" s="1" t="s">
        <v>1359</v>
      </c>
      <c r="P573" s="2" t="s">
        <v>1477</v>
      </c>
      <c r="Q573" s="45">
        <v>4</v>
      </c>
      <c r="R573" s="22">
        <f t="shared" si="72"/>
        <v>0</v>
      </c>
      <c r="S573" s="22">
        <f t="shared" si="73"/>
        <v>0</v>
      </c>
      <c r="T573" s="22" t="e">
        <f t="shared" si="74"/>
        <v>#N/A</v>
      </c>
      <c r="U573" s="22" t="e">
        <f t="shared" si="75"/>
        <v>#N/A</v>
      </c>
      <c r="V573" s="22">
        <f t="shared" si="76"/>
        <v>0</v>
      </c>
      <c r="W573" s="22">
        <f t="shared" si="77"/>
        <v>1</v>
      </c>
      <c r="X573" s="22" t="e">
        <f t="shared" si="78"/>
        <v>#N/A</v>
      </c>
      <c r="Y573" s="22">
        <f t="shared" si="79"/>
        <v>2.2915993037311346</v>
      </c>
    </row>
    <row r="574" spans="1:25" x14ac:dyDescent="0.2">
      <c r="A574" s="47"/>
      <c r="B574" s="2" t="s">
        <v>584</v>
      </c>
      <c r="C574" s="34">
        <v>8</v>
      </c>
      <c r="F574" s="6">
        <v>2.7421600974414315</v>
      </c>
      <c r="G574" s="1">
        <v>2.2887400010400918</v>
      </c>
      <c r="H574" s="7">
        <v>1.1981090452368064</v>
      </c>
      <c r="I574" s="6" t="e">
        <v>#N/A</v>
      </c>
      <c r="J574" s="1" t="e">
        <v>#N/A</v>
      </c>
      <c r="K574" s="7" t="e">
        <v>#N/A</v>
      </c>
      <c r="M574" s="1" t="s">
        <v>1359</v>
      </c>
      <c r="P574" s="2" t="s">
        <v>1477</v>
      </c>
      <c r="Q574" s="45">
        <v>4</v>
      </c>
      <c r="R574" s="22">
        <f t="shared" si="72"/>
        <v>0</v>
      </c>
      <c r="S574" s="22">
        <f t="shared" si="73"/>
        <v>0</v>
      </c>
      <c r="T574" s="22" t="e">
        <f t="shared" si="74"/>
        <v>#N/A</v>
      </c>
      <c r="U574" s="22" t="e">
        <f t="shared" si="75"/>
        <v>#N/A</v>
      </c>
      <c r="V574" s="22">
        <f t="shared" si="76"/>
        <v>0</v>
      </c>
      <c r="W574" s="22">
        <f t="shared" si="77"/>
        <v>1</v>
      </c>
      <c r="X574" s="22" t="e">
        <f t="shared" si="78"/>
        <v>#N/A</v>
      </c>
      <c r="Y574" s="22">
        <f t="shared" si="79"/>
        <v>2.2887400010400918</v>
      </c>
    </row>
    <row r="575" spans="1:25" x14ac:dyDescent="0.2">
      <c r="A575" s="47"/>
      <c r="B575" s="2" t="s">
        <v>585</v>
      </c>
      <c r="C575" s="34">
        <v>8</v>
      </c>
      <c r="F575" s="6">
        <v>2.921058113081628</v>
      </c>
      <c r="G575" s="1">
        <v>2.3281415668476866</v>
      </c>
      <c r="H575" s="7">
        <v>1.2546737512344461</v>
      </c>
      <c r="I575" s="6" t="e">
        <v>#N/A</v>
      </c>
      <c r="J575" s="1" t="e">
        <v>#N/A</v>
      </c>
      <c r="K575" s="7" t="e">
        <v>#N/A</v>
      </c>
      <c r="L575" s="6" t="s">
        <v>1324</v>
      </c>
      <c r="P575" s="2" t="s">
        <v>1477</v>
      </c>
      <c r="Q575" s="45">
        <v>4</v>
      </c>
      <c r="R575" s="22">
        <f t="shared" si="72"/>
        <v>0</v>
      </c>
      <c r="S575" s="22">
        <f t="shared" si="73"/>
        <v>0</v>
      </c>
      <c r="T575" s="22" t="e">
        <f t="shared" si="74"/>
        <v>#N/A</v>
      </c>
      <c r="U575" s="22" t="e">
        <f t="shared" si="75"/>
        <v>#N/A</v>
      </c>
      <c r="V575" s="22">
        <f t="shared" si="76"/>
        <v>0</v>
      </c>
      <c r="W575" s="22">
        <f t="shared" si="77"/>
        <v>1</v>
      </c>
      <c r="X575" s="22" t="e">
        <f t="shared" si="78"/>
        <v>#N/A</v>
      </c>
      <c r="Y575" s="22">
        <f t="shared" si="79"/>
        <v>2.3281415668476866</v>
      </c>
    </row>
    <row r="576" spans="1:25" ht="61" x14ac:dyDescent="0.2">
      <c r="A576" s="47"/>
      <c r="B576" s="2" t="s">
        <v>586</v>
      </c>
      <c r="C576" s="34">
        <v>8</v>
      </c>
      <c r="F576" s="6">
        <v>2.8651259666897722</v>
      </c>
      <c r="G576" s="1">
        <v>2.3113999999999999</v>
      </c>
      <c r="H576" s="7">
        <v>1.2395630209785291</v>
      </c>
      <c r="I576" s="6" t="e">
        <v>#N/A</v>
      </c>
      <c r="J576" s="1" t="e">
        <v>#N/A</v>
      </c>
      <c r="K576" s="7" t="e">
        <v>#N/A</v>
      </c>
      <c r="M576" s="1" t="s">
        <v>1349</v>
      </c>
      <c r="N576" s="23" t="s">
        <v>1564</v>
      </c>
      <c r="P576" s="2" t="s">
        <v>1477</v>
      </c>
      <c r="Q576" s="45">
        <v>3</v>
      </c>
      <c r="R576" s="22">
        <f t="shared" si="72"/>
        <v>0</v>
      </c>
      <c r="S576" s="22">
        <f t="shared" si="73"/>
        <v>0</v>
      </c>
      <c r="T576" s="22" t="e">
        <f t="shared" si="74"/>
        <v>#N/A</v>
      </c>
      <c r="U576" s="22" t="e">
        <f t="shared" si="75"/>
        <v>#N/A</v>
      </c>
      <c r="V576" s="22">
        <f t="shared" si="76"/>
        <v>0</v>
      </c>
      <c r="W576" s="22">
        <f t="shared" si="77"/>
        <v>1</v>
      </c>
      <c r="X576" s="22" t="e">
        <f t="shared" si="78"/>
        <v>#N/A</v>
      </c>
      <c r="Y576" s="22">
        <f t="shared" si="79"/>
        <v>2.3113999999999999</v>
      </c>
    </row>
    <row r="577" spans="1:25" x14ac:dyDescent="0.2">
      <c r="A577" s="47"/>
      <c r="B577" s="2" t="s">
        <v>587</v>
      </c>
      <c r="C577" s="34">
        <v>8</v>
      </c>
      <c r="F577" s="6">
        <v>2.7980215331551688</v>
      </c>
      <c r="G577" s="1">
        <v>2.4527431337456171</v>
      </c>
      <c r="H577" s="7">
        <v>1.1407723436910706</v>
      </c>
      <c r="I577" s="6">
        <v>1.8318000000000001</v>
      </c>
      <c r="J577" s="1">
        <v>3.3822700000000001</v>
      </c>
      <c r="P577" s="2" t="s">
        <v>1307</v>
      </c>
      <c r="Q577" s="45">
        <f t="shared" si="80"/>
        <v>1</v>
      </c>
      <c r="R577" s="22">
        <f t="shared" si="72"/>
        <v>0</v>
      </c>
      <c r="S577" s="22">
        <f t="shared" si="73"/>
        <v>1</v>
      </c>
      <c r="T577" s="22" t="e">
        <f t="shared" si="74"/>
        <v>#N/A</v>
      </c>
      <c r="U577" s="22">
        <f t="shared" si="75"/>
        <v>2.4527431337456171</v>
      </c>
      <c r="V577" s="22">
        <f t="shared" si="76"/>
        <v>0</v>
      </c>
      <c r="W577" s="22">
        <f t="shared" si="77"/>
        <v>1</v>
      </c>
      <c r="X577" s="22" t="e">
        <f t="shared" si="78"/>
        <v>#N/A</v>
      </c>
      <c r="Y577" s="22">
        <f t="shared" si="79"/>
        <v>2.4527431337456171</v>
      </c>
    </row>
    <row r="578" spans="1:25" x14ac:dyDescent="0.2">
      <c r="A578" s="47"/>
      <c r="B578" s="2" t="s">
        <v>588</v>
      </c>
      <c r="C578" s="34">
        <v>8</v>
      </c>
      <c r="F578" s="6">
        <v>2.8729748519609424</v>
      </c>
      <c r="G578" s="1">
        <v>2.4761000000000002</v>
      </c>
      <c r="H578" s="7">
        <v>1.1602822389891128</v>
      </c>
      <c r="I578" s="6">
        <v>1.5107999999999999</v>
      </c>
      <c r="J578" s="1">
        <v>2.94956</v>
      </c>
      <c r="P578" s="2" t="s">
        <v>1307</v>
      </c>
      <c r="Q578" s="45">
        <f t="shared" si="80"/>
        <v>1</v>
      </c>
      <c r="R578" s="22">
        <f t="shared" si="72"/>
        <v>0</v>
      </c>
      <c r="S578" s="22">
        <f t="shared" si="73"/>
        <v>1</v>
      </c>
      <c r="T578" s="22" t="e">
        <f t="shared" si="74"/>
        <v>#N/A</v>
      </c>
      <c r="U578" s="22">
        <f t="shared" si="75"/>
        <v>2.4761000000000002</v>
      </c>
      <c r="V578" s="22">
        <f t="shared" si="76"/>
        <v>0</v>
      </c>
      <c r="W578" s="22">
        <f t="shared" si="77"/>
        <v>1</v>
      </c>
      <c r="X578" s="22" t="e">
        <f t="shared" si="78"/>
        <v>#N/A</v>
      </c>
      <c r="Y578" s="22">
        <f t="shared" si="79"/>
        <v>2.4761000000000002</v>
      </c>
    </row>
    <row r="579" spans="1:25" x14ac:dyDescent="0.2">
      <c r="A579" s="47"/>
      <c r="B579" s="2" t="s">
        <v>589</v>
      </c>
      <c r="C579" s="34">
        <v>8</v>
      </c>
      <c r="F579" s="6">
        <v>2.9452411649982078</v>
      </c>
      <c r="G579" s="1">
        <v>2.5029071333950847</v>
      </c>
      <c r="H579" s="7">
        <v>1.1767281037723185</v>
      </c>
      <c r="I579" s="6">
        <v>1.3964000000000001</v>
      </c>
      <c r="J579" s="1">
        <v>2.79535</v>
      </c>
      <c r="P579" s="2" t="s">
        <v>1307</v>
      </c>
      <c r="Q579" s="45">
        <f t="shared" si="80"/>
        <v>1</v>
      </c>
      <c r="R579" s="22">
        <f t="shared" si="72"/>
        <v>0</v>
      </c>
      <c r="S579" s="22">
        <f t="shared" si="73"/>
        <v>1</v>
      </c>
      <c r="T579" s="22" t="e">
        <f t="shared" si="74"/>
        <v>#N/A</v>
      </c>
      <c r="U579" s="22">
        <f t="shared" si="75"/>
        <v>2.5029071333950847</v>
      </c>
      <c r="V579" s="22">
        <f t="shared" si="76"/>
        <v>0</v>
      </c>
      <c r="W579" s="22">
        <f t="shared" si="77"/>
        <v>1</v>
      </c>
      <c r="X579" s="22" t="e">
        <f t="shared" si="78"/>
        <v>#N/A</v>
      </c>
      <c r="Y579" s="22">
        <f t="shared" si="79"/>
        <v>2.5029071333950847</v>
      </c>
    </row>
    <row r="580" spans="1:25" x14ac:dyDescent="0.2">
      <c r="A580" s="47"/>
      <c r="B580" s="2" t="s">
        <v>590</v>
      </c>
      <c r="C580" s="34">
        <v>8</v>
      </c>
      <c r="F580" s="6">
        <v>3.0686312983152604</v>
      </c>
      <c r="G580" s="1">
        <v>2.5309987083440539</v>
      </c>
      <c r="H580" s="7">
        <v>1.2124191482985627</v>
      </c>
      <c r="I580" s="6">
        <v>1.5563</v>
      </c>
      <c r="J580" s="1">
        <v>3.0108899999999998</v>
      </c>
      <c r="P580" s="2" t="s">
        <v>1307</v>
      </c>
      <c r="Q580" s="45">
        <f t="shared" ref="Q580:Q594" si="81">IF(I580&gt;0,1,"n")</f>
        <v>1</v>
      </c>
      <c r="R580" s="22">
        <f t="shared" ref="R580:R643" si="82">COUNTIF(P580,R$2)</f>
        <v>0</v>
      </c>
      <c r="S580" s="22">
        <f t="shared" ref="S580:S643" si="83">COUNTIF(P580,S$2)</f>
        <v>1</v>
      </c>
      <c r="T580" s="22" t="e">
        <f t="shared" ref="T580:T643" si="84">IF(R580=1,G580,#N/A)</f>
        <v>#N/A</v>
      </c>
      <c r="U580" s="22">
        <f t="shared" ref="U580:U643" si="85">IF(S580=1,G580,#N/A)</f>
        <v>2.5309987083440539</v>
      </c>
      <c r="V580" s="22">
        <f t="shared" ref="V580:V643" si="86">COUNTIF(P580,V$2)</f>
        <v>0</v>
      </c>
      <c r="W580" s="22">
        <f t="shared" ref="W580:W643" si="87">COUNTIF(P580,W$2)</f>
        <v>1</v>
      </c>
      <c r="X580" s="22" t="e">
        <f t="shared" ref="X580:X643" si="88">IF(V580=1,G580,#N/A)</f>
        <v>#N/A</v>
      </c>
      <c r="Y580" s="22">
        <f t="shared" ref="Y580:Y643" si="89">IF(W580=1,G580,#N/A)</f>
        <v>2.5309987083440539</v>
      </c>
    </row>
    <row r="581" spans="1:25" x14ac:dyDescent="0.2">
      <c r="A581" s="47"/>
      <c r="B581" s="2" t="s">
        <v>591</v>
      </c>
      <c r="C581" s="34">
        <v>8</v>
      </c>
      <c r="F581" s="6">
        <v>3.0033653424117421</v>
      </c>
      <c r="G581" s="1">
        <v>2.5099016262606595</v>
      </c>
      <c r="H581" s="7">
        <v>1.1966067956560762</v>
      </c>
      <c r="I581" s="6">
        <v>1.7952999999999999</v>
      </c>
      <c r="J581" s="1">
        <v>3.3330600000000001</v>
      </c>
      <c r="P581" s="2" t="s">
        <v>1307</v>
      </c>
      <c r="Q581" s="45">
        <f t="shared" si="81"/>
        <v>1</v>
      </c>
      <c r="R581" s="22">
        <f t="shared" si="82"/>
        <v>0</v>
      </c>
      <c r="S581" s="22">
        <f t="shared" si="83"/>
        <v>1</v>
      </c>
      <c r="T581" s="22" t="e">
        <f t="shared" si="84"/>
        <v>#N/A</v>
      </c>
      <c r="U581" s="22">
        <f t="shared" si="85"/>
        <v>2.5099016262606595</v>
      </c>
      <c r="V581" s="22">
        <f t="shared" si="86"/>
        <v>0</v>
      </c>
      <c r="W581" s="22">
        <f t="shared" si="87"/>
        <v>1</v>
      </c>
      <c r="X581" s="22" t="e">
        <f t="shared" si="88"/>
        <v>#N/A</v>
      </c>
      <c r="Y581" s="22">
        <f t="shared" si="89"/>
        <v>2.5099016262606595</v>
      </c>
    </row>
    <row r="582" spans="1:25" x14ac:dyDescent="0.2">
      <c r="A582" s="47"/>
      <c r="B582" s="2" t="s">
        <v>592</v>
      </c>
      <c r="C582" s="34">
        <v>8</v>
      </c>
      <c r="F582" s="6">
        <v>2.8703585568705527</v>
      </c>
      <c r="G582" s="1">
        <v>2.4678947660354118</v>
      </c>
      <c r="H582" s="7">
        <v>1.1630798024186766</v>
      </c>
      <c r="I582" s="6">
        <v>1.8318000000000001</v>
      </c>
      <c r="J582" s="1">
        <v>3.3822700000000001</v>
      </c>
      <c r="P582" s="2" t="s">
        <v>1307</v>
      </c>
      <c r="Q582" s="45">
        <f t="shared" si="81"/>
        <v>1</v>
      </c>
      <c r="R582" s="22">
        <f t="shared" si="82"/>
        <v>0</v>
      </c>
      <c r="S582" s="22">
        <f t="shared" si="83"/>
        <v>1</v>
      </c>
      <c r="T582" s="22" t="e">
        <f t="shared" si="84"/>
        <v>#N/A</v>
      </c>
      <c r="U582" s="22">
        <f t="shared" si="85"/>
        <v>2.4678947660354118</v>
      </c>
      <c r="V582" s="22">
        <f t="shared" si="86"/>
        <v>0</v>
      </c>
      <c r="W582" s="22">
        <f t="shared" si="87"/>
        <v>1</v>
      </c>
      <c r="X582" s="22" t="e">
        <f t="shared" si="88"/>
        <v>#N/A</v>
      </c>
      <c r="Y582" s="22">
        <f t="shared" si="89"/>
        <v>2.4678947660354118</v>
      </c>
    </row>
    <row r="583" spans="1:25" x14ac:dyDescent="0.2">
      <c r="A583" s="47"/>
      <c r="B583" s="2" t="s">
        <v>593</v>
      </c>
      <c r="C583" s="34">
        <v>8</v>
      </c>
      <c r="F583" s="6">
        <v>2.9269270993654768</v>
      </c>
      <c r="G583" s="1">
        <v>2.4963439980446642</v>
      </c>
      <c r="H583" s="7">
        <v>1.172485483434206</v>
      </c>
      <c r="I583" s="6" t="e">
        <v>#N/A</v>
      </c>
      <c r="J583" s="1" t="e">
        <v>#N/A</v>
      </c>
      <c r="K583" s="7" t="e">
        <v>#N/A</v>
      </c>
      <c r="L583" s="6" t="s">
        <v>1324</v>
      </c>
      <c r="O583" s="2" t="s">
        <v>1307</v>
      </c>
      <c r="P583" s="2" t="s">
        <v>1307</v>
      </c>
      <c r="Q583" s="45">
        <v>2</v>
      </c>
      <c r="R583" s="22">
        <f t="shared" si="82"/>
        <v>0</v>
      </c>
      <c r="S583" s="22">
        <f t="shared" si="83"/>
        <v>1</v>
      </c>
      <c r="T583" s="22" t="e">
        <f t="shared" si="84"/>
        <v>#N/A</v>
      </c>
      <c r="U583" s="22">
        <f t="shared" si="85"/>
        <v>2.4963439980446642</v>
      </c>
      <c r="V583" s="22">
        <f t="shared" si="86"/>
        <v>0</v>
      </c>
      <c r="W583" s="22">
        <f t="shared" si="87"/>
        <v>1</v>
      </c>
      <c r="X583" s="22" t="e">
        <f t="shared" si="88"/>
        <v>#N/A</v>
      </c>
      <c r="Y583" s="22">
        <f t="shared" si="89"/>
        <v>2.4963439980446642</v>
      </c>
    </row>
    <row r="584" spans="1:25" x14ac:dyDescent="0.2">
      <c r="A584" s="47"/>
      <c r="B584" s="2" t="s">
        <v>594</v>
      </c>
      <c r="C584" s="34">
        <v>8</v>
      </c>
      <c r="F584" s="6">
        <v>2.8610247473588903</v>
      </c>
      <c r="G584" s="1">
        <v>2.4652218783743112</v>
      </c>
      <c r="H584" s="7">
        <v>1.1605546634388915</v>
      </c>
      <c r="I584" s="6" t="e">
        <v>#N/A</v>
      </c>
      <c r="J584" s="1" t="e">
        <v>#N/A</v>
      </c>
      <c r="K584" s="7" t="e">
        <v>#N/A</v>
      </c>
      <c r="L584" s="6" t="s">
        <v>1324</v>
      </c>
      <c r="O584" s="2" t="s">
        <v>1307</v>
      </c>
      <c r="P584" s="2" t="s">
        <v>1307</v>
      </c>
      <c r="Q584" s="45">
        <v>2</v>
      </c>
      <c r="R584" s="22">
        <f t="shared" si="82"/>
        <v>0</v>
      </c>
      <c r="S584" s="22">
        <f t="shared" si="83"/>
        <v>1</v>
      </c>
      <c r="T584" s="22" t="e">
        <f t="shared" si="84"/>
        <v>#N/A</v>
      </c>
      <c r="U584" s="22">
        <f t="shared" si="85"/>
        <v>2.4652218783743112</v>
      </c>
      <c r="V584" s="22">
        <f t="shared" si="86"/>
        <v>0</v>
      </c>
      <c r="W584" s="22">
        <f t="shared" si="87"/>
        <v>1</v>
      </c>
      <c r="X584" s="22" t="e">
        <f t="shared" si="88"/>
        <v>#N/A</v>
      </c>
      <c r="Y584" s="22">
        <f t="shared" si="89"/>
        <v>2.4652218783743112</v>
      </c>
    </row>
    <row r="585" spans="1:25" x14ac:dyDescent="0.2">
      <c r="A585" s="47"/>
      <c r="B585" s="2" t="s">
        <v>595</v>
      </c>
      <c r="C585" s="34">
        <v>8</v>
      </c>
      <c r="F585" s="6">
        <v>3.0607824130440897</v>
      </c>
      <c r="G585" s="1">
        <v>2.5195430339753635</v>
      </c>
      <c r="H585" s="7">
        <v>1.2148164852793772</v>
      </c>
      <c r="I585" s="6" t="e">
        <v>#N/A</v>
      </c>
      <c r="J585" s="1" t="e">
        <v>#N/A</v>
      </c>
      <c r="K585" s="7" t="e">
        <v>#N/A</v>
      </c>
      <c r="L585" s="6" t="s">
        <v>1324</v>
      </c>
      <c r="O585" s="2" t="s">
        <v>1307</v>
      </c>
      <c r="P585" s="2" t="s">
        <v>1307</v>
      </c>
      <c r="Q585" s="45">
        <v>2</v>
      </c>
      <c r="R585" s="22">
        <f t="shared" si="82"/>
        <v>0</v>
      </c>
      <c r="S585" s="22">
        <f t="shared" si="83"/>
        <v>1</v>
      </c>
      <c r="T585" s="22" t="e">
        <f t="shared" si="84"/>
        <v>#N/A</v>
      </c>
      <c r="U585" s="22">
        <f t="shared" si="85"/>
        <v>2.5195430339753635</v>
      </c>
      <c r="V585" s="22">
        <f t="shared" si="86"/>
        <v>0</v>
      </c>
      <c r="W585" s="22">
        <f t="shared" si="87"/>
        <v>1</v>
      </c>
      <c r="X585" s="22" t="e">
        <f t="shared" si="88"/>
        <v>#N/A</v>
      </c>
      <c r="Y585" s="22">
        <f t="shared" si="89"/>
        <v>2.5195430339753635</v>
      </c>
    </row>
    <row r="586" spans="1:25" x14ac:dyDescent="0.2">
      <c r="A586" s="47"/>
      <c r="B586" s="2" t="s">
        <v>596</v>
      </c>
      <c r="C586" s="34">
        <v>8</v>
      </c>
      <c r="F586" s="6">
        <v>3.035750832990086</v>
      </c>
      <c r="G586" s="1">
        <v>2.5090378938046944</v>
      </c>
      <c r="H586" s="7">
        <v>1.209926259179245</v>
      </c>
      <c r="I586" s="6" t="e">
        <v>#N/A</v>
      </c>
      <c r="J586" s="1" t="e">
        <v>#N/A</v>
      </c>
      <c r="K586" s="7" t="e">
        <v>#N/A</v>
      </c>
      <c r="L586" s="6" t="s">
        <v>1324</v>
      </c>
      <c r="O586" s="2" t="s">
        <v>1307</v>
      </c>
      <c r="P586" s="2" t="s">
        <v>1307</v>
      </c>
      <c r="Q586" s="45">
        <v>2</v>
      </c>
      <c r="R586" s="22">
        <f t="shared" si="82"/>
        <v>0</v>
      </c>
      <c r="S586" s="22">
        <f t="shared" si="83"/>
        <v>1</v>
      </c>
      <c r="T586" s="22" t="e">
        <f t="shared" si="84"/>
        <v>#N/A</v>
      </c>
      <c r="U586" s="22">
        <f t="shared" si="85"/>
        <v>2.5090378938046944</v>
      </c>
      <c r="V586" s="22">
        <f t="shared" si="86"/>
        <v>0</v>
      </c>
      <c r="W586" s="22">
        <f t="shared" si="87"/>
        <v>1</v>
      </c>
      <c r="X586" s="22" t="e">
        <f t="shared" si="88"/>
        <v>#N/A</v>
      </c>
      <c r="Y586" s="22">
        <f t="shared" si="89"/>
        <v>2.5090378938046944</v>
      </c>
    </row>
    <row r="587" spans="1:25" ht="61" x14ac:dyDescent="0.2">
      <c r="A587" s="47"/>
      <c r="B587" s="2" t="s">
        <v>597</v>
      </c>
      <c r="C587" s="34">
        <v>8</v>
      </c>
      <c r="F587" s="6">
        <v>2.8280028606774783</v>
      </c>
      <c r="G587" s="1">
        <v>2.4564520854835519</v>
      </c>
      <c r="H587" s="7">
        <v>1.1512550468171605</v>
      </c>
      <c r="I587" s="6">
        <v>0</v>
      </c>
      <c r="J587" s="1">
        <v>0</v>
      </c>
      <c r="K587" s="7" t="s">
        <v>11</v>
      </c>
      <c r="M587" s="1" t="s">
        <v>1421</v>
      </c>
      <c r="N587" s="23" t="s">
        <v>1572</v>
      </c>
      <c r="P587" s="2" t="s">
        <v>1307</v>
      </c>
      <c r="Q587" s="45">
        <v>3</v>
      </c>
      <c r="R587" s="22">
        <f t="shared" si="82"/>
        <v>0</v>
      </c>
      <c r="S587" s="22">
        <f t="shared" si="83"/>
        <v>1</v>
      </c>
      <c r="T587" s="22" t="e">
        <f t="shared" si="84"/>
        <v>#N/A</v>
      </c>
      <c r="U587" s="22">
        <f t="shared" si="85"/>
        <v>2.4564520854835519</v>
      </c>
      <c r="V587" s="22">
        <f t="shared" si="86"/>
        <v>0</v>
      </c>
      <c r="W587" s="22">
        <f t="shared" si="87"/>
        <v>1</v>
      </c>
      <c r="X587" s="22" t="e">
        <f t="shared" si="88"/>
        <v>#N/A</v>
      </c>
      <c r="Y587" s="22">
        <f t="shared" si="89"/>
        <v>2.4564520854835519</v>
      </c>
    </row>
    <row r="588" spans="1:25" x14ac:dyDescent="0.2">
      <c r="A588" s="47"/>
      <c r="B588" s="2" t="s">
        <v>598</v>
      </c>
      <c r="C588" s="34">
        <v>8</v>
      </c>
      <c r="F588" s="6">
        <v>2.9088958764452197</v>
      </c>
      <c r="G588" s="1">
        <v>2.4869754749985296</v>
      </c>
      <c r="H588" s="7">
        <v>1.1696520153448395</v>
      </c>
      <c r="I588" s="6" t="e">
        <v>#N/A</v>
      </c>
      <c r="J588" s="1" t="e">
        <v>#N/A</v>
      </c>
      <c r="K588" s="7" t="e">
        <v>#N/A</v>
      </c>
      <c r="L588" s="6" t="s">
        <v>1324</v>
      </c>
      <c r="O588" s="2" t="s">
        <v>1307</v>
      </c>
      <c r="P588" s="2" t="s">
        <v>1307</v>
      </c>
      <c r="Q588" s="45">
        <v>2</v>
      </c>
      <c r="R588" s="22">
        <f t="shared" si="82"/>
        <v>0</v>
      </c>
      <c r="S588" s="22">
        <f t="shared" si="83"/>
        <v>1</v>
      </c>
      <c r="T588" s="22" t="e">
        <f t="shared" si="84"/>
        <v>#N/A</v>
      </c>
      <c r="U588" s="22">
        <f t="shared" si="85"/>
        <v>2.4869754749985296</v>
      </c>
      <c r="V588" s="22">
        <f t="shared" si="86"/>
        <v>0</v>
      </c>
      <c r="W588" s="22">
        <f t="shared" si="87"/>
        <v>1</v>
      </c>
      <c r="X588" s="22" t="e">
        <f t="shared" si="88"/>
        <v>#N/A</v>
      </c>
      <c r="Y588" s="22">
        <f t="shared" si="89"/>
        <v>2.4869754749985296</v>
      </c>
    </row>
    <row r="589" spans="1:25" ht="45" x14ac:dyDescent="0.2">
      <c r="A589" s="47"/>
      <c r="B589" s="2" t="s">
        <v>599</v>
      </c>
      <c r="C589" s="34">
        <v>8</v>
      </c>
      <c r="F589" s="6">
        <v>2.7607570057866377</v>
      </c>
      <c r="G589" s="1">
        <v>2.256473473786528</v>
      </c>
      <c r="H589" s="7">
        <v>1.2234830313134082</v>
      </c>
      <c r="I589" s="6">
        <v>0</v>
      </c>
      <c r="J589" s="1">
        <v>0</v>
      </c>
      <c r="K589" s="7" t="s">
        <v>11</v>
      </c>
      <c r="M589" s="1" t="s">
        <v>1349</v>
      </c>
      <c r="N589" s="23" t="s">
        <v>1573</v>
      </c>
      <c r="O589" s="2" t="s">
        <v>1468</v>
      </c>
      <c r="P589" s="2" t="s">
        <v>1477</v>
      </c>
      <c r="Q589" s="45">
        <v>3</v>
      </c>
      <c r="R589" s="22">
        <f t="shared" si="82"/>
        <v>0</v>
      </c>
      <c r="S589" s="22">
        <f t="shared" si="83"/>
        <v>0</v>
      </c>
      <c r="T589" s="22" t="e">
        <f t="shared" si="84"/>
        <v>#N/A</v>
      </c>
      <c r="U589" s="22" t="e">
        <f t="shared" si="85"/>
        <v>#N/A</v>
      </c>
      <c r="V589" s="22">
        <f t="shared" si="86"/>
        <v>0</v>
      </c>
      <c r="W589" s="22">
        <f t="shared" si="87"/>
        <v>1</v>
      </c>
      <c r="X589" s="22" t="e">
        <f t="shared" si="88"/>
        <v>#N/A</v>
      </c>
      <c r="Y589" s="22">
        <f t="shared" si="89"/>
        <v>2.256473473786528</v>
      </c>
    </row>
    <row r="590" spans="1:25" x14ac:dyDescent="0.2">
      <c r="A590" s="47"/>
      <c r="B590" s="2" t="s">
        <v>600</v>
      </c>
      <c r="C590" s="34">
        <v>8</v>
      </c>
      <c r="F590" s="6">
        <v>2.8005671175674403</v>
      </c>
      <c r="G590" s="1">
        <v>2.4006684483226657</v>
      </c>
      <c r="H590" s="7">
        <v>1.1665780501777252</v>
      </c>
      <c r="I590" s="6">
        <v>0.1416</v>
      </c>
      <c r="J590" s="1">
        <v>1.10388</v>
      </c>
      <c r="P590" s="2" t="s">
        <v>1307</v>
      </c>
      <c r="Q590" s="45">
        <f t="shared" si="81"/>
        <v>1</v>
      </c>
      <c r="R590" s="22">
        <f t="shared" si="82"/>
        <v>0</v>
      </c>
      <c r="S590" s="22">
        <f t="shared" si="83"/>
        <v>1</v>
      </c>
      <c r="T590" s="22" t="e">
        <f t="shared" si="84"/>
        <v>#N/A</v>
      </c>
      <c r="U590" s="22">
        <f t="shared" si="85"/>
        <v>2.4006684483226657</v>
      </c>
      <c r="V590" s="22">
        <f t="shared" si="86"/>
        <v>0</v>
      </c>
      <c r="W590" s="22">
        <f t="shared" si="87"/>
        <v>1</v>
      </c>
      <c r="X590" s="22" t="e">
        <f t="shared" si="88"/>
        <v>#N/A</v>
      </c>
      <c r="Y590" s="22">
        <f t="shared" si="89"/>
        <v>2.4006684483226657</v>
      </c>
    </row>
    <row r="591" spans="1:25" x14ac:dyDescent="0.2">
      <c r="A591" s="47"/>
      <c r="B591" s="2" t="s">
        <v>601</v>
      </c>
      <c r="C591" s="34">
        <v>8</v>
      </c>
      <c r="F591" s="6">
        <v>2.7573628932369423</v>
      </c>
      <c r="G591" s="1">
        <v>2.3892477354828494</v>
      </c>
      <c r="H591" s="7">
        <v>1.1540715733605997</v>
      </c>
      <c r="I591" s="6">
        <v>0</v>
      </c>
      <c r="J591" s="1">
        <v>0</v>
      </c>
      <c r="K591" s="7" t="s">
        <v>11</v>
      </c>
      <c r="L591" s="6" t="s">
        <v>1324</v>
      </c>
      <c r="O591" s="2" t="s">
        <v>1307</v>
      </c>
      <c r="P591" s="2" t="s">
        <v>1307</v>
      </c>
      <c r="Q591" s="45">
        <v>2</v>
      </c>
      <c r="R591" s="22">
        <f t="shared" si="82"/>
        <v>0</v>
      </c>
      <c r="S591" s="22">
        <f t="shared" si="83"/>
        <v>1</v>
      </c>
      <c r="T591" s="22" t="e">
        <f t="shared" si="84"/>
        <v>#N/A</v>
      </c>
      <c r="U591" s="22">
        <f t="shared" si="85"/>
        <v>2.3892477354828494</v>
      </c>
      <c r="V591" s="22">
        <f t="shared" si="86"/>
        <v>0</v>
      </c>
      <c r="W591" s="22">
        <f t="shared" si="87"/>
        <v>1</v>
      </c>
      <c r="X591" s="22" t="e">
        <f t="shared" si="88"/>
        <v>#N/A</v>
      </c>
      <c r="Y591" s="22">
        <f t="shared" si="89"/>
        <v>2.3892477354828494</v>
      </c>
    </row>
    <row r="592" spans="1:25" ht="45" x14ac:dyDescent="0.2">
      <c r="A592" s="47"/>
      <c r="B592" s="2" t="s">
        <v>602</v>
      </c>
      <c r="C592" s="34">
        <v>8</v>
      </c>
      <c r="F592" s="6">
        <v>2.8543779436157366</v>
      </c>
      <c r="G592" s="1">
        <v>2.3367002656759315</v>
      </c>
      <c r="H592" s="7">
        <v>1.2215421830279365</v>
      </c>
      <c r="I592" s="6" t="e">
        <v>#N/A</v>
      </c>
      <c r="J592" s="1" t="e">
        <v>#N/A</v>
      </c>
      <c r="K592" s="7" t="e">
        <v>#N/A</v>
      </c>
      <c r="M592" s="1" t="s">
        <v>1359</v>
      </c>
      <c r="N592" s="23" t="s">
        <v>1574</v>
      </c>
      <c r="P592" s="2" t="s">
        <v>1477</v>
      </c>
      <c r="Q592" s="45">
        <v>3</v>
      </c>
      <c r="R592" s="22">
        <f t="shared" si="82"/>
        <v>0</v>
      </c>
      <c r="S592" s="22">
        <f t="shared" si="83"/>
        <v>0</v>
      </c>
      <c r="T592" s="22" t="e">
        <f t="shared" si="84"/>
        <v>#N/A</v>
      </c>
      <c r="U592" s="22" t="e">
        <f t="shared" si="85"/>
        <v>#N/A</v>
      </c>
      <c r="V592" s="22">
        <f t="shared" si="86"/>
        <v>0</v>
      </c>
      <c r="W592" s="22">
        <f t="shared" si="87"/>
        <v>1</v>
      </c>
      <c r="X592" s="22" t="e">
        <f t="shared" si="88"/>
        <v>#N/A</v>
      </c>
      <c r="Y592" s="22">
        <f t="shared" si="89"/>
        <v>2.3367002656759315</v>
      </c>
    </row>
    <row r="593" spans="1:25" ht="48" x14ac:dyDescent="0.2">
      <c r="A593" s="47"/>
      <c r="B593" s="2" t="s">
        <v>603</v>
      </c>
      <c r="C593" s="34">
        <v>8</v>
      </c>
      <c r="F593" s="6">
        <v>2.674065714413167</v>
      </c>
      <c r="G593" s="1">
        <v>2.3284457099132121</v>
      </c>
      <c r="H593" s="7">
        <v>1.1484337826853765</v>
      </c>
      <c r="I593" s="6">
        <v>0</v>
      </c>
      <c r="J593" s="1">
        <v>0</v>
      </c>
      <c r="K593" s="7" t="s">
        <v>11</v>
      </c>
      <c r="M593" s="1" t="s">
        <v>1349</v>
      </c>
      <c r="N593" s="23" t="s">
        <v>1569</v>
      </c>
      <c r="O593" s="2" t="s">
        <v>1468</v>
      </c>
      <c r="P593" s="2" t="s">
        <v>1477</v>
      </c>
      <c r="Q593" s="45">
        <v>3</v>
      </c>
      <c r="R593" s="22">
        <f t="shared" si="82"/>
        <v>0</v>
      </c>
      <c r="S593" s="22">
        <f t="shared" si="83"/>
        <v>0</v>
      </c>
      <c r="T593" s="22" t="e">
        <f t="shared" si="84"/>
        <v>#N/A</v>
      </c>
      <c r="U593" s="22" t="e">
        <f t="shared" si="85"/>
        <v>#N/A</v>
      </c>
      <c r="V593" s="22">
        <f t="shared" si="86"/>
        <v>0</v>
      </c>
      <c r="W593" s="22">
        <f t="shared" si="87"/>
        <v>1</v>
      </c>
      <c r="X593" s="22" t="e">
        <f t="shared" si="88"/>
        <v>#N/A</v>
      </c>
      <c r="Y593" s="22">
        <f t="shared" si="89"/>
        <v>2.3284457099132121</v>
      </c>
    </row>
    <row r="594" spans="1:25" x14ac:dyDescent="0.2">
      <c r="A594" s="47"/>
      <c r="B594" s="2" t="s">
        <v>604</v>
      </c>
      <c r="C594" s="34">
        <v>8</v>
      </c>
      <c r="F594" s="6">
        <v>2.7876270634717266</v>
      </c>
      <c r="G594" s="1">
        <v>2.2456264622781767</v>
      </c>
      <c r="H594" s="7">
        <v>1.241358307046174</v>
      </c>
      <c r="I594" s="6">
        <v>1.1875</v>
      </c>
      <c r="J594" s="1">
        <v>2.5137499999999999</v>
      </c>
      <c r="P594" s="2" t="s">
        <v>1307</v>
      </c>
      <c r="Q594" s="45">
        <f t="shared" si="81"/>
        <v>1</v>
      </c>
      <c r="R594" s="22">
        <f t="shared" si="82"/>
        <v>0</v>
      </c>
      <c r="S594" s="22">
        <f t="shared" si="83"/>
        <v>1</v>
      </c>
      <c r="T594" s="22" t="e">
        <f t="shared" si="84"/>
        <v>#N/A</v>
      </c>
      <c r="U594" s="22">
        <f t="shared" si="85"/>
        <v>2.2456264622781767</v>
      </c>
      <c r="V594" s="22">
        <f t="shared" si="86"/>
        <v>0</v>
      </c>
      <c r="W594" s="22">
        <f t="shared" si="87"/>
        <v>1</v>
      </c>
      <c r="X594" s="22" t="e">
        <f t="shared" si="88"/>
        <v>#N/A</v>
      </c>
      <c r="Y594" s="22">
        <f t="shared" si="89"/>
        <v>2.2456264622781767</v>
      </c>
    </row>
    <row r="595" spans="1:25" ht="45" x14ac:dyDescent="0.2">
      <c r="A595" s="47"/>
      <c r="B595" s="2" t="s">
        <v>605</v>
      </c>
      <c r="C595" s="34">
        <v>6</v>
      </c>
      <c r="F595" s="6">
        <v>2.6272552454986173</v>
      </c>
      <c r="G595" s="1">
        <v>2.8596257462124535</v>
      </c>
      <c r="H595" s="7">
        <v>0.91874093978150506</v>
      </c>
      <c r="I595" s="6">
        <v>0</v>
      </c>
      <c r="J595" s="1">
        <v>0</v>
      </c>
      <c r="K595" s="7" t="s">
        <v>11</v>
      </c>
      <c r="M595" s="1" t="s">
        <v>1391</v>
      </c>
      <c r="N595" s="23" t="s">
        <v>1575</v>
      </c>
      <c r="O595" s="2" t="s">
        <v>1369</v>
      </c>
      <c r="P595" s="2" t="s">
        <v>1369</v>
      </c>
      <c r="Q595" s="45">
        <v>3</v>
      </c>
      <c r="R595" s="22">
        <f t="shared" si="82"/>
        <v>1</v>
      </c>
      <c r="S595" s="22">
        <f t="shared" si="83"/>
        <v>0</v>
      </c>
      <c r="T595" s="22">
        <f t="shared" si="84"/>
        <v>2.8596257462124535</v>
      </c>
      <c r="U595" s="22" t="e">
        <f t="shared" si="85"/>
        <v>#N/A</v>
      </c>
      <c r="V595" s="22">
        <f t="shared" si="86"/>
        <v>1</v>
      </c>
      <c r="W595" s="22">
        <f t="shared" si="87"/>
        <v>0</v>
      </c>
      <c r="X595" s="22">
        <f t="shared" si="88"/>
        <v>2.8596257462124535</v>
      </c>
      <c r="Y595" s="22" t="e">
        <f t="shared" si="89"/>
        <v>#N/A</v>
      </c>
    </row>
    <row r="596" spans="1:25" ht="45" x14ac:dyDescent="0.2">
      <c r="A596" s="47"/>
      <c r="B596" s="2" t="s">
        <v>606</v>
      </c>
      <c r="C596" s="34">
        <v>6</v>
      </c>
      <c r="F596" s="6">
        <v>2.5976274713669012</v>
      </c>
      <c r="G596" s="1">
        <v>2.8275444949920612</v>
      </c>
      <c r="H596" s="7">
        <v>0.91868668237321394</v>
      </c>
      <c r="I596" s="6">
        <v>0</v>
      </c>
      <c r="J596" s="1">
        <v>0</v>
      </c>
      <c r="K596" s="7" t="s">
        <v>11</v>
      </c>
      <c r="M596" s="1" t="s">
        <v>1391</v>
      </c>
      <c r="N596" s="23" t="s">
        <v>1575</v>
      </c>
      <c r="O596" s="2" t="s">
        <v>1369</v>
      </c>
      <c r="P596" s="2" t="s">
        <v>1369</v>
      </c>
      <c r="Q596" s="45">
        <v>3</v>
      </c>
      <c r="R596" s="22">
        <f t="shared" si="82"/>
        <v>1</v>
      </c>
      <c r="S596" s="22">
        <f t="shared" si="83"/>
        <v>0</v>
      </c>
      <c r="T596" s="22">
        <f t="shared" si="84"/>
        <v>2.8275444949920612</v>
      </c>
      <c r="U596" s="22" t="e">
        <f t="shared" si="85"/>
        <v>#N/A</v>
      </c>
      <c r="V596" s="22">
        <f t="shared" si="86"/>
        <v>1</v>
      </c>
      <c r="W596" s="22">
        <f t="shared" si="87"/>
        <v>0</v>
      </c>
      <c r="X596" s="22">
        <f t="shared" si="88"/>
        <v>2.8275444949920612</v>
      </c>
      <c r="Y596" s="22" t="e">
        <f t="shared" si="89"/>
        <v>#N/A</v>
      </c>
    </row>
    <row r="597" spans="1:25" ht="45" x14ac:dyDescent="0.2">
      <c r="A597" s="47"/>
      <c r="B597" s="2" t="s">
        <v>607</v>
      </c>
      <c r="C597" s="34">
        <v>6</v>
      </c>
      <c r="F597" s="6">
        <v>2.5223205991705338</v>
      </c>
      <c r="G597" s="1">
        <v>2.7883282352238874</v>
      </c>
      <c r="H597" s="7">
        <v>0.90459959746023422</v>
      </c>
      <c r="I597" s="6">
        <v>0</v>
      </c>
      <c r="J597" s="1">
        <v>0</v>
      </c>
      <c r="K597" s="7" t="s">
        <v>11</v>
      </c>
      <c r="M597" s="1" t="s">
        <v>1391</v>
      </c>
      <c r="N597" s="23" t="s">
        <v>1575</v>
      </c>
      <c r="O597" s="2" t="s">
        <v>1369</v>
      </c>
      <c r="P597" s="2" t="s">
        <v>1369</v>
      </c>
      <c r="Q597" s="45">
        <v>3</v>
      </c>
      <c r="R597" s="22">
        <f t="shared" si="82"/>
        <v>1</v>
      </c>
      <c r="S597" s="22">
        <f t="shared" si="83"/>
        <v>0</v>
      </c>
      <c r="T597" s="22">
        <f t="shared" si="84"/>
        <v>2.7883282352238874</v>
      </c>
      <c r="U597" s="22" t="e">
        <f t="shared" si="85"/>
        <v>#N/A</v>
      </c>
      <c r="V597" s="22">
        <f t="shared" si="86"/>
        <v>1</v>
      </c>
      <c r="W597" s="22">
        <f t="shared" si="87"/>
        <v>0</v>
      </c>
      <c r="X597" s="22">
        <f t="shared" si="88"/>
        <v>2.7883282352238874</v>
      </c>
      <c r="Y597" s="22" t="e">
        <f t="shared" si="89"/>
        <v>#N/A</v>
      </c>
    </row>
    <row r="598" spans="1:25" x14ac:dyDescent="0.2">
      <c r="A598" s="47"/>
      <c r="B598" s="2" t="s">
        <v>608</v>
      </c>
      <c r="C598" s="34">
        <v>6</v>
      </c>
      <c r="F598" s="6">
        <v>3.1819805153394642</v>
      </c>
      <c r="G598" s="1">
        <v>3.3499890875046141</v>
      </c>
      <c r="H598" s="7">
        <v>0.9498480240452668</v>
      </c>
      <c r="I598" s="6" t="e">
        <v>#N/A</v>
      </c>
      <c r="J598" s="1" t="e">
        <v>#N/A</v>
      </c>
      <c r="K598" s="7" t="e">
        <v>#N/A</v>
      </c>
      <c r="M598" s="1" t="s">
        <v>235</v>
      </c>
      <c r="P598" s="2" t="s">
        <v>1369</v>
      </c>
      <c r="Q598" s="45">
        <v>3</v>
      </c>
      <c r="R598" s="22">
        <f t="shared" si="82"/>
        <v>1</v>
      </c>
      <c r="S598" s="22">
        <f t="shared" si="83"/>
        <v>0</v>
      </c>
      <c r="T598" s="22">
        <f t="shared" si="84"/>
        <v>3.3499890875046141</v>
      </c>
      <c r="U598" s="22" t="e">
        <f t="shared" si="85"/>
        <v>#N/A</v>
      </c>
      <c r="V598" s="22">
        <f t="shared" si="86"/>
        <v>1</v>
      </c>
      <c r="W598" s="22">
        <f t="shared" si="87"/>
        <v>0</v>
      </c>
      <c r="X598" s="22">
        <f t="shared" si="88"/>
        <v>3.3499890875046141</v>
      </c>
      <c r="Y598" s="22" t="e">
        <f t="shared" si="89"/>
        <v>#N/A</v>
      </c>
    </row>
    <row r="599" spans="1:25" ht="45" x14ac:dyDescent="0.2">
      <c r="A599" s="47"/>
      <c r="B599" s="2" t="s">
        <v>609</v>
      </c>
      <c r="C599" s="34">
        <v>6</v>
      </c>
      <c r="F599" s="6">
        <v>3.0851068863169075</v>
      </c>
      <c r="G599" s="1">
        <v>3.3546689366617444</v>
      </c>
      <c r="H599" s="7">
        <v>0.91964570709231297</v>
      </c>
      <c r="I599" s="6">
        <v>0</v>
      </c>
      <c r="J599" s="1">
        <v>0</v>
      </c>
      <c r="K599" s="7" t="s">
        <v>11</v>
      </c>
      <c r="M599" s="1" t="s">
        <v>1409</v>
      </c>
      <c r="N599" s="23" t="s">
        <v>1552</v>
      </c>
      <c r="O599" s="2" t="s">
        <v>1468</v>
      </c>
      <c r="P599" s="2" t="s">
        <v>1478</v>
      </c>
      <c r="Q599" s="45">
        <v>3</v>
      </c>
      <c r="R599" s="22">
        <f t="shared" si="82"/>
        <v>0</v>
      </c>
      <c r="S599" s="22">
        <f t="shared" si="83"/>
        <v>0</v>
      </c>
      <c r="T599" s="22" t="e">
        <f t="shared" si="84"/>
        <v>#N/A</v>
      </c>
      <c r="U599" s="22" t="e">
        <f t="shared" si="85"/>
        <v>#N/A</v>
      </c>
      <c r="V599" s="22">
        <f t="shared" si="86"/>
        <v>1</v>
      </c>
      <c r="W599" s="22">
        <f t="shared" si="87"/>
        <v>0</v>
      </c>
      <c r="X599" s="22">
        <f t="shared" si="88"/>
        <v>3.3546689366617444</v>
      </c>
      <c r="Y599" s="22" t="e">
        <f t="shared" si="89"/>
        <v>#N/A</v>
      </c>
    </row>
    <row r="600" spans="1:25" ht="53" x14ac:dyDescent="0.2">
      <c r="A600" s="47"/>
      <c r="B600" s="2" t="s">
        <v>610</v>
      </c>
      <c r="C600" s="34">
        <v>6</v>
      </c>
      <c r="F600" s="6">
        <v>3.2661262223006631</v>
      </c>
      <c r="G600" s="1">
        <v>3.4735390778831672</v>
      </c>
      <c r="H600" s="7">
        <v>0.94028774372997559</v>
      </c>
      <c r="I600" s="6" t="e">
        <v>#N/A</v>
      </c>
      <c r="J600" s="1" t="e">
        <v>#N/A</v>
      </c>
      <c r="K600" s="7" t="e">
        <v>#N/A</v>
      </c>
      <c r="M600" s="1" t="s">
        <v>1425</v>
      </c>
      <c r="N600" s="23" t="s">
        <v>1576</v>
      </c>
      <c r="P600" s="2" t="s">
        <v>1369</v>
      </c>
      <c r="Q600" s="45">
        <v>3</v>
      </c>
      <c r="R600" s="22">
        <f t="shared" si="82"/>
        <v>1</v>
      </c>
      <c r="S600" s="22">
        <f t="shared" si="83"/>
        <v>0</v>
      </c>
      <c r="T600" s="22">
        <f t="shared" si="84"/>
        <v>3.4735390778831672</v>
      </c>
      <c r="U600" s="22" t="e">
        <f t="shared" si="85"/>
        <v>#N/A</v>
      </c>
      <c r="V600" s="22">
        <f t="shared" si="86"/>
        <v>1</v>
      </c>
      <c r="W600" s="22">
        <f t="shared" si="87"/>
        <v>0</v>
      </c>
      <c r="X600" s="22">
        <f t="shared" si="88"/>
        <v>3.4735390778831672</v>
      </c>
      <c r="Y600" s="22" t="e">
        <f t="shared" si="89"/>
        <v>#N/A</v>
      </c>
    </row>
    <row r="601" spans="1:25" ht="45" x14ac:dyDescent="0.2">
      <c r="A601" s="47"/>
      <c r="B601" s="2" t="s">
        <v>611</v>
      </c>
      <c r="C601" s="34">
        <v>6</v>
      </c>
      <c r="F601" s="6">
        <v>3.1169974021484204</v>
      </c>
      <c r="G601" s="1">
        <v>3.420537004739022</v>
      </c>
      <c r="H601" s="7">
        <v>0.91125966414920834</v>
      </c>
      <c r="I601" s="6">
        <v>0</v>
      </c>
      <c r="J601" s="1">
        <v>0</v>
      </c>
      <c r="K601" s="7" t="s">
        <v>11</v>
      </c>
      <c r="M601" s="1" t="s">
        <v>1422</v>
      </c>
      <c r="N601" s="23" t="s">
        <v>1577</v>
      </c>
      <c r="O601" s="2" t="s">
        <v>1468</v>
      </c>
      <c r="P601" s="2" t="s">
        <v>1478</v>
      </c>
      <c r="Q601" s="45">
        <v>3</v>
      </c>
      <c r="R601" s="22">
        <f t="shared" si="82"/>
        <v>0</v>
      </c>
      <c r="S601" s="22">
        <f t="shared" si="83"/>
        <v>0</v>
      </c>
      <c r="T601" s="22" t="e">
        <f t="shared" si="84"/>
        <v>#N/A</v>
      </c>
      <c r="U601" s="22" t="e">
        <f t="shared" si="85"/>
        <v>#N/A</v>
      </c>
      <c r="V601" s="22">
        <f t="shared" si="86"/>
        <v>1</v>
      </c>
      <c r="W601" s="22">
        <f t="shared" si="87"/>
        <v>0</v>
      </c>
      <c r="X601" s="22">
        <f t="shared" si="88"/>
        <v>3.420537004739022</v>
      </c>
      <c r="Y601" s="22" t="e">
        <f t="shared" si="89"/>
        <v>#N/A</v>
      </c>
    </row>
    <row r="602" spans="1:25" x14ac:dyDescent="0.2">
      <c r="A602" s="47"/>
      <c r="B602" s="2" t="s">
        <v>612</v>
      </c>
      <c r="C602" s="34">
        <v>7</v>
      </c>
      <c r="F602" s="6">
        <v>3.0933800356567893</v>
      </c>
      <c r="G602" s="1">
        <v>3.2956896173453529</v>
      </c>
      <c r="H602" s="7">
        <v>0.93861388505040044</v>
      </c>
      <c r="I602" s="6">
        <v>0</v>
      </c>
      <c r="J602" s="1">
        <v>0</v>
      </c>
      <c r="K602" s="7" t="s">
        <v>11</v>
      </c>
      <c r="L602" s="6" t="s">
        <v>1324</v>
      </c>
      <c r="O602" s="2" t="s">
        <v>1468</v>
      </c>
      <c r="P602" s="2" t="s">
        <v>1478</v>
      </c>
      <c r="Q602" s="45">
        <v>2</v>
      </c>
      <c r="R602" s="22">
        <f t="shared" si="82"/>
        <v>0</v>
      </c>
      <c r="S602" s="22">
        <f t="shared" si="83"/>
        <v>0</v>
      </c>
      <c r="T602" s="22" t="e">
        <f t="shared" si="84"/>
        <v>#N/A</v>
      </c>
      <c r="U602" s="22" t="e">
        <f t="shared" si="85"/>
        <v>#N/A</v>
      </c>
      <c r="V602" s="22">
        <f t="shared" si="86"/>
        <v>1</v>
      </c>
      <c r="W602" s="22">
        <f t="shared" si="87"/>
        <v>0</v>
      </c>
      <c r="X602" s="22">
        <f t="shared" si="88"/>
        <v>3.2956896173453529</v>
      </c>
      <c r="Y602" s="22" t="e">
        <f t="shared" si="89"/>
        <v>#N/A</v>
      </c>
    </row>
    <row r="603" spans="1:25" ht="48" x14ac:dyDescent="0.2">
      <c r="A603" s="47"/>
      <c r="B603" s="2" t="s">
        <v>613</v>
      </c>
      <c r="C603" s="34">
        <v>6</v>
      </c>
      <c r="F603" s="6">
        <v>3.0702576439119893</v>
      </c>
      <c r="G603" s="1">
        <v>3.3474813863991835</v>
      </c>
      <c r="H603" s="7">
        <v>0.91718438118474555</v>
      </c>
      <c r="I603" s="6">
        <v>0</v>
      </c>
      <c r="J603" s="1">
        <v>0</v>
      </c>
      <c r="K603" s="7" t="s">
        <v>11</v>
      </c>
      <c r="M603" s="1" t="s">
        <v>1423</v>
      </c>
      <c r="N603" s="23" t="s">
        <v>1578</v>
      </c>
      <c r="O603" s="2" t="s">
        <v>1468</v>
      </c>
      <c r="P603" s="2" t="s">
        <v>1478</v>
      </c>
      <c r="Q603" s="45">
        <v>3</v>
      </c>
      <c r="R603" s="22">
        <f t="shared" si="82"/>
        <v>0</v>
      </c>
      <c r="S603" s="22">
        <f t="shared" si="83"/>
        <v>0</v>
      </c>
      <c r="T603" s="22" t="e">
        <f t="shared" si="84"/>
        <v>#N/A</v>
      </c>
      <c r="U603" s="22" t="e">
        <f t="shared" si="85"/>
        <v>#N/A</v>
      </c>
      <c r="V603" s="22">
        <f t="shared" si="86"/>
        <v>1</v>
      </c>
      <c r="W603" s="22">
        <f t="shared" si="87"/>
        <v>0</v>
      </c>
      <c r="X603" s="22">
        <f t="shared" si="88"/>
        <v>3.3474813863991835</v>
      </c>
      <c r="Y603" s="22" t="e">
        <f t="shared" si="89"/>
        <v>#N/A</v>
      </c>
    </row>
    <row r="604" spans="1:25" x14ac:dyDescent="0.2">
      <c r="A604" s="47"/>
      <c r="B604" s="2" t="s">
        <v>614</v>
      </c>
      <c r="C604" s="34">
        <v>7</v>
      </c>
      <c r="F604" s="6">
        <v>3.0948649598972815</v>
      </c>
      <c r="G604" s="1">
        <v>3.2901121501591706</v>
      </c>
      <c r="H604" s="7">
        <v>0.94065637238157873</v>
      </c>
      <c r="I604" s="6">
        <v>0</v>
      </c>
      <c r="J604" s="1">
        <v>0</v>
      </c>
      <c r="K604" s="7" t="s">
        <v>11</v>
      </c>
      <c r="L604" s="6" t="s">
        <v>1324</v>
      </c>
      <c r="O604" s="2" t="s">
        <v>1468</v>
      </c>
      <c r="P604" s="2" t="s">
        <v>1478</v>
      </c>
      <c r="Q604" s="45">
        <v>2</v>
      </c>
      <c r="R604" s="22">
        <f t="shared" si="82"/>
        <v>0</v>
      </c>
      <c r="S604" s="22">
        <f t="shared" si="83"/>
        <v>0</v>
      </c>
      <c r="T604" s="22" t="e">
        <f t="shared" si="84"/>
        <v>#N/A</v>
      </c>
      <c r="U604" s="22" t="e">
        <f t="shared" si="85"/>
        <v>#N/A</v>
      </c>
      <c r="V604" s="22">
        <f t="shared" si="86"/>
        <v>1</v>
      </c>
      <c r="W604" s="22">
        <f t="shared" si="87"/>
        <v>0</v>
      </c>
      <c r="X604" s="22">
        <f t="shared" si="88"/>
        <v>3.2901121501591706</v>
      </c>
      <c r="Y604" s="22" t="e">
        <f t="shared" si="89"/>
        <v>#N/A</v>
      </c>
    </row>
    <row r="605" spans="1:25" ht="48" x14ac:dyDescent="0.2">
      <c r="A605" s="47"/>
      <c r="B605" s="2" t="s">
        <v>615</v>
      </c>
      <c r="E605" s="34">
        <v>6</v>
      </c>
      <c r="F605" s="6">
        <v>3.1176337982514881</v>
      </c>
      <c r="G605" s="1">
        <v>3.2935731897137188</v>
      </c>
      <c r="H605" s="7">
        <v>0.94658099840874543</v>
      </c>
      <c r="I605" s="6">
        <v>0</v>
      </c>
      <c r="J605" s="1">
        <v>0</v>
      </c>
      <c r="K605" s="7" t="s">
        <v>11</v>
      </c>
      <c r="M605" s="1" t="s">
        <v>1423</v>
      </c>
      <c r="N605" s="23" t="s">
        <v>1578</v>
      </c>
      <c r="O605" s="2" t="s">
        <v>1468</v>
      </c>
      <c r="P605" s="2" t="s">
        <v>1478</v>
      </c>
      <c r="Q605" s="45">
        <v>3</v>
      </c>
      <c r="R605" s="22">
        <f t="shared" si="82"/>
        <v>0</v>
      </c>
      <c r="S605" s="22">
        <f t="shared" si="83"/>
        <v>0</v>
      </c>
      <c r="T605" s="22" t="e">
        <f t="shared" si="84"/>
        <v>#N/A</v>
      </c>
      <c r="U605" s="22" t="e">
        <f t="shared" si="85"/>
        <v>#N/A</v>
      </c>
      <c r="V605" s="22">
        <f t="shared" si="86"/>
        <v>1</v>
      </c>
      <c r="W605" s="22">
        <f t="shared" si="87"/>
        <v>0</v>
      </c>
      <c r="X605" s="22">
        <f t="shared" si="88"/>
        <v>3.2935731897137188</v>
      </c>
      <c r="Y605" s="22" t="e">
        <f t="shared" si="89"/>
        <v>#N/A</v>
      </c>
    </row>
    <row r="606" spans="1:25" x14ac:dyDescent="0.2">
      <c r="A606" s="47"/>
      <c r="B606" s="2" t="s">
        <v>616</v>
      </c>
      <c r="E606" s="34">
        <v>6</v>
      </c>
      <c r="F606" s="6">
        <v>3.1748387368494795</v>
      </c>
      <c r="G606" s="1">
        <v>3.429006889415068</v>
      </c>
      <c r="H606" s="7">
        <v>0.92587703648243602</v>
      </c>
      <c r="I606" s="6">
        <v>0</v>
      </c>
      <c r="J606" s="1">
        <v>0</v>
      </c>
      <c r="K606" s="7" t="s">
        <v>11</v>
      </c>
      <c r="L606" s="6" t="s">
        <v>1324</v>
      </c>
      <c r="O606" s="2" t="s">
        <v>1468</v>
      </c>
      <c r="P606" s="2" t="s">
        <v>1478</v>
      </c>
      <c r="Q606" s="45">
        <v>2</v>
      </c>
      <c r="R606" s="22">
        <f t="shared" si="82"/>
        <v>0</v>
      </c>
      <c r="S606" s="22">
        <f t="shared" si="83"/>
        <v>0</v>
      </c>
      <c r="T606" s="22" t="e">
        <f t="shared" si="84"/>
        <v>#N/A</v>
      </c>
      <c r="U606" s="22" t="e">
        <f t="shared" si="85"/>
        <v>#N/A</v>
      </c>
      <c r="V606" s="22">
        <f t="shared" si="86"/>
        <v>1</v>
      </c>
      <c r="W606" s="22">
        <f t="shared" si="87"/>
        <v>0</v>
      </c>
      <c r="X606" s="22">
        <f t="shared" si="88"/>
        <v>3.429006889415068</v>
      </c>
      <c r="Y606" s="22" t="e">
        <f t="shared" si="89"/>
        <v>#N/A</v>
      </c>
    </row>
    <row r="607" spans="1:25" ht="45" x14ac:dyDescent="0.2">
      <c r="A607" s="47"/>
      <c r="B607" s="2" t="s">
        <v>617</v>
      </c>
      <c r="C607" s="34">
        <v>7</v>
      </c>
      <c r="F607" s="6">
        <v>2.7937788924680493</v>
      </c>
      <c r="G607" s="1">
        <v>2.9812358937027179</v>
      </c>
      <c r="H607" s="7">
        <v>0.93712104378233363</v>
      </c>
      <c r="I607" s="6">
        <v>0</v>
      </c>
      <c r="J607" s="1">
        <v>0</v>
      </c>
      <c r="K607" s="7" t="s">
        <v>11</v>
      </c>
      <c r="M607" s="1" t="s">
        <v>1424</v>
      </c>
      <c r="N607" s="23" t="s">
        <v>1579</v>
      </c>
      <c r="O607" s="2" t="s">
        <v>1468</v>
      </c>
      <c r="P607" s="2" t="s">
        <v>1478</v>
      </c>
      <c r="Q607" s="45">
        <v>3</v>
      </c>
      <c r="R607" s="22">
        <f t="shared" si="82"/>
        <v>0</v>
      </c>
      <c r="S607" s="22">
        <f t="shared" si="83"/>
        <v>0</v>
      </c>
      <c r="T607" s="22" t="e">
        <f t="shared" si="84"/>
        <v>#N/A</v>
      </c>
      <c r="U607" s="22" t="e">
        <f t="shared" si="85"/>
        <v>#N/A</v>
      </c>
      <c r="V607" s="22">
        <f t="shared" si="86"/>
        <v>1</v>
      </c>
      <c r="W607" s="22">
        <f t="shared" si="87"/>
        <v>0</v>
      </c>
      <c r="X607" s="22">
        <f t="shared" si="88"/>
        <v>2.9812358937027179</v>
      </c>
      <c r="Y607" s="22" t="e">
        <f t="shared" si="89"/>
        <v>#N/A</v>
      </c>
    </row>
    <row r="608" spans="1:25" x14ac:dyDescent="0.2">
      <c r="A608" s="47"/>
      <c r="B608" s="2" t="s">
        <v>618</v>
      </c>
      <c r="C608" s="34">
        <v>5</v>
      </c>
      <c r="F608" s="6">
        <v>2.6332656531387033</v>
      </c>
      <c r="G608" s="1">
        <v>2.8639085404602223</v>
      </c>
      <c r="H608" s="7">
        <v>0.919465693801641</v>
      </c>
      <c r="I608" s="6">
        <v>0</v>
      </c>
      <c r="J608" s="1">
        <v>0</v>
      </c>
      <c r="K608" s="7" t="s">
        <v>11</v>
      </c>
      <c r="O608" s="2" t="s">
        <v>1479</v>
      </c>
      <c r="P608" s="2" t="s">
        <v>1477</v>
      </c>
      <c r="Q608" s="45">
        <v>4</v>
      </c>
      <c r="R608" s="22">
        <f t="shared" si="82"/>
        <v>0</v>
      </c>
      <c r="S608" s="22">
        <f t="shared" si="83"/>
        <v>0</v>
      </c>
      <c r="T608" s="22" t="e">
        <f t="shared" si="84"/>
        <v>#N/A</v>
      </c>
      <c r="U608" s="22" t="e">
        <f t="shared" si="85"/>
        <v>#N/A</v>
      </c>
      <c r="V608" s="22">
        <f t="shared" si="86"/>
        <v>0</v>
      </c>
      <c r="W608" s="22">
        <f t="shared" si="87"/>
        <v>1</v>
      </c>
      <c r="X608" s="22" t="e">
        <f t="shared" si="88"/>
        <v>#N/A</v>
      </c>
      <c r="Y608" s="22">
        <f t="shared" si="89"/>
        <v>2.8639085404602223</v>
      </c>
    </row>
    <row r="609" spans="1:25" ht="48" x14ac:dyDescent="0.2">
      <c r="A609" s="47"/>
      <c r="B609" s="2" t="s">
        <v>619</v>
      </c>
      <c r="C609" s="34">
        <v>6</v>
      </c>
      <c r="F609" s="6">
        <v>2.7464027381285505</v>
      </c>
      <c r="G609" s="1">
        <v>3.0398530044898964</v>
      </c>
      <c r="H609" s="7">
        <v>0.9034656393161391</v>
      </c>
      <c r="I609" s="6">
        <v>0</v>
      </c>
      <c r="J609" s="1">
        <v>0</v>
      </c>
      <c r="K609" s="7" t="s">
        <v>11</v>
      </c>
      <c r="M609" s="1" t="s">
        <v>1349</v>
      </c>
      <c r="N609" s="23" t="s">
        <v>1580</v>
      </c>
      <c r="O609" s="2" t="s">
        <v>1468</v>
      </c>
      <c r="P609" s="2" t="s">
        <v>1478</v>
      </c>
      <c r="Q609" s="45">
        <v>3</v>
      </c>
      <c r="R609" s="22">
        <f t="shared" si="82"/>
        <v>0</v>
      </c>
      <c r="S609" s="22">
        <f t="shared" si="83"/>
        <v>0</v>
      </c>
      <c r="T609" s="22" t="e">
        <f t="shared" si="84"/>
        <v>#N/A</v>
      </c>
      <c r="U609" s="22" t="e">
        <f t="shared" si="85"/>
        <v>#N/A</v>
      </c>
      <c r="V609" s="22">
        <f t="shared" si="86"/>
        <v>1</v>
      </c>
      <c r="W609" s="22">
        <f t="shared" si="87"/>
        <v>0</v>
      </c>
      <c r="X609" s="22">
        <f t="shared" si="88"/>
        <v>3.0398530044898964</v>
      </c>
      <c r="Y609" s="22" t="e">
        <f t="shared" si="89"/>
        <v>#N/A</v>
      </c>
    </row>
    <row r="610" spans="1:25" x14ac:dyDescent="0.2">
      <c r="A610" s="47"/>
      <c r="B610" s="2" t="s">
        <v>620</v>
      </c>
      <c r="C610" s="34">
        <v>6</v>
      </c>
      <c r="F610" s="6">
        <v>3.006264480214607</v>
      </c>
      <c r="G610" s="1">
        <v>3.1987903743567552</v>
      </c>
      <c r="H610" s="7">
        <v>0.93981290687706809</v>
      </c>
      <c r="I610" s="6">
        <v>0</v>
      </c>
      <c r="J610" s="1">
        <v>0</v>
      </c>
      <c r="K610" s="7" t="s">
        <v>11</v>
      </c>
      <c r="L610" s="6" t="s">
        <v>1324</v>
      </c>
      <c r="O610" s="2" t="s">
        <v>1468</v>
      </c>
      <c r="P610" s="2" t="s">
        <v>1478</v>
      </c>
      <c r="Q610" s="45">
        <v>4</v>
      </c>
      <c r="R610" s="22">
        <f t="shared" si="82"/>
        <v>0</v>
      </c>
      <c r="S610" s="22">
        <f t="shared" si="83"/>
        <v>0</v>
      </c>
      <c r="T610" s="22" t="e">
        <f t="shared" si="84"/>
        <v>#N/A</v>
      </c>
      <c r="U610" s="22" t="e">
        <f t="shared" si="85"/>
        <v>#N/A</v>
      </c>
      <c r="V610" s="22">
        <f t="shared" si="86"/>
        <v>1</v>
      </c>
      <c r="W610" s="22">
        <f t="shared" si="87"/>
        <v>0</v>
      </c>
      <c r="X610" s="22">
        <f t="shared" si="88"/>
        <v>3.1987903743567552</v>
      </c>
      <c r="Y610" s="22" t="e">
        <f t="shared" si="89"/>
        <v>#N/A</v>
      </c>
    </row>
    <row r="611" spans="1:25" x14ac:dyDescent="0.2">
      <c r="A611" s="47"/>
      <c r="B611" s="2" t="s">
        <v>621</v>
      </c>
      <c r="E611" s="34">
        <v>6</v>
      </c>
      <c r="F611" s="6">
        <v>3.0470645414890707</v>
      </c>
      <c r="G611" s="1">
        <v>3.2675360243461737</v>
      </c>
      <c r="H611" s="7">
        <v>0.93252668640394898</v>
      </c>
      <c r="I611" s="6">
        <v>0</v>
      </c>
      <c r="J611" s="1">
        <v>0</v>
      </c>
      <c r="K611" s="7" t="s">
        <v>11</v>
      </c>
      <c r="L611" s="6" t="s">
        <v>1324</v>
      </c>
      <c r="O611" s="2" t="s">
        <v>1468</v>
      </c>
      <c r="P611" s="2" t="s">
        <v>1478</v>
      </c>
      <c r="Q611" s="45">
        <v>4</v>
      </c>
      <c r="R611" s="22">
        <f t="shared" si="82"/>
        <v>0</v>
      </c>
      <c r="S611" s="22">
        <f t="shared" si="83"/>
        <v>0</v>
      </c>
      <c r="T611" s="22" t="e">
        <f t="shared" si="84"/>
        <v>#N/A</v>
      </c>
      <c r="U611" s="22" t="e">
        <f t="shared" si="85"/>
        <v>#N/A</v>
      </c>
      <c r="V611" s="22">
        <f t="shared" si="86"/>
        <v>1</v>
      </c>
      <c r="W611" s="22">
        <f t="shared" si="87"/>
        <v>0</v>
      </c>
      <c r="X611" s="22">
        <f t="shared" si="88"/>
        <v>3.2675360243461737</v>
      </c>
      <c r="Y611" s="22" t="e">
        <f t="shared" si="89"/>
        <v>#N/A</v>
      </c>
    </row>
    <row r="612" spans="1:25" ht="48" x14ac:dyDescent="0.2">
      <c r="A612" s="47"/>
      <c r="B612" s="2" t="s">
        <v>622</v>
      </c>
      <c r="C612" s="34">
        <v>6</v>
      </c>
      <c r="F612" s="6">
        <v>2.7329677092860067</v>
      </c>
      <c r="G612" s="1">
        <v>3.0195322889142218</v>
      </c>
      <c r="H612" s="7">
        <v>0.90509636850703812</v>
      </c>
      <c r="I612" s="6">
        <v>0</v>
      </c>
      <c r="J612" s="1">
        <v>0</v>
      </c>
      <c r="K612" s="7" t="s">
        <v>11</v>
      </c>
      <c r="M612" s="1" t="s">
        <v>1349</v>
      </c>
      <c r="N612" s="23" t="s">
        <v>1580</v>
      </c>
      <c r="O612" s="2" t="s">
        <v>1468</v>
      </c>
      <c r="P612" s="2" t="s">
        <v>1478</v>
      </c>
      <c r="Q612" s="45">
        <v>3</v>
      </c>
      <c r="R612" s="22">
        <f t="shared" si="82"/>
        <v>0</v>
      </c>
      <c r="S612" s="22">
        <f t="shared" si="83"/>
        <v>0</v>
      </c>
      <c r="T612" s="22" t="e">
        <f t="shared" si="84"/>
        <v>#N/A</v>
      </c>
      <c r="U612" s="22" t="e">
        <f t="shared" si="85"/>
        <v>#N/A</v>
      </c>
      <c r="V612" s="22">
        <f t="shared" si="86"/>
        <v>1</v>
      </c>
      <c r="W612" s="22">
        <f t="shared" si="87"/>
        <v>0</v>
      </c>
      <c r="X612" s="22">
        <f t="shared" si="88"/>
        <v>3.0195322889142218</v>
      </c>
      <c r="Y612" s="22" t="e">
        <f t="shared" si="89"/>
        <v>#N/A</v>
      </c>
    </row>
    <row r="613" spans="1:25" x14ac:dyDescent="0.2">
      <c r="A613" s="47"/>
      <c r="B613" s="2" t="s">
        <v>623</v>
      </c>
      <c r="C613" s="34">
        <v>6</v>
      </c>
      <c r="F613" s="6">
        <v>3.0004662046088773</v>
      </c>
      <c r="G613" s="1">
        <v>3.2018885811501936</v>
      </c>
      <c r="H613" s="7">
        <v>0.93709263410129007</v>
      </c>
      <c r="I613" s="6">
        <v>0</v>
      </c>
      <c r="J613" s="1">
        <v>0</v>
      </c>
      <c r="K613" s="7" t="s">
        <v>11</v>
      </c>
      <c r="L613" s="6" t="s">
        <v>1324</v>
      </c>
      <c r="P613" s="2" t="s">
        <v>1478</v>
      </c>
      <c r="Q613" s="45">
        <v>4</v>
      </c>
      <c r="R613" s="22">
        <f t="shared" si="82"/>
        <v>0</v>
      </c>
      <c r="S613" s="22">
        <f t="shared" si="83"/>
        <v>0</v>
      </c>
      <c r="T613" s="22" t="e">
        <f t="shared" si="84"/>
        <v>#N/A</v>
      </c>
      <c r="U613" s="22" t="e">
        <f t="shared" si="85"/>
        <v>#N/A</v>
      </c>
      <c r="V613" s="22">
        <f t="shared" si="86"/>
        <v>1</v>
      </c>
      <c r="W613" s="22">
        <f t="shared" si="87"/>
        <v>0</v>
      </c>
      <c r="X613" s="22">
        <f t="shared" si="88"/>
        <v>3.2018885811501936</v>
      </c>
      <c r="Y613" s="22" t="e">
        <f t="shared" si="89"/>
        <v>#N/A</v>
      </c>
    </row>
    <row r="614" spans="1:25" x14ac:dyDescent="0.2">
      <c r="A614" s="47"/>
      <c r="B614" s="2" t="s">
        <v>624</v>
      </c>
      <c r="C614" s="34">
        <v>5</v>
      </c>
      <c r="F614" s="6">
        <v>3.0398520523209682</v>
      </c>
      <c r="G614" s="1">
        <v>3.2458904865033014</v>
      </c>
      <c r="H614" s="7">
        <v>0.93652329459694983</v>
      </c>
      <c r="I614" s="6">
        <v>0</v>
      </c>
      <c r="J614" s="1">
        <v>0</v>
      </c>
      <c r="K614" s="7" t="s">
        <v>11</v>
      </c>
      <c r="L614" s="6" t="s">
        <v>1324</v>
      </c>
      <c r="P614" s="2" t="s">
        <v>1478</v>
      </c>
      <c r="Q614" s="45">
        <v>4</v>
      </c>
      <c r="R614" s="22">
        <f t="shared" si="82"/>
        <v>0</v>
      </c>
      <c r="S614" s="22">
        <f t="shared" si="83"/>
        <v>0</v>
      </c>
      <c r="T614" s="22" t="e">
        <f t="shared" si="84"/>
        <v>#N/A</v>
      </c>
      <c r="U614" s="22" t="e">
        <f t="shared" si="85"/>
        <v>#N/A</v>
      </c>
      <c r="V614" s="22">
        <f t="shared" si="86"/>
        <v>1</v>
      </c>
      <c r="W614" s="22">
        <f t="shared" si="87"/>
        <v>0</v>
      </c>
      <c r="X614" s="22">
        <f t="shared" si="88"/>
        <v>3.2458904865033014</v>
      </c>
      <c r="Y614" s="22" t="e">
        <f t="shared" si="89"/>
        <v>#N/A</v>
      </c>
    </row>
    <row r="615" spans="1:25" ht="48" x14ac:dyDescent="0.2">
      <c r="A615" s="47"/>
      <c r="B615" s="2" t="s">
        <v>625</v>
      </c>
      <c r="C615" s="34">
        <v>6</v>
      </c>
      <c r="F615" s="6">
        <v>2.7697372619077067</v>
      </c>
      <c r="G615" s="1">
        <v>3.0740936173444293</v>
      </c>
      <c r="H615" s="7">
        <v>0.90099314031313005</v>
      </c>
      <c r="I615" s="6">
        <v>0</v>
      </c>
      <c r="J615" s="1">
        <v>0</v>
      </c>
      <c r="K615" s="7" t="s">
        <v>11</v>
      </c>
      <c r="M615" s="1" t="s">
        <v>1349</v>
      </c>
      <c r="N615" s="23" t="s">
        <v>1580</v>
      </c>
      <c r="O615" s="2" t="s">
        <v>1468</v>
      </c>
      <c r="P615" s="2" t="s">
        <v>1478</v>
      </c>
      <c r="Q615" s="45">
        <v>3</v>
      </c>
      <c r="R615" s="22">
        <f t="shared" si="82"/>
        <v>0</v>
      </c>
      <c r="S615" s="22">
        <f t="shared" si="83"/>
        <v>0</v>
      </c>
      <c r="T615" s="22" t="e">
        <f t="shared" si="84"/>
        <v>#N/A</v>
      </c>
      <c r="U615" s="22" t="e">
        <f t="shared" si="85"/>
        <v>#N/A</v>
      </c>
      <c r="V615" s="22">
        <f t="shared" si="86"/>
        <v>1</v>
      </c>
      <c r="W615" s="22">
        <f t="shared" si="87"/>
        <v>0</v>
      </c>
      <c r="X615" s="22">
        <f t="shared" si="88"/>
        <v>3.0740936173444293</v>
      </c>
      <c r="Y615" s="22" t="e">
        <f t="shared" si="89"/>
        <v>#N/A</v>
      </c>
    </row>
    <row r="616" spans="1:25" x14ac:dyDescent="0.2">
      <c r="A616" s="47"/>
      <c r="B616" s="2" t="s">
        <v>626</v>
      </c>
      <c r="C616" s="34">
        <v>6</v>
      </c>
      <c r="F616" s="6">
        <v>3.0278312370407967</v>
      </c>
      <c r="G616" s="1">
        <v>3.2786138913851994</v>
      </c>
      <c r="H616" s="7">
        <v>0.92350954926307338</v>
      </c>
      <c r="I616" s="6">
        <v>0</v>
      </c>
      <c r="J616" s="1">
        <v>0</v>
      </c>
      <c r="K616" s="7" t="s">
        <v>11</v>
      </c>
      <c r="L616" s="6" t="s">
        <v>1324</v>
      </c>
      <c r="O616" s="2" t="s">
        <v>1468</v>
      </c>
      <c r="P616" s="2" t="s">
        <v>1478</v>
      </c>
      <c r="Q616" s="45">
        <v>2</v>
      </c>
      <c r="R616" s="22">
        <f t="shared" si="82"/>
        <v>0</v>
      </c>
      <c r="S616" s="22">
        <f t="shared" si="83"/>
        <v>0</v>
      </c>
      <c r="T616" s="22" t="e">
        <f t="shared" si="84"/>
        <v>#N/A</v>
      </c>
      <c r="U616" s="22" t="e">
        <f t="shared" si="85"/>
        <v>#N/A</v>
      </c>
      <c r="V616" s="22">
        <f t="shared" si="86"/>
        <v>1</v>
      </c>
      <c r="W616" s="22">
        <f t="shared" si="87"/>
        <v>0</v>
      </c>
      <c r="X616" s="22">
        <f t="shared" si="88"/>
        <v>3.2786138913851994</v>
      </c>
      <c r="Y616" s="22" t="e">
        <f t="shared" si="89"/>
        <v>#N/A</v>
      </c>
    </row>
    <row r="617" spans="1:25" x14ac:dyDescent="0.2">
      <c r="A617" s="47"/>
      <c r="B617" s="2" t="s">
        <v>627</v>
      </c>
      <c r="C617" s="34">
        <v>7</v>
      </c>
      <c r="F617" s="6">
        <v>3.0462160133516467</v>
      </c>
      <c r="G617" s="1">
        <v>3.2460690042919604</v>
      </c>
      <c r="H617" s="7">
        <v>0.93843230360289087</v>
      </c>
      <c r="I617" s="6" t="e">
        <v>#N/A</v>
      </c>
      <c r="J617" s="1" t="e">
        <v>#N/A</v>
      </c>
      <c r="K617" s="7" t="e">
        <v>#N/A</v>
      </c>
      <c r="L617" s="6" t="s">
        <v>1324</v>
      </c>
      <c r="O617" s="2" t="s">
        <v>1468</v>
      </c>
      <c r="P617" s="2" t="s">
        <v>1478</v>
      </c>
      <c r="Q617" s="45">
        <v>2</v>
      </c>
      <c r="R617" s="22">
        <f t="shared" si="82"/>
        <v>0</v>
      </c>
      <c r="S617" s="22">
        <f t="shared" si="83"/>
        <v>0</v>
      </c>
      <c r="T617" s="22" t="e">
        <f t="shared" si="84"/>
        <v>#N/A</v>
      </c>
      <c r="U617" s="22" t="e">
        <f t="shared" si="85"/>
        <v>#N/A</v>
      </c>
      <c r="V617" s="22">
        <f t="shared" si="86"/>
        <v>1</v>
      </c>
      <c r="W617" s="22">
        <f t="shared" si="87"/>
        <v>0</v>
      </c>
      <c r="X617" s="22">
        <f t="shared" si="88"/>
        <v>3.2460690042919604</v>
      </c>
      <c r="Y617" s="22" t="e">
        <f t="shared" si="89"/>
        <v>#N/A</v>
      </c>
    </row>
    <row r="618" spans="1:25" x14ac:dyDescent="0.2">
      <c r="A618" s="47"/>
      <c r="B618" s="2" t="s">
        <v>628</v>
      </c>
      <c r="E618" s="34">
        <v>6</v>
      </c>
      <c r="F618" s="6">
        <v>3.0649543430530906</v>
      </c>
      <c r="G618" s="1">
        <v>3.3050921908600372</v>
      </c>
      <c r="H618" s="7">
        <v>0.92734307125500814</v>
      </c>
      <c r="I618" s="6" t="e">
        <v>#N/A</v>
      </c>
      <c r="J618" s="1" t="e">
        <v>#N/A</v>
      </c>
      <c r="K618" s="7" t="e">
        <v>#N/A</v>
      </c>
      <c r="L618" s="6" t="s">
        <v>1324</v>
      </c>
      <c r="O618" s="2" t="s">
        <v>1468</v>
      </c>
      <c r="P618" s="2" t="s">
        <v>1478</v>
      </c>
      <c r="Q618" s="45">
        <v>2</v>
      </c>
      <c r="R618" s="22">
        <f t="shared" si="82"/>
        <v>0</v>
      </c>
      <c r="S618" s="22">
        <f t="shared" si="83"/>
        <v>0</v>
      </c>
      <c r="T618" s="22" t="e">
        <f t="shared" si="84"/>
        <v>#N/A</v>
      </c>
      <c r="U618" s="22" t="e">
        <f t="shared" si="85"/>
        <v>#N/A</v>
      </c>
      <c r="V618" s="22">
        <f t="shared" si="86"/>
        <v>1</v>
      </c>
      <c r="W618" s="22">
        <f t="shared" si="87"/>
        <v>0</v>
      </c>
      <c r="X618" s="22">
        <f t="shared" si="88"/>
        <v>3.3050921908600372</v>
      </c>
      <c r="Y618" s="22" t="e">
        <f t="shared" si="89"/>
        <v>#N/A</v>
      </c>
    </row>
    <row r="619" spans="1:25" x14ac:dyDescent="0.2">
      <c r="A619" s="47"/>
      <c r="B619" s="2" t="s">
        <v>629</v>
      </c>
      <c r="E619" s="34">
        <v>6</v>
      </c>
      <c r="F619" s="6">
        <v>3.1218764389386076</v>
      </c>
      <c r="G619" s="1">
        <v>3.2900807318704204</v>
      </c>
      <c r="H619" s="7">
        <v>0.94887532962262955</v>
      </c>
      <c r="I619" s="6">
        <v>0</v>
      </c>
      <c r="J619" s="1">
        <v>0</v>
      </c>
      <c r="K619" s="7" t="s">
        <v>11</v>
      </c>
      <c r="L619" s="6" t="s">
        <v>1324</v>
      </c>
      <c r="O619" s="2" t="s">
        <v>1468</v>
      </c>
      <c r="P619" s="2" t="s">
        <v>1478</v>
      </c>
      <c r="Q619" s="45">
        <v>2</v>
      </c>
      <c r="R619" s="22">
        <f t="shared" si="82"/>
        <v>0</v>
      </c>
      <c r="S619" s="22">
        <f t="shared" si="83"/>
        <v>0</v>
      </c>
      <c r="T619" s="22" t="e">
        <f t="shared" si="84"/>
        <v>#N/A</v>
      </c>
      <c r="U619" s="22" t="e">
        <f t="shared" si="85"/>
        <v>#N/A</v>
      </c>
      <c r="V619" s="22">
        <f t="shared" si="86"/>
        <v>1</v>
      </c>
      <c r="W619" s="22">
        <f t="shared" si="87"/>
        <v>0</v>
      </c>
      <c r="X619" s="22">
        <f t="shared" si="88"/>
        <v>3.2900807318704204</v>
      </c>
      <c r="Y619" s="22" t="e">
        <f t="shared" si="89"/>
        <v>#N/A</v>
      </c>
    </row>
    <row r="620" spans="1:25" x14ac:dyDescent="0.2">
      <c r="A620" s="47"/>
      <c r="B620" s="2" t="s">
        <v>630</v>
      </c>
      <c r="C620" s="34">
        <v>5</v>
      </c>
      <c r="F620" s="6">
        <v>3.0763387622301939</v>
      </c>
      <c r="G620" s="1">
        <v>3.3140880121716783</v>
      </c>
      <c r="H620" s="7">
        <v>0.92826103318068176</v>
      </c>
      <c r="I620" s="6" t="e">
        <v>#N/A</v>
      </c>
      <c r="J620" s="1" t="e">
        <v>#N/A</v>
      </c>
      <c r="K620" s="7" t="e">
        <v>#N/A</v>
      </c>
      <c r="L620" s="6" t="s">
        <v>1324</v>
      </c>
      <c r="O620" s="2" t="s">
        <v>1468</v>
      </c>
      <c r="P620" s="2" t="s">
        <v>1478</v>
      </c>
      <c r="Q620" s="45">
        <v>2</v>
      </c>
      <c r="R620" s="22">
        <f t="shared" si="82"/>
        <v>0</v>
      </c>
      <c r="S620" s="22">
        <f t="shared" si="83"/>
        <v>0</v>
      </c>
      <c r="T620" s="22" t="e">
        <f t="shared" si="84"/>
        <v>#N/A</v>
      </c>
      <c r="U620" s="22" t="e">
        <f t="shared" si="85"/>
        <v>#N/A</v>
      </c>
      <c r="V620" s="22">
        <f t="shared" si="86"/>
        <v>1</v>
      </c>
      <c r="W620" s="22">
        <f t="shared" si="87"/>
        <v>0</v>
      </c>
      <c r="X620" s="22">
        <f t="shared" si="88"/>
        <v>3.3140880121716783</v>
      </c>
      <c r="Y620" s="22" t="e">
        <f t="shared" si="89"/>
        <v>#N/A</v>
      </c>
    </row>
    <row r="621" spans="1:25" x14ac:dyDescent="0.2">
      <c r="A621" s="47"/>
      <c r="B621" s="2" t="s">
        <v>631</v>
      </c>
      <c r="C621" s="34">
        <v>5</v>
      </c>
      <c r="F621" s="6">
        <v>2.6481148955436207</v>
      </c>
      <c r="G621" s="1">
        <v>2.9034225004983343</v>
      </c>
      <c r="H621" s="7">
        <v>0.91206667134704189</v>
      </c>
      <c r="I621" s="6">
        <v>0</v>
      </c>
      <c r="J621" s="1">
        <v>0</v>
      </c>
      <c r="K621" s="7" t="s">
        <v>11</v>
      </c>
      <c r="M621" s="1" t="s">
        <v>1319</v>
      </c>
      <c r="O621" s="2" t="s">
        <v>1369</v>
      </c>
      <c r="P621" s="2" t="s">
        <v>1369</v>
      </c>
      <c r="Q621" s="45">
        <v>2</v>
      </c>
      <c r="R621" s="22">
        <f t="shared" si="82"/>
        <v>1</v>
      </c>
      <c r="S621" s="22">
        <f t="shared" si="83"/>
        <v>0</v>
      </c>
      <c r="T621" s="22">
        <f t="shared" si="84"/>
        <v>2.9034225004983343</v>
      </c>
      <c r="U621" s="22" t="e">
        <f t="shared" si="85"/>
        <v>#N/A</v>
      </c>
      <c r="V621" s="22">
        <f t="shared" si="86"/>
        <v>1</v>
      </c>
      <c r="W621" s="22">
        <f t="shared" si="87"/>
        <v>0</v>
      </c>
      <c r="X621" s="22">
        <f t="shared" si="88"/>
        <v>2.9034225004983343</v>
      </c>
      <c r="Y621" s="22" t="e">
        <f t="shared" si="89"/>
        <v>#N/A</v>
      </c>
    </row>
    <row r="622" spans="1:25" x14ac:dyDescent="0.2">
      <c r="A622" s="47"/>
      <c r="B622" s="2" t="s">
        <v>632</v>
      </c>
      <c r="C622" s="34">
        <v>5</v>
      </c>
      <c r="F622" s="6">
        <v>2.6389225073881959</v>
      </c>
      <c r="G622" s="1">
        <v>2.8593824906961993</v>
      </c>
      <c r="H622" s="7">
        <v>0.92289944279041658</v>
      </c>
      <c r="I622" s="6">
        <v>0</v>
      </c>
      <c r="J622" s="1">
        <v>0</v>
      </c>
      <c r="K622" s="7" t="s">
        <v>11</v>
      </c>
      <c r="M622" s="1" t="s">
        <v>1318</v>
      </c>
      <c r="O622" s="2" t="s">
        <v>1369</v>
      </c>
      <c r="P622" s="2" t="s">
        <v>1369</v>
      </c>
      <c r="Q622" s="45">
        <v>2</v>
      </c>
      <c r="R622" s="22">
        <f t="shared" si="82"/>
        <v>1</v>
      </c>
      <c r="S622" s="22">
        <f t="shared" si="83"/>
        <v>0</v>
      </c>
      <c r="T622" s="22">
        <f t="shared" si="84"/>
        <v>2.8593824906961993</v>
      </c>
      <c r="U622" s="22" t="e">
        <f t="shared" si="85"/>
        <v>#N/A</v>
      </c>
      <c r="V622" s="22">
        <f t="shared" si="86"/>
        <v>1</v>
      </c>
      <c r="W622" s="22">
        <f t="shared" si="87"/>
        <v>0</v>
      </c>
      <c r="X622" s="22">
        <f t="shared" si="88"/>
        <v>2.8593824906961993</v>
      </c>
      <c r="Y622" s="22" t="e">
        <f t="shared" si="89"/>
        <v>#N/A</v>
      </c>
    </row>
    <row r="623" spans="1:25" ht="48" x14ac:dyDescent="0.2">
      <c r="A623" s="47"/>
      <c r="B623" s="2" t="s">
        <v>633</v>
      </c>
      <c r="C623" s="34">
        <v>6</v>
      </c>
      <c r="F623" s="6">
        <v>2.7393316703166852</v>
      </c>
      <c r="G623" s="1">
        <v>3.0307365497626741</v>
      </c>
      <c r="H623" s="7">
        <v>0.90385014511775763</v>
      </c>
      <c r="I623" s="6">
        <v>0</v>
      </c>
      <c r="J623" s="1">
        <v>0</v>
      </c>
      <c r="K623" s="7" t="s">
        <v>11</v>
      </c>
      <c r="M623" s="1" t="s">
        <v>1349</v>
      </c>
      <c r="N623" s="23" t="s">
        <v>1580</v>
      </c>
      <c r="O623" s="2" t="s">
        <v>1468</v>
      </c>
      <c r="P623" s="2" t="s">
        <v>1478</v>
      </c>
      <c r="Q623" s="45">
        <v>3</v>
      </c>
      <c r="R623" s="22">
        <f t="shared" si="82"/>
        <v>0</v>
      </c>
      <c r="S623" s="22">
        <f t="shared" si="83"/>
        <v>0</v>
      </c>
      <c r="T623" s="22" t="e">
        <f t="shared" si="84"/>
        <v>#N/A</v>
      </c>
      <c r="U623" s="22" t="e">
        <f t="shared" si="85"/>
        <v>#N/A</v>
      </c>
      <c r="V623" s="22">
        <f t="shared" si="86"/>
        <v>1</v>
      </c>
      <c r="W623" s="22">
        <f t="shared" si="87"/>
        <v>0</v>
      </c>
      <c r="X623" s="22">
        <f t="shared" si="88"/>
        <v>3.0307365497626741</v>
      </c>
      <c r="Y623" s="22" t="e">
        <f t="shared" si="89"/>
        <v>#N/A</v>
      </c>
    </row>
    <row r="624" spans="1:25" x14ac:dyDescent="0.2">
      <c r="A624" s="47"/>
      <c r="B624" s="2" t="s">
        <v>634</v>
      </c>
      <c r="C624" s="34">
        <v>6</v>
      </c>
      <c r="F624" s="6">
        <v>2.9889403640755368</v>
      </c>
      <c r="G624" s="1">
        <v>3.2093755849907066</v>
      </c>
      <c r="H624" s="7">
        <v>0.93131523092963009</v>
      </c>
      <c r="I624" s="6">
        <v>0</v>
      </c>
      <c r="J624" s="1">
        <v>0</v>
      </c>
      <c r="K624" s="7" t="s">
        <v>11</v>
      </c>
      <c r="L624" s="6" t="s">
        <v>1324</v>
      </c>
      <c r="O624" s="2" t="s">
        <v>1468</v>
      </c>
      <c r="P624" s="2" t="s">
        <v>1478</v>
      </c>
      <c r="Q624" s="45">
        <v>2</v>
      </c>
      <c r="R624" s="22">
        <f t="shared" si="82"/>
        <v>0</v>
      </c>
      <c r="S624" s="22">
        <f t="shared" si="83"/>
        <v>0</v>
      </c>
      <c r="T624" s="22" t="e">
        <f t="shared" si="84"/>
        <v>#N/A</v>
      </c>
      <c r="U624" s="22" t="e">
        <f t="shared" si="85"/>
        <v>#N/A</v>
      </c>
      <c r="V624" s="22">
        <f t="shared" si="86"/>
        <v>1</v>
      </c>
      <c r="W624" s="22">
        <f t="shared" si="87"/>
        <v>0</v>
      </c>
      <c r="X624" s="22">
        <f t="shared" si="88"/>
        <v>3.2093755849907066</v>
      </c>
      <c r="Y624" s="22" t="e">
        <f t="shared" si="89"/>
        <v>#N/A</v>
      </c>
    </row>
    <row r="625" spans="1:25" x14ac:dyDescent="0.2">
      <c r="A625" s="47"/>
      <c r="B625" s="2" t="s">
        <v>635</v>
      </c>
      <c r="E625" s="34">
        <v>6</v>
      </c>
      <c r="F625" s="6">
        <v>3.0397813416428492</v>
      </c>
      <c r="G625" s="1">
        <v>3.2546164673589417</v>
      </c>
      <c r="H625" s="7">
        <v>0.93399064747852545</v>
      </c>
      <c r="I625" s="6">
        <v>0</v>
      </c>
      <c r="J625" s="1">
        <v>0</v>
      </c>
      <c r="K625" s="7" t="s">
        <v>11</v>
      </c>
      <c r="L625" s="6" t="s">
        <v>1324</v>
      </c>
      <c r="O625" s="2" t="s">
        <v>1468</v>
      </c>
      <c r="P625" s="2" t="s">
        <v>1478</v>
      </c>
      <c r="Q625" s="45">
        <v>2</v>
      </c>
      <c r="R625" s="22">
        <f t="shared" si="82"/>
        <v>0</v>
      </c>
      <c r="S625" s="22">
        <f t="shared" si="83"/>
        <v>0</v>
      </c>
      <c r="T625" s="22" t="e">
        <f t="shared" si="84"/>
        <v>#N/A</v>
      </c>
      <c r="U625" s="22" t="e">
        <f t="shared" si="85"/>
        <v>#N/A</v>
      </c>
      <c r="V625" s="22">
        <f t="shared" si="86"/>
        <v>1</v>
      </c>
      <c r="W625" s="22">
        <f t="shared" si="87"/>
        <v>0</v>
      </c>
      <c r="X625" s="22">
        <f t="shared" si="88"/>
        <v>3.2546164673589417</v>
      </c>
      <c r="Y625" s="22" t="e">
        <f t="shared" si="89"/>
        <v>#N/A</v>
      </c>
    </row>
    <row r="626" spans="1:25" x14ac:dyDescent="0.2">
      <c r="A626" s="47"/>
      <c r="B626" s="2" t="s">
        <v>636</v>
      </c>
      <c r="C626" s="34">
        <v>5</v>
      </c>
      <c r="F626" s="6">
        <v>3.0467109880984773</v>
      </c>
      <c r="G626" s="1">
        <v>3.2590190368422212</v>
      </c>
      <c r="H626" s="7">
        <v>0.93485522902945151</v>
      </c>
      <c r="I626" s="6">
        <v>0</v>
      </c>
      <c r="J626" s="1">
        <v>0</v>
      </c>
      <c r="K626" s="7" t="s">
        <v>11</v>
      </c>
      <c r="L626" s="6" t="s">
        <v>1324</v>
      </c>
      <c r="O626" s="2" t="s">
        <v>1468</v>
      </c>
      <c r="P626" s="2" t="s">
        <v>1478</v>
      </c>
      <c r="Q626" s="45">
        <v>2</v>
      </c>
      <c r="R626" s="22">
        <f t="shared" si="82"/>
        <v>0</v>
      </c>
      <c r="S626" s="22">
        <f t="shared" si="83"/>
        <v>0</v>
      </c>
      <c r="T626" s="22" t="e">
        <f t="shared" si="84"/>
        <v>#N/A</v>
      </c>
      <c r="U626" s="22" t="e">
        <f t="shared" si="85"/>
        <v>#N/A</v>
      </c>
      <c r="V626" s="22">
        <f t="shared" si="86"/>
        <v>1</v>
      </c>
      <c r="W626" s="22">
        <f t="shared" si="87"/>
        <v>0</v>
      </c>
      <c r="X626" s="22">
        <f t="shared" si="88"/>
        <v>3.2590190368422212</v>
      </c>
      <c r="Y626" s="22" t="e">
        <f t="shared" si="89"/>
        <v>#N/A</v>
      </c>
    </row>
    <row r="627" spans="1:25" x14ac:dyDescent="0.2">
      <c r="A627" s="47"/>
      <c r="B627" s="2" t="s">
        <v>637</v>
      </c>
      <c r="C627" s="34">
        <v>6</v>
      </c>
      <c r="F627" s="6">
        <v>3.0928850609099587</v>
      </c>
      <c r="G627" s="1">
        <v>3.3530973403932607</v>
      </c>
      <c r="H627" s="7">
        <v>0.92239644332759407</v>
      </c>
      <c r="I627" s="6">
        <v>0</v>
      </c>
      <c r="J627" s="1">
        <v>0</v>
      </c>
      <c r="K627" s="7" t="s">
        <v>11</v>
      </c>
      <c r="M627" s="1" t="s">
        <v>235</v>
      </c>
      <c r="P627" s="2" t="s">
        <v>1369</v>
      </c>
      <c r="Q627" s="45">
        <v>3</v>
      </c>
      <c r="R627" s="22">
        <f t="shared" si="82"/>
        <v>1</v>
      </c>
      <c r="S627" s="22">
        <f t="shared" si="83"/>
        <v>0</v>
      </c>
      <c r="T627" s="22">
        <f t="shared" si="84"/>
        <v>3.3530973403932607</v>
      </c>
      <c r="U627" s="22" t="e">
        <f t="shared" si="85"/>
        <v>#N/A</v>
      </c>
      <c r="V627" s="22">
        <f t="shared" si="86"/>
        <v>1</v>
      </c>
      <c r="W627" s="22">
        <f t="shared" si="87"/>
        <v>0</v>
      </c>
      <c r="X627" s="22">
        <f t="shared" si="88"/>
        <v>3.3530973403932607</v>
      </c>
      <c r="Y627" s="22" t="e">
        <f t="shared" si="89"/>
        <v>#N/A</v>
      </c>
    </row>
    <row r="628" spans="1:25" ht="53" x14ac:dyDescent="0.2">
      <c r="A628" s="47"/>
      <c r="B628" s="2" t="s">
        <v>638</v>
      </c>
      <c r="C628" s="34">
        <v>6</v>
      </c>
      <c r="F628" s="6">
        <v>3.2689546494254094</v>
      </c>
      <c r="G628" s="1">
        <v>3.3713633181346681</v>
      </c>
      <c r="H628" s="7">
        <v>0.96962395949484315</v>
      </c>
      <c r="I628" s="6" t="e">
        <v>#N/A</v>
      </c>
      <c r="J628" s="1" t="e">
        <v>#N/A</v>
      </c>
      <c r="K628" s="7" t="e">
        <v>#N/A</v>
      </c>
      <c r="M628" s="1" t="s">
        <v>1425</v>
      </c>
      <c r="N628" s="23" t="s">
        <v>1576</v>
      </c>
      <c r="P628" s="2" t="s">
        <v>1369</v>
      </c>
      <c r="Q628" s="45">
        <v>3</v>
      </c>
      <c r="R628" s="22">
        <f t="shared" si="82"/>
        <v>1</v>
      </c>
      <c r="S628" s="22">
        <f t="shared" si="83"/>
        <v>0</v>
      </c>
      <c r="T628" s="22">
        <f t="shared" si="84"/>
        <v>3.3713633181346681</v>
      </c>
      <c r="U628" s="22" t="e">
        <f t="shared" si="85"/>
        <v>#N/A</v>
      </c>
      <c r="V628" s="22">
        <f t="shared" si="86"/>
        <v>1</v>
      </c>
      <c r="W628" s="22">
        <f t="shared" si="87"/>
        <v>0</v>
      </c>
      <c r="X628" s="22">
        <f t="shared" si="88"/>
        <v>3.3713633181346681</v>
      </c>
      <c r="Y628" s="22" t="e">
        <f t="shared" si="89"/>
        <v>#N/A</v>
      </c>
    </row>
    <row r="629" spans="1:25" x14ac:dyDescent="0.2">
      <c r="A629" s="47"/>
      <c r="B629" s="2" t="s">
        <v>639</v>
      </c>
      <c r="C629" s="34">
        <v>6</v>
      </c>
      <c r="F629" s="6">
        <v>3.1367256813435249</v>
      </c>
      <c r="G629" s="1">
        <v>3.4491194503858171</v>
      </c>
      <c r="H629" s="7">
        <v>0.90942796457590125</v>
      </c>
      <c r="I629" s="6">
        <v>0</v>
      </c>
      <c r="J629" s="1">
        <v>0</v>
      </c>
      <c r="K629" s="7" t="s">
        <v>11</v>
      </c>
      <c r="L629" s="6" t="s">
        <v>1324</v>
      </c>
      <c r="O629" s="2" t="s">
        <v>1468</v>
      </c>
      <c r="P629" s="2" t="s">
        <v>1478</v>
      </c>
      <c r="Q629" s="45">
        <v>2</v>
      </c>
      <c r="R629" s="22">
        <f t="shared" si="82"/>
        <v>0</v>
      </c>
      <c r="S629" s="22">
        <f t="shared" si="83"/>
        <v>0</v>
      </c>
      <c r="T629" s="22" t="e">
        <f t="shared" si="84"/>
        <v>#N/A</v>
      </c>
      <c r="U629" s="22" t="e">
        <f t="shared" si="85"/>
        <v>#N/A</v>
      </c>
      <c r="V629" s="22">
        <f t="shared" si="86"/>
        <v>1</v>
      </c>
      <c r="W629" s="22">
        <f t="shared" si="87"/>
        <v>0</v>
      </c>
      <c r="X629" s="22">
        <f t="shared" si="88"/>
        <v>3.4491194503858171</v>
      </c>
      <c r="Y629" s="22" t="e">
        <f t="shared" si="89"/>
        <v>#N/A</v>
      </c>
    </row>
    <row r="630" spans="1:25" ht="32" x14ac:dyDescent="0.2">
      <c r="A630" s="47"/>
      <c r="B630" s="2" t="s">
        <v>640</v>
      </c>
      <c r="C630" s="34">
        <v>7</v>
      </c>
      <c r="F630" s="6">
        <v>3.1009460782154856</v>
      </c>
      <c r="G630" s="1">
        <v>3.3708283249740503</v>
      </c>
      <c r="H630" s="7">
        <v>0.91993592650238509</v>
      </c>
      <c r="I630" s="6">
        <v>0</v>
      </c>
      <c r="J630" s="1">
        <v>0</v>
      </c>
      <c r="K630" s="7" t="s">
        <v>11</v>
      </c>
      <c r="M630" s="1" t="s">
        <v>1415</v>
      </c>
      <c r="N630" s="23" t="s">
        <v>1581</v>
      </c>
      <c r="O630" s="2" t="s">
        <v>1468</v>
      </c>
      <c r="P630" s="2" t="s">
        <v>1478</v>
      </c>
      <c r="Q630" s="45">
        <v>3</v>
      </c>
      <c r="R630" s="22">
        <f t="shared" si="82"/>
        <v>0</v>
      </c>
      <c r="S630" s="22">
        <f t="shared" si="83"/>
        <v>0</v>
      </c>
      <c r="T630" s="22" t="e">
        <f t="shared" si="84"/>
        <v>#N/A</v>
      </c>
      <c r="U630" s="22" t="e">
        <f t="shared" si="85"/>
        <v>#N/A</v>
      </c>
      <c r="V630" s="22">
        <f t="shared" si="86"/>
        <v>1</v>
      </c>
      <c r="W630" s="22">
        <f t="shared" si="87"/>
        <v>0</v>
      </c>
      <c r="X630" s="22">
        <f t="shared" si="88"/>
        <v>3.3708283249740503</v>
      </c>
      <c r="Y630" s="22" t="e">
        <f t="shared" si="89"/>
        <v>#N/A</v>
      </c>
    </row>
    <row r="631" spans="1:25" ht="32" x14ac:dyDescent="0.2">
      <c r="A631" s="47"/>
      <c r="B631" s="2" t="s">
        <v>641</v>
      </c>
      <c r="C631" s="34">
        <v>6</v>
      </c>
      <c r="F631" s="6">
        <v>3.0893495270040261</v>
      </c>
      <c r="G631" s="1">
        <v>3.3912941851157647</v>
      </c>
      <c r="H631" s="7">
        <v>0.91096476989906683</v>
      </c>
      <c r="I631" s="6">
        <v>0</v>
      </c>
      <c r="J631" s="1">
        <v>0</v>
      </c>
      <c r="K631" s="7" t="s">
        <v>11</v>
      </c>
      <c r="M631" s="1" t="s">
        <v>235</v>
      </c>
      <c r="N631" s="23" t="s">
        <v>1582</v>
      </c>
      <c r="P631" s="2" t="s">
        <v>1369</v>
      </c>
      <c r="Q631" s="45">
        <v>3</v>
      </c>
      <c r="R631" s="22">
        <f t="shared" si="82"/>
        <v>1</v>
      </c>
      <c r="S631" s="22">
        <f t="shared" si="83"/>
        <v>0</v>
      </c>
      <c r="T631" s="22">
        <f t="shared" si="84"/>
        <v>3.3912941851157647</v>
      </c>
      <c r="U631" s="22" t="e">
        <f t="shared" si="85"/>
        <v>#N/A</v>
      </c>
      <c r="V631" s="22">
        <f t="shared" si="86"/>
        <v>1</v>
      </c>
      <c r="W631" s="22">
        <f t="shared" si="87"/>
        <v>0</v>
      </c>
      <c r="X631" s="22">
        <f t="shared" si="88"/>
        <v>3.3912941851157647</v>
      </c>
      <c r="Y631" s="22" t="e">
        <f t="shared" si="89"/>
        <v>#N/A</v>
      </c>
    </row>
    <row r="632" spans="1:25" x14ac:dyDescent="0.2">
      <c r="A632" s="47"/>
      <c r="B632" s="2" t="s">
        <v>642</v>
      </c>
      <c r="C632" s="34">
        <v>7</v>
      </c>
      <c r="F632" s="6">
        <v>3.1137447109549625</v>
      </c>
      <c r="G632" s="1">
        <v>3.393988070995118</v>
      </c>
      <c r="H632" s="7">
        <v>0.91742947995748614</v>
      </c>
      <c r="I632" s="6">
        <v>0</v>
      </c>
      <c r="J632" s="1">
        <v>0</v>
      </c>
      <c r="K632" s="7" t="s">
        <v>11</v>
      </c>
      <c r="L632" s="6" t="s">
        <v>1324</v>
      </c>
      <c r="O632" s="2" t="s">
        <v>1468</v>
      </c>
      <c r="P632" s="2" t="s">
        <v>1478</v>
      </c>
      <c r="Q632" s="45">
        <v>2</v>
      </c>
      <c r="R632" s="22">
        <f t="shared" si="82"/>
        <v>0</v>
      </c>
      <c r="S632" s="22">
        <f t="shared" si="83"/>
        <v>0</v>
      </c>
      <c r="T632" s="22" t="e">
        <f t="shared" si="84"/>
        <v>#N/A</v>
      </c>
      <c r="U632" s="22" t="e">
        <f t="shared" si="85"/>
        <v>#N/A</v>
      </c>
      <c r="V632" s="22">
        <f t="shared" si="86"/>
        <v>1</v>
      </c>
      <c r="W632" s="22">
        <f t="shared" si="87"/>
        <v>0</v>
      </c>
      <c r="X632" s="22">
        <f t="shared" si="88"/>
        <v>3.393988070995118</v>
      </c>
      <c r="Y632" s="22" t="e">
        <f t="shared" si="89"/>
        <v>#N/A</v>
      </c>
    </row>
    <row r="633" spans="1:25" ht="48" x14ac:dyDescent="0.2">
      <c r="A633" s="47"/>
      <c r="B633" s="2" t="s">
        <v>643</v>
      </c>
      <c r="C633" s="34">
        <v>6</v>
      </c>
      <c r="F633" s="6">
        <v>3.1965469150319068</v>
      </c>
      <c r="G633" s="1">
        <v>3.4601915674059112</v>
      </c>
      <c r="H633" s="7">
        <v>0.92380634215242097</v>
      </c>
      <c r="I633" s="6">
        <v>0</v>
      </c>
      <c r="J633" s="1">
        <v>0</v>
      </c>
      <c r="K633" s="7" t="s">
        <v>11</v>
      </c>
      <c r="M633" s="1" t="s">
        <v>235</v>
      </c>
      <c r="N633" s="23" t="s">
        <v>1583</v>
      </c>
      <c r="P633" s="2" t="s">
        <v>1369</v>
      </c>
      <c r="Q633" s="45">
        <v>3</v>
      </c>
      <c r="R633" s="22">
        <f t="shared" si="82"/>
        <v>1</v>
      </c>
      <c r="S633" s="22">
        <f t="shared" si="83"/>
        <v>0</v>
      </c>
      <c r="T633" s="22">
        <f t="shared" si="84"/>
        <v>3.4601915674059112</v>
      </c>
      <c r="U633" s="22" t="e">
        <f t="shared" si="85"/>
        <v>#N/A</v>
      </c>
      <c r="V633" s="22">
        <f t="shared" si="86"/>
        <v>1</v>
      </c>
      <c r="W633" s="22">
        <f t="shared" si="87"/>
        <v>0</v>
      </c>
      <c r="X633" s="22">
        <f t="shared" si="88"/>
        <v>3.4601915674059112</v>
      </c>
      <c r="Y633" s="22" t="e">
        <f t="shared" si="89"/>
        <v>#N/A</v>
      </c>
    </row>
    <row r="634" spans="1:25" ht="61" x14ac:dyDescent="0.2">
      <c r="A634" s="47"/>
      <c r="B634" s="2" t="s">
        <v>644</v>
      </c>
      <c r="E634" s="34">
        <v>6</v>
      </c>
      <c r="F634" s="6">
        <v>3.1302910096347274</v>
      </c>
      <c r="G634" s="1">
        <v>3.4201149787976424</v>
      </c>
      <c r="H634" s="7">
        <v>0.91525899832034185</v>
      </c>
      <c r="I634" s="6">
        <v>0</v>
      </c>
      <c r="J634" s="1">
        <v>0</v>
      </c>
      <c r="K634" s="7" t="s">
        <v>11</v>
      </c>
      <c r="M634" s="1" t="s">
        <v>1426</v>
      </c>
      <c r="N634" s="23" t="s">
        <v>1584</v>
      </c>
      <c r="P634" s="2" t="s">
        <v>1369</v>
      </c>
      <c r="Q634" s="45">
        <v>3</v>
      </c>
      <c r="R634" s="22">
        <f t="shared" si="82"/>
        <v>1</v>
      </c>
      <c r="S634" s="22">
        <f t="shared" si="83"/>
        <v>0</v>
      </c>
      <c r="T634" s="22">
        <f t="shared" si="84"/>
        <v>3.4201149787976424</v>
      </c>
      <c r="U634" s="22" t="e">
        <f t="shared" si="85"/>
        <v>#N/A</v>
      </c>
      <c r="V634" s="22">
        <f t="shared" si="86"/>
        <v>1</v>
      </c>
      <c r="W634" s="22">
        <f t="shared" si="87"/>
        <v>0</v>
      </c>
      <c r="X634" s="22">
        <f t="shared" si="88"/>
        <v>3.4201149787976424</v>
      </c>
      <c r="Y634" s="22" t="e">
        <f t="shared" si="89"/>
        <v>#N/A</v>
      </c>
    </row>
    <row r="635" spans="1:25" ht="48" x14ac:dyDescent="0.2">
      <c r="A635" s="47"/>
      <c r="B635" s="2" t="s">
        <v>645</v>
      </c>
      <c r="C635" s="34">
        <v>6</v>
      </c>
      <c r="F635" s="6">
        <v>2.7167042533187158</v>
      </c>
      <c r="G635" s="1">
        <v>2.9981478770894814</v>
      </c>
      <c r="H635" s="7">
        <v>0.90612750427641242</v>
      </c>
      <c r="I635" s="6" t="e">
        <v>#N/A</v>
      </c>
      <c r="J635" s="1" t="e">
        <v>#N/A</v>
      </c>
      <c r="K635" s="7" t="e">
        <v>#N/A</v>
      </c>
      <c r="M635" s="1" t="s">
        <v>1349</v>
      </c>
      <c r="N635" s="23" t="s">
        <v>1580</v>
      </c>
      <c r="O635" s="2" t="s">
        <v>1468</v>
      </c>
      <c r="P635" s="2" t="s">
        <v>1478</v>
      </c>
      <c r="Q635" s="45">
        <v>3</v>
      </c>
      <c r="R635" s="22">
        <f t="shared" si="82"/>
        <v>0</v>
      </c>
      <c r="S635" s="22">
        <f t="shared" si="83"/>
        <v>0</v>
      </c>
      <c r="T635" s="22" t="e">
        <f t="shared" si="84"/>
        <v>#N/A</v>
      </c>
      <c r="U635" s="22" t="e">
        <f t="shared" si="85"/>
        <v>#N/A</v>
      </c>
      <c r="V635" s="22">
        <f t="shared" si="86"/>
        <v>1</v>
      </c>
      <c r="W635" s="22">
        <f t="shared" si="87"/>
        <v>0</v>
      </c>
      <c r="X635" s="22">
        <f t="shared" si="88"/>
        <v>2.9981478770894814</v>
      </c>
      <c r="Y635" s="22" t="e">
        <f t="shared" si="89"/>
        <v>#N/A</v>
      </c>
    </row>
    <row r="636" spans="1:25" x14ac:dyDescent="0.2">
      <c r="A636" s="47"/>
      <c r="B636" s="2" t="s">
        <v>646</v>
      </c>
      <c r="C636" s="34">
        <v>6</v>
      </c>
      <c r="F636" s="6">
        <v>2.9943850862906731</v>
      </c>
      <c r="G636" s="1">
        <v>3.1838258743412777</v>
      </c>
      <c r="H636" s="7">
        <v>0.94049901108684242</v>
      </c>
      <c r="I636" s="6">
        <v>0</v>
      </c>
      <c r="J636" s="1">
        <v>0</v>
      </c>
      <c r="K636" s="7" t="s">
        <v>11</v>
      </c>
      <c r="L636" s="6" t="s">
        <v>1324</v>
      </c>
      <c r="O636" s="2" t="s">
        <v>1369</v>
      </c>
      <c r="P636" s="2" t="s">
        <v>1369</v>
      </c>
      <c r="Q636" s="45">
        <v>2</v>
      </c>
      <c r="R636" s="22">
        <f t="shared" si="82"/>
        <v>1</v>
      </c>
      <c r="S636" s="22">
        <f t="shared" si="83"/>
        <v>0</v>
      </c>
      <c r="T636" s="22">
        <f t="shared" si="84"/>
        <v>3.1838258743412777</v>
      </c>
      <c r="U636" s="22" t="e">
        <f t="shared" si="85"/>
        <v>#N/A</v>
      </c>
      <c r="V636" s="22">
        <f t="shared" si="86"/>
        <v>1</v>
      </c>
      <c r="W636" s="22">
        <f t="shared" si="87"/>
        <v>0</v>
      </c>
      <c r="X636" s="22">
        <f t="shared" si="88"/>
        <v>3.1838258743412777</v>
      </c>
      <c r="Y636" s="22" t="e">
        <f t="shared" si="89"/>
        <v>#N/A</v>
      </c>
    </row>
    <row r="637" spans="1:25" x14ac:dyDescent="0.2">
      <c r="A637" s="47"/>
      <c r="B637" s="2" t="s">
        <v>647</v>
      </c>
      <c r="C637" s="34">
        <v>5</v>
      </c>
      <c r="F637" s="6">
        <v>3.0288918972125765</v>
      </c>
      <c r="G637" s="1">
        <v>3.2263145596785958</v>
      </c>
      <c r="H637" s="7">
        <v>0.93880861310507602</v>
      </c>
      <c r="I637" s="6">
        <v>0</v>
      </c>
      <c r="J637" s="1">
        <v>0</v>
      </c>
      <c r="K637" s="7" t="s">
        <v>11</v>
      </c>
      <c r="L637" s="6" t="s">
        <v>1324</v>
      </c>
      <c r="O637" s="2" t="s">
        <v>1468</v>
      </c>
      <c r="P637" s="2" t="s">
        <v>1478</v>
      </c>
      <c r="Q637" s="45">
        <v>2</v>
      </c>
      <c r="R637" s="22">
        <f t="shared" si="82"/>
        <v>0</v>
      </c>
      <c r="S637" s="22">
        <f t="shared" si="83"/>
        <v>0</v>
      </c>
      <c r="T637" s="22" t="e">
        <f t="shared" si="84"/>
        <v>#N/A</v>
      </c>
      <c r="U637" s="22" t="e">
        <f t="shared" si="85"/>
        <v>#N/A</v>
      </c>
      <c r="V637" s="22">
        <f t="shared" si="86"/>
        <v>1</v>
      </c>
      <c r="W637" s="22">
        <f t="shared" si="87"/>
        <v>0</v>
      </c>
      <c r="X637" s="22">
        <f t="shared" si="88"/>
        <v>3.2263145596785958</v>
      </c>
      <c r="Y637" s="22" t="e">
        <f t="shared" si="89"/>
        <v>#N/A</v>
      </c>
    </row>
    <row r="638" spans="1:25" ht="48" x14ac:dyDescent="0.2">
      <c r="A638" s="47"/>
      <c r="B638" s="2" t="s">
        <v>648</v>
      </c>
      <c r="C638" s="34">
        <v>6</v>
      </c>
      <c r="F638" s="6">
        <v>3.254105407020492</v>
      </c>
      <c r="G638" s="1">
        <v>3.4570968395548443</v>
      </c>
      <c r="H638" s="7">
        <v>0.94128268834942719</v>
      </c>
      <c r="I638" s="6" t="e">
        <v>#N/A</v>
      </c>
      <c r="J638" s="1" t="e">
        <v>#N/A</v>
      </c>
      <c r="K638" s="7" t="e">
        <v>#N/A</v>
      </c>
      <c r="M638" s="1" t="s">
        <v>1349</v>
      </c>
      <c r="N638" s="23" t="s">
        <v>1585</v>
      </c>
      <c r="O638" s="2" t="s">
        <v>1468</v>
      </c>
      <c r="P638" s="2" t="s">
        <v>1478</v>
      </c>
      <c r="Q638" s="45">
        <v>3</v>
      </c>
      <c r="R638" s="22">
        <f t="shared" si="82"/>
        <v>0</v>
      </c>
      <c r="S638" s="22">
        <f t="shared" si="83"/>
        <v>0</v>
      </c>
      <c r="T638" s="22" t="e">
        <f t="shared" si="84"/>
        <v>#N/A</v>
      </c>
      <c r="U638" s="22" t="e">
        <f t="shared" si="85"/>
        <v>#N/A</v>
      </c>
      <c r="V638" s="22">
        <f t="shared" si="86"/>
        <v>1</v>
      </c>
      <c r="W638" s="22">
        <f t="shared" si="87"/>
        <v>0</v>
      </c>
      <c r="X638" s="22">
        <f t="shared" si="88"/>
        <v>3.4570968395548443</v>
      </c>
      <c r="Y638" s="22" t="e">
        <f t="shared" si="89"/>
        <v>#N/A</v>
      </c>
    </row>
    <row r="639" spans="1:25" x14ac:dyDescent="0.2">
      <c r="A639" s="47"/>
      <c r="B639" s="2" t="s">
        <v>649</v>
      </c>
      <c r="C639" s="34">
        <v>6</v>
      </c>
      <c r="F639" s="6">
        <v>3.102077449065384</v>
      </c>
      <c r="G639" s="1">
        <v>3.3853354985549067</v>
      </c>
      <c r="H639" s="7">
        <v>0.91632792389101858</v>
      </c>
      <c r="I639" s="6">
        <v>0</v>
      </c>
      <c r="J639" s="1">
        <v>0</v>
      </c>
      <c r="K639" s="7" t="s">
        <v>11</v>
      </c>
      <c r="L639" s="6" t="s">
        <v>1324</v>
      </c>
      <c r="O639" s="2" t="s">
        <v>1468</v>
      </c>
      <c r="P639" s="2" t="s">
        <v>1478</v>
      </c>
      <c r="Q639" s="45">
        <v>2</v>
      </c>
      <c r="R639" s="22">
        <f t="shared" si="82"/>
        <v>0</v>
      </c>
      <c r="S639" s="22">
        <f t="shared" si="83"/>
        <v>0</v>
      </c>
      <c r="T639" s="22" t="e">
        <f t="shared" si="84"/>
        <v>#N/A</v>
      </c>
      <c r="U639" s="22" t="e">
        <f t="shared" si="85"/>
        <v>#N/A</v>
      </c>
      <c r="V639" s="22">
        <f t="shared" si="86"/>
        <v>1</v>
      </c>
      <c r="W639" s="22">
        <f t="shared" si="87"/>
        <v>0</v>
      </c>
      <c r="X639" s="22">
        <f t="shared" si="88"/>
        <v>3.3853354985549067</v>
      </c>
      <c r="Y639" s="22" t="e">
        <f t="shared" si="89"/>
        <v>#N/A</v>
      </c>
    </row>
    <row r="640" spans="1:25" x14ac:dyDescent="0.2">
      <c r="A640" s="47"/>
      <c r="B640" s="2" t="s">
        <v>650</v>
      </c>
      <c r="C640" s="34">
        <v>7</v>
      </c>
      <c r="F640" s="6">
        <v>3.072591096289905</v>
      </c>
      <c r="G640" s="1">
        <v>3.3125262651250571</v>
      </c>
      <c r="H640" s="7">
        <v>0.92756731580931517</v>
      </c>
      <c r="I640" s="6">
        <v>0</v>
      </c>
      <c r="J640" s="1">
        <v>0</v>
      </c>
      <c r="K640" s="7" t="s">
        <v>11</v>
      </c>
      <c r="L640" s="6" t="s">
        <v>1324</v>
      </c>
      <c r="P640" s="2" t="s">
        <v>1478</v>
      </c>
      <c r="Q640" s="45">
        <v>4</v>
      </c>
      <c r="R640" s="22">
        <f t="shared" si="82"/>
        <v>0</v>
      </c>
      <c r="S640" s="22">
        <f t="shared" si="83"/>
        <v>0</v>
      </c>
      <c r="T640" s="22" t="e">
        <f t="shared" si="84"/>
        <v>#N/A</v>
      </c>
      <c r="U640" s="22" t="e">
        <f t="shared" si="85"/>
        <v>#N/A</v>
      </c>
      <c r="V640" s="22">
        <f t="shared" si="86"/>
        <v>1</v>
      </c>
      <c r="W640" s="22">
        <f t="shared" si="87"/>
        <v>0</v>
      </c>
      <c r="X640" s="22">
        <f t="shared" si="88"/>
        <v>3.3125262651250571</v>
      </c>
      <c r="Y640" s="22" t="e">
        <f t="shared" si="89"/>
        <v>#N/A</v>
      </c>
    </row>
    <row r="641" spans="1:25" x14ac:dyDescent="0.2">
      <c r="A641" s="47"/>
      <c r="B641" s="2" t="s">
        <v>651</v>
      </c>
      <c r="C641" s="34">
        <v>6</v>
      </c>
      <c r="F641" s="6">
        <v>3.0331345378996959</v>
      </c>
      <c r="G641" s="1">
        <v>3.3205277434770668</v>
      </c>
      <c r="H641" s="7">
        <v>0.91344953941675877</v>
      </c>
      <c r="I641" s="6">
        <v>0</v>
      </c>
      <c r="J641" s="1">
        <v>0</v>
      </c>
      <c r="K641" s="7" t="s">
        <v>11</v>
      </c>
      <c r="L641" s="6" t="s">
        <v>1324</v>
      </c>
      <c r="O641" s="2" t="s">
        <v>1468</v>
      </c>
      <c r="P641" s="2" t="s">
        <v>1477</v>
      </c>
      <c r="Q641" s="45">
        <v>2</v>
      </c>
      <c r="R641" s="22">
        <f t="shared" si="82"/>
        <v>0</v>
      </c>
      <c r="S641" s="22">
        <f t="shared" si="83"/>
        <v>0</v>
      </c>
      <c r="T641" s="22" t="e">
        <f t="shared" si="84"/>
        <v>#N/A</v>
      </c>
      <c r="U641" s="22" t="e">
        <f t="shared" si="85"/>
        <v>#N/A</v>
      </c>
      <c r="V641" s="22">
        <f t="shared" si="86"/>
        <v>0</v>
      </c>
      <c r="W641" s="22">
        <f t="shared" si="87"/>
        <v>1</v>
      </c>
      <c r="X641" s="22" t="e">
        <f t="shared" si="88"/>
        <v>#N/A</v>
      </c>
      <c r="Y641" s="22">
        <f t="shared" si="89"/>
        <v>3.3205277434770668</v>
      </c>
    </row>
    <row r="642" spans="1:25" x14ac:dyDescent="0.2">
      <c r="A642" s="47"/>
      <c r="B642" s="2" t="s">
        <v>652</v>
      </c>
      <c r="E642" s="34">
        <v>6</v>
      </c>
      <c r="F642" s="6">
        <v>3.0858139930980935</v>
      </c>
      <c r="G642" s="1">
        <v>3.2819688397210602</v>
      </c>
      <c r="H642" s="7">
        <v>0.94023256886264706</v>
      </c>
      <c r="I642" s="6">
        <v>0</v>
      </c>
      <c r="J642" s="1">
        <v>0</v>
      </c>
      <c r="K642" s="7" t="s">
        <v>11</v>
      </c>
      <c r="L642" s="6" t="s">
        <v>1324</v>
      </c>
      <c r="O642" s="2" t="s">
        <v>1468</v>
      </c>
      <c r="P642" s="2" t="s">
        <v>1478</v>
      </c>
      <c r="Q642" s="45">
        <v>2</v>
      </c>
      <c r="R642" s="22">
        <f t="shared" si="82"/>
        <v>0</v>
      </c>
      <c r="S642" s="22">
        <f t="shared" si="83"/>
        <v>0</v>
      </c>
      <c r="T642" s="22" t="e">
        <f t="shared" si="84"/>
        <v>#N/A</v>
      </c>
      <c r="U642" s="22" t="e">
        <f t="shared" si="85"/>
        <v>#N/A</v>
      </c>
      <c r="V642" s="22">
        <f t="shared" si="86"/>
        <v>1</v>
      </c>
      <c r="W642" s="22">
        <f t="shared" si="87"/>
        <v>0</v>
      </c>
      <c r="X642" s="22">
        <f t="shared" si="88"/>
        <v>3.2819688397210602</v>
      </c>
      <c r="Y642" s="22" t="e">
        <f t="shared" si="89"/>
        <v>#N/A</v>
      </c>
    </row>
    <row r="643" spans="1:25" x14ac:dyDescent="0.2">
      <c r="A643" s="47"/>
      <c r="B643" s="2" t="s">
        <v>653</v>
      </c>
      <c r="E643" s="34">
        <v>6</v>
      </c>
      <c r="F643" s="6">
        <v>3.1395541084682717</v>
      </c>
      <c r="G643" s="1">
        <v>3.3213812640173721</v>
      </c>
      <c r="H643" s="7">
        <v>0.94525556053472415</v>
      </c>
      <c r="I643" s="6">
        <v>0</v>
      </c>
      <c r="J643" s="1">
        <v>0</v>
      </c>
      <c r="K643" s="7" t="s">
        <v>11</v>
      </c>
      <c r="L643" s="6" t="s">
        <v>1324</v>
      </c>
      <c r="O643" s="2" t="s">
        <v>1468</v>
      </c>
      <c r="P643" s="2" t="s">
        <v>1478</v>
      </c>
      <c r="Q643" s="45">
        <v>2</v>
      </c>
      <c r="R643" s="22">
        <f t="shared" si="82"/>
        <v>0</v>
      </c>
      <c r="S643" s="22">
        <f t="shared" si="83"/>
        <v>0</v>
      </c>
      <c r="T643" s="22" t="e">
        <f t="shared" si="84"/>
        <v>#N/A</v>
      </c>
      <c r="U643" s="22" t="e">
        <f t="shared" si="85"/>
        <v>#N/A</v>
      </c>
      <c r="V643" s="22">
        <f t="shared" si="86"/>
        <v>1</v>
      </c>
      <c r="W643" s="22">
        <f t="shared" si="87"/>
        <v>0</v>
      </c>
      <c r="X643" s="22">
        <f t="shared" si="88"/>
        <v>3.3213812640173721</v>
      </c>
      <c r="Y643" s="22" t="e">
        <f t="shared" si="89"/>
        <v>#N/A</v>
      </c>
    </row>
    <row r="644" spans="1:25" x14ac:dyDescent="0.2">
      <c r="A644" s="47"/>
      <c r="B644" s="2" t="s">
        <v>654</v>
      </c>
      <c r="E644" s="34">
        <v>6</v>
      </c>
      <c r="F644" s="6">
        <v>2.7937788924680493</v>
      </c>
      <c r="G644" s="1">
        <v>2.9926360387965656</v>
      </c>
      <c r="H644" s="7">
        <v>0.93355117570244761</v>
      </c>
      <c r="I644" s="6">
        <v>0</v>
      </c>
      <c r="J644" s="1">
        <v>0</v>
      </c>
      <c r="K644" s="7" t="s">
        <v>11</v>
      </c>
      <c r="L644" s="6" t="s">
        <v>1324</v>
      </c>
      <c r="O644" s="2" t="s">
        <v>1468</v>
      </c>
      <c r="P644" s="2" t="s">
        <v>1478</v>
      </c>
      <c r="Q644" s="45">
        <v>2</v>
      </c>
      <c r="R644" s="22">
        <f t="shared" ref="R644:R707" si="90">COUNTIF(P644,R$2)</f>
        <v>0</v>
      </c>
      <c r="S644" s="22">
        <f t="shared" ref="S644:S707" si="91">COUNTIF(P644,S$2)</f>
        <v>0</v>
      </c>
      <c r="T644" s="22" t="e">
        <f t="shared" ref="T644:T707" si="92">IF(R644=1,G644,#N/A)</f>
        <v>#N/A</v>
      </c>
      <c r="U644" s="22" t="e">
        <f t="shared" ref="U644:U707" si="93">IF(S644=1,G644,#N/A)</f>
        <v>#N/A</v>
      </c>
      <c r="V644" s="22">
        <f t="shared" ref="V644:V707" si="94">COUNTIF(P644,V$2)</f>
        <v>1</v>
      </c>
      <c r="W644" s="22">
        <f t="shared" ref="W644:W707" si="95">COUNTIF(P644,W$2)</f>
        <v>0</v>
      </c>
      <c r="X644" s="22">
        <f t="shared" ref="X644:X707" si="96">IF(V644=1,G644,#N/A)</f>
        <v>2.9926360387965656</v>
      </c>
      <c r="Y644" s="22" t="e">
        <f t="shared" ref="Y644:Y707" si="97">IF(W644=1,G644,#N/A)</f>
        <v>#N/A</v>
      </c>
    </row>
    <row r="645" spans="1:25" ht="61" x14ac:dyDescent="0.2">
      <c r="A645" s="47"/>
      <c r="B645" s="2" t="s">
        <v>655</v>
      </c>
      <c r="E645" s="34">
        <v>6</v>
      </c>
      <c r="F645" s="6">
        <v>3.2038301148781283</v>
      </c>
      <c r="G645" s="1">
        <v>3.4614404990442926</v>
      </c>
      <c r="H645" s="7">
        <v>0.92557711616383676</v>
      </c>
      <c r="I645" s="6">
        <v>0</v>
      </c>
      <c r="J645" s="1">
        <v>0</v>
      </c>
      <c r="K645" s="7" t="s">
        <v>11</v>
      </c>
      <c r="M645" s="1" t="s">
        <v>1426</v>
      </c>
      <c r="N645" s="23" t="s">
        <v>1584</v>
      </c>
      <c r="P645" s="2" t="s">
        <v>1369</v>
      </c>
      <c r="Q645" s="45">
        <v>3</v>
      </c>
      <c r="R645" s="22">
        <f t="shared" si="90"/>
        <v>1</v>
      </c>
      <c r="S645" s="22">
        <f t="shared" si="91"/>
        <v>0</v>
      </c>
      <c r="T645" s="22">
        <f t="shared" si="92"/>
        <v>3.4614404990442926</v>
      </c>
      <c r="U645" s="22" t="e">
        <f t="shared" si="93"/>
        <v>#N/A</v>
      </c>
      <c r="V645" s="22">
        <f t="shared" si="94"/>
        <v>1</v>
      </c>
      <c r="W645" s="22">
        <f t="shared" si="95"/>
        <v>0</v>
      </c>
      <c r="X645" s="22">
        <f t="shared" si="96"/>
        <v>3.4614404990442926</v>
      </c>
      <c r="Y645" s="22" t="e">
        <f t="shared" si="97"/>
        <v>#N/A</v>
      </c>
    </row>
    <row r="646" spans="1:25" x14ac:dyDescent="0.2">
      <c r="A646" s="47"/>
      <c r="B646" s="2" t="s">
        <v>656</v>
      </c>
      <c r="E646" s="34">
        <v>6</v>
      </c>
      <c r="F646" s="6">
        <v>2.8192347365907651</v>
      </c>
      <c r="G646" s="1">
        <v>3.0006473615473377</v>
      </c>
      <c r="H646" s="7">
        <v>0.93954217103904403</v>
      </c>
      <c r="I646" s="6" t="e">
        <v>#N/A</v>
      </c>
      <c r="J646" s="1" t="e">
        <v>#N/A</v>
      </c>
      <c r="K646" s="7" t="e">
        <v>#N/A</v>
      </c>
      <c r="L646" s="6" t="s">
        <v>1324</v>
      </c>
      <c r="O646" s="2" t="s">
        <v>1468</v>
      </c>
      <c r="P646" s="2" t="s">
        <v>1478</v>
      </c>
      <c r="Q646" s="45">
        <v>2</v>
      </c>
      <c r="R646" s="22">
        <f t="shared" si="90"/>
        <v>0</v>
      </c>
      <c r="S646" s="22">
        <f t="shared" si="91"/>
        <v>0</v>
      </c>
      <c r="T646" s="22" t="e">
        <f t="shared" si="92"/>
        <v>#N/A</v>
      </c>
      <c r="U646" s="22" t="e">
        <f t="shared" si="93"/>
        <v>#N/A</v>
      </c>
      <c r="V646" s="22">
        <f t="shared" si="94"/>
        <v>1</v>
      </c>
      <c r="W646" s="22">
        <f t="shared" si="95"/>
        <v>0</v>
      </c>
      <c r="X646" s="22">
        <f t="shared" si="96"/>
        <v>3.0006473615473377</v>
      </c>
      <c r="Y646" s="22" t="e">
        <f t="shared" si="97"/>
        <v>#N/A</v>
      </c>
    </row>
    <row r="647" spans="1:25" x14ac:dyDescent="0.2">
      <c r="A647" s="47"/>
      <c r="B647" s="2" t="s">
        <v>657</v>
      </c>
      <c r="C647" s="34">
        <v>6</v>
      </c>
      <c r="F647" s="6">
        <v>3.2672575931505614</v>
      </c>
      <c r="G647" s="1">
        <v>3.4698394407234456</v>
      </c>
      <c r="H647" s="7">
        <v>0.94161636264914705</v>
      </c>
      <c r="I647" s="6">
        <v>0</v>
      </c>
      <c r="J647" s="1">
        <v>0</v>
      </c>
      <c r="K647" s="7" t="s">
        <v>11</v>
      </c>
      <c r="L647" s="6" t="s">
        <v>1324</v>
      </c>
      <c r="O647" s="2" t="s">
        <v>1468</v>
      </c>
      <c r="P647" s="2" t="s">
        <v>1478</v>
      </c>
      <c r="Q647" s="45">
        <v>2</v>
      </c>
      <c r="R647" s="22">
        <f t="shared" si="90"/>
        <v>0</v>
      </c>
      <c r="S647" s="22">
        <f t="shared" si="91"/>
        <v>0</v>
      </c>
      <c r="T647" s="22" t="e">
        <f t="shared" si="92"/>
        <v>#N/A</v>
      </c>
      <c r="U647" s="22" t="e">
        <f t="shared" si="93"/>
        <v>#N/A</v>
      </c>
      <c r="V647" s="22">
        <f t="shared" si="94"/>
        <v>1</v>
      </c>
      <c r="W647" s="22">
        <f t="shared" si="95"/>
        <v>0</v>
      </c>
      <c r="X647" s="22">
        <f t="shared" si="96"/>
        <v>3.4698394407234456</v>
      </c>
      <c r="Y647" s="22" t="e">
        <f t="shared" si="97"/>
        <v>#N/A</v>
      </c>
    </row>
    <row r="648" spans="1:25" ht="45" x14ac:dyDescent="0.2">
      <c r="A648" s="47"/>
      <c r="B648" s="2" t="s">
        <v>658</v>
      </c>
      <c r="C648" s="34">
        <v>6</v>
      </c>
      <c r="F648" s="6">
        <v>3.1065322217868596</v>
      </c>
      <c r="G648" s="1">
        <v>3.4062892683094312</v>
      </c>
      <c r="H648" s="7">
        <v>0.91199894579964913</v>
      </c>
      <c r="I648" s="6" t="e">
        <v>#N/A</v>
      </c>
      <c r="J648" s="1" t="e">
        <v>#N/A</v>
      </c>
      <c r="K648" s="7" t="e">
        <v>#N/A</v>
      </c>
      <c r="M648" s="1" t="s">
        <v>1409</v>
      </c>
      <c r="N648" s="23" t="s">
        <v>1552</v>
      </c>
      <c r="O648" s="2" t="s">
        <v>1468</v>
      </c>
      <c r="P648" s="2" t="s">
        <v>1478</v>
      </c>
      <c r="Q648" s="45">
        <v>3</v>
      </c>
      <c r="R648" s="22">
        <f t="shared" si="90"/>
        <v>0</v>
      </c>
      <c r="S648" s="22">
        <f t="shared" si="91"/>
        <v>0</v>
      </c>
      <c r="T648" s="22" t="e">
        <f t="shared" si="92"/>
        <v>#N/A</v>
      </c>
      <c r="U648" s="22" t="e">
        <f t="shared" si="93"/>
        <v>#N/A</v>
      </c>
      <c r="V648" s="22">
        <f t="shared" si="94"/>
        <v>1</v>
      </c>
      <c r="W648" s="22">
        <f t="shared" si="95"/>
        <v>0</v>
      </c>
      <c r="X648" s="22">
        <f t="shared" si="96"/>
        <v>3.4062892683094312</v>
      </c>
      <c r="Y648" s="22" t="e">
        <f t="shared" si="97"/>
        <v>#N/A</v>
      </c>
    </row>
    <row r="649" spans="1:25" ht="48" x14ac:dyDescent="0.2">
      <c r="A649" s="47"/>
      <c r="B649" s="2" t="s">
        <v>659</v>
      </c>
      <c r="C649" s="34">
        <v>6</v>
      </c>
      <c r="F649" s="6">
        <v>3.0740053098522782</v>
      </c>
      <c r="G649" s="1">
        <v>3.341272968296702</v>
      </c>
      <c r="H649" s="7">
        <v>0.9200102293406246</v>
      </c>
      <c r="I649" s="6" t="e">
        <v>#N/A</v>
      </c>
      <c r="J649" s="1" t="e">
        <v>#N/A</v>
      </c>
      <c r="K649" s="7" t="e">
        <v>#N/A</v>
      </c>
      <c r="M649" s="1" t="s">
        <v>1349</v>
      </c>
      <c r="N649" s="23" t="s">
        <v>1585</v>
      </c>
      <c r="O649" s="2" t="s">
        <v>1468</v>
      </c>
      <c r="P649" s="2" t="s">
        <v>1478</v>
      </c>
      <c r="Q649" s="45">
        <v>3</v>
      </c>
      <c r="R649" s="22">
        <f t="shared" si="90"/>
        <v>0</v>
      </c>
      <c r="S649" s="22">
        <f t="shared" si="91"/>
        <v>0</v>
      </c>
      <c r="T649" s="22" t="e">
        <f t="shared" si="92"/>
        <v>#N/A</v>
      </c>
      <c r="U649" s="22" t="e">
        <f t="shared" si="93"/>
        <v>#N/A</v>
      </c>
      <c r="V649" s="22">
        <f t="shared" si="94"/>
        <v>1</v>
      </c>
      <c r="W649" s="22">
        <f t="shared" si="95"/>
        <v>0</v>
      </c>
      <c r="X649" s="22">
        <f t="shared" si="96"/>
        <v>3.341272968296702</v>
      </c>
      <c r="Y649" s="22" t="e">
        <f t="shared" si="97"/>
        <v>#N/A</v>
      </c>
    </row>
    <row r="650" spans="1:25" x14ac:dyDescent="0.2">
      <c r="A650" s="47"/>
      <c r="B650" s="2" t="s">
        <v>660</v>
      </c>
      <c r="C650" s="34">
        <v>7</v>
      </c>
      <c r="F650" s="6">
        <v>3.0699040905213963</v>
      </c>
      <c r="G650" s="1">
        <v>3.3070352254096114</v>
      </c>
      <c r="H650" s="7">
        <v>0.9282949473697113</v>
      </c>
      <c r="I650" s="6">
        <v>0</v>
      </c>
      <c r="J650" s="1">
        <v>0</v>
      </c>
      <c r="K650" s="7" t="s">
        <v>11</v>
      </c>
      <c r="L650" s="6" t="s">
        <v>1324</v>
      </c>
      <c r="O650" s="2" t="s">
        <v>1468</v>
      </c>
      <c r="P650" s="2" t="s">
        <v>1477</v>
      </c>
      <c r="Q650" s="45">
        <v>2</v>
      </c>
      <c r="R650" s="22">
        <f t="shared" si="90"/>
        <v>0</v>
      </c>
      <c r="S650" s="22">
        <f t="shared" si="91"/>
        <v>0</v>
      </c>
      <c r="T650" s="22" t="e">
        <f t="shared" si="92"/>
        <v>#N/A</v>
      </c>
      <c r="U650" s="22" t="e">
        <f t="shared" si="93"/>
        <v>#N/A</v>
      </c>
      <c r="V650" s="22">
        <f t="shared" si="94"/>
        <v>0</v>
      </c>
      <c r="W650" s="22">
        <f t="shared" si="95"/>
        <v>1</v>
      </c>
      <c r="X650" s="22" t="e">
        <f t="shared" si="96"/>
        <v>#N/A</v>
      </c>
      <c r="Y650" s="22">
        <f t="shared" si="97"/>
        <v>3.3070352254096114</v>
      </c>
    </row>
    <row r="651" spans="1:25" x14ac:dyDescent="0.2">
      <c r="A651" s="47"/>
      <c r="B651" s="2" t="s">
        <v>661</v>
      </c>
      <c r="C651" s="34">
        <v>6</v>
      </c>
      <c r="F651" s="6">
        <v>3.0582368286318182</v>
      </c>
      <c r="G651" s="1">
        <v>3.3356762901246877</v>
      </c>
      <c r="H651" s="7">
        <v>0.9168266230406612</v>
      </c>
      <c r="I651" s="6">
        <v>0</v>
      </c>
      <c r="J651" s="1">
        <v>0</v>
      </c>
      <c r="K651" s="7" t="s">
        <v>11</v>
      </c>
      <c r="L651" s="6" t="s">
        <v>1324</v>
      </c>
      <c r="O651" s="2" t="s">
        <v>1468</v>
      </c>
      <c r="P651" s="2" t="s">
        <v>1478</v>
      </c>
      <c r="Q651" s="45">
        <v>2</v>
      </c>
      <c r="R651" s="22">
        <f t="shared" si="90"/>
        <v>0</v>
      </c>
      <c r="S651" s="22">
        <f t="shared" si="91"/>
        <v>0</v>
      </c>
      <c r="T651" s="22" t="e">
        <f t="shared" si="92"/>
        <v>#N/A</v>
      </c>
      <c r="U651" s="22" t="e">
        <f t="shared" si="93"/>
        <v>#N/A</v>
      </c>
      <c r="V651" s="22">
        <f t="shared" si="94"/>
        <v>1</v>
      </c>
      <c r="W651" s="22">
        <f t="shared" si="95"/>
        <v>0</v>
      </c>
      <c r="X651" s="22">
        <f t="shared" si="96"/>
        <v>3.3356762901246877</v>
      </c>
      <c r="Y651" s="22" t="e">
        <f t="shared" si="97"/>
        <v>#N/A</v>
      </c>
    </row>
    <row r="652" spans="1:25" x14ac:dyDescent="0.2">
      <c r="A652" s="47"/>
      <c r="B652" s="2" t="s">
        <v>662</v>
      </c>
      <c r="C652" s="34">
        <v>7</v>
      </c>
      <c r="F652" s="6">
        <v>3.0841169368232459</v>
      </c>
      <c r="G652" s="1">
        <v>3.3302222567706439</v>
      </c>
      <c r="H652" s="7">
        <v>0.92609943091724778</v>
      </c>
      <c r="I652" s="6" t="e">
        <v>#N/A</v>
      </c>
      <c r="J652" s="1" t="e">
        <v>#N/A</v>
      </c>
      <c r="K652" s="7" t="e">
        <v>#N/A</v>
      </c>
      <c r="L652" s="6" t="s">
        <v>1324</v>
      </c>
      <c r="O652" s="2" t="s">
        <v>1468</v>
      </c>
      <c r="P652" s="2" t="s">
        <v>1478</v>
      </c>
      <c r="Q652" s="45">
        <v>2</v>
      </c>
      <c r="R652" s="22">
        <f t="shared" si="90"/>
        <v>0</v>
      </c>
      <c r="S652" s="22">
        <f t="shared" si="91"/>
        <v>0</v>
      </c>
      <c r="T652" s="22" t="e">
        <f t="shared" si="92"/>
        <v>#N/A</v>
      </c>
      <c r="U652" s="22" t="e">
        <f t="shared" si="93"/>
        <v>#N/A</v>
      </c>
      <c r="V652" s="22">
        <f t="shared" si="94"/>
        <v>1</v>
      </c>
      <c r="W652" s="22">
        <f t="shared" si="95"/>
        <v>0</v>
      </c>
      <c r="X652" s="22">
        <f t="shared" si="96"/>
        <v>3.3302222567706439</v>
      </c>
      <c r="Y652" s="22" t="e">
        <f t="shared" si="97"/>
        <v>#N/A</v>
      </c>
    </row>
    <row r="653" spans="1:25" x14ac:dyDescent="0.2">
      <c r="A653" s="47"/>
      <c r="B653" s="2" t="s">
        <v>663</v>
      </c>
      <c r="E653" s="34">
        <v>6</v>
      </c>
      <c r="F653" s="6">
        <v>3.100875367537367</v>
      </c>
      <c r="G653" s="1">
        <v>3.3710619439274621</v>
      </c>
      <c r="H653" s="7">
        <v>0.91985119796543591</v>
      </c>
      <c r="I653" s="6">
        <v>0</v>
      </c>
      <c r="J653" s="1">
        <v>0</v>
      </c>
      <c r="K653" s="7" t="s">
        <v>11</v>
      </c>
      <c r="L653" s="6" t="s">
        <v>1324</v>
      </c>
      <c r="O653" s="2" t="s">
        <v>1468</v>
      </c>
      <c r="P653" s="2" t="s">
        <v>1478</v>
      </c>
      <c r="Q653" s="45">
        <v>2</v>
      </c>
      <c r="R653" s="22">
        <f t="shared" si="90"/>
        <v>0</v>
      </c>
      <c r="S653" s="22">
        <f t="shared" si="91"/>
        <v>0</v>
      </c>
      <c r="T653" s="22" t="e">
        <f t="shared" si="92"/>
        <v>#N/A</v>
      </c>
      <c r="U653" s="22" t="e">
        <f t="shared" si="93"/>
        <v>#N/A</v>
      </c>
      <c r="V653" s="22">
        <f t="shared" si="94"/>
        <v>1</v>
      </c>
      <c r="W653" s="22">
        <f t="shared" si="95"/>
        <v>0</v>
      </c>
      <c r="X653" s="22">
        <f t="shared" si="96"/>
        <v>3.3710619439274621</v>
      </c>
      <c r="Y653" s="22" t="e">
        <f t="shared" si="97"/>
        <v>#N/A</v>
      </c>
    </row>
    <row r="654" spans="1:25" x14ac:dyDescent="0.2">
      <c r="A654" s="47"/>
      <c r="B654" s="2" t="s">
        <v>664</v>
      </c>
      <c r="E654" s="34">
        <v>6</v>
      </c>
      <c r="F654" s="6">
        <v>3.1612622866506981</v>
      </c>
      <c r="G654" s="1">
        <v>3.4023391986837526</v>
      </c>
      <c r="H654" s="7">
        <v>0.92914377492804989</v>
      </c>
      <c r="I654" s="6">
        <v>0</v>
      </c>
      <c r="J654" s="1">
        <v>0</v>
      </c>
      <c r="K654" s="7" t="s">
        <v>11</v>
      </c>
      <c r="L654" s="6" t="s">
        <v>1324</v>
      </c>
      <c r="O654" s="2" t="s">
        <v>1468</v>
      </c>
      <c r="P654" s="2" t="s">
        <v>1478</v>
      </c>
      <c r="Q654" s="45">
        <v>2</v>
      </c>
      <c r="R654" s="22">
        <f t="shared" si="90"/>
        <v>0</v>
      </c>
      <c r="S654" s="22">
        <f t="shared" si="91"/>
        <v>0</v>
      </c>
      <c r="T654" s="22" t="e">
        <f t="shared" si="92"/>
        <v>#N/A</v>
      </c>
      <c r="U654" s="22" t="e">
        <f t="shared" si="93"/>
        <v>#N/A</v>
      </c>
      <c r="V654" s="22">
        <f t="shared" si="94"/>
        <v>1</v>
      </c>
      <c r="W654" s="22">
        <f t="shared" si="95"/>
        <v>0</v>
      </c>
      <c r="X654" s="22">
        <f t="shared" si="96"/>
        <v>3.4023391986837526</v>
      </c>
      <c r="Y654" s="22" t="e">
        <f t="shared" si="97"/>
        <v>#N/A</v>
      </c>
    </row>
    <row r="655" spans="1:25" ht="48" x14ac:dyDescent="0.2">
      <c r="A655" s="47"/>
      <c r="B655" s="2" t="s">
        <v>665</v>
      </c>
      <c r="C655" s="34">
        <v>6</v>
      </c>
      <c r="F655" s="6">
        <v>3.2519840866769325</v>
      </c>
      <c r="G655" s="1">
        <v>3.447323940956267</v>
      </c>
      <c r="H655" s="7">
        <v>0.94333579970289982</v>
      </c>
      <c r="I655" s="6" t="e">
        <v>#N/A</v>
      </c>
      <c r="J655" s="1" t="e">
        <v>#N/A</v>
      </c>
      <c r="K655" s="7" t="e">
        <v>#N/A</v>
      </c>
      <c r="M655" s="1" t="s">
        <v>1349</v>
      </c>
      <c r="N655" s="23" t="s">
        <v>1585</v>
      </c>
      <c r="O655" s="2" t="s">
        <v>1468</v>
      </c>
      <c r="P655" s="2" t="s">
        <v>1478</v>
      </c>
      <c r="Q655" s="45">
        <v>3</v>
      </c>
      <c r="R655" s="22">
        <f t="shared" si="90"/>
        <v>0</v>
      </c>
      <c r="S655" s="22">
        <f t="shared" si="91"/>
        <v>0</v>
      </c>
      <c r="T655" s="22" t="e">
        <f t="shared" si="92"/>
        <v>#N/A</v>
      </c>
      <c r="U655" s="22" t="e">
        <f t="shared" si="93"/>
        <v>#N/A</v>
      </c>
      <c r="V655" s="22">
        <f t="shared" si="94"/>
        <v>1</v>
      </c>
      <c r="W655" s="22">
        <f t="shared" si="95"/>
        <v>0</v>
      </c>
      <c r="X655" s="22">
        <f t="shared" si="96"/>
        <v>3.447323940956267</v>
      </c>
      <c r="Y655" s="22" t="e">
        <f t="shared" si="97"/>
        <v>#N/A</v>
      </c>
    </row>
    <row r="656" spans="1:25" x14ac:dyDescent="0.2">
      <c r="A656" s="47"/>
      <c r="B656" s="2" t="s">
        <v>666</v>
      </c>
      <c r="C656" s="34">
        <v>6</v>
      </c>
      <c r="F656" s="6">
        <v>3.0867332319136365</v>
      </c>
      <c r="G656" s="1">
        <v>3.3671285226590326</v>
      </c>
      <c r="H656" s="7">
        <v>0.91672569405697435</v>
      </c>
      <c r="I656" s="6">
        <v>0</v>
      </c>
      <c r="J656" s="1">
        <v>0</v>
      </c>
      <c r="K656" s="7" t="s">
        <v>11</v>
      </c>
      <c r="L656" s="6" t="s">
        <v>1324</v>
      </c>
      <c r="O656" s="2" t="s">
        <v>1468</v>
      </c>
      <c r="P656" s="2" t="s">
        <v>1478</v>
      </c>
      <c r="Q656" s="45">
        <v>2</v>
      </c>
      <c r="R656" s="22">
        <f t="shared" si="90"/>
        <v>0</v>
      </c>
      <c r="S656" s="22">
        <f t="shared" si="91"/>
        <v>0</v>
      </c>
      <c r="T656" s="22" t="e">
        <f t="shared" si="92"/>
        <v>#N/A</v>
      </c>
      <c r="U656" s="22" t="e">
        <f t="shared" si="93"/>
        <v>#N/A</v>
      </c>
      <c r="V656" s="22">
        <f t="shared" si="94"/>
        <v>1</v>
      </c>
      <c r="W656" s="22">
        <f t="shared" si="95"/>
        <v>0</v>
      </c>
      <c r="X656" s="22">
        <f t="shared" si="96"/>
        <v>3.3671285226590326</v>
      </c>
      <c r="Y656" s="22" t="e">
        <f t="shared" si="97"/>
        <v>#N/A</v>
      </c>
    </row>
    <row r="657" spans="1:25" x14ac:dyDescent="0.2">
      <c r="A657" s="47"/>
      <c r="B657" s="2" t="s">
        <v>667</v>
      </c>
      <c r="C657" s="34">
        <v>7</v>
      </c>
      <c r="F657" s="6">
        <v>3.0699040905213963</v>
      </c>
      <c r="G657" s="1">
        <v>3.3070352254096114</v>
      </c>
      <c r="H657" s="7">
        <v>0.9282949473697113</v>
      </c>
      <c r="I657" s="6" t="e">
        <v>#N/A</v>
      </c>
      <c r="J657" s="1" t="e">
        <v>#N/A</v>
      </c>
      <c r="K657" s="7" t="e">
        <v>#N/A</v>
      </c>
      <c r="L657" s="6" t="s">
        <v>1324</v>
      </c>
      <c r="O657" s="2" t="s">
        <v>1468</v>
      </c>
      <c r="P657" s="2" t="s">
        <v>1477</v>
      </c>
      <c r="Q657" s="45">
        <v>2</v>
      </c>
      <c r="R657" s="22">
        <f t="shared" si="90"/>
        <v>0</v>
      </c>
      <c r="S657" s="22">
        <f t="shared" si="91"/>
        <v>0</v>
      </c>
      <c r="T657" s="22" t="e">
        <f t="shared" si="92"/>
        <v>#N/A</v>
      </c>
      <c r="U657" s="22" t="e">
        <f t="shared" si="93"/>
        <v>#N/A</v>
      </c>
      <c r="V657" s="22">
        <f t="shared" si="94"/>
        <v>0</v>
      </c>
      <c r="W657" s="22">
        <f t="shared" si="95"/>
        <v>1</v>
      </c>
      <c r="X657" s="22" t="e">
        <f t="shared" si="96"/>
        <v>#N/A</v>
      </c>
      <c r="Y657" s="22">
        <f t="shared" si="97"/>
        <v>3.3070352254096114</v>
      </c>
    </row>
    <row r="658" spans="1:25" x14ac:dyDescent="0.2">
      <c r="A658" s="47"/>
      <c r="B658" s="2" t="s">
        <v>668</v>
      </c>
      <c r="C658" s="34">
        <v>6</v>
      </c>
      <c r="F658" s="6">
        <v>3.0362458077369165</v>
      </c>
      <c r="G658" s="1">
        <v>3.287590963684655</v>
      </c>
      <c r="H658" s="7">
        <v>0.92354731512400901</v>
      </c>
      <c r="I658" s="6" t="e">
        <v>#N/A</v>
      </c>
      <c r="J658" s="1" t="e">
        <v>#N/A</v>
      </c>
      <c r="K658" s="7" t="e">
        <v>#N/A</v>
      </c>
      <c r="L658" s="6" t="s">
        <v>1324</v>
      </c>
      <c r="O658" s="2" t="s">
        <v>1468</v>
      </c>
      <c r="P658" s="2" t="s">
        <v>1478</v>
      </c>
      <c r="Q658" s="45">
        <v>2</v>
      </c>
      <c r="R658" s="22">
        <f t="shared" si="90"/>
        <v>0</v>
      </c>
      <c r="S658" s="22">
        <f t="shared" si="91"/>
        <v>0</v>
      </c>
      <c r="T658" s="22" t="e">
        <f t="shared" si="92"/>
        <v>#N/A</v>
      </c>
      <c r="U658" s="22" t="e">
        <f t="shared" si="93"/>
        <v>#N/A</v>
      </c>
      <c r="V658" s="22">
        <f t="shared" si="94"/>
        <v>1</v>
      </c>
      <c r="W658" s="22">
        <f t="shared" si="95"/>
        <v>0</v>
      </c>
      <c r="X658" s="22">
        <f t="shared" si="96"/>
        <v>3.287590963684655</v>
      </c>
      <c r="Y658" s="22" t="e">
        <f t="shared" si="97"/>
        <v>#N/A</v>
      </c>
    </row>
    <row r="659" spans="1:25" x14ac:dyDescent="0.2">
      <c r="A659" s="47"/>
      <c r="B659" s="2" t="s">
        <v>669</v>
      </c>
      <c r="C659" s="34">
        <v>7</v>
      </c>
      <c r="F659" s="6">
        <v>3.0590146460911236</v>
      </c>
      <c r="G659" s="1">
        <v>3.2719920646473213</v>
      </c>
      <c r="H659" s="7">
        <v>0.9349089440474686</v>
      </c>
      <c r="I659" s="6" t="e">
        <v>#N/A</v>
      </c>
      <c r="J659" s="1" t="e">
        <v>#N/A</v>
      </c>
      <c r="K659" s="7" t="e">
        <v>#N/A</v>
      </c>
      <c r="L659" s="6" t="s">
        <v>1324</v>
      </c>
      <c r="O659" s="2" t="s">
        <v>1468</v>
      </c>
      <c r="P659" s="2" t="s">
        <v>1478</v>
      </c>
      <c r="Q659" s="45">
        <v>2</v>
      </c>
      <c r="R659" s="22">
        <f t="shared" si="90"/>
        <v>0</v>
      </c>
      <c r="S659" s="22">
        <f t="shared" si="91"/>
        <v>0</v>
      </c>
      <c r="T659" s="22" t="e">
        <f t="shared" si="92"/>
        <v>#N/A</v>
      </c>
      <c r="U659" s="22" t="e">
        <f t="shared" si="93"/>
        <v>#N/A</v>
      </c>
      <c r="V659" s="22">
        <f t="shared" si="94"/>
        <v>1</v>
      </c>
      <c r="W659" s="22">
        <f t="shared" si="95"/>
        <v>0</v>
      </c>
      <c r="X659" s="22">
        <f t="shared" si="96"/>
        <v>3.2719920646473213</v>
      </c>
      <c r="Y659" s="22" t="e">
        <f t="shared" si="97"/>
        <v>#N/A</v>
      </c>
    </row>
    <row r="660" spans="1:25" x14ac:dyDescent="0.2">
      <c r="A660" s="47"/>
      <c r="B660" s="2" t="s">
        <v>670</v>
      </c>
      <c r="E660" s="34">
        <v>6</v>
      </c>
      <c r="F660" s="6">
        <v>3.0653078964436835</v>
      </c>
      <c r="G660" s="1">
        <v>3.2530961658433957</v>
      </c>
      <c r="H660" s="7">
        <v>0.94227398766398707</v>
      </c>
      <c r="I660" s="6" t="e">
        <v>#N/A</v>
      </c>
      <c r="J660" s="1" t="e">
        <v>#N/A</v>
      </c>
      <c r="K660" s="7" t="e">
        <v>#N/A</v>
      </c>
      <c r="L660" s="6" t="s">
        <v>1324</v>
      </c>
      <c r="O660" s="2" t="s">
        <v>1468</v>
      </c>
      <c r="P660" s="2" t="s">
        <v>1478</v>
      </c>
      <c r="Q660" s="45">
        <v>2</v>
      </c>
      <c r="R660" s="22">
        <f t="shared" si="90"/>
        <v>0</v>
      </c>
      <c r="S660" s="22">
        <f t="shared" si="91"/>
        <v>0</v>
      </c>
      <c r="T660" s="22" t="e">
        <f t="shared" si="92"/>
        <v>#N/A</v>
      </c>
      <c r="U660" s="22" t="e">
        <f t="shared" si="93"/>
        <v>#N/A</v>
      </c>
      <c r="V660" s="22">
        <f t="shared" si="94"/>
        <v>1</v>
      </c>
      <c r="W660" s="22">
        <f t="shared" si="95"/>
        <v>0</v>
      </c>
      <c r="X660" s="22">
        <f t="shared" si="96"/>
        <v>3.2530961658433957</v>
      </c>
      <c r="Y660" s="22" t="e">
        <f t="shared" si="97"/>
        <v>#N/A</v>
      </c>
    </row>
    <row r="661" spans="1:25" x14ac:dyDescent="0.2">
      <c r="A661" s="47"/>
      <c r="B661" s="2" t="s">
        <v>671</v>
      </c>
      <c r="E661" s="34">
        <v>6</v>
      </c>
      <c r="F661" s="6">
        <v>3.1335437008281852</v>
      </c>
      <c r="G661" s="1">
        <v>3.3069636263081277</v>
      </c>
      <c r="H661" s="7">
        <v>0.94755916753957548</v>
      </c>
      <c r="I661" s="6">
        <v>0</v>
      </c>
      <c r="J661" s="1">
        <v>0</v>
      </c>
      <c r="K661" s="7" t="s">
        <v>11</v>
      </c>
      <c r="L661" s="6" t="s">
        <v>1324</v>
      </c>
      <c r="O661" s="2" t="s">
        <v>1468</v>
      </c>
      <c r="P661" s="2" t="s">
        <v>1478</v>
      </c>
      <c r="Q661" s="45">
        <v>2</v>
      </c>
      <c r="R661" s="22">
        <f t="shared" si="90"/>
        <v>0</v>
      </c>
      <c r="S661" s="22">
        <f t="shared" si="91"/>
        <v>0</v>
      </c>
      <c r="T661" s="22" t="e">
        <f t="shared" si="92"/>
        <v>#N/A</v>
      </c>
      <c r="U661" s="22" t="e">
        <f t="shared" si="93"/>
        <v>#N/A</v>
      </c>
      <c r="V661" s="22">
        <f t="shared" si="94"/>
        <v>1</v>
      </c>
      <c r="W661" s="22">
        <f t="shared" si="95"/>
        <v>0</v>
      </c>
      <c r="X661" s="22">
        <f t="shared" si="96"/>
        <v>3.3069636263081277</v>
      </c>
      <c r="Y661" s="22" t="e">
        <f t="shared" si="97"/>
        <v>#N/A</v>
      </c>
    </row>
    <row r="662" spans="1:25" ht="48" x14ac:dyDescent="0.2">
      <c r="A662" s="47"/>
      <c r="B662" s="2" t="s">
        <v>672</v>
      </c>
      <c r="C662" s="34">
        <v>6</v>
      </c>
      <c r="F662" s="6">
        <v>2.758423553408722</v>
      </c>
      <c r="G662" s="1">
        <v>3.0589622910137351</v>
      </c>
      <c r="H662" s="7">
        <v>0.9017514081530521</v>
      </c>
      <c r="I662" s="6">
        <v>0</v>
      </c>
      <c r="J662" s="1">
        <v>0</v>
      </c>
      <c r="K662" s="7" t="s">
        <v>11</v>
      </c>
      <c r="M662" s="1" t="s">
        <v>1349</v>
      </c>
      <c r="N662" s="23" t="s">
        <v>1580</v>
      </c>
      <c r="O662" s="2" t="s">
        <v>1468</v>
      </c>
      <c r="P662" s="2" t="s">
        <v>1478</v>
      </c>
      <c r="Q662" s="45">
        <v>3</v>
      </c>
      <c r="R662" s="22">
        <f t="shared" si="90"/>
        <v>0</v>
      </c>
      <c r="S662" s="22">
        <f t="shared" si="91"/>
        <v>0</v>
      </c>
      <c r="T662" s="22" t="e">
        <f t="shared" si="92"/>
        <v>#N/A</v>
      </c>
      <c r="U662" s="22" t="e">
        <f t="shared" si="93"/>
        <v>#N/A</v>
      </c>
      <c r="V662" s="22">
        <f t="shared" si="94"/>
        <v>1</v>
      </c>
      <c r="W662" s="22">
        <f t="shared" si="95"/>
        <v>0</v>
      </c>
      <c r="X662" s="22">
        <f t="shared" si="96"/>
        <v>3.0589622910137351</v>
      </c>
      <c r="Y662" s="22" t="e">
        <f t="shared" si="97"/>
        <v>#N/A</v>
      </c>
    </row>
    <row r="663" spans="1:25" x14ac:dyDescent="0.2">
      <c r="A663" s="47"/>
      <c r="B663" s="2" t="s">
        <v>673</v>
      </c>
      <c r="C663" s="34">
        <v>6</v>
      </c>
      <c r="F663" s="6">
        <v>3.0181438741385409</v>
      </c>
      <c r="G663" s="1">
        <v>3.2265062902038486</v>
      </c>
      <c r="H663" s="7">
        <v>0.93542166128796123</v>
      </c>
      <c r="I663" s="6">
        <v>0</v>
      </c>
      <c r="J663" s="1">
        <v>0</v>
      </c>
      <c r="K663" s="7" t="s">
        <v>11</v>
      </c>
      <c r="L663" s="6" t="s">
        <v>1324</v>
      </c>
      <c r="O663" s="2" t="s">
        <v>1468</v>
      </c>
      <c r="P663" s="2" t="s">
        <v>1478</v>
      </c>
      <c r="Q663" s="45">
        <v>2</v>
      </c>
      <c r="R663" s="22">
        <f t="shared" si="90"/>
        <v>0</v>
      </c>
      <c r="S663" s="22">
        <f t="shared" si="91"/>
        <v>0</v>
      </c>
      <c r="T663" s="22" t="e">
        <f t="shared" si="92"/>
        <v>#N/A</v>
      </c>
      <c r="U663" s="22" t="e">
        <f t="shared" si="93"/>
        <v>#N/A</v>
      </c>
      <c r="V663" s="22">
        <f t="shared" si="94"/>
        <v>1</v>
      </c>
      <c r="W663" s="22">
        <f t="shared" si="95"/>
        <v>0</v>
      </c>
      <c r="X663" s="22">
        <f t="shared" si="96"/>
        <v>3.2265062902038486</v>
      </c>
      <c r="Y663" s="22" t="e">
        <f t="shared" si="97"/>
        <v>#N/A</v>
      </c>
    </row>
    <row r="664" spans="1:25" x14ac:dyDescent="0.2">
      <c r="A664" s="47"/>
      <c r="B664" s="2" t="s">
        <v>674</v>
      </c>
      <c r="E664" s="34">
        <v>6</v>
      </c>
      <c r="F664" s="6">
        <v>3.0547720054040042</v>
      </c>
      <c r="G664" s="1">
        <v>3.2822491469899115</v>
      </c>
      <c r="H664" s="7">
        <v>0.93069473662761937</v>
      </c>
      <c r="I664" s="6">
        <v>0</v>
      </c>
      <c r="J664" s="1">
        <v>0</v>
      </c>
      <c r="K664" s="7" t="s">
        <v>11</v>
      </c>
      <c r="L664" s="6" t="s">
        <v>1324</v>
      </c>
      <c r="O664" s="2" t="s">
        <v>1468</v>
      </c>
      <c r="P664" s="2" t="s">
        <v>1478</v>
      </c>
      <c r="Q664" s="45">
        <v>2</v>
      </c>
      <c r="R664" s="22">
        <f t="shared" si="90"/>
        <v>0</v>
      </c>
      <c r="S664" s="22">
        <f t="shared" si="91"/>
        <v>0</v>
      </c>
      <c r="T664" s="22" t="e">
        <f t="shared" si="92"/>
        <v>#N/A</v>
      </c>
      <c r="U664" s="22" t="e">
        <f t="shared" si="93"/>
        <v>#N/A</v>
      </c>
      <c r="V664" s="22">
        <f t="shared" si="94"/>
        <v>1</v>
      </c>
      <c r="W664" s="22">
        <f t="shared" si="95"/>
        <v>0</v>
      </c>
      <c r="X664" s="22">
        <f t="shared" si="96"/>
        <v>3.2822491469899115</v>
      </c>
      <c r="Y664" s="22" t="e">
        <f t="shared" si="97"/>
        <v>#N/A</v>
      </c>
    </row>
    <row r="665" spans="1:25" x14ac:dyDescent="0.2">
      <c r="A665" s="47"/>
      <c r="B665" s="2" t="s">
        <v>675</v>
      </c>
      <c r="E665" s="34">
        <v>6</v>
      </c>
      <c r="F665" s="6">
        <v>3.1181287729983187</v>
      </c>
      <c r="G665" s="1">
        <v>3.2718780971332047</v>
      </c>
      <c r="H665" s="7">
        <v>0.95300884703815836</v>
      </c>
      <c r="I665" s="6">
        <v>0</v>
      </c>
      <c r="J665" s="1">
        <v>0</v>
      </c>
      <c r="K665" s="7" t="s">
        <v>11</v>
      </c>
      <c r="L665" s="6" t="s">
        <v>1324</v>
      </c>
      <c r="P665" s="2" t="s">
        <v>1478</v>
      </c>
      <c r="Q665" s="45">
        <v>4</v>
      </c>
      <c r="R665" s="22">
        <f t="shared" si="90"/>
        <v>0</v>
      </c>
      <c r="S665" s="22">
        <f t="shared" si="91"/>
        <v>0</v>
      </c>
      <c r="T665" s="22" t="e">
        <f t="shared" si="92"/>
        <v>#N/A</v>
      </c>
      <c r="U665" s="22" t="e">
        <f t="shared" si="93"/>
        <v>#N/A</v>
      </c>
      <c r="V665" s="22">
        <f t="shared" si="94"/>
        <v>1</v>
      </c>
      <c r="W665" s="22">
        <f t="shared" si="95"/>
        <v>0</v>
      </c>
      <c r="X665" s="22">
        <f t="shared" si="96"/>
        <v>3.2718780971332047</v>
      </c>
      <c r="Y665" s="22" t="e">
        <f t="shared" si="97"/>
        <v>#N/A</v>
      </c>
    </row>
    <row r="666" spans="1:25" x14ac:dyDescent="0.2">
      <c r="A666" s="47"/>
      <c r="B666" s="2" t="s">
        <v>676</v>
      </c>
      <c r="C666" s="34">
        <v>5</v>
      </c>
      <c r="F666" s="6">
        <v>3.0663685566154637</v>
      </c>
      <c r="G666" s="1">
        <v>3.2813574075252845</v>
      </c>
      <c r="H666" s="7">
        <v>0.93448173295088877</v>
      </c>
      <c r="I666" s="6">
        <v>0</v>
      </c>
      <c r="J666" s="1">
        <v>0</v>
      </c>
      <c r="K666" s="7" t="s">
        <v>11</v>
      </c>
      <c r="L666" s="6" t="s">
        <v>1324</v>
      </c>
      <c r="O666" s="2" t="s">
        <v>1468</v>
      </c>
      <c r="P666" s="2" t="s">
        <v>1478</v>
      </c>
      <c r="Q666" s="45">
        <v>2</v>
      </c>
      <c r="R666" s="22">
        <f t="shared" si="90"/>
        <v>0</v>
      </c>
      <c r="S666" s="22">
        <f t="shared" si="91"/>
        <v>0</v>
      </c>
      <c r="T666" s="22" t="e">
        <f t="shared" si="92"/>
        <v>#N/A</v>
      </c>
      <c r="U666" s="22" t="e">
        <f t="shared" si="93"/>
        <v>#N/A</v>
      </c>
      <c r="V666" s="22">
        <f t="shared" si="94"/>
        <v>1</v>
      </c>
      <c r="W666" s="22">
        <f t="shared" si="95"/>
        <v>0</v>
      </c>
      <c r="X666" s="22">
        <f t="shared" si="96"/>
        <v>3.2813574075252845</v>
      </c>
      <c r="Y666" s="22" t="e">
        <f t="shared" si="97"/>
        <v>#N/A</v>
      </c>
    </row>
    <row r="667" spans="1:25" x14ac:dyDescent="0.2">
      <c r="A667" s="47"/>
      <c r="B667" s="2" t="s">
        <v>677</v>
      </c>
      <c r="C667" s="34">
        <v>6</v>
      </c>
      <c r="F667" s="6">
        <v>2.7251895346929542</v>
      </c>
      <c r="G667" s="1">
        <v>3.0086426443022369</v>
      </c>
      <c r="H667" s="7">
        <v>0.90578704647888786</v>
      </c>
      <c r="I667" s="6">
        <v>0</v>
      </c>
      <c r="J667" s="1">
        <v>0</v>
      </c>
      <c r="K667" s="7" t="s">
        <v>11</v>
      </c>
      <c r="L667" s="6" t="s">
        <v>1324</v>
      </c>
      <c r="O667" s="2" t="s">
        <v>1468</v>
      </c>
      <c r="P667" s="2" t="s">
        <v>1478</v>
      </c>
      <c r="Q667" s="45">
        <v>2</v>
      </c>
      <c r="R667" s="22">
        <f t="shared" si="90"/>
        <v>0</v>
      </c>
      <c r="S667" s="22">
        <f t="shared" si="91"/>
        <v>0</v>
      </c>
      <c r="T667" s="22" t="e">
        <f t="shared" si="92"/>
        <v>#N/A</v>
      </c>
      <c r="U667" s="22" t="e">
        <f t="shared" si="93"/>
        <v>#N/A</v>
      </c>
      <c r="V667" s="22">
        <f t="shared" si="94"/>
        <v>1</v>
      </c>
      <c r="W667" s="22">
        <f t="shared" si="95"/>
        <v>0</v>
      </c>
      <c r="X667" s="22">
        <f t="shared" si="96"/>
        <v>3.0086426443022369</v>
      </c>
      <c r="Y667" s="22" t="e">
        <f t="shared" si="97"/>
        <v>#N/A</v>
      </c>
    </row>
    <row r="668" spans="1:25" x14ac:dyDescent="0.2">
      <c r="A668" s="47"/>
      <c r="B668" s="2" t="s">
        <v>678</v>
      </c>
      <c r="C668" s="34">
        <v>6</v>
      </c>
      <c r="F668" s="6">
        <v>3.0007490473213516</v>
      </c>
      <c r="G668" s="1">
        <v>3.1935895050240881</v>
      </c>
      <c r="H668" s="7">
        <v>0.93961639171240885</v>
      </c>
      <c r="I668" s="6" t="e">
        <v>#N/A</v>
      </c>
      <c r="J668" s="1" t="e">
        <v>#N/A</v>
      </c>
      <c r="K668" s="7" t="e">
        <v>#N/A</v>
      </c>
      <c r="L668" s="6" t="s">
        <v>1324</v>
      </c>
      <c r="O668" s="2" t="s">
        <v>1468</v>
      </c>
      <c r="P668" s="2" t="s">
        <v>1478</v>
      </c>
      <c r="Q668" s="45">
        <v>2</v>
      </c>
      <c r="R668" s="22">
        <f t="shared" si="90"/>
        <v>0</v>
      </c>
      <c r="S668" s="22">
        <f t="shared" si="91"/>
        <v>0</v>
      </c>
      <c r="T668" s="22" t="e">
        <f t="shared" si="92"/>
        <v>#N/A</v>
      </c>
      <c r="U668" s="22" t="e">
        <f t="shared" si="93"/>
        <v>#N/A</v>
      </c>
      <c r="V668" s="22">
        <f t="shared" si="94"/>
        <v>1</v>
      </c>
      <c r="W668" s="22">
        <f t="shared" si="95"/>
        <v>0</v>
      </c>
      <c r="X668" s="22">
        <f t="shared" si="96"/>
        <v>3.1935895050240881</v>
      </c>
      <c r="Y668" s="22" t="e">
        <f t="shared" si="97"/>
        <v>#N/A</v>
      </c>
    </row>
    <row r="669" spans="1:25" x14ac:dyDescent="0.2">
      <c r="A669" s="47"/>
      <c r="B669" s="2" t="s">
        <v>679</v>
      </c>
      <c r="C669" s="34">
        <v>5</v>
      </c>
      <c r="F669" s="6">
        <v>3.0344073301058314</v>
      </c>
      <c r="G669" s="1">
        <v>3.2381296020028301</v>
      </c>
      <c r="H669" s="7">
        <v>0.93708643663583036</v>
      </c>
      <c r="I669" s="6" t="e">
        <v>#N/A</v>
      </c>
      <c r="J669" s="1" t="e">
        <v>#N/A</v>
      </c>
      <c r="K669" s="7" t="e">
        <v>#N/A</v>
      </c>
      <c r="L669" s="6" t="s">
        <v>1324</v>
      </c>
      <c r="P669" s="2" t="s">
        <v>1478</v>
      </c>
      <c r="Q669" s="45">
        <v>4</v>
      </c>
      <c r="R669" s="22">
        <f t="shared" si="90"/>
        <v>0</v>
      </c>
      <c r="S669" s="22">
        <f t="shared" si="91"/>
        <v>0</v>
      </c>
      <c r="T669" s="22" t="e">
        <f t="shared" si="92"/>
        <v>#N/A</v>
      </c>
      <c r="U669" s="22" t="e">
        <f t="shared" si="93"/>
        <v>#N/A</v>
      </c>
      <c r="V669" s="22">
        <f t="shared" si="94"/>
        <v>1</v>
      </c>
      <c r="W669" s="22">
        <f t="shared" si="95"/>
        <v>0</v>
      </c>
      <c r="X669" s="22">
        <f t="shared" si="96"/>
        <v>3.2381296020028301</v>
      </c>
      <c r="Y669" s="22" t="e">
        <f t="shared" si="97"/>
        <v>#N/A</v>
      </c>
    </row>
    <row r="670" spans="1:25" ht="48" x14ac:dyDescent="0.2">
      <c r="A670" s="47"/>
      <c r="B670" s="2" t="s">
        <v>680</v>
      </c>
      <c r="C670" s="34">
        <v>6</v>
      </c>
      <c r="F670" s="6">
        <v>3.0935921676911455</v>
      </c>
      <c r="G670" s="1">
        <v>3.2449647061385489</v>
      </c>
      <c r="H670" s="7">
        <v>0.95335156090879825</v>
      </c>
      <c r="I670" s="6">
        <v>0</v>
      </c>
      <c r="J670" s="1">
        <v>0</v>
      </c>
      <c r="K670" s="7" t="s">
        <v>11</v>
      </c>
      <c r="M670" s="1" t="s">
        <v>1391</v>
      </c>
      <c r="N670" s="23" t="s">
        <v>1586</v>
      </c>
      <c r="O670" s="2" t="s">
        <v>1468</v>
      </c>
      <c r="P670" s="2" t="s">
        <v>1478</v>
      </c>
      <c r="Q670" s="45">
        <v>3</v>
      </c>
      <c r="R670" s="22">
        <f t="shared" si="90"/>
        <v>0</v>
      </c>
      <c r="S670" s="22">
        <f t="shared" si="91"/>
        <v>0</v>
      </c>
      <c r="T670" s="22" t="e">
        <f t="shared" si="92"/>
        <v>#N/A</v>
      </c>
      <c r="U670" s="22" t="e">
        <f t="shared" si="93"/>
        <v>#N/A</v>
      </c>
      <c r="V670" s="22">
        <f t="shared" si="94"/>
        <v>1</v>
      </c>
      <c r="W670" s="22">
        <f t="shared" si="95"/>
        <v>0</v>
      </c>
      <c r="X670" s="22">
        <f t="shared" si="96"/>
        <v>3.2449647061385489</v>
      </c>
      <c r="Y670" s="22" t="e">
        <f t="shared" si="97"/>
        <v>#N/A</v>
      </c>
    </row>
    <row r="671" spans="1:25" ht="45" x14ac:dyDescent="0.2">
      <c r="A671" s="47"/>
      <c r="B671" s="2" t="s">
        <v>681</v>
      </c>
      <c r="C671" s="34">
        <v>7</v>
      </c>
      <c r="F671" s="6">
        <v>2.801203513670508</v>
      </c>
      <c r="G671" s="1">
        <v>3.005697254528541</v>
      </c>
      <c r="H671" s="7">
        <v>0.93196462466406693</v>
      </c>
      <c r="I671" s="6">
        <v>0</v>
      </c>
      <c r="J671" s="1">
        <v>0</v>
      </c>
      <c r="K671" s="7" t="s">
        <v>11</v>
      </c>
      <c r="M671" s="1" t="s">
        <v>1349</v>
      </c>
      <c r="N671" s="23" t="s">
        <v>1587</v>
      </c>
      <c r="O671" s="2" t="s">
        <v>1468</v>
      </c>
      <c r="P671" s="2" t="s">
        <v>1478</v>
      </c>
      <c r="Q671" s="45">
        <v>3</v>
      </c>
      <c r="R671" s="22">
        <f t="shared" si="90"/>
        <v>0</v>
      </c>
      <c r="S671" s="22">
        <f t="shared" si="91"/>
        <v>0</v>
      </c>
      <c r="T671" s="22" t="e">
        <f t="shared" si="92"/>
        <v>#N/A</v>
      </c>
      <c r="U671" s="22" t="e">
        <f t="shared" si="93"/>
        <v>#N/A</v>
      </c>
      <c r="V671" s="22">
        <f t="shared" si="94"/>
        <v>1</v>
      </c>
      <c r="W671" s="22">
        <f t="shared" si="95"/>
        <v>0</v>
      </c>
      <c r="X671" s="22">
        <f t="shared" si="96"/>
        <v>3.005697254528541</v>
      </c>
      <c r="Y671" s="22" t="e">
        <f t="shared" si="97"/>
        <v>#N/A</v>
      </c>
    </row>
    <row r="672" spans="1:25" x14ac:dyDescent="0.2">
      <c r="A672" s="47"/>
      <c r="B672" s="2" t="s">
        <v>682</v>
      </c>
      <c r="C672" s="34">
        <v>7</v>
      </c>
      <c r="F672" s="6">
        <v>2.6954910498831191</v>
      </c>
      <c r="G672" s="1">
        <v>3.0411157789905006</v>
      </c>
      <c r="H672" s="7">
        <v>0.88634936838145906</v>
      </c>
      <c r="I672" s="6">
        <v>0</v>
      </c>
      <c r="J672" s="1">
        <v>0</v>
      </c>
      <c r="K672" s="7" t="s">
        <v>11</v>
      </c>
      <c r="L672" s="6" t="s">
        <v>1324</v>
      </c>
      <c r="O672" s="2" t="s">
        <v>1468</v>
      </c>
      <c r="P672" s="2" t="s">
        <v>1478</v>
      </c>
      <c r="Q672" s="45">
        <v>2</v>
      </c>
      <c r="R672" s="22">
        <f t="shared" si="90"/>
        <v>0</v>
      </c>
      <c r="S672" s="22">
        <f t="shared" si="91"/>
        <v>0</v>
      </c>
      <c r="T672" s="22" t="e">
        <f t="shared" si="92"/>
        <v>#N/A</v>
      </c>
      <c r="U672" s="22" t="e">
        <f t="shared" si="93"/>
        <v>#N/A</v>
      </c>
      <c r="V672" s="22">
        <f t="shared" si="94"/>
        <v>1</v>
      </c>
      <c r="W672" s="22">
        <f t="shared" si="95"/>
        <v>0</v>
      </c>
      <c r="X672" s="22">
        <f t="shared" si="96"/>
        <v>3.0411157789905006</v>
      </c>
      <c r="Y672" s="22" t="e">
        <f t="shared" si="97"/>
        <v>#N/A</v>
      </c>
    </row>
    <row r="673" spans="1:25" x14ac:dyDescent="0.2">
      <c r="A673" s="47"/>
      <c r="B673" s="2" t="s">
        <v>683</v>
      </c>
      <c r="C673" s="34">
        <v>6</v>
      </c>
      <c r="F673" s="6">
        <v>3.2003652916503142</v>
      </c>
      <c r="G673" s="1">
        <v>3.1913553637287086</v>
      </c>
      <c r="H673" s="7">
        <v>1.0028232292849639</v>
      </c>
      <c r="I673" s="6">
        <v>0</v>
      </c>
      <c r="J673" s="1">
        <v>0</v>
      </c>
      <c r="K673" s="7" t="s">
        <v>11</v>
      </c>
      <c r="L673" s="6" t="s">
        <v>1324</v>
      </c>
      <c r="O673" s="2" t="s">
        <v>1468</v>
      </c>
      <c r="P673" s="2" t="s">
        <v>1478</v>
      </c>
      <c r="Q673" s="45">
        <v>2</v>
      </c>
      <c r="R673" s="22">
        <f t="shared" si="90"/>
        <v>0</v>
      </c>
      <c r="S673" s="22">
        <f t="shared" si="91"/>
        <v>0</v>
      </c>
      <c r="T673" s="22" t="e">
        <f t="shared" si="92"/>
        <v>#N/A</v>
      </c>
      <c r="U673" s="22" t="e">
        <f t="shared" si="93"/>
        <v>#N/A</v>
      </c>
      <c r="V673" s="22">
        <f t="shared" si="94"/>
        <v>1</v>
      </c>
      <c r="W673" s="22">
        <f t="shared" si="95"/>
        <v>0</v>
      </c>
      <c r="X673" s="22">
        <f t="shared" si="96"/>
        <v>3.1913553637287086</v>
      </c>
      <c r="Y673" s="22" t="e">
        <f t="shared" si="97"/>
        <v>#N/A</v>
      </c>
    </row>
    <row r="674" spans="1:25" ht="48" x14ac:dyDescent="0.2">
      <c r="A674" s="47"/>
      <c r="B674" s="2" t="s">
        <v>684</v>
      </c>
      <c r="C674" s="34">
        <v>6</v>
      </c>
      <c r="F674" s="6">
        <v>3.0490444404763934</v>
      </c>
      <c r="G674" s="1">
        <v>3.2336412911762493</v>
      </c>
      <c r="H674" s="7">
        <v>0.94291362767924447</v>
      </c>
      <c r="I674" s="6">
        <v>0</v>
      </c>
      <c r="J674" s="1">
        <v>0</v>
      </c>
      <c r="K674" s="7" t="s">
        <v>11</v>
      </c>
      <c r="M674" s="1" t="s">
        <v>1391</v>
      </c>
      <c r="N674" s="23" t="s">
        <v>1586</v>
      </c>
      <c r="O674" s="2" t="s">
        <v>1468</v>
      </c>
      <c r="P674" s="2" t="s">
        <v>1478</v>
      </c>
      <c r="Q674" s="45">
        <v>2</v>
      </c>
      <c r="R674" s="22">
        <f t="shared" si="90"/>
        <v>0</v>
      </c>
      <c r="S674" s="22">
        <f t="shared" si="91"/>
        <v>0</v>
      </c>
      <c r="T674" s="22" t="e">
        <f t="shared" si="92"/>
        <v>#N/A</v>
      </c>
      <c r="U674" s="22" t="e">
        <f t="shared" si="93"/>
        <v>#N/A</v>
      </c>
      <c r="V674" s="22">
        <f t="shared" si="94"/>
        <v>1</v>
      </c>
      <c r="W674" s="22">
        <f t="shared" si="95"/>
        <v>0</v>
      </c>
      <c r="X674" s="22">
        <f t="shared" si="96"/>
        <v>3.2336412911762493</v>
      </c>
      <c r="Y674" s="22" t="e">
        <f t="shared" si="97"/>
        <v>#N/A</v>
      </c>
    </row>
    <row r="675" spans="1:25" x14ac:dyDescent="0.2">
      <c r="A675" s="47"/>
      <c r="B675" s="2" t="s">
        <v>685</v>
      </c>
      <c r="C675" s="34">
        <v>7</v>
      </c>
      <c r="F675" s="6">
        <v>2.7987286399363556</v>
      </c>
      <c r="G675" s="1">
        <v>3.0019703915288707</v>
      </c>
      <c r="H675" s="7">
        <v>0.93229721646621355</v>
      </c>
      <c r="I675" s="6" t="e">
        <v>#N/A</v>
      </c>
      <c r="J675" s="1" t="e">
        <v>#N/A</v>
      </c>
      <c r="K675" s="7" t="e">
        <v>#N/A</v>
      </c>
      <c r="L675" s="6" t="s">
        <v>1324</v>
      </c>
      <c r="O675" s="2" t="s">
        <v>1468</v>
      </c>
      <c r="P675" s="2" t="s">
        <v>1478</v>
      </c>
      <c r="Q675" s="45">
        <v>2</v>
      </c>
      <c r="R675" s="22">
        <f t="shared" si="90"/>
        <v>0</v>
      </c>
      <c r="S675" s="22">
        <f t="shared" si="91"/>
        <v>0</v>
      </c>
      <c r="T675" s="22" t="e">
        <f t="shared" si="92"/>
        <v>#N/A</v>
      </c>
      <c r="U675" s="22" t="e">
        <f t="shared" si="93"/>
        <v>#N/A</v>
      </c>
      <c r="V675" s="22">
        <f t="shared" si="94"/>
        <v>1</v>
      </c>
      <c r="W675" s="22">
        <f t="shared" si="95"/>
        <v>0</v>
      </c>
      <c r="X675" s="22">
        <f t="shared" si="96"/>
        <v>3.0019703915288707</v>
      </c>
      <c r="Y675" s="22" t="e">
        <f t="shared" si="97"/>
        <v>#N/A</v>
      </c>
    </row>
    <row r="676" spans="1:25" x14ac:dyDescent="0.2">
      <c r="A676" s="47"/>
      <c r="B676" s="2" t="s">
        <v>686</v>
      </c>
      <c r="E676" s="34">
        <v>6</v>
      </c>
      <c r="F676" s="6">
        <v>3.1607673119038675</v>
      </c>
      <c r="G676" s="1">
        <v>3.1203875320863594</v>
      </c>
      <c r="H676" s="7">
        <v>1.0129406297782857</v>
      </c>
      <c r="I676" s="6">
        <v>0</v>
      </c>
      <c r="J676" s="1">
        <v>0</v>
      </c>
      <c r="K676" s="7" t="s">
        <v>11</v>
      </c>
      <c r="L676" s="6" t="s">
        <v>1324</v>
      </c>
      <c r="O676" s="2" t="s">
        <v>1468</v>
      </c>
      <c r="P676" s="2" t="s">
        <v>1477</v>
      </c>
      <c r="Q676" s="45">
        <v>2</v>
      </c>
      <c r="R676" s="22">
        <f t="shared" si="90"/>
        <v>0</v>
      </c>
      <c r="S676" s="22">
        <f t="shared" si="91"/>
        <v>0</v>
      </c>
      <c r="T676" s="22" t="e">
        <f t="shared" si="92"/>
        <v>#N/A</v>
      </c>
      <c r="U676" s="22" t="e">
        <f t="shared" si="93"/>
        <v>#N/A</v>
      </c>
      <c r="V676" s="22">
        <f t="shared" si="94"/>
        <v>0</v>
      </c>
      <c r="W676" s="22">
        <f t="shared" si="95"/>
        <v>1</v>
      </c>
      <c r="X676" s="22" t="e">
        <f t="shared" si="96"/>
        <v>#N/A</v>
      </c>
      <c r="Y676" s="22">
        <f t="shared" si="97"/>
        <v>3.1203875320863594</v>
      </c>
    </row>
    <row r="677" spans="1:25" ht="48" x14ac:dyDescent="0.2">
      <c r="A677" s="47"/>
      <c r="B677" s="2" t="s">
        <v>687</v>
      </c>
      <c r="E677" s="34">
        <v>6</v>
      </c>
      <c r="F677" s="6">
        <v>3.0518728676011393</v>
      </c>
      <c r="G677" s="1">
        <v>3.1496594017868027</v>
      </c>
      <c r="H677" s="7">
        <v>0.96895329884552306</v>
      </c>
      <c r="I677" s="6">
        <v>0</v>
      </c>
      <c r="J677" s="1">
        <v>0</v>
      </c>
      <c r="K677" s="7" t="s">
        <v>11</v>
      </c>
      <c r="M677" s="1" t="s">
        <v>1391</v>
      </c>
      <c r="N677" s="23" t="s">
        <v>1586</v>
      </c>
      <c r="O677" s="2" t="s">
        <v>1468</v>
      </c>
      <c r="P677" s="2" t="s">
        <v>1477</v>
      </c>
      <c r="Q677" s="45">
        <v>3</v>
      </c>
      <c r="R677" s="22">
        <f t="shared" si="90"/>
        <v>0</v>
      </c>
      <c r="S677" s="22">
        <f t="shared" si="91"/>
        <v>0</v>
      </c>
      <c r="T677" s="22" t="e">
        <f t="shared" si="92"/>
        <v>#N/A</v>
      </c>
      <c r="U677" s="22" t="e">
        <f t="shared" si="93"/>
        <v>#N/A</v>
      </c>
      <c r="V677" s="22">
        <f t="shared" si="94"/>
        <v>0</v>
      </c>
      <c r="W677" s="22">
        <f t="shared" si="95"/>
        <v>1</v>
      </c>
      <c r="X677" s="22" t="e">
        <f t="shared" si="96"/>
        <v>#N/A</v>
      </c>
      <c r="Y677" s="22">
        <f t="shared" si="97"/>
        <v>3.1496594017868027</v>
      </c>
    </row>
    <row r="678" spans="1:25" ht="48" x14ac:dyDescent="0.2">
      <c r="A678" s="47"/>
      <c r="B678" s="2" t="s">
        <v>688</v>
      </c>
      <c r="E678" s="34">
        <v>6</v>
      </c>
      <c r="F678" s="6">
        <v>3.0582368286318182</v>
      </c>
      <c r="G678" s="1">
        <v>3.2358238389652798</v>
      </c>
      <c r="H678" s="7">
        <v>0.94511845540075856</v>
      </c>
      <c r="I678" s="6">
        <v>0</v>
      </c>
      <c r="J678" s="1">
        <v>0</v>
      </c>
      <c r="K678" s="7" t="s">
        <v>11</v>
      </c>
      <c r="M678" s="1" t="s">
        <v>1391</v>
      </c>
      <c r="N678" s="23" t="s">
        <v>1586</v>
      </c>
      <c r="O678" s="2" t="s">
        <v>1468</v>
      </c>
      <c r="P678" s="2" t="s">
        <v>1478</v>
      </c>
      <c r="Q678" s="45">
        <v>3</v>
      </c>
      <c r="R678" s="22">
        <f t="shared" si="90"/>
        <v>0</v>
      </c>
      <c r="S678" s="22">
        <f t="shared" si="91"/>
        <v>0</v>
      </c>
      <c r="T678" s="22" t="e">
        <f t="shared" si="92"/>
        <v>#N/A</v>
      </c>
      <c r="U678" s="22" t="e">
        <f t="shared" si="93"/>
        <v>#N/A</v>
      </c>
      <c r="V678" s="22">
        <f t="shared" si="94"/>
        <v>1</v>
      </c>
      <c r="W678" s="22">
        <f t="shared" si="95"/>
        <v>0</v>
      </c>
      <c r="X678" s="22">
        <f t="shared" si="96"/>
        <v>3.2358238389652798</v>
      </c>
      <c r="Y678" s="22" t="e">
        <f t="shared" si="97"/>
        <v>#N/A</v>
      </c>
    </row>
    <row r="679" spans="1:25" ht="48" x14ac:dyDescent="0.2">
      <c r="A679" s="47"/>
      <c r="B679" s="2" t="s">
        <v>689</v>
      </c>
      <c r="C679" s="34">
        <v>7</v>
      </c>
      <c r="F679" s="6">
        <v>3.0653078964436835</v>
      </c>
      <c r="G679" s="1">
        <v>3.2543453950218622</v>
      </c>
      <c r="H679" s="7">
        <v>0.9419122816934713</v>
      </c>
      <c r="I679" s="6">
        <v>0</v>
      </c>
      <c r="J679" s="1">
        <v>0</v>
      </c>
      <c r="K679" s="7" t="s">
        <v>11</v>
      </c>
      <c r="M679" s="1" t="s">
        <v>1391</v>
      </c>
      <c r="N679" s="23" t="s">
        <v>1586</v>
      </c>
      <c r="O679" s="2" t="s">
        <v>1468</v>
      </c>
      <c r="P679" s="2" t="s">
        <v>1478</v>
      </c>
      <c r="Q679" s="45">
        <v>3</v>
      </c>
      <c r="R679" s="22">
        <f t="shared" si="90"/>
        <v>0</v>
      </c>
      <c r="S679" s="22">
        <f t="shared" si="91"/>
        <v>0</v>
      </c>
      <c r="T679" s="22" t="e">
        <f t="shared" si="92"/>
        <v>#N/A</v>
      </c>
      <c r="U679" s="22" t="e">
        <f t="shared" si="93"/>
        <v>#N/A</v>
      </c>
      <c r="V679" s="22">
        <f t="shared" si="94"/>
        <v>1</v>
      </c>
      <c r="W679" s="22">
        <f t="shared" si="95"/>
        <v>0</v>
      </c>
      <c r="X679" s="22">
        <f t="shared" si="96"/>
        <v>3.2543453950218622</v>
      </c>
      <c r="Y679" s="22" t="e">
        <f t="shared" si="97"/>
        <v>#N/A</v>
      </c>
    </row>
    <row r="680" spans="1:25" ht="45" x14ac:dyDescent="0.2">
      <c r="A680" s="47"/>
      <c r="B680" s="2" t="s">
        <v>690</v>
      </c>
      <c r="C680" s="34">
        <v>6</v>
      </c>
      <c r="F680" s="6">
        <v>3.0201237731258632</v>
      </c>
      <c r="G680" s="1">
        <v>3.2516357679134589</v>
      </c>
      <c r="H680" s="7">
        <v>0.92880137527329687</v>
      </c>
      <c r="I680" s="6" t="e">
        <v>#N/A</v>
      </c>
      <c r="J680" s="1" t="e">
        <v>#N/A</v>
      </c>
      <c r="K680" s="7" t="e">
        <v>#N/A</v>
      </c>
      <c r="M680" s="1" t="s">
        <v>1409</v>
      </c>
      <c r="N680" s="23" t="s">
        <v>1552</v>
      </c>
      <c r="O680" s="2" t="s">
        <v>1369</v>
      </c>
      <c r="P680" s="2" t="s">
        <v>1369</v>
      </c>
      <c r="Q680" s="45">
        <v>3</v>
      </c>
      <c r="R680" s="22">
        <f t="shared" si="90"/>
        <v>1</v>
      </c>
      <c r="S680" s="22">
        <f t="shared" si="91"/>
        <v>0</v>
      </c>
      <c r="T680" s="22">
        <f t="shared" si="92"/>
        <v>3.2516357679134589</v>
      </c>
      <c r="U680" s="22" t="e">
        <f t="shared" si="93"/>
        <v>#N/A</v>
      </c>
      <c r="V680" s="22">
        <f t="shared" si="94"/>
        <v>1</v>
      </c>
      <c r="W680" s="22">
        <f t="shared" si="95"/>
        <v>0</v>
      </c>
      <c r="X680" s="22">
        <f t="shared" si="96"/>
        <v>3.2516357679134589</v>
      </c>
      <c r="Y680" s="22" t="e">
        <f t="shared" si="97"/>
        <v>#N/A</v>
      </c>
    </row>
    <row r="681" spans="1:25" x14ac:dyDescent="0.2">
      <c r="A681" s="47"/>
      <c r="B681" s="2" t="s">
        <v>691</v>
      </c>
      <c r="C681" s="34">
        <v>6</v>
      </c>
      <c r="F681" s="6">
        <v>2.7492311652532968</v>
      </c>
      <c r="G681" s="1">
        <v>3.0481062141755104</v>
      </c>
      <c r="H681" s="7">
        <v>0.90194729844640364</v>
      </c>
      <c r="I681" s="6">
        <v>0</v>
      </c>
      <c r="J681" s="1">
        <v>0</v>
      </c>
      <c r="K681" s="7" t="s">
        <v>11</v>
      </c>
      <c r="L681" s="6" t="s">
        <v>1324</v>
      </c>
      <c r="O681" s="2" t="s">
        <v>1369</v>
      </c>
      <c r="P681" s="2" t="s">
        <v>1369</v>
      </c>
      <c r="Q681" s="45">
        <v>2</v>
      </c>
      <c r="R681" s="22">
        <f t="shared" si="90"/>
        <v>1</v>
      </c>
      <c r="S681" s="22">
        <f t="shared" si="91"/>
        <v>0</v>
      </c>
      <c r="T681" s="22">
        <f t="shared" si="92"/>
        <v>3.0481062141755104</v>
      </c>
      <c r="U681" s="22" t="e">
        <f t="shared" si="93"/>
        <v>#N/A</v>
      </c>
      <c r="V681" s="22">
        <f t="shared" si="94"/>
        <v>1</v>
      </c>
      <c r="W681" s="22">
        <f t="shared" si="95"/>
        <v>0</v>
      </c>
      <c r="X681" s="22">
        <f t="shared" si="96"/>
        <v>3.0481062141755104</v>
      </c>
      <c r="Y681" s="22" t="e">
        <f t="shared" si="97"/>
        <v>#N/A</v>
      </c>
    </row>
    <row r="682" spans="1:25" x14ac:dyDescent="0.2">
      <c r="A682" s="47"/>
      <c r="B682" s="2" t="s">
        <v>692</v>
      </c>
      <c r="C682" s="34">
        <v>6</v>
      </c>
      <c r="F682" s="6">
        <v>3.0151033149794388</v>
      </c>
      <c r="G682" s="1">
        <v>3.2586061321515984</v>
      </c>
      <c r="H682" s="7">
        <v>0.92527393391622348</v>
      </c>
      <c r="I682" s="6">
        <v>0</v>
      </c>
      <c r="J682" s="1">
        <v>0</v>
      </c>
      <c r="K682" s="7" t="s">
        <v>11</v>
      </c>
      <c r="L682" s="6" t="s">
        <v>1324</v>
      </c>
      <c r="O682" s="2" t="s">
        <v>1369</v>
      </c>
      <c r="P682" s="2" t="s">
        <v>1369</v>
      </c>
      <c r="Q682" s="45">
        <v>2</v>
      </c>
      <c r="R682" s="22">
        <f t="shared" si="90"/>
        <v>1</v>
      </c>
      <c r="S682" s="22">
        <f t="shared" si="91"/>
        <v>0</v>
      </c>
      <c r="T682" s="22">
        <f t="shared" si="92"/>
        <v>3.2586061321515984</v>
      </c>
      <c r="U682" s="22" t="e">
        <f t="shared" si="93"/>
        <v>#N/A</v>
      </c>
      <c r="V682" s="22">
        <f t="shared" si="94"/>
        <v>1</v>
      </c>
      <c r="W682" s="22">
        <f t="shared" si="95"/>
        <v>0</v>
      </c>
      <c r="X682" s="22">
        <f t="shared" si="96"/>
        <v>3.2586061321515984</v>
      </c>
      <c r="Y682" s="22" t="e">
        <f t="shared" si="97"/>
        <v>#N/A</v>
      </c>
    </row>
    <row r="683" spans="1:25" x14ac:dyDescent="0.2">
      <c r="A683" s="47"/>
      <c r="B683" s="2" t="s">
        <v>693</v>
      </c>
      <c r="C683" s="34">
        <v>5</v>
      </c>
      <c r="F683" s="6">
        <v>3.0571054577819199</v>
      </c>
      <c r="G683" s="1">
        <v>3.2758537644153889</v>
      </c>
      <c r="H683" s="7">
        <v>0.93322403185097402</v>
      </c>
      <c r="I683" s="6">
        <v>0</v>
      </c>
      <c r="J683" s="1">
        <v>0</v>
      </c>
      <c r="K683" s="7" t="s">
        <v>11</v>
      </c>
      <c r="L683" s="6" t="s">
        <v>1324</v>
      </c>
      <c r="O683" s="2" t="s">
        <v>1369</v>
      </c>
      <c r="P683" s="2" t="s">
        <v>1369</v>
      </c>
      <c r="Q683" s="45">
        <v>2</v>
      </c>
      <c r="R683" s="22">
        <f t="shared" si="90"/>
        <v>1</v>
      </c>
      <c r="S683" s="22">
        <f t="shared" si="91"/>
        <v>0</v>
      </c>
      <c r="T683" s="22">
        <f t="shared" si="92"/>
        <v>3.2758537644153889</v>
      </c>
      <c r="U683" s="22" t="e">
        <f t="shared" si="93"/>
        <v>#N/A</v>
      </c>
      <c r="V683" s="22">
        <f t="shared" si="94"/>
        <v>1</v>
      </c>
      <c r="W683" s="22">
        <f t="shared" si="95"/>
        <v>0</v>
      </c>
      <c r="X683" s="22">
        <f t="shared" si="96"/>
        <v>3.2758537644153889</v>
      </c>
      <c r="Y683" s="22" t="e">
        <f t="shared" si="97"/>
        <v>#N/A</v>
      </c>
    </row>
    <row r="684" spans="1:25" x14ac:dyDescent="0.2">
      <c r="A684" s="47"/>
      <c r="B684" s="2" t="s">
        <v>694</v>
      </c>
      <c r="C684" s="34">
        <v>6</v>
      </c>
      <c r="F684" s="6">
        <v>2.7167042533187158</v>
      </c>
      <c r="G684" s="1">
        <v>2.9977002920858449</v>
      </c>
      <c r="H684" s="7">
        <v>0.90626279768228335</v>
      </c>
      <c r="I684" s="6">
        <v>0</v>
      </c>
      <c r="J684" s="1">
        <v>0</v>
      </c>
      <c r="K684" s="7" t="s">
        <v>11</v>
      </c>
      <c r="L684" s="6" t="s">
        <v>1324</v>
      </c>
      <c r="O684" s="2" t="s">
        <v>1369</v>
      </c>
      <c r="P684" s="2" t="s">
        <v>1369</v>
      </c>
      <c r="Q684" s="45">
        <v>2</v>
      </c>
      <c r="R684" s="22">
        <f t="shared" si="90"/>
        <v>1</v>
      </c>
      <c r="S684" s="22">
        <f t="shared" si="91"/>
        <v>0</v>
      </c>
      <c r="T684" s="22">
        <f t="shared" si="92"/>
        <v>2.9977002920858449</v>
      </c>
      <c r="U684" s="22" t="e">
        <f t="shared" si="93"/>
        <v>#N/A</v>
      </c>
      <c r="V684" s="22">
        <f t="shared" si="94"/>
        <v>1</v>
      </c>
      <c r="W684" s="22">
        <f t="shared" si="95"/>
        <v>0</v>
      </c>
      <c r="X684" s="22">
        <f t="shared" si="96"/>
        <v>2.9977002920858449</v>
      </c>
      <c r="Y684" s="22" t="e">
        <f t="shared" si="97"/>
        <v>#N/A</v>
      </c>
    </row>
    <row r="685" spans="1:25" x14ac:dyDescent="0.2">
      <c r="A685" s="47"/>
      <c r="B685" s="2" t="s">
        <v>695</v>
      </c>
      <c r="C685" s="34">
        <v>6</v>
      </c>
      <c r="F685" s="6">
        <v>3.0567519043913265</v>
      </c>
      <c r="G685" s="1">
        <v>3.2104230687753597</v>
      </c>
      <c r="H685" s="7">
        <v>0.95213367176474584</v>
      </c>
      <c r="I685" s="6">
        <v>0</v>
      </c>
      <c r="J685" s="1">
        <v>0</v>
      </c>
      <c r="K685" s="7" t="s">
        <v>11</v>
      </c>
      <c r="L685" s="6" t="s">
        <v>1324</v>
      </c>
      <c r="O685" s="2" t="s">
        <v>1369</v>
      </c>
      <c r="P685" s="2" t="s">
        <v>1369</v>
      </c>
      <c r="Q685" s="45">
        <v>2</v>
      </c>
      <c r="R685" s="22">
        <f t="shared" si="90"/>
        <v>1</v>
      </c>
      <c r="S685" s="22">
        <f t="shared" si="91"/>
        <v>0</v>
      </c>
      <c r="T685" s="22">
        <f t="shared" si="92"/>
        <v>3.2104230687753597</v>
      </c>
      <c r="U685" s="22" t="e">
        <f t="shared" si="93"/>
        <v>#N/A</v>
      </c>
      <c r="V685" s="22">
        <f t="shared" si="94"/>
        <v>1</v>
      </c>
      <c r="W685" s="22">
        <f t="shared" si="95"/>
        <v>0</v>
      </c>
      <c r="X685" s="22">
        <f t="shared" si="96"/>
        <v>3.2104230687753597</v>
      </c>
      <c r="Y685" s="22" t="e">
        <f t="shared" si="97"/>
        <v>#N/A</v>
      </c>
    </row>
    <row r="686" spans="1:25" ht="77" x14ac:dyDescent="0.2">
      <c r="A686" s="47"/>
      <c r="B686" s="2" t="s">
        <v>696</v>
      </c>
      <c r="C686" s="34">
        <v>5</v>
      </c>
      <c r="F686" s="6">
        <v>2.6778133803534554</v>
      </c>
      <c r="G686" s="1">
        <v>2.9357663804192593</v>
      </c>
      <c r="H686" s="7">
        <v>0.91213435722056146</v>
      </c>
      <c r="I686" s="6">
        <v>0</v>
      </c>
      <c r="J686" s="1">
        <v>0</v>
      </c>
      <c r="K686" s="7" t="s">
        <v>11</v>
      </c>
      <c r="M686" s="1" t="s">
        <v>1428</v>
      </c>
      <c r="N686" s="23" t="s">
        <v>1588</v>
      </c>
      <c r="O686" s="2" t="s">
        <v>1369</v>
      </c>
      <c r="P686" s="2" t="s">
        <v>1369</v>
      </c>
      <c r="Q686" s="45">
        <v>3</v>
      </c>
      <c r="R686" s="22">
        <f t="shared" si="90"/>
        <v>1</v>
      </c>
      <c r="S686" s="22">
        <f t="shared" si="91"/>
        <v>0</v>
      </c>
      <c r="T686" s="22">
        <f t="shared" si="92"/>
        <v>2.9357663804192593</v>
      </c>
      <c r="U686" s="22" t="e">
        <f t="shared" si="93"/>
        <v>#N/A</v>
      </c>
      <c r="V686" s="22">
        <f t="shared" si="94"/>
        <v>1</v>
      </c>
      <c r="W686" s="22">
        <f t="shared" si="95"/>
        <v>0</v>
      </c>
      <c r="X686" s="22">
        <f t="shared" si="96"/>
        <v>2.9357663804192593</v>
      </c>
      <c r="Y686" s="22" t="e">
        <f t="shared" si="97"/>
        <v>#N/A</v>
      </c>
    </row>
    <row r="687" spans="1:25" ht="45" x14ac:dyDescent="0.2">
      <c r="A687" s="47"/>
      <c r="B687" s="2" t="s">
        <v>697</v>
      </c>
      <c r="C687" s="34">
        <v>7</v>
      </c>
      <c r="F687" s="6">
        <v>3.1678383797157332</v>
      </c>
      <c r="G687" s="1">
        <v>3.3588045187631859</v>
      </c>
      <c r="H687" s="7">
        <v>0.94314461053608079</v>
      </c>
      <c r="I687" s="6" t="e">
        <v>#N/A</v>
      </c>
      <c r="J687" s="1" t="e">
        <v>#N/A</v>
      </c>
      <c r="K687" s="7" t="e">
        <v>#N/A</v>
      </c>
      <c r="M687" s="1" t="s">
        <v>235</v>
      </c>
      <c r="N687" s="23" t="s">
        <v>1589</v>
      </c>
      <c r="P687" s="2" t="s">
        <v>1369</v>
      </c>
      <c r="Q687" s="45">
        <v>3</v>
      </c>
      <c r="R687" s="22">
        <f t="shared" si="90"/>
        <v>1</v>
      </c>
      <c r="S687" s="22">
        <f t="shared" si="91"/>
        <v>0</v>
      </c>
      <c r="T687" s="22">
        <f t="shared" si="92"/>
        <v>3.3588045187631859</v>
      </c>
      <c r="U687" s="22" t="e">
        <f t="shared" si="93"/>
        <v>#N/A</v>
      </c>
      <c r="V687" s="22">
        <f t="shared" si="94"/>
        <v>1</v>
      </c>
      <c r="W687" s="22">
        <f t="shared" si="95"/>
        <v>0</v>
      </c>
      <c r="X687" s="22">
        <f t="shared" si="96"/>
        <v>3.3588045187631859</v>
      </c>
      <c r="Y687" s="22" t="e">
        <f t="shared" si="97"/>
        <v>#N/A</v>
      </c>
    </row>
    <row r="688" spans="1:25" ht="45" x14ac:dyDescent="0.2">
      <c r="A688" s="47"/>
      <c r="B688" s="2" t="s">
        <v>698</v>
      </c>
      <c r="C688" s="34">
        <v>7</v>
      </c>
      <c r="F688" s="6">
        <v>3.0557619548976658</v>
      </c>
      <c r="G688" s="1">
        <v>3.2749506425483528</v>
      </c>
      <c r="H688" s="7">
        <v>0.93307114775930522</v>
      </c>
      <c r="I688" s="6" t="e">
        <v>#N/A</v>
      </c>
      <c r="J688" s="1" t="e">
        <v>#N/A</v>
      </c>
      <c r="K688" s="7" t="e">
        <v>#N/A</v>
      </c>
      <c r="M688" s="1" t="s">
        <v>235</v>
      </c>
      <c r="N688" s="23" t="s">
        <v>1590</v>
      </c>
      <c r="P688" s="2" t="s">
        <v>1369</v>
      </c>
      <c r="Q688" s="45">
        <v>3</v>
      </c>
      <c r="R688" s="22">
        <f t="shared" si="90"/>
        <v>1</v>
      </c>
      <c r="S688" s="22">
        <f t="shared" si="91"/>
        <v>0</v>
      </c>
      <c r="T688" s="22">
        <f t="shared" si="92"/>
        <v>3.2749506425483528</v>
      </c>
      <c r="U688" s="22" t="e">
        <f t="shared" si="93"/>
        <v>#N/A</v>
      </c>
      <c r="V688" s="22">
        <f t="shared" si="94"/>
        <v>1</v>
      </c>
      <c r="W688" s="22">
        <f t="shared" si="95"/>
        <v>0</v>
      </c>
      <c r="X688" s="22">
        <f t="shared" si="96"/>
        <v>3.2749506425483528</v>
      </c>
      <c r="Y688" s="22" t="e">
        <f t="shared" si="97"/>
        <v>#N/A</v>
      </c>
    </row>
    <row r="689" spans="1:25" ht="61" x14ac:dyDescent="0.2">
      <c r="A689" s="47"/>
      <c r="B689" s="2" t="s">
        <v>699</v>
      </c>
      <c r="C689" s="34">
        <v>6</v>
      </c>
      <c r="F689" s="6">
        <v>3.2325386501943023</v>
      </c>
      <c r="G689" s="1">
        <v>3.4316930948762012</v>
      </c>
      <c r="H689" s="7">
        <v>0.94196612599790674</v>
      </c>
      <c r="I689" s="6" t="e">
        <v>#N/A</v>
      </c>
      <c r="J689" s="1" t="e">
        <v>#N/A</v>
      </c>
      <c r="K689" s="7" t="e">
        <v>#N/A</v>
      </c>
      <c r="M689" s="1" t="s">
        <v>235</v>
      </c>
      <c r="N689" s="23" t="s">
        <v>1591</v>
      </c>
      <c r="P689" s="2" t="s">
        <v>1369</v>
      </c>
      <c r="Q689" s="45">
        <v>3</v>
      </c>
      <c r="R689" s="22">
        <f t="shared" si="90"/>
        <v>1</v>
      </c>
      <c r="S689" s="22">
        <f t="shared" si="91"/>
        <v>0</v>
      </c>
      <c r="T689" s="22">
        <f t="shared" si="92"/>
        <v>3.4316930948762012</v>
      </c>
      <c r="U689" s="22" t="e">
        <f t="shared" si="93"/>
        <v>#N/A</v>
      </c>
      <c r="V689" s="22">
        <f t="shared" si="94"/>
        <v>1</v>
      </c>
      <c r="W689" s="22">
        <f t="shared" si="95"/>
        <v>0</v>
      </c>
      <c r="X689" s="22">
        <f t="shared" si="96"/>
        <v>3.4316930948762012</v>
      </c>
      <c r="Y689" s="22" t="e">
        <f t="shared" si="97"/>
        <v>#N/A</v>
      </c>
    </row>
    <row r="690" spans="1:25" x14ac:dyDescent="0.2">
      <c r="A690" s="47"/>
      <c r="B690" s="2" t="s">
        <v>700</v>
      </c>
      <c r="E690" s="34">
        <v>6</v>
      </c>
      <c r="F690" s="6">
        <v>2.5378062376785193</v>
      </c>
      <c r="G690" s="1">
        <v>2.9198639361449703</v>
      </c>
      <c r="H690" s="7">
        <v>0.86915222530167857</v>
      </c>
      <c r="I690" s="6">
        <v>0</v>
      </c>
      <c r="J690" s="1">
        <v>0</v>
      </c>
      <c r="K690" s="7" t="s">
        <v>11</v>
      </c>
      <c r="L690" s="6" t="s">
        <v>1324</v>
      </c>
      <c r="O690" s="2" t="s">
        <v>1480</v>
      </c>
      <c r="P690" s="2" t="s">
        <v>1478</v>
      </c>
      <c r="Q690" s="45">
        <v>4</v>
      </c>
      <c r="R690" s="22">
        <f t="shared" si="90"/>
        <v>0</v>
      </c>
      <c r="S690" s="22">
        <f t="shared" si="91"/>
        <v>0</v>
      </c>
      <c r="T690" s="22" t="e">
        <f t="shared" si="92"/>
        <v>#N/A</v>
      </c>
      <c r="U690" s="22" t="e">
        <f t="shared" si="93"/>
        <v>#N/A</v>
      </c>
      <c r="V690" s="22">
        <f t="shared" si="94"/>
        <v>1</v>
      </c>
      <c r="W690" s="22">
        <f t="shared" si="95"/>
        <v>0</v>
      </c>
      <c r="X690" s="22">
        <f t="shared" si="96"/>
        <v>2.9198639361449703</v>
      </c>
      <c r="Y690" s="22" t="e">
        <f t="shared" si="97"/>
        <v>#N/A</v>
      </c>
    </row>
    <row r="691" spans="1:25" ht="57" x14ac:dyDescent="0.2">
      <c r="A691" s="47"/>
      <c r="B691" s="2" t="s">
        <v>701</v>
      </c>
      <c r="C691" s="34">
        <v>8</v>
      </c>
      <c r="F691" s="6">
        <v>2.7358668470888712</v>
      </c>
      <c r="G691" s="1">
        <v>2.3138835821490837</v>
      </c>
      <c r="H691" s="7">
        <v>1.1823701365942787</v>
      </c>
      <c r="I691" s="6" t="e">
        <v>#N/A</v>
      </c>
      <c r="J691" s="1" t="e">
        <v>#N/A</v>
      </c>
      <c r="K691" s="7" t="e">
        <v>#N/A</v>
      </c>
      <c r="M691" s="24" t="s">
        <v>1427</v>
      </c>
      <c r="N691" s="23" t="s">
        <v>1592</v>
      </c>
      <c r="P691" s="2" t="s">
        <v>1477</v>
      </c>
      <c r="Q691" s="45">
        <v>3</v>
      </c>
      <c r="R691" s="22">
        <f t="shared" si="90"/>
        <v>0</v>
      </c>
      <c r="S691" s="22">
        <f t="shared" si="91"/>
        <v>0</v>
      </c>
      <c r="T691" s="22" t="e">
        <f t="shared" si="92"/>
        <v>#N/A</v>
      </c>
      <c r="U691" s="22" t="e">
        <f t="shared" si="93"/>
        <v>#N/A</v>
      </c>
      <c r="V691" s="22">
        <f t="shared" si="94"/>
        <v>0</v>
      </c>
      <c r="W691" s="22">
        <f t="shared" si="95"/>
        <v>1</v>
      </c>
      <c r="X691" s="22" t="e">
        <f t="shared" si="96"/>
        <v>#N/A</v>
      </c>
      <c r="Y691" s="22">
        <f t="shared" si="97"/>
        <v>2.3138835821490837</v>
      </c>
    </row>
    <row r="692" spans="1:25" x14ac:dyDescent="0.2">
      <c r="A692" s="47"/>
      <c r="B692" s="2" t="s">
        <v>702</v>
      </c>
      <c r="C692" s="34">
        <f>3*0+2*0.2+1-2+6</f>
        <v>5.4</v>
      </c>
      <c r="F692" s="6">
        <v>2.7850602658560195</v>
      </c>
      <c r="G692" s="1">
        <v>2.3294999999999999</v>
      </c>
      <c r="H692" s="7">
        <v>1.1955613933702596</v>
      </c>
      <c r="I692" s="6" t="e">
        <v>#N/A</v>
      </c>
      <c r="J692" s="1" t="e">
        <v>#N/A</v>
      </c>
      <c r="K692" s="7" t="e">
        <v>#N/A</v>
      </c>
      <c r="P692" s="2" t="s">
        <v>1477</v>
      </c>
      <c r="Q692" s="45">
        <v>4</v>
      </c>
      <c r="R692" s="22">
        <f t="shared" si="90"/>
        <v>0</v>
      </c>
      <c r="S692" s="22">
        <f t="shared" si="91"/>
        <v>0</v>
      </c>
      <c r="T692" s="22" t="e">
        <f t="shared" si="92"/>
        <v>#N/A</v>
      </c>
      <c r="U692" s="22" t="e">
        <f t="shared" si="93"/>
        <v>#N/A</v>
      </c>
      <c r="V692" s="22">
        <f t="shared" si="94"/>
        <v>0</v>
      </c>
      <c r="W692" s="22">
        <f t="shared" si="95"/>
        <v>1</v>
      </c>
      <c r="X692" s="22" t="e">
        <f t="shared" si="96"/>
        <v>#N/A</v>
      </c>
      <c r="Y692" s="22">
        <f t="shared" si="97"/>
        <v>2.3294999999999999</v>
      </c>
    </row>
    <row r="693" spans="1:25" x14ac:dyDescent="0.2">
      <c r="A693" s="47"/>
      <c r="B693" s="2" t="s">
        <v>703</v>
      </c>
      <c r="C693" s="34">
        <f>3*0.825+2*0.175+1-2+6</f>
        <v>7.8249999999999993</v>
      </c>
      <c r="F693" s="6">
        <v>2.7851599679121666</v>
      </c>
      <c r="G693" s="1">
        <v>2.3288000000000002</v>
      </c>
      <c r="H693" s="7">
        <v>1.1959635726177287</v>
      </c>
      <c r="I693" s="6" t="e">
        <v>#N/A</v>
      </c>
      <c r="J693" s="1" t="e">
        <v>#N/A</v>
      </c>
      <c r="K693" s="7" t="e">
        <v>#N/A</v>
      </c>
      <c r="P693" s="2" t="s">
        <v>1477</v>
      </c>
      <c r="Q693" s="45">
        <v>4</v>
      </c>
      <c r="R693" s="22">
        <f t="shared" si="90"/>
        <v>0</v>
      </c>
      <c r="S693" s="22">
        <f t="shared" si="91"/>
        <v>0</v>
      </c>
      <c r="T693" s="22" t="e">
        <f t="shared" si="92"/>
        <v>#N/A</v>
      </c>
      <c r="U693" s="22" t="e">
        <f t="shared" si="93"/>
        <v>#N/A</v>
      </c>
      <c r="V693" s="22">
        <f t="shared" si="94"/>
        <v>0</v>
      </c>
      <c r="W693" s="22">
        <f t="shared" si="95"/>
        <v>1</v>
      </c>
      <c r="X693" s="22" t="e">
        <f t="shared" si="96"/>
        <v>#N/A</v>
      </c>
      <c r="Y693" s="22">
        <f t="shared" si="97"/>
        <v>2.3288000000000002</v>
      </c>
    </row>
    <row r="694" spans="1:25" x14ac:dyDescent="0.2">
      <c r="A694" s="47"/>
      <c r="B694" s="2" t="s">
        <v>704</v>
      </c>
      <c r="C694" s="34">
        <f>3*0.85+2*0.15+1-2+6</f>
        <v>7.85</v>
      </c>
      <c r="F694" s="6">
        <v>2.7840137478198632</v>
      </c>
      <c r="G694" s="1">
        <v>2.3290000000000002</v>
      </c>
      <c r="H694" s="7">
        <v>1.1953687195448102</v>
      </c>
      <c r="I694" s="6" t="e">
        <v>#N/A</v>
      </c>
      <c r="J694" s="1" t="e">
        <v>#N/A</v>
      </c>
      <c r="K694" s="7" t="e">
        <v>#N/A</v>
      </c>
      <c r="P694" s="2" t="s">
        <v>1477</v>
      </c>
      <c r="Q694" s="45">
        <v>4</v>
      </c>
      <c r="R694" s="22">
        <f t="shared" si="90"/>
        <v>0</v>
      </c>
      <c r="S694" s="22">
        <f t="shared" si="91"/>
        <v>0</v>
      </c>
      <c r="T694" s="22" t="e">
        <f t="shared" si="92"/>
        <v>#N/A</v>
      </c>
      <c r="U694" s="22" t="e">
        <f t="shared" si="93"/>
        <v>#N/A</v>
      </c>
      <c r="V694" s="22">
        <f t="shared" si="94"/>
        <v>0</v>
      </c>
      <c r="W694" s="22">
        <f t="shared" si="95"/>
        <v>1</v>
      </c>
      <c r="X694" s="22" t="e">
        <f t="shared" si="96"/>
        <v>#N/A</v>
      </c>
      <c r="Y694" s="22">
        <f t="shared" si="97"/>
        <v>2.3290000000000002</v>
      </c>
    </row>
    <row r="695" spans="1:25" x14ac:dyDescent="0.2">
      <c r="A695" s="47"/>
      <c r="B695" s="2" t="s">
        <v>705</v>
      </c>
      <c r="C695" s="34">
        <f t="shared" ref="C695:C699" si="98">3*0.9+2*0.1+1-2+6</f>
        <v>7.9</v>
      </c>
      <c r="F695" s="6">
        <v>2.7833773517167955</v>
      </c>
      <c r="G695" s="1">
        <v>2.3296999999999999</v>
      </c>
      <c r="H695" s="7">
        <v>1.1947363831037454</v>
      </c>
      <c r="I695" s="6" t="e">
        <v>#N/A</v>
      </c>
      <c r="J695" s="1" t="e">
        <v>#N/A</v>
      </c>
      <c r="K695" s="7" t="e">
        <v>#N/A</v>
      </c>
      <c r="P695" s="2" t="s">
        <v>1477</v>
      </c>
      <c r="Q695" s="45">
        <v>4</v>
      </c>
      <c r="R695" s="22">
        <f t="shared" si="90"/>
        <v>0</v>
      </c>
      <c r="S695" s="22">
        <f t="shared" si="91"/>
        <v>0</v>
      </c>
      <c r="T695" s="22" t="e">
        <f t="shared" si="92"/>
        <v>#N/A</v>
      </c>
      <c r="U695" s="22" t="e">
        <f t="shared" si="93"/>
        <v>#N/A</v>
      </c>
      <c r="V695" s="22">
        <f t="shared" si="94"/>
        <v>0</v>
      </c>
      <c r="W695" s="22">
        <f t="shared" si="95"/>
        <v>1</v>
      </c>
      <c r="X695" s="22" t="e">
        <f t="shared" si="96"/>
        <v>#N/A</v>
      </c>
      <c r="Y695" s="22">
        <f t="shared" si="97"/>
        <v>2.3296999999999999</v>
      </c>
    </row>
    <row r="696" spans="1:25" x14ac:dyDescent="0.2">
      <c r="A696" s="47"/>
      <c r="B696" s="2" t="s">
        <v>706</v>
      </c>
      <c r="C696" s="34">
        <f t="shared" si="98"/>
        <v>7.9</v>
      </c>
      <c r="F696" s="6">
        <v>2.8340839789956829</v>
      </c>
      <c r="G696" s="1">
        <v>2.34246</v>
      </c>
      <c r="H696" s="7">
        <v>1.2098750796153117</v>
      </c>
      <c r="I696" s="6" t="e">
        <v>#N/A</v>
      </c>
      <c r="J696" s="1" t="e">
        <v>#N/A</v>
      </c>
      <c r="K696" s="7" t="e">
        <v>#N/A</v>
      </c>
      <c r="P696" s="2" t="s">
        <v>1477</v>
      </c>
      <c r="Q696" s="45">
        <v>4</v>
      </c>
      <c r="R696" s="22">
        <f t="shared" si="90"/>
        <v>0</v>
      </c>
      <c r="S696" s="22">
        <f t="shared" si="91"/>
        <v>0</v>
      </c>
      <c r="T696" s="22" t="e">
        <f t="shared" si="92"/>
        <v>#N/A</v>
      </c>
      <c r="U696" s="22" t="e">
        <f t="shared" si="93"/>
        <v>#N/A</v>
      </c>
      <c r="V696" s="22">
        <f t="shared" si="94"/>
        <v>0</v>
      </c>
      <c r="W696" s="22">
        <f t="shared" si="95"/>
        <v>1</v>
      </c>
      <c r="X696" s="22" t="e">
        <f t="shared" si="96"/>
        <v>#N/A</v>
      </c>
      <c r="Y696" s="22">
        <f t="shared" si="97"/>
        <v>2.34246</v>
      </c>
    </row>
    <row r="697" spans="1:25" x14ac:dyDescent="0.2">
      <c r="A697" s="47"/>
      <c r="B697" s="2" t="s">
        <v>707</v>
      </c>
      <c r="C697" s="34">
        <f t="shared" si="98"/>
        <v>7.9</v>
      </c>
      <c r="F697" s="6">
        <v>2.8100423484353403</v>
      </c>
      <c r="G697" s="1">
        <v>2.3397299999999999</v>
      </c>
      <c r="H697" s="7">
        <v>1.2010113767124158</v>
      </c>
      <c r="I697" s="6" t="e">
        <v>#N/A</v>
      </c>
      <c r="J697" s="1" t="e">
        <v>#N/A</v>
      </c>
      <c r="K697" s="7" t="e">
        <v>#N/A</v>
      </c>
      <c r="P697" s="2" t="s">
        <v>1477</v>
      </c>
      <c r="Q697" s="45">
        <v>4</v>
      </c>
      <c r="R697" s="22">
        <f t="shared" si="90"/>
        <v>0</v>
      </c>
      <c r="S697" s="22">
        <f t="shared" si="91"/>
        <v>0</v>
      </c>
      <c r="T697" s="22" t="e">
        <f t="shared" si="92"/>
        <v>#N/A</v>
      </c>
      <c r="U697" s="22" t="e">
        <f t="shared" si="93"/>
        <v>#N/A</v>
      </c>
      <c r="V697" s="22">
        <f t="shared" si="94"/>
        <v>0</v>
      </c>
      <c r="W697" s="22">
        <f t="shared" si="95"/>
        <v>1</v>
      </c>
      <c r="X697" s="22" t="e">
        <f t="shared" si="96"/>
        <v>#N/A</v>
      </c>
      <c r="Y697" s="22">
        <f t="shared" si="97"/>
        <v>2.3397299999999999</v>
      </c>
    </row>
    <row r="698" spans="1:25" x14ac:dyDescent="0.2">
      <c r="A698" s="47"/>
      <c r="B698" s="2" t="s">
        <v>708</v>
      </c>
      <c r="C698" s="34">
        <f t="shared" si="98"/>
        <v>7.9</v>
      </c>
      <c r="F698" s="6">
        <v>2.7874149314373708</v>
      </c>
      <c r="G698" s="1">
        <v>2.32938</v>
      </c>
      <c r="H698" s="7">
        <v>1.196633838805764</v>
      </c>
      <c r="I698" s="6" t="e">
        <v>#N/A</v>
      </c>
      <c r="J698" s="1" t="e">
        <v>#N/A</v>
      </c>
      <c r="K698" s="7" t="e">
        <v>#N/A</v>
      </c>
      <c r="P698" s="2" t="s">
        <v>1477</v>
      </c>
      <c r="Q698" s="45">
        <v>4</v>
      </c>
      <c r="R698" s="22">
        <f t="shared" si="90"/>
        <v>0</v>
      </c>
      <c r="S698" s="22">
        <f t="shared" si="91"/>
        <v>0</v>
      </c>
      <c r="T698" s="22" t="e">
        <f t="shared" si="92"/>
        <v>#N/A</v>
      </c>
      <c r="U698" s="22" t="e">
        <f t="shared" si="93"/>
        <v>#N/A</v>
      </c>
      <c r="V698" s="22">
        <f t="shared" si="94"/>
        <v>0</v>
      </c>
      <c r="W698" s="22">
        <f t="shared" si="95"/>
        <v>1</v>
      </c>
      <c r="X698" s="22" t="e">
        <f t="shared" si="96"/>
        <v>#N/A</v>
      </c>
      <c r="Y698" s="22">
        <f t="shared" si="97"/>
        <v>2.32938</v>
      </c>
    </row>
    <row r="699" spans="1:25" x14ac:dyDescent="0.2">
      <c r="A699" s="47"/>
      <c r="B699" s="2" t="s">
        <v>709</v>
      </c>
      <c r="C699" s="34">
        <f t="shared" si="98"/>
        <v>7.9</v>
      </c>
      <c r="F699" s="6">
        <v>2.7803438636255051</v>
      </c>
      <c r="G699" s="1">
        <v>2.3221400000000001</v>
      </c>
      <c r="H699" s="7">
        <v>1.1973196549844132</v>
      </c>
      <c r="I699" s="6" t="e">
        <v>#N/A</v>
      </c>
      <c r="J699" s="1" t="e">
        <v>#N/A</v>
      </c>
      <c r="K699" s="7" t="e">
        <v>#N/A</v>
      </c>
      <c r="P699" s="2" t="s">
        <v>1477</v>
      </c>
      <c r="Q699" s="45">
        <v>4</v>
      </c>
      <c r="R699" s="22">
        <f t="shared" si="90"/>
        <v>0</v>
      </c>
      <c r="S699" s="22">
        <f t="shared" si="91"/>
        <v>0</v>
      </c>
      <c r="T699" s="22" t="e">
        <f t="shared" si="92"/>
        <v>#N/A</v>
      </c>
      <c r="U699" s="22" t="e">
        <f t="shared" si="93"/>
        <v>#N/A</v>
      </c>
      <c r="V699" s="22">
        <f t="shared" si="94"/>
        <v>0</v>
      </c>
      <c r="W699" s="22">
        <f t="shared" si="95"/>
        <v>1</v>
      </c>
      <c r="X699" s="22" t="e">
        <f t="shared" si="96"/>
        <v>#N/A</v>
      </c>
      <c r="Y699" s="22">
        <f t="shared" si="97"/>
        <v>2.3221400000000001</v>
      </c>
    </row>
    <row r="700" spans="1:25" x14ac:dyDescent="0.2">
      <c r="A700" s="47"/>
      <c r="B700" s="2" t="s">
        <v>710</v>
      </c>
      <c r="C700" s="34">
        <f>3*0.9+2*0.1+1-2+6</f>
        <v>7.9</v>
      </c>
      <c r="F700" s="6">
        <v>2.8552971824312792</v>
      </c>
      <c r="G700" s="1">
        <v>2.3532600000000001</v>
      </c>
      <c r="H700" s="7">
        <v>1.2133368953839692</v>
      </c>
      <c r="I700" s="6" t="e">
        <v>#N/A</v>
      </c>
      <c r="J700" s="1" t="e">
        <v>#N/A</v>
      </c>
      <c r="K700" s="7" t="e">
        <v>#N/A</v>
      </c>
      <c r="P700" s="2" t="s">
        <v>1477</v>
      </c>
      <c r="Q700" s="45">
        <v>4</v>
      </c>
      <c r="R700" s="22">
        <f t="shared" si="90"/>
        <v>0</v>
      </c>
      <c r="S700" s="22">
        <f t="shared" si="91"/>
        <v>0</v>
      </c>
      <c r="T700" s="22" t="e">
        <f t="shared" si="92"/>
        <v>#N/A</v>
      </c>
      <c r="U700" s="22" t="e">
        <f t="shared" si="93"/>
        <v>#N/A</v>
      </c>
      <c r="V700" s="22">
        <f t="shared" si="94"/>
        <v>0</v>
      </c>
      <c r="W700" s="22">
        <f t="shared" si="95"/>
        <v>1</v>
      </c>
      <c r="X700" s="22" t="e">
        <f t="shared" si="96"/>
        <v>#N/A</v>
      </c>
      <c r="Y700" s="22">
        <f t="shared" si="97"/>
        <v>2.3532600000000001</v>
      </c>
    </row>
    <row r="701" spans="1:25" x14ac:dyDescent="0.2">
      <c r="A701" s="47"/>
      <c r="B701" s="2" t="s">
        <v>711</v>
      </c>
      <c r="C701" s="34">
        <f>3*0.92+2*0.08+1-2+6</f>
        <v>7.92</v>
      </c>
      <c r="F701" s="6">
        <v>2.8570578783164335</v>
      </c>
      <c r="G701" s="1">
        <v>2.3574999999999999</v>
      </c>
      <c r="H701" s="7">
        <v>1.21190153905257</v>
      </c>
      <c r="I701" s="6" t="e">
        <v>#N/A</v>
      </c>
      <c r="J701" s="1" t="e">
        <v>#N/A</v>
      </c>
      <c r="K701" s="7" t="e">
        <v>#N/A</v>
      </c>
      <c r="P701" s="2" t="s">
        <v>1477</v>
      </c>
      <c r="Q701" s="45">
        <v>4</v>
      </c>
      <c r="R701" s="22">
        <f t="shared" si="90"/>
        <v>0</v>
      </c>
      <c r="S701" s="22">
        <f t="shared" si="91"/>
        <v>0</v>
      </c>
      <c r="T701" s="22" t="e">
        <f t="shared" si="92"/>
        <v>#N/A</v>
      </c>
      <c r="U701" s="22" t="e">
        <f t="shared" si="93"/>
        <v>#N/A</v>
      </c>
      <c r="V701" s="22">
        <f t="shared" si="94"/>
        <v>0</v>
      </c>
      <c r="W701" s="22">
        <f t="shared" si="95"/>
        <v>1</v>
      </c>
      <c r="X701" s="22" t="e">
        <f t="shared" si="96"/>
        <v>#N/A</v>
      </c>
      <c r="Y701" s="22">
        <f t="shared" si="97"/>
        <v>2.3574999999999999</v>
      </c>
    </row>
    <row r="702" spans="1:25" x14ac:dyDescent="0.2">
      <c r="A702" s="47"/>
      <c r="B702" s="2" t="s">
        <v>712</v>
      </c>
      <c r="C702" s="34">
        <f>3*0.93+2*0.07+1-2+6</f>
        <v>7.93</v>
      </c>
      <c r="F702" s="6">
        <v>2.8569659544348793</v>
      </c>
      <c r="G702" s="1">
        <v>2.3567</v>
      </c>
      <c r="H702" s="7">
        <v>1.2122739230427628</v>
      </c>
      <c r="I702" s="6" t="e">
        <v>#N/A</v>
      </c>
      <c r="J702" s="1" t="e">
        <v>#N/A</v>
      </c>
      <c r="K702" s="7" t="e">
        <v>#N/A</v>
      </c>
      <c r="P702" s="2" t="s">
        <v>1477</v>
      </c>
      <c r="Q702" s="45">
        <v>4</v>
      </c>
      <c r="R702" s="22">
        <f t="shared" si="90"/>
        <v>0</v>
      </c>
      <c r="S702" s="22">
        <f t="shared" si="91"/>
        <v>0</v>
      </c>
      <c r="T702" s="22" t="e">
        <f t="shared" si="92"/>
        <v>#N/A</v>
      </c>
      <c r="U702" s="22" t="e">
        <f t="shared" si="93"/>
        <v>#N/A</v>
      </c>
      <c r="V702" s="22">
        <f t="shared" si="94"/>
        <v>0</v>
      </c>
      <c r="W702" s="22">
        <f t="shared" si="95"/>
        <v>1</v>
      </c>
      <c r="X702" s="22" t="e">
        <f t="shared" si="96"/>
        <v>#N/A</v>
      </c>
      <c r="Y702" s="22">
        <f t="shared" si="97"/>
        <v>2.3567</v>
      </c>
    </row>
    <row r="703" spans="1:25" x14ac:dyDescent="0.2">
      <c r="A703" s="47"/>
      <c r="B703" s="2" t="s">
        <v>713</v>
      </c>
      <c r="C703" s="34">
        <f>3*0.94+2*0.06+1-2+6</f>
        <v>7.9399999999999995</v>
      </c>
      <c r="F703" s="6">
        <v>2.8576872033516896</v>
      </c>
      <c r="G703" s="1">
        <v>2.3555999999999999</v>
      </c>
      <c r="H703" s="7">
        <v>1.2131462062114491</v>
      </c>
      <c r="I703" s="6" t="e">
        <v>#N/A</v>
      </c>
      <c r="J703" s="1" t="e">
        <v>#N/A</v>
      </c>
      <c r="K703" s="7" t="e">
        <v>#N/A</v>
      </c>
      <c r="P703" s="2" t="s">
        <v>1477</v>
      </c>
      <c r="Q703" s="45">
        <v>4</v>
      </c>
      <c r="R703" s="22">
        <f t="shared" si="90"/>
        <v>0</v>
      </c>
      <c r="S703" s="22">
        <f t="shared" si="91"/>
        <v>0</v>
      </c>
      <c r="T703" s="22" t="e">
        <f t="shared" si="92"/>
        <v>#N/A</v>
      </c>
      <c r="U703" s="22" t="e">
        <f t="shared" si="93"/>
        <v>#N/A</v>
      </c>
      <c r="V703" s="22">
        <f t="shared" si="94"/>
        <v>0</v>
      </c>
      <c r="W703" s="22">
        <f t="shared" si="95"/>
        <v>1</v>
      </c>
      <c r="X703" s="22" t="e">
        <f t="shared" si="96"/>
        <v>#N/A</v>
      </c>
      <c r="Y703" s="22">
        <f t="shared" si="97"/>
        <v>2.3555999999999999</v>
      </c>
    </row>
    <row r="704" spans="1:25" x14ac:dyDescent="0.2">
      <c r="A704" s="47"/>
      <c r="B704" s="2" t="s">
        <v>714</v>
      </c>
      <c r="C704" s="34">
        <f>3*0.95+2*0.05+1-2+6</f>
        <v>7.9499999999999993</v>
      </c>
      <c r="F704" s="6">
        <v>2.7812192618206137</v>
      </c>
      <c r="G704" s="1">
        <v>2.3302</v>
      </c>
      <c r="H704" s="7">
        <v>1.1935538845681115</v>
      </c>
      <c r="I704" s="6" t="e">
        <v>#N/A</v>
      </c>
      <c r="J704" s="1" t="e">
        <v>#N/A</v>
      </c>
      <c r="K704" s="7" t="e">
        <v>#N/A</v>
      </c>
      <c r="P704" s="2" t="s">
        <v>1477</v>
      </c>
      <c r="Q704" s="45">
        <v>4</v>
      </c>
      <c r="R704" s="22">
        <f t="shared" si="90"/>
        <v>0</v>
      </c>
      <c r="S704" s="22">
        <f t="shared" si="91"/>
        <v>0</v>
      </c>
      <c r="T704" s="22" t="e">
        <f t="shared" si="92"/>
        <v>#N/A</v>
      </c>
      <c r="U704" s="22" t="e">
        <f t="shared" si="93"/>
        <v>#N/A</v>
      </c>
      <c r="V704" s="22">
        <f t="shared" si="94"/>
        <v>0</v>
      </c>
      <c r="W704" s="22">
        <f t="shared" si="95"/>
        <v>1</v>
      </c>
      <c r="X704" s="22" t="e">
        <f t="shared" si="96"/>
        <v>#N/A</v>
      </c>
      <c r="Y704" s="22">
        <f t="shared" si="97"/>
        <v>2.3302</v>
      </c>
    </row>
    <row r="705" spans="1:25" x14ac:dyDescent="0.2">
      <c r="A705" s="47"/>
      <c r="B705" s="2" t="s">
        <v>715</v>
      </c>
      <c r="C705" s="34">
        <f>3*0.95+2*0.05+1-2+6</f>
        <v>7.9499999999999993</v>
      </c>
      <c r="F705" s="6">
        <v>2.8573690053001561</v>
      </c>
      <c r="G705" s="1">
        <v>2.3561999999999999</v>
      </c>
      <c r="H705" s="7">
        <v>1.2127022346575658</v>
      </c>
      <c r="I705" s="6" t="e">
        <v>#N/A</v>
      </c>
      <c r="J705" s="1" t="e">
        <v>#N/A</v>
      </c>
      <c r="K705" s="7" t="e">
        <v>#N/A</v>
      </c>
      <c r="P705" s="2" t="s">
        <v>1477</v>
      </c>
      <c r="Q705" s="45">
        <v>4</v>
      </c>
      <c r="R705" s="22">
        <f t="shared" si="90"/>
        <v>0</v>
      </c>
      <c r="S705" s="22">
        <f t="shared" si="91"/>
        <v>0</v>
      </c>
      <c r="T705" s="22" t="e">
        <f t="shared" si="92"/>
        <v>#N/A</v>
      </c>
      <c r="U705" s="22" t="e">
        <f t="shared" si="93"/>
        <v>#N/A</v>
      </c>
      <c r="V705" s="22">
        <f t="shared" si="94"/>
        <v>0</v>
      </c>
      <c r="W705" s="22">
        <f t="shared" si="95"/>
        <v>1</v>
      </c>
      <c r="X705" s="22" t="e">
        <f t="shared" si="96"/>
        <v>#N/A</v>
      </c>
      <c r="Y705" s="22">
        <f t="shared" si="97"/>
        <v>2.3561999999999999</v>
      </c>
    </row>
    <row r="706" spans="1:25" x14ac:dyDescent="0.2">
      <c r="A706" s="47"/>
      <c r="B706" s="2" t="s">
        <v>716</v>
      </c>
      <c r="C706" s="34">
        <f>3*0.96+2*0.04+1-2+6</f>
        <v>7.96</v>
      </c>
      <c r="F706" s="6">
        <v>2.7808430810130229</v>
      </c>
      <c r="G706" s="1">
        <v>2.33</v>
      </c>
      <c r="H706" s="7">
        <v>1.1934948845549453</v>
      </c>
      <c r="I706" s="6" t="e">
        <v>#N/A</v>
      </c>
      <c r="J706" s="1" t="e">
        <v>#N/A</v>
      </c>
      <c r="K706" s="7" t="e">
        <v>#N/A</v>
      </c>
      <c r="P706" s="2" t="s">
        <v>1477</v>
      </c>
      <c r="Q706" s="45">
        <v>4</v>
      </c>
      <c r="R706" s="22">
        <f t="shared" si="90"/>
        <v>0</v>
      </c>
      <c r="S706" s="22">
        <f t="shared" si="91"/>
        <v>0</v>
      </c>
      <c r="T706" s="22" t="e">
        <f t="shared" si="92"/>
        <v>#N/A</v>
      </c>
      <c r="U706" s="22" t="e">
        <f t="shared" si="93"/>
        <v>#N/A</v>
      </c>
      <c r="V706" s="22">
        <f t="shared" si="94"/>
        <v>0</v>
      </c>
      <c r="W706" s="22">
        <f t="shared" si="95"/>
        <v>1</v>
      </c>
      <c r="X706" s="22" t="e">
        <f t="shared" si="96"/>
        <v>#N/A</v>
      </c>
      <c r="Y706" s="22">
        <f t="shared" si="97"/>
        <v>2.33</v>
      </c>
    </row>
    <row r="707" spans="1:25" x14ac:dyDescent="0.2">
      <c r="A707" s="47"/>
      <c r="B707" s="2" t="s">
        <v>717</v>
      </c>
      <c r="C707" s="34">
        <f>3*0.96+2*0.04+1-2+6</f>
        <v>7.96</v>
      </c>
      <c r="F707" s="6">
        <v>2.857871051114798</v>
      </c>
      <c r="G707" s="1">
        <v>2.3578000000000001</v>
      </c>
      <c r="H707" s="7">
        <v>1.2120922262765281</v>
      </c>
      <c r="I707" s="6" t="e">
        <v>#N/A</v>
      </c>
      <c r="J707" s="1" t="e">
        <v>#N/A</v>
      </c>
      <c r="K707" s="7" t="e">
        <v>#N/A</v>
      </c>
      <c r="P707" s="2" t="s">
        <v>1477</v>
      </c>
      <c r="Q707" s="45">
        <v>4</v>
      </c>
      <c r="R707" s="22">
        <f t="shared" si="90"/>
        <v>0</v>
      </c>
      <c r="S707" s="22">
        <f t="shared" si="91"/>
        <v>0</v>
      </c>
      <c r="T707" s="22" t="e">
        <f t="shared" si="92"/>
        <v>#N/A</v>
      </c>
      <c r="U707" s="22" t="e">
        <f t="shared" si="93"/>
        <v>#N/A</v>
      </c>
      <c r="V707" s="22">
        <f t="shared" si="94"/>
        <v>0</v>
      </c>
      <c r="W707" s="22">
        <f t="shared" si="95"/>
        <v>1</v>
      </c>
      <c r="X707" s="22" t="e">
        <f t="shared" si="96"/>
        <v>#N/A</v>
      </c>
      <c r="Y707" s="22">
        <f t="shared" si="97"/>
        <v>2.3578000000000001</v>
      </c>
    </row>
    <row r="708" spans="1:25" x14ac:dyDescent="0.2">
      <c r="A708" s="47"/>
      <c r="B708" s="2" t="s">
        <v>718</v>
      </c>
      <c r="C708" s="34">
        <f>3*0.97+2*0.03+1-2+6</f>
        <v>7.9700000000000006</v>
      </c>
      <c r="F708" s="6">
        <v>2.7803608341882535</v>
      </c>
      <c r="G708" s="1">
        <v>2.3302</v>
      </c>
      <c r="H708" s="7">
        <v>1.193185492313215</v>
      </c>
      <c r="I708" s="6" t="e">
        <v>#N/A</v>
      </c>
      <c r="J708" s="1" t="e">
        <v>#N/A</v>
      </c>
      <c r="K708" s="7" t="e">
        <v>#N/A</v>
      </c>
      <c r="P708" s="2" t="s">
        <v>1477</v>
      </c>
      <c r="Q708" s="45">
        <v>4</v>
      </c>
      <c r="R708" s="22">
        <f t="shared" ref="R708:R771" si="99">COUNTIF(P708,R$2)</f>
        <v>0</v>
      </c>
      <c r="S708" s="22">
        <f t="shared" ref="S708:S771" si="100">COUNTIF(P708,S$2)</f>
        <v>0</v>
      </c>
      <c r="T708" s="22" t="e">
        <f t="shared" ref="T708:T771" si="101">IF(R708=1,G708,#N/A)</f>
        <v>#N/A</v>
      </c>
      <c r="U708" s="22" t="e">
        <f t="shared" ref="U708:U771" si="102">IF(S708=1,G708,#N/A)</f>
        <v>#N/A</v>
      </c>
      <c r="V708" s="22">
        <f t="shared" ref="V708:V771" si="103">COUNTIF(P708,V$2)</f>
        <v>0</v>
      </c>
      <c r="W708" s="22">
        <f t="shared" ref="W708:W771" si="104">COUNTIF(P708,W$2)</f>
        <v>1</v>
      </c>
      <c r="X708" s="22" t="e">
        <f t="shared" ref="X708:X771" si="105">IF(V708=1,G708,#N/A)</f>
        <v>#N/A</v>
      </c>
      <c r="Y708" s="22">
        <f t="shared" ref="Y708:Y771" si="106">IF(W708=1,G708,#N/A)</f>
        <v>2.3302</v>
      </c>
    </row>
    <row r="709" spans="1:25" x14ac:dyDescent="0.2">
      <c r="A709" s="47"/>
      <c r="B709" s="2" t="s">
        <v>719</v>
      </c>
      <c r="C709" s="34">
        <f>3*0.97+2*0.03+1-2+6</f>
        <v>7.9700000000000006</v>
      </c>
      <c r="F709" s="6">
        <v>2.8578569089791745</v>
      </c>
      <c r="G709" s="1">
        <v>2.3574000000000002</v>
      </c>
      <c r="H709" s="7">
        <v>1.2122918931785758</v>
      </c>
      <c r="I709" s="6" t="e">
        <v>#N/A</v>
      </c>
      <c r="J709" s="1" t="e">
        <v>#N/A</v>
      </c>
      <c r="K709" s="7" t="e">
        <v>#N/A</v>
      </c>
      <c r="P709" s="2" t="s">
        <v>1477</v>
      </c>
      <c r="Q709" s="45">
        <v>4</v>
      </c>
      <c r="R709" s="22">
        <f t="shared" si="99"/>
        <v>0</v>
      </c>
      <c r="S709" s="22">
        <f t="shared" si="100"/>
        <v>0</v>
      </c>
      <c r="T709" s="22" t="e">
        <f t="shared" si="101"/>
        <v>#N/A</v>
      </c>
      <c r="U709" s="22" t="e">
        <f t="shared" si="102"/>
        <v>#N/A</v>
      </c>
      <c r="V709" s="22">
        <f t="shared" si="103"/>
        <v>0</v>
      </c>
      <c r="W709" s="22">
        <f t="shared" si="104"/>
        <v>1</v>
      </c>
      <c r="X709" s="22" t="e">
        <f t="shared" si="105"/>
        <v>#N/A</v>
      </c>
      <c r="Y709" s="22">
        <f t="shared" si="106"/>
        <v>2.3574000000000002</v>
      </c>
    </row>
    <row r="710" spans="1:25" x14ac:dyDescent="0.2">
      <c r="A710" s="47"/>
      <c r="B710" s="2" t="s">
        <v>720</v>
      </c>
      <c r="C710" s="34">
        <f>3*0.98+2*0.02+1-2+6</f>
        <v>7.98</v>
      </c>
      <c r="F710" s="6">
        <v>2.7797597934242448</v>
      </c>
      <c r="G710" s="1">
        <v>2.3300999999999998</v>
      </c>
      <c r="H710" s="7">
        <v>1.1929787534544634</v>
      </c>
      <c r="I710" s="6" t="e">
        <v>#N/A</v>
      </c>
      <c r="J710" s="1" t="e">
        <v>#N/A</v>
      </c>
      <c r="K710" s="7" t="e">
        <v>#N/A</v>
      </c>
      <c r="P710" s="2" t="s">
        <v>1477</v>
      </c>
      <c r="Q710" s="45">
        <v>4</v>
      </c>
      <c r="R710" s="22">
        <f t="shared" si="99"/>
        <v>0</v>
      </c>
      <c r="S710" s="22">
        <f t="shared" si="100"/>
        <v>0</v>
      </c>
      <c r="T710" s="22" t="e">
        <f t="shared" si="101"/>
        <v>#N/A</v>
      </c>
      <c r="U710" s="22" t="e">
        <f t="shared" si="102"/>
        <v>#N/A</v>
      </c>
      <c r="V710" s="22">
        <f t="shared" si="103"/>
        <v>0</v>
      </c>
      <c r="W710" s="22">
        <f t="shared" si="104"/>
        <v>1</v>
      </c>
      <c r="X710" s="22" t="e">
        <f t="shared" si="105"/>
        <v>#N/A</v>
      </c>
      <c r="Y710" s="22">
        <f t="shared" si="106"/>
        <v>2.3300999999999998</v>
      </c>
    </row>
    <row r="711" spans="1:25" x14ac:dyDescent="0.2">
      <c r="A711" s="47"/>
      <c r="B711" s="2" t="s">
        <v>721</v>
      </c>
      <c r="C711" s="34">
        <f>3*0.98+2*0.02+1-2+6</f>
        <v>7.98</v>
      </c>
      <c r="F711" s="6">
        <v>2.8581892491663319</v>
      </c>
      <c r="G711" s="1">
        <v>2.3586</v>
      </c>
      <c r="H711" s="7">
        <v>1.2118160133835036</v>
      </c>
      <c r="I711" s="6" t="e">
        <v>#N/A</v>
      </c>
      <c r="J711" s="1" t="e">
        <v>#N/A</v>
      </c>
      <c r="K711" s="7" t="e">
        <v>#N/A</v>
      </c>
      <c r="P711" s="2" t="s">
        <v>1477</v>
      </c>
      <c r="Q711" s="45">
        <v>4</v>
      </c>
      <c r="R711" s="22">
        <f t="shared" si="99"/>
        <v>0</v>
      </c>
      <c r="S711" s="22">
        <f t="shared" si="100"/>
        <v>0</v>
      </c>
      <c r="T711" s="22" t="e">
        <f t="shared" si="101"/>
        <v>#N/A</v>
      </c>
      <c r="U711" s="22" t="e">
        <f t="shared" si="102"/>
        <v>#N/A</v>
      </c>
      <c r="V711" s="22">
        <f t="shared" si="103"/>
        <v>0</v>
      </c>
      <c r="W711" s="22">
        <f t="shared" si="104"/>
        <v>1</v>
      </c>
      <c r="X711" s="22" t="e">
        <f t="shared" si="105"/>
        <v>#N/A</v>
      </c>
      <c r="Y711" s="22">
        <f t="shared" si="106"/>
        <v>2.3586</v>
      </c>
    </row>
    <row r="712" spans="1:25" x14ac:dyDescent="0.2">
      <c r="A712" s="47"/>
      <c r="B712" s="2" t="s">
        <v>722</v>
      </c>
      <c r="C712" s="34">
        <f t="shared" ref="C712" si="107">3*0.99+2*0.01+1-2+6</f>
        <v>7.99</v>
      </c>
      <c r="F712" s="6">
        <v>2.7794727080710833</v>
      </c>
      <c r="G712" s="1">
        <v>2.3302</v>
      </c>
      <c r="H712" s="7">
        <v>1.1928043550214931</v>
      </c>
      <c r="I712" s="6" t="e">
        <v>#N/A</v>
      </c>
      <c r="J712" s="1" t="e">
        <v>#N/A</v>
      </c>
      <c r="K712" s="7" t="e">
        <v>#N/A</v>
      </c>
      <c r="P712" s="2" t="s">
        <v>1477</v>
      </c>
      <c r="Q712" s="45">
        <v>4</v>
      </c>
      <c r="R712" s="22">
        <f t="shared" si="99"/>
        <v>0</v>
      </c>
      <c r="S712" s="22">
        <f t="shared" si="100"/>
        <v>0</v>
      </c>
      <c r="T712" s="22" t="e">
        <f t="shared" si="101"/>
        <v>#N/A</v>
      </c>
      <c r="U712" s="22" t="e">
        <f t="shared" si="102"/>
        <v>#N/A</v>
      </c>
      <c r="V712" s="22">
        <f t="shared" si="103"/>
        <v>0</v>
      </c>
      <c r="W712" s="22">
        <f t="shared" si="104"/>
        <v>1</v>
      </c>
      <c r="X712" s="22" t="e">
        <f t="shared" si="105"/>
        <v>#N/A</v>
      </c>
      <c r="Y712" s="22">
        <f t="shared" si="106"/>
        <v>2.3302</v>
      </c>
    </row>
    <row r="713" spans="1:25" x14ac:dyDescent="0.2">
      <c r="A713" s="47"/>
      <c r="B713" s="2" t="s">
        <v>723</v>
      </c>
      <c r="C713" s="34">
        <f>3*0.99+2*0.01+1-2+6</f>
        <v>7.99</v>
      </c>
      <c r="F713" s="6">
        <v>2.8581043963525898</v>
      </c>
      <c r="G713" s="1">
        <v>2.3582999999999998</v>
      </c>
      <c r="H713" s="7">
        <v>1.2119341883359158</v>
      </c>
      <c r="I713" s="6" t="e">
        <v>#N/A</v>
      </c>
      <c r="J713" s="1" t="e">
        <v>#N/A</v>
      </c>
      <c r="K713" s="7" t="e">
        <v>#N/A</v>
      </c>
      <c r="P713" s="2" t="s">
        <v>1477</v>
      </c>
      <c r="Q713" s="45">
        <v>4</v>
      </c>
      <c r="R713" s="22">
        <f t="shared" si="99"/>
        <v>0</v>
      </c>
      <c r="S713" s="22">
        <f t="shared" si="100"/>
        <v>0</v>
      </c>
      <c r="T713" s="22" t="e">
        <f t="shared" si="101"/>
        <v>#N/A</v>
      </c>
      <c r="U713" s="22" t="e">
        <f t="shared" si="102"/>
        <v>#N/A</v>
      </c>
      <c r="V713" s="22">
        <f t="shared" si="103"/>
        <v>0</v>
      </c>
      <c r="W713" s="22">
        <f t="shared" si="104"/>
        <v>1</v>
      </c>
      <c r="X713" s="22" t="e">
        <f t="shared" si="105"/>
        <v>#N/A</v>
      </c>
      <c r="Y713" s="22">
        <f t="shared" si="106"/>
        <v>2.3582999999999998</v>
      </c>
    </row>
    <row r="714" spans="1:25" x14ac:dyDescent="0.2">
      <c r="A714" s="47"/>
      <c r="B714" s="2" t="s">
        <v>724</v>
      </c>
      <c r="C714" s="34">
        <v>8</v>
      </c>
      <c r="F714" s="6">
        <v>2.7421600974414315</v>
      </c>
      <c r="G714" s="1">
        <v>2.3336000000000001</v>
      </c>
      <c r="H714" s="7">
        <v>1.1750771757976652</v>
      </c>
      <c r="I714" s="6" t="e">
        <v>#N/A</v>
      </c>
      <c r="J714" s="1" t="e">
        <v>#N/A</v>
      </c>
      <c r="K714" s="7" t="e">
        <v>#N/A</v>
      </c>
      <c r="P714" s="2" t="s">
        <v>1477</v>
      </c>
      <c r="Q714" s="45">
        <v>4</v>
      </c>
      <c r="R714" s="22">
        <f t="shared" si="99"/>
        <v>0</v>
      </c>
      <c r="S714" s="22">
        <f t="shared" si="100"/>
        <v>0</v>
      </c>
      <c r="T714" s="22" t="e">
        <f t="shared" si="101"/>
        <v>#N/A</v>
      </c>
      <c r="U714" s="22" t="e">
        <f t="shared" si="102"/>
        <v>#N/A</v>
      </c>
      <c r="V714" s="22">
        <f t="shared" si="103"/>
        <v>0</v>
      </c>
      <c r="W714" s="22">
        <f t="shared" si="104"/>
        <v>1</v>
      </c>
      <c r="X714" s="22" t="e">
        <f t="shared" si="105"/>
        <v>#N/A</v>
      </c>
      <c r="Y714" s="22">
        <f t="shared" si="106"/>
        <v>2.3336000000000001</v>
      </c>
    </row>
    <row r="715" spans="1:25" x14ac:dyDescent="0.2">
      <c r="A715" s="47"/>
      <c r="B715" s="2" t="s">
        <v>725</v>
      </c>
      <c r="C715" s="34">
        <v>8</v>
      </c>
      <c r="F715" s="6">
        <v>2.7838793975314378</v>
      </c>
      <c r="G715" s="1">
        <v>2.2999999999999998</v>
      </c>
      <c r="H715" s="7">
        <v>1.2103823467527992</v>
      </c>
      <c r="I715" s="6" t="e">
        <v>#N/A</v>
      </c>
      <c r="J715" s="1" t="e">
        <v>#N/A</v>
      </c>
      <c r="K715" s="7" t="e">
        <v>#N/A</v>
      </c>
      <c r="P715" s="2" t="s">
        <v>1477</v>
      </c>
      <c r="Q715" s="45">
        <v>4</v>
      </c>
      <c r="R715" s="22">
        <f t="shared" si="99"/>
        <v>0</v>
      </c>
      <c r="S715" s="22">
        <f t="shared" si="100"/>
        <v>0</v>
      </c>
      <c r="T715" s="22" t="e">
        <f t="shared" si="101"/>
        <v>#N/A</v>
      </c>
      <c r="U715" s="22" t="e">
        <f t="shared" si="102"/>
        <v>#N/A</v>
      </c>
      <c r="V715" s="22">
        <f t="shared" si="103"/>
        <v>0</v>
      </c>
      <c r="W715" s="22">
        <f t="shared" si="104"/>
        <v>1</v>
      </c>
      <c r="X715" s="22" t="e">
        <f t="shared" si="105"/>
        <v>#N/A</v>
      </c>
      <c r="Y715" s="22">
        <f t="shared" si="106"/>
        <v>2.2999999999999998</v>
      </c>
    </row>
    <row r="716" spans="1:25" x14ac:dyDescent="0.2">
      <c r="A716" s="47"/>
      <c r="B716" s="2" t="s">
        <v>726</v>
      </c>
      <c r="C716" s="34">
        <v>8</v>
      </c>
      <c r="F716" s="6">
        <v>2.7952638167085411</v>
      </c>
      <c r="G716" s="1">
        <v>2.3187000000000002</v>
      </c>
      <c r="H716" s="7">
        <v>1.205530606248562</v>
      </c>
      <c r="I716" s="6" t="e">
        <v>#N/A</v>
      </c>
      <c r="J716" s="1" t="e">
        <v>#N/A</v>
      </c>
      <c r="K716" s="7" t="e">
        <v>#N/A</v>
      </c>
      <c r="P716" s="2" t="s">
        <v>1477</v>
      </c>
      <c r="Q716" s="45">
        <v>4</v>
      </c>
      <c r="R716" s="22">
        <f t="shared" si="99"/>
        <v>0</v>
      </c>
      <c r="S716" s="22">
        <f t="shared" si="100"/>
        <v>0</v>
      </c>
      <c r="T716" s="22" t="e">
        <f t="shared" si="101"/>
        <v>#N/A</v>
      </c>
      <c r="U716" s="22" t="e">
        <f t="shared" si="102"/>
        <v>#N/A</v>
      </c>
      <c r="V716" s="22">
        <f t="shared" si="103"/>
        <v>0</v>
      </c>
      <c r="W716" s="22">
        <f t="shared" si="104"/>
        <v>1</v>
      </c>
      <c r="X716" s="22" t="e">
        <f t="shared" si="105"/>
        <v>#N/A</v>
      </c>
      <c r="Y716" s="22">
        <f t="shared" si="106"/>
        <v>2.3187000000000002</v>
      </c>
    </row>
    <row r="717" spans="1:25" x14ac:dyDescent="0.2">
      <c r="A717" s="47"/>
      <c r="B717" s="2" t="s">
        <v>727</v>
      </c>
      <c r="C717" s="34">
        <v>8</v>
      </c>
      <c r="F717" s="6">
        <v>2.8015570670611014</v>
      </c>
      <c r="G717" s="1">
        <v>2.3290000000000002</v>
      </c>
      <c r="H717" s="7">
        <v>1.2029012739635472</v>
      </c>
      <c r="I717" s="6" t="e">
        <v>#N/A</v>
      </c>
      <c r="J717" s="1" t="e">
        <v>#N/A</v>
      </c>
      <c r="K717" s="7" t="e">
        <v>#N/A</v>
      </c>
      <c r="P717" s="2" t="s">
        <v>1477</v>
      </c>
      <c r="Q717" s="45">
        <v>4</v>
      </c>
      <c r="R717" s="22">
        <f t="shared" si="99"/>
        <v>0</v>
      </c>
      <c r="S717" s="22">
        <f t="shared" si="100"/>
        <v>0</v>
      </c>
      <c r="T717" s="22" t="e">
        <f t="shared" si="101"/>
        <v>#N/A</v>
      </c>
      <c r="U717" s="22" t="e">
        <f t="shared" si="102"/>
        <v>#N/A</v>
      </c>
      <c r="V717" s="22">
        <f t="shared" si="103"/>
        <v>0</v>
      </c>
      <c r="W717" s="22">
        <f t="shared" si="104"/>
        <v>1</v>
      </c>
      <c r="X717" s="22" t="e">
        <f t="shared" si="105"/>
        <v>#N/A</v>
      </c>
      <c r="Y717" s="22">
        <f t="shared" si="106"/>
        <v>2.3290000000000002</v>
      </c>
    </row>
    <row r="718" spans="1:25" x14ac:dyDescent="0.2">
      <c r="A718" s="47"/>
      <c r="B718" s="2" t="s">
        <v>728</v>
      </c>
      <c r="C718" s="34">
        <v>8</v>
      </c>
      <c r="F718" s="6">
        <v>2.807213921310594</v>
      </c>
      <c r="G718" s="1">
        <v>2.33</v>
      </c>
      <c r="H718" s="7">
        <v>1.2048128417642034</v>
      </c>
      <c r="I718" s="6" t="e">
        <v>#N/A</v>
      </c>
      <c r="J718" s="1" t="e">
        <v>#N/A</v>
      </c>
      <c r="K718" s="7" t="e">
        <v>#N/A</v>
      </c>
      <c r="P718" s="2" t="s">
        <v>1477</v>
      </c>
      <c r="Q718" s="45">
        <v>4</v>
      </c>
      <c r="R718" s="22">
        <f t="shared" si="99"/>
        <v>0</v>
      </c>
      <c r="S718" s="22">
        <f t="shared" si="100"/>
        <v>0</v>
      </c>
      <c r="T718" s="22" t="e">
        <f t="shared" si="101"/>
        <v>#N/A</v>
      </c>
      <c r="U718" s="22" t="e">
        <f t="shared" si="102"/>
        <v>#N/A</v>
      </c>
      <c r="V718" s="22">
        <f t="shared" si="103"/>
        <v>0</v>
      </c>
      <c r="W718" s="22">
        <f t="shared" si="104"/>
        <v>1</v>
      </c>
      <c r="X718" s="22" t="e">
        <f t="shared" si="105"/>
        <v>#N/A</v>
      </c>
      <c r="Y718" s="22">
        <f t="shared" si="106"/>
        <v>2.33</v>
      </c>
    </row>
    <row r="719" spans="1:25" x14ac:dyDescent="0.2">
      <c r="A719" s="47"/>
      <c r="B719" s="2" t="s">
        <v>729</v>
      </c>
      <c r="C719" s="34">
        <f>3+0.94-2+6</f>
        <v>7.9399999999999995</v>
      </c>
      <c r="F719" s="6">
        <v>2.7326141558954133</v>
      </c>
      <c r="G719" s="1">
        <v>2.3064</v>
      </c>
      <c r="H719" s="7">
        <v>1.1847962868086253</v>
      </c>
      <c r="I719" s="6" t="e">
        <v>#N/A</v>
      </c>
      <c r="J719" s="1" t="e">
        <v>#N/A</v>
      </c>
      <c r="K719" s="7" t="e">
        <v>#N/A</v>
      </c>
      <c r="P719" s="2" t="s">
        <v>1477</v>
      </c>
      <c r="Q719" s="45">
        <v>4</v>
      </c>
      <c r="R719" s="22">
        <f t="shared" si="99"/>
        <v>0</v>
      </c>
      <c r="S719" s="22">
        <f t="shared" si="100"/>
        <v>0</v>
      </c>
      <c r="T719" s="22" t="e">
        <f t="shared" si="101"/>
        <v>#N/A</v>
      </c>
      <c r="U719" s="22" t="e">
        <f t="shared" si="102"/>
        <v>#N/A</v>
      </c>
      <c r="V719" s="22">
        <f t="shared" si="103"/>
        <v>0</v>
      </c>
      <c r="W719" s="22">
        <f t="shared" si="104"/>
        <v>1</v>
      </c>
      <c r="X719" s="22" t="e">
        <f t="shared" si="105"/>
        <v>#N/A</v>
      </c>
      <c r="Y719" s="22">
        <f t="shared" si="106"/>
        <v>2.3064</v>
      </c>
    </row>
    <row r="720" spans="1:25" x14ac:dyDescent="0.2">
      <c r="A720" s="47"/>
      <c r="B720" s="2" t="s">
        <v>730</v>
      </c>
      <c r="E720" s="34">
        <f>5+0.626+0.187*2</f>
        <v>6</v>
      </c>
      <c r="F720" s="6">
        <v>2.7597670562929766</v>
      </c>
      <c r="G720" s="1">
        <v>3.464</v>
      </c>
      <c r="H720" s="7">
        <v>0.79669949662037431</v>
      </c>
      <c r="I720" s="6" t="e">
        <v>#N/A</v>
      </c>
      <c r="J720" s="1" t="e">
        <v>#N/A</v>
      </c>
      <c r="K720" s="7" t="e">
        <v>#N/A</v>
      </c>
      <c r="P720" s="2" t="s">
        <v>1478</v>
      </c>
      <c r="Q720" s="45">
        <v>4</v>
      </c>
      <c r="R720" s="22">
        <f t="shared" si="99"/>
        <v>0</v>
      </c>
      <c r="S720" s="22">
        <f t="shared" si="100"/>
        <v>0</v>
      </c>
      <c r="T720" s="22" t="e">
        <f t="shared" si="101"/>
        <v>#N/A</v>
      </c>
      <c r="U720" s="22" t="e">
        <f t="shared" si="102"/>
        <v>#N/A</v>
      </c>
      <c r="V720" s="22">
        <f t="shared" si="103"/>
        <v>1</v>
      </c>
      <c r="W720" s="22">
        <f t="shared" si="104"/>
        <v>0</v>
      </c>
      <c r="X720" s="22">
        <f t="shared" si="105"/>
        <v>3.464</v>
      </c>
      <c r="Y720" s="22" t="e">
        <f t="shared" si="106"/>
        <v>#N/A</v>
      </c>
    </row>
    <row r="721" spans="1:25" x14ac:dyDescent="0.2">
      <c r="A721" s="47"/>
      <c r="B721" s="2" t="s">
        <v>731</v>
      </c>
      <c r="C721" s="34">
        <v>8</v>
      </c>
      <c r="F721" s="6">
        <v>2.7855057431281667</v>
      </c>
      <c r="G721" s="1">
        <v>2.3650000000000002</v>
      </c>
      <c r="H721" s="7">
        <v>1.1778036968829457</v>
      </c>
      <c r="I721" s="6" t="e">
        <v>#N/A</v>
      </c>
      <c r="J721" s="1" t="e">
        <v>#N/A</v>
      </c>
      <c r="K721" s="7" t="e">
        <v>#N/A</v>
      </c>
      <c r="P721" s="2" t="s">
        <v>1477</v>
      </c>
      <c r="Q721" s="45">
        <v>4</v>
      </c>
      <c r="R721" s="22">
        <f t="shared" si="99"/>
        <v>0</v>
      </c>
      <c r="S721" s="22">
        <f t="shared" si="100"/>
        <v>0</v>
      </c>
      <c r="T721" s="22" t="e">
        <f t="shared" si="101"/>
        <v>#N/A</v>
      </c>
      <c r="U721" s="22" t="e">
        <f t="shared" si="102"/>
        <v>#N/A</v>
      </c>
      <c r="V721" s="22">
        <f t="shared" si="103"/>
        <v>0</v>
      </c>
      <c r="W721" s="22">
        <f t="shared" si="104"/>
        <v>1</v>
      </c>
      <c r="X721" s="22" t="e">
        <f t="shared" si="105"/>
        <v>#N/A</v>
      </c>
      <c r="Y721" s="22">
        <f t="shared" si="106"/>
        <v>2.3650000000000002</v>
      </c>
    </row>
    <row r="722" spans="1:25" x14ac:dyDescent="0.2">
      <c r="A722" s="47"/>
      <c r="B722" s="2" t="s">
        <v>732</v>
      </c>
      <c r="C722" s="34">
        <f>3+0.84-3+5</f>
        <v>5.84</v>
      </c>
      <c r="F722" s="6">
        <v>3.1395541084682717</v>
      </c>
      <c r="G722" s="1">
        <v>2.8119999999999998</v>
      </c>
      <c r="H722" s="7">
        <v>1.1164843913471807</v>
      </c>
      <c r="I722" s="6" t="e">
        <v>#N/A</v>
      </c>
      <c r="J722" s="1" t="e">
        <v>#N/A</v>
      </c>
      <c r="K722" s="7" t="e">
        <v>#N/A</v>
      </c>
      <c r="P722" s="2" t="s">
        <v>1478</v>
      </c>
      <c r="Q722" s="45">
        <v>4</v>
      </c>
      <c r="R722" s="22">
        <f t="shared" si="99"/>
        <v>0</v>
      </c>
      <c r="S722" s="22">
        <f t="shared" si="100"/>
        <v>0</v>
      </c>
      <c r="T722" s="22" t="e">
        <f t="shared" si="101"/>
        <v>#N/A</v>
      </c>
      <c r="U722" s="22" t="e">
        <f t="shared" si="102"/>
        <v>#N/A</v>
      </c>
      <c r="V722" s="22">
        <f t="shared" si="103"/>
        <v>1</v>
      </c>
      <c r="W722" s="22">
        <f t="shared" si="104"/>
        <v>0</v>
      </c>
      <c r="X722" s="22">
        <f t="shared" si="105"/>
        <v>2.8119999999999998</v>
      </c>
      <c r="Y722" s="22" t="e">
        <f t="shared" si="106"/>
        <v>#N/A</v>
      </c>
    </row>
    <row r="723" spans="1:25" x14ac:dyDescent="0.2">
      <c r="A723" s="47"/>
      <c r="B723" s="2" t="s">
        <v>733</v>
      </c>
      <c r="C723" s="34">
        <f>3+0.88-3+5</f>
        <v>5.88</v>
      </c>
      <c r="F723" s="6">
        <v>3.1244927340289981</v>
      </c>
      <c r="G723" s="1">
        <v>2.8176000000000001</v>
      </c>
      <c r="H723" s="7">
        <v>1.1089199084430004</v>
      </c>
      <c r="I723" s="6" t="e">
        <v>#N/A</v>
      </c>
      <c r="J723" s="1" t="e">
        <v>#N/A</v>
      </c>
      <c r="K723" s="7" t="e">
        <v>#N/A</v>
      </c>
      <c r="P723" s="2" t="s">
        <v>1478</v>
      </c>
      <c r="Q723" s="45">
        <v>4</v>
      </c>
      <c r="R723" s="22">
        <f t="shared" si="99"/>
        <v>0</v>
      </c>
      <c r="S723" s="22">
        <f t="shared" si="100"/>
        <v>0</v>
      </c>
      <c r="T723" s="22" t="e">
        <f t="shared" si="101"/>
        <v>#N/A</v>
      </c>
      <c r="U723" s="22" t="e">
        <f t="shared" si="102"/>
        <v>#N/A</v>
      </c>
      <c r="V723" s="22">
        <f t="shared" si="103"/>
        <v>1</v>
      </c>
      <c r="W723" s="22">
        <f t="shared" si="104"/>
        <v>0</v>
      </c>
      <c r="X723" s="22">
        <f t="shared" si="105"/>
        <v>2.8176000000000001</v>
      </c>
      <c r="Y723" s="22" t="e">
        <f t="shared" si="106"/>
        <v>#N/A</v>
      </c>
    </row>
    <row r="724" spans="1:25" x14ac:dyDescent="0.2">
      <c r="A724" s="47"/>
      <c r="B724" s="2" t="s">
        <v>734</v>
      </c>
      <c r="C724" s="34">
        <v>8</v>
      </c>
      <c r="F724" s="6">
        <v>2.7628076154520786</v>
      </c>
      <c r="G724" s="1">
        <v>2.3342000000000001</v>
      </c>
      <c r="H724" s="7">
        <v>1.1836207760483586</v>
      </c>
      <c r="I724" s="6" t="e">
        <v>#N/A</v>
      </c>
      <c r="J724" s="1" t="e">
        <v>#N/A</v>
      </c>
      <c r="K724" s="7" t="e">
        <v>#N/A</v>
      </c>
      <c r="P724" s="2" t="s">
        <v>1477</v>
      </c>
      <c r="Q724" s="45">
        <v>4</v>
      </c>
      <c r="R724" s="22">
        <f t="shared" si="99"/>
        <v>0</v>
      </c>
      <c r="S724" s="22">
        <f t="shared" si="100"/>
        <v>0</v>
      </c>
      <c r="T724" s="22" t="e">
        <f t="shared" si="101"/>
        <v>#N/A</v>
      </c>
      <c r="U724" s="22" t="e">
        <f t="shared" si="102"/>
        <v>#N/A</v>
      </c>
      <c r="V724" s="22">
        <f t="shared" si="103"/>
        <v>0</v>
      </c>
      <c r="W724" s="22">
        <f t="shared" si="104"/>
        <v>1</v>
      </c>
      <c r="X724" s="22" t="e">
        <f t="shared" si="105"/>
        <v>#N/A</v>
      </c>
      <c r="Y724" s="22">
        <f t="shared" si="106"/>
        <v>2.3342000000000001</v>
      </c>
    </row>
    <row r="725" spans="1:25" x14ac:dyDescent="0.2">
      <c r="A725" s="47"/>
      <c r="B725" s="2" t="s">
        <v>735</v>
      </c>
      <c r="C725" s="34">
        <v>8</v>
      </c>
      <c r="F725" s="6">
        <v>2.7677573629203844</v>
      </c>
      <c r="G725" s="1">
        <v>2.3331</v>
      </c>
      <c r="H725" s="7">
        <v>1.1863003570015793</v>
      </c>
      <c r="I725" s="6" t="e">
        <v>#N/A</v>
      </c>
      <c r="J725" s="1" t="e">
        <v>#N/A</v>
      </c>
      <c r="K725" s="7" t="e">
        <v>#N/A</v>
      </c>
      <c r="P725" s="2" t="s">
        <v>1477</v>
      </c>
      <c r="Q725" s="45">
        <v>4</v>
      </c>
      <c r="R725" s="22">
        <f t="shared" si="99"/>
        <v>0</v>
      </c>
      <c r="S725" s="22">
        <f t="shared" si="100"/>
        <v>0</v>
      </c>
      <c r="T725" s="22" t="e">
        <f t="shared" si="101"/>
        <v>#N/A</v>
      </c>
      <c r="U725" s="22" t="e">
        <f t="shared" si="102"/>
        <v>#N/A</v>
      </c>
      <c r="V725" s="22">
        <f t="shared" si="103"/>
        <v>0</v>
      </c>
      <c r="W725" s="22">
        <f t="shared" si="104"/>
        <v>1</v>
      </c>
      <c r="X725" s="22" t="e">
        <f t="shared" si="105"/>
        <v>#N/A</v>
      </c>
      <c r="Y725" s="22">
        <f t="shared" si="106"/>
        <v>2.3331</v>
      </c>
    </row>
    <row r="726" spans="1:25" x14ac:dyDescent="0.2">
      <c r="A726" s="47"/>
      <c r="B726" s="2" t="s">
        <v>736</v>
      </c>
      <c r="C726" s="34">
        <v>8</v>
      </c>
      <c r="F726" s="6">
        <v>2.7772255227204723</v>
      </c>
      <c r="G726" s="1">
        <v>2.3372000000000002</v>
      </c>
      <c r="H726" s="7">
        <v>1.1882703759714497</v>
      </c>
      <c r="I726" s="6" t="e">
        <v>#N/A</v>
      </c>
      <c r="J726" s="1" t="e">
        <v>#N/A</v>
      </c>
      <c r="K726" s="7" t="e">
        <v>#N/A</v>
      </c>
      <c r="P726" s="2" t="s">
        <v>1477</v>
      </c>
      <c r="Q726" s="45">
        <v>4</v>
      </c>
      <c r="R726" s="22">
        <f t="shared" si="99"/>
        <v>0</v>
      </c>
      <c r="S726" s="22">
        <f t="shared" si="100"/>
        <v>0</v>
      </c>
      <c r="T726" s="22" t="e">
        <f t="shared" si="101"/>
        <v>#N/A</v>
      </c>
      <c r="U726" s="22" t="e">
        <f t="shared" si="102"/>
        <v>#N/A</v>
      </c>
      <c r="V726" s="22">
        <f t="shared" si="103"/>
        <v>0</v>
      </c>
      <c r="W726" s="22">
        <f t="shared" si="104"/>
        <v>1</v>
      </c>
      <c r="X726" s="22" t="e">
        <f t="shared" si="105"/>
        <v>#N/A</v>
      </c>
      <c r="Y726" s="22">
        <f t="shared" si="106"/>
        <v>2.3372000000000002</v>
      </c>
    </row>
    <row r="727" spans="1:25" x14ac:dyDescent="0.2">
      <c r="A727" s="47"/>
      <c r="B727" s="2" t="s">
        <v>737</v>
      </c>
      <c r="C727" s="34">
        <f>3+0.93-3+5</f>
        <v>5.93</v>
      </c>
      <c r="F727" s="6">
        <v>3.0705404866244641</v>
      </c>
      <c r="G727" s="1">
        <v>3.3559999999999999</v>
      </c>
      <c r="H727" s="7">
        <v>0.91494055024566867</v>
      </c>
      <c r="I727" s="6" t="e">
        <v>#N/A</v>
      </c>
      <c r="J727" s="1" t="e">
        <v>#N/A</v>
      </c>
      <c r="K727" s="7" t="e">
        <v>#N/A</v>
      </c>
      <c r="P727" s="2" t="s">
        <v>1478</v>
      </c>
      <c r="Q727" s="45">
        <v>4</v>
      </c>
      <c r="R727" s="22">
        <f t="shared" si="99"/>
        <v>0</v>
      </c>
      <c r="S727" s="22">
        <f t="shared" si="100"/>
        <v>0</v>
      </c>
      <c r="T727" s="22" t="e">
        <f t="shared" si="101"/>
        <v>#N/A</v>
      </c>
      <c r="U727" s="22" t="e">
        <f t="shared" si="102"/>
        <v>#N/A</v>
      </c>
      <c r="V727" s="22">
        <f t="shared" si="103"/>
        <v>1</v>
      </c>
      <c r="W727" s="22">
        <f t="shared" si="104"/>
        <v>0</v>
      </c>
      <c r="X727" s="22">
        <f t="shared" si="105"/>
        <v>3.3559999999999999</v>
      </c>
      <c r="Y727" s="22" t="e">
        <f t="shared" si="106"/>
        <v>#N/A</v>
      </c>
    </row>
    <row r="728" spans="1:25" x14ac:dyDescent="0.2">
      <c r="A728" s="47"/>
      <c r="B728" s="2" t="s">
        <v>738</v>
      </c>
      <c r="C728" s="34">
        <v>8</v>
      </c>
      <c r="F728" s="6">
        <v>2.7989266298350874</v>
      </c>
      <c r="G728" s="1">
        <v>2.3378000000000001</v>
      </c>
      <c r="H728" s="7">
        <v>1.1972481092630196</v>
      </c>
      <c r="I728" s="6" t="e">
        <v>#N/A</v>
      </c>
      <c r="J728" s="1" t="e">
        <v>#N/A</v>
      </c>
      <c r="K728" s="7" t="e">
        <v>#N/A</v>
      </c>
      <c r="P728" s="2" t="s">
        <v>1477</v>
      </c>
      <c r="Q728" s="45">
        <v>4</v>
      </c>
      <c r="R728" s="22">
        <f t="shared" si="99"/>
        <v>0</v>
      </c>
      <c r="S728" s="22">
        <f t="shared" si="100"/>
        <v>0</v>
      </c>
      <c r="T728" s="22" t="e">
        <f t="shared" si="101"/>
        <v>#N/A</v>
      </c>
      <c r="U728" s="22" t="e">
        <f t="shared" si="102"/>
        <v>#N/A</v>
      </c>
      <c r="V728" s="22">
        <f t="shared" si="103"/>
        <v>0</v>
      </c>
      <c r="W728" s="22">
        <f t="shared" si="104"/>
        <v>1</v>
      </c>
      <c r="X728" s="22" t="e">
        <f t="shared" si="105"/>
        <v>#N/A</v>
      </c>
      <c r="Y728" s="22">
        <f t="shared" si="106"/>
        <v>2.3378000000000001</v>
      </c>
    </row>
    <row r="729" spans="1:25" x14ac:dyDescent="0.2">
      <c r="A729" s="47"/>
      <c r="B729" s="2" t="s">
        <v>739</v>
      </c>
      <c r="C729" s="34">
        <v>8</v>
      </c>
      <c r="F729" s="6">
        <v>2.8176083909940361</v>
      </c>
      <c r="G729" s="1">
        <v>2.3645</v>
      </c>
      <c r="H729" s="7">
        <v>1.1916296853432169</v>
      </c>
      <c r="I729" s="6" t="e">
        <v>#N/A</v>
      </c>
      <c r="J729" s="1" t="e">
        <v>#N/A</v>
      </c>
      <c r="K729" s="7" t="e">
        <v>#N/A</v>
      </c>
      <c r="P729" s="2" t="s">
        <v>1477</v>
      </c>
      <c r="Q729" s="45">
        <v>4</v>
      </c>
      <c r="R729" s="22">
        <f t="shared" si="99"/>
        <v>0</v>
      </c>
      <c r="S729" s="22">
        <f t="shared" si="100"/>
        <v>0</v>
      </c>
      <c r="T729" s="22" t="e">
        <f t="shared" si="101"/>
        <v>#N/A</v>
      </c>
      <c r="U729" s="22" t="e">
        <f t="shared" si="102"/>
        <v>#N/A</v>
      </c>
      <c r="V729" s="22">
        <f t="shared" si="103"/>
        <v>0</v>
      </c>
      <c r="W729" s="22">
        <f t="shared" si="104"/>
        <v>1</v>
      </c>
      <c r="X729" s="22" t="e">
        <f t="shared" si="105"/>
        <v>#N/A</v>
      </c>
      <c r="Y729" s="22">
        <f t="shared" si="106"/>
        <v>2.3645</v>
      </c>
    </row>
    <row r="730" spans="1:25" x14ac:dyDescent="0.2">
      <c r="A730" s="47"/>
      <c r="B730" s="2" t="s">
        <v>739</v>
      </c>
      <c r="C730" s="34">
        <v>8</v>
      </c>
      <c r="F730" s="6">
        <v>2.8263058044026304</v>
      </c>
      <c r="G730" s="1">
        <v>2.3530000000000002</v>
      </c>
      <c r="H730" s="7">
        <v>1.2011499381226647</v>
      </c>
      <c r="I730" s="6" t="e">
        <v>#N/A</v>
      </c>
      <c r="J730" s="1" t="e">
        <v>#N/A</v>
      </c>
      <c r="K730" s="7" t="e">
        <v>#N/A</v>
      </c>
      <c r="P730" s="2" t="s">
        <v>1477</v>
      </c>
      <c r="Q730" s="45">
        <v>4</v>
      </c>
      <c r="R730" s="22">
        <f t="shared" si="99"/>
        <v>0</v>
      </c>
      <c r="S730" s="22">
        <f t="shared" si="100"/>
        <v>0</v>
      </c>
      <c r="T730" s="22" t="e">
        <f t="shared" si="101"/>
        <v>#N/A</v>
      </c>
      <c r="U730" s="22" t="e">
        <f t="shared" si="102"/>
        <v>#N/A</v>
      </c>
      <c r="V730" s="22">
        <f t="shared" si="103"/>
        <v>0</v>
      </c>
      <c r="W730" s="22">
        <f t="shared" si="104"/>
        <v>1</v>
      </c>
      <c r="X730" s="22" t="e">
        <f t="shared" si="105"/>
        <v>#N/A</v>
      </c>
      <c r="Y730" s="22">
        <f t="shared" si="106"/>
        <v>2.3530000000000002</v>
      </c>
    </row>
    <row r="731" spans="1:25" x14ac:dyDescent="0.2">
      <c r="A731" s="47"/>
      <c r="B731" s="2" t="s">
        <v>740</v>
      </c>
      <c r="E731" s="34">
        <v>6</v>
      </c>
      <c r="F731" s="6">
        <v>3.1514335023922055</v>
      </c>
      <c r="G731" s="1">
        <v>3.4390999999999998</v>
      </c>
      <c r="H731" s="7">
        <v>0.91635413404443189</v>
      </c>
      <c r="I731" s="6" t="e">
        <v>#N/A</v>
      </c>
      <c r="J731" s="1" t="e">
        <v>#N/A</v>
      </c>
      <c r="K731" s="7" t="e">
        <v>#N/A</v>
      </c>
      <c r="P731" s="2" t="s">
        <v>1478</v>
      </c>
      <c r="Q731" s="45">
        <v>4</v>
      </c>
      <c r="R731" s="22">
        <f t="shared" si="99"/>
        <v>0</v>
      </c>
      <c r="S731" s="22">
        <f t="shared" si="100"/>
        <v>0</v>
      </c>
      <c r="T731" s="22" t="e">
        <f t="shared" si="101"/>
        <v>#N/A</v>
      </c>
      <c r="U731" s="22" t="e">
        <f t="shared" si="102"/>
        <v>#N/A</v>
      </c>
      <c r="V731" s="22">
        <f t="shared" si="103"/>
        <v>1</v>
      </c>
      <c r="W731" s="22">
        <f t="shared" si="104"/>
        <v>0</v>
      </c>
      <c r="X731" s="22">
        <f t="shared" si="105"/>
        <v>3.4390999999999998</v>
      </c>
      <c r="Y731" s="22" t="e">
        <f t="shared" si="106"/>
        <v>#N/A</v>
      </c>
    </row>
    <row r="732" spans="1:25" x14ac:dyDescent="0.2">
      <c r="A732" s="47"/>
      <c r="B732" s="2" t="s">
        <v>741</v>
      </c>
      <c r="E732" s="34">
        <v>5.8</v>
      </c>
      <c r="F732" s="6">
        <v>3.2130225030335535</v>
      </c>
      <c r="G732" s="1">
        <v>3.4489999999999998</v>
      </c>
      <c r="H732" s="7">
        <v>0.93158089389201326</v>
      </c>
      <c r="I732" s="6" t="e">
        <v>#N/A</v>
      </c>
      <c r="J732" s="1" t="e">
        <v>#N/A</v>
      </c>
      <c r="K732" s="7" t="e">
        <v>#N/A</v>
      </c>
      <c r="P732" s="2" t="s">
        <v>1478</v>
      </c>
      <c r="Q732" s="45">
        <v>4</v>
      </c>
      <c r="R732" s="22">
        <f t="shared" si="99"/>
        <v>0</v>
      </c>
      <c r="S732" s="22">
        <f t="shared" si="100"/>
        <v>0</v>
      </c>
      <c r="T732" s="22" t="e">
        <f t="shared" si="101"/>
        <v>#N/A</v>
      </c>
      <c r="U732" s="22" t="e">
        <f t="shared" si="102"/>
        <v>#N/A</v>
      </c>
      <c r="V732" s="22">
        <f t="shared" si="103"/>
        <v>1</v>
      </c>
      <c r="W732" s="22">
        <f t="shared" si="104"/>
        <v>0</v>
      </c>
      <c r="X732" s="22">
        <f t="shared" si="105"/>
        <v>3.4489999999999998</v>
      </c>
      <c r="Y732" s="22" t="e">
        <f t="shared" si="106"/>
        <v>#N/A</v>
      </c>
    </row>
    <row r="733" spans="1:25" x14ac:dyDescent="0.2">
      <c r="A733" s="47"/>
      <c r="B733" s="2" t="s">
        <v>742</v>
      </c>
      <c r="E733" s="34">
        <v>5.8</v>
      </c>
      <c r="F733" s="6">
        <v>3.1507971062891373</v>
      </c>
      <c r="G733" s="1">
        <v>3.4375</v>
      </c>
      <c r="H733" s="7">
        <v>0.91659552182956727</v>
      </c>
      <c r="I733" s="6" t="e">
        <v>#N/A</v>
      </c>
      <c r="J733" s="1" t="e">
        <v>#N/A</v>
      </c>
      <c r="K733" s="7" t="e">
        <v>#N/A</v>
      </c>
      <c r="P733" s="2" t="s">
        <v>1478</v>
      </c>
      <c r="Q733" s="45">
        <v>4</v>
      </c>
      <c r="R733" s="22">
        <f t="shared" si="99"/>
        <v>0</v>
      </c>
      <c r="S733" s="22">
        <f t="shared" si="100"/>
        <v>0</v>
      </c>
      <c r="T733" s="22" t="e">
        <f t="shared" si="101"/>
        <v>#N/A</v>
      </c>
      <c r="U733" s="22" t="e">
        <f t="shared" si="102"/>
        <v>#N/A</v>
      </c>
      <c r="V733" s="22">
        <f t="shared" si="103"/>
        <v>1</v>
      </c>
      <c r="W733" s="22">
        <f t="shared" si="104"/>
        <v>0</v>
      </c>
      <c r="X733" s="22">
        <f t="shared" si="105"/>
        <v>3.4375</v>
      </c>
      <c r="Y733" s="22" t="e">
        <f t="shared" si="106"/>
        <v>#N/A</v>
      </c>
    </row>
    <row r="734" spans="1:25" x14ac:dyDescent="0.2">
      <c r="A734" s="47"/>
      <c r="B734" s="2" t="s">
        <v>743</v>
      </c>
      <c r="E734" s="34">
        <f>5.78</f>
        <v>5.78</v>
      </c>
      <c r="F734" s="6">
        <v>3.2623078456822556</v>
      </c>
      <c r="G734" s="1">
        <v>3.4710000000000001</v>
      </c>
      <c r="H734" s="7">
        <v>0.93987549573098694</v>
      </c>
      <c r="I734" s="6" t="e">
        <v>#N/A</v>
      </c>
      <c r="J734" s="1" t="e">
        <v>#N/A</v>
      </c>
      <c r="K734" s="7" t="e">
        <v>#N/A</v>
      </c>
      <c r="P734" s="2" t="s">
        <v>1478</v>
      </c>
      <c r="Q734" s="45">
        <v>4</v>
      </c>
      <c r="R734" s="22">
        <f t="shared" si="99"/>
        <v>0</v>
      </c>
      <c r="S734" s="22">
        <f t="shared" si="100"/>
        <v>0</v>
      </c>
      <c r="T734" s="22" t="e">
        <f t="shared" si="101"/>
        <v>#N/A</v>
      </c>
      <c r="U734" s="22" t="e">
        <f t="shared" si="102"/>
        <v>#N/A</v>
      </c>
      <c r="V734" s="22">
        <f t="shared" si="103"/>
        <v>1</v>
      </c>
      <c r="W734" s="22">
        <f t="shared" si="104"/>
        <v>0</v>
      </c>
      <c r="X734" s="22">
        <f t="shared" si="105"/>
        <v>3.4710000000000001</v>
      </c>
      <c r="Y734" s="22" t="e">
        <f t="shared" si="106"/>
        <v>#N/A</v>
      </c>
    </row>
    <row r="735" spans="1:25" x14ac:dyDescent="0.2">
      <c r="A735" s="47"/>
      <c r="B735" s="2" t="s">
        <v>744</v>
      </c>
      <c r="C735" s="34">
        <f>3+0.81*2-3+5</f>
        <v>6.62</v>
      </c>
      <c r="F735" s="6">
        <v>3.0846826222481951</v>
      </c>
      <c r="G735" s="1">
        <v>3.3268</v>
      </c>
      <c r="H735" s="7">
        <v>0.92722214207292142</v>
      </c>
      <c r="I735" s="6" t="e">
        <v>#N/A</v>
      </c>
      <c r="J735" s="1" t="e">
        <v>#N/A</v>
      </c>
      <c r="K735" s="7" t="e">
        <v>#N/A</v>
      </c>
      <c r="P735" s="2" t="s">
        <v>1478</v>
      </c>
      <c r="Q735" s="45">
        <v>4</v>
      </c>
      <c r="R735" s="22">
        <f t="shared" si="99"/>
        <v>0</v>
      </c>
      <c r="S735" s="22">
        <f t="shared" si="100"/>
        <v>0</v>
      </c>
      <c r="T735" s="22" t="e">
        <f t="shared" si="101"/>
        <v>#N/A</v>
      </c>
      <c r="U735" s="22" t="e">
        <f t="shared" si="102"/>
        <v>#N/A</v>
      </c>
      <c r="V735" s="22">
        <f t="shared" si="103"/>
        <v>1</v>
      </c>
      <c r="W735" s="22">
        <f t="shared" si="104"/>
        <v>0</v>
      </c>
      <c r="X735" s="22">
        <f t="shared" si="105"/>
        <v>3.3268</v>
      </c>
      <c r="Y735" s="22" t="e">
        <f t="shared" si="106"/>
        <v>#N/A</v>
      </c>
    </row>
    <row r="736" spans="1:25" x14ac:dyDescent="0.2">
      <c r="A736" s="47"/>
      <c r="B736" s="2" t="s">
        <v>745</v>
      </c>
      <c r="F736" s="6">
        <v>2.6686209921980306</v>
      </c>
      <c r="G736" s="1">
        <v>2.9641000000000002</v>
      </c>
      <c r="H736" s="7">
        <v>0.90031408933505297</v>
      </c>
      <c r="I736" s="6" t="e">
        <v>#N/A</v>
      </c>
      <c r="J736" s="1" t="e">
        <v>#N/A</v>
      </c>
      <c r="K736" s="7" t="e">
        <v>#N/A</v>
      </c>
      <c r="P736" s="2" t="s">
        <v>1478</v>
      </c>
      <c r="Q736" s="45">
        <v>4</v>
      </c>
      <c r="R736" s="22">
        <f t="shared" si="99"/>
        <v>0</v>
      </c>
      <c r="S736" s="22">
        <f t="shared" si="100"/>
        <v>0</v>
      </c>
      <c r="T736" s="22" t="e">
        <f t="shared" si="101"/>
        <v>#N/A</v>
      </c>
      <c r="U736" s="22" t="e">
        <f t="shared" si="102"/>
        <v>#N/A</v>
      </c>
      <c r="V736" s="22">
        <f t="shared" si="103"/>
        <v>1</v>
      </c>
      <c r="W736" s="22">
        <f t="shared" si="104"/>
        <v>0</v>
      </c>
      <c r="X736" s="22">
        <f t="shared" si="105"/>
        <v>2.9641000000000002</v>
      </c>
      <c r="Y736" s="22" t="e">
        <f t="shared" si="106"/>
        <v>#N/A</v>
      </c>
    </row>
    <row r="737" spans="1:25" x14ac:dyDescent="0.2">
      <c r="A737" s="47"/>
      <c r="B737" s="2" t="s">
        <v>746</v>
      </c>
      <c r="F737" s="6">
        <v>2.6608428176049785</v>
      </c>
      <c r="G737" s="1">
        <v>2.9883999999999999</v>
      </c>
      <c r="H737" s="7">
        <v>0.89039044893755137</v>
      </c>
      <c r="I737" s="6" t="e">
        <v>#N/A</v>
      </c>
      <c r="J737" s="1" t="e">
        <v>#N/A</v>
      </c>
      <c r="K737" s="7" t="e">
        <v>#N/A</v>
      </c>
      <c r="P737" s="2" t="s">
        <v>1478</v>
      </c>
      <c r="Q737" s="45">
        <v>4</v>
      </c>
      <c r="R737" s="22">
        <f t="shared" si="99"/>
        <v>0</v>
      </c>
      <c r="S737" s="22">
        <f t="shared" si="100"/>
        <v>0</v>
      </c>
      <c r="T737" s="22" t="e">
        <f t="shared" si="101"/>
        <v>#N/A</v>
      </c>
      <c r="U737" s="22" t="e">
        <f t="shared" si="102"/>
        <v>#N/A</v>
      </c>
      <c r="V737" s="22">
        <f t="shared" si="103"/>
        <v>1</v>
      </c>
      <c r="W737" s="22">
        <f t="shared" si="104"/>
        <v>0</v>
      </c>
      <c r="X737" s="22">
        <f t="shared" si="105"/>
        <v>2.9883999999999999</v>
      </c>
      <c r="Y737" s="22" t="e">
        <f t="shared" si="106"/>
        <v>#N/A</v>
      </c>
    </row>
    <row r="738" spans="1:25" x14ac:dyDescent="0.2">
      <c r="A738" s="47"/>
      <c r="B738" s="2" t="s">
        <v>747</v>
      </c>
      <c r="E738" s="34">
        <v>5.77</v>
      </c>
      <c r="F738" s="6">
        <v>3.1642533483351172</v>
      </c>
      <c r="G738" s="1">
        <v>3.3530000000000002</v>
      </c>
      <c r="H738" s="7">
        <v>0.94370812655386727</v>
      </c>
      <c r="I738" s="6" t="e">
        <v>#N/A</v>
      </c>
      <c r="J738" s="1" t="e">
        <v>#N/A</v>
      </c>
      <c r="K738" s="7" t="e">
        <v>#N/A</v>
      </c>
      <c r="P738" s="2" t="s">
        <v>1478</v>
      </c>
      <c r="Q738" s="45">
        <v>4</v>
      </c>
      <c r="R738" s="22">
        <f t="shared" si="99"/>
        <v>0</v>
      </c>
      <c r="S738" s="22">
        <f t="shared" si="100"/>
        <v>0</v>
      </c>
      <c r="T738" s="22" t="e">
        <f t="shared" si="101"/>
        <v>#N/A</v>
      </c>
      <c r="U738" s="22" t="e">
        <f t="shared" si="102"/>
        <v>#N/A</v>
      </c>
      <c r="V738" s="22">
        <f t="shared" si="103"/>
        <v>1</v>
      </c>
      <c r="W738" s="22">
        <f t="shared" si="104"/>
        <v>0</v>
      </c>
      <c r="X738" s="22">
        <f t="shared" si="105"/>
        <v>3.3530000000000002</v>
      </c>
      <c r="Y738" s="22" t="e">
        <f t="shared" si="106"/>
        <v>#N/A</v>
      </c>
    </row>
    <row r="739" spans="1:25" x14ac:dyDescent="0.2">
      <c r="A739" s="47"/>
      <c r="B739" s="2" t="s">
        <v>748</v>
      </c>
      <c r="C739" s="34">
        <f>3+1-3+5</f>
        <v>6</v>
      </c>
      <c r="F739" s="6">
        <v>2.6686209921980306</v>
      </c>
      <c r="G739" s="1">
        <v>2.9862000000000002</v>
      </c>
      <c r="H739" s="7">
        <v>0.89365112591187146</v>
      </c>
      <c r="I739" s="6" t="e">
        <v>#N/A</v>
      </c>
      <c r="J739" s="1" t="e">
        <v>#N/A</v>
      </c>
      <c r="K739" s="7" t="e">
        <v>#N/A</v>
      </c>
      <c r="P739" s="2" t="s">
        <v>1478</v>
      </c>
      <c r="Q739" s="45">
        <v>4</v>
      </c>
      <c r="R739" s="22">
        <f t="shared" si="99"/>
        <v>0</v>
      </c>
      <c r="S739" s="22">
        <f t="shared" si="100"/>
        <v>0</v>
      </c>
      <c r="T739" s="22" t="e">
        <f t="shared" si="101"/>
        <v>#N/A</v>
      </c>
      <c r="U739" s="22" t="e">
        <f t="shared" si="102"/>
        <v>#N/A</v>
      </c>
      <c r="V739" s="22">
        <f t="shared" si="103"/>
        <v>1</v>
      </c>
      <c r="W739" s="22">
        <f t="shared" si="104"/>
        <v>0</v>
      </c>
      <c r="X739" s="22">
        <f t="shared" si="105"/>
        <v>2.9862000000000002</v>
      </c>
      <c r="Y739" s="22" t="e">
        <f t="shared" si="106"/>
        <v>#N/A</v>
      </c>
    </row>
    <row r="740" spans="1:25" x14ac:dyDescent="0.2">
      <c r="A740" s="47"/>
      <c r="B740" s="2" t="s">
        <v>749</v>
      </c>
      <c r="F740" s="6">
        <v>2.630437226013957</v>
      </c>
      <c r="G740" s="1">
        <v>2.9727000000000001</v>
      </c>
      <c r="H740" s="7">
        <v>0.88486467723414974</v>
      </c>
      <c r="I740" s="6" t="e">
        <v>#N/A</v>
      </c>
      <c r="J740" s="1" t="e">
        <v>#N/A</v>
      </c>
      <c r="K740" s="7" t="e">
        <v>#N/A</v>
      </c>
      <c r="P740" s="2" t="s">
        <v>1478</v>
      </c>
      <c r="Q740" s="45">
        <v>4</v>
      </c>
      <c r="R740" s="22">
        <f t="shared" si="99"/>
        <v>0</v>
      </c>
      <c r="S740" s="22">
        <f t="shared" si="100"/>
        <v>0</v>
      </c>
      <c r="T740" s="22" t="e">
        <f t="shared" si="101"/>
        <v>#N/A</v>
      </c>
      <c r="U740" s="22" t="e">
        <f t="shared" si="102"/>
        <v>#N/A</v>
      </c>
      <c r="V740" s="22">
        <f t="shared" si="103"/>
        <v>1</v>
      </c>
      <c r="W740" s="22">
        <f t="shared" si="104"/>
        <v>0</v>
      </c>
      <c r="X740" s="22">
        <f t="shared" si="105"/>
        <v>2.9727000000000001</v>
      </c>
      <c r="Y740" s="22" t="e">
        <f t="shared" si="106"/>
        <v>#N/A</v>
      </c>
    </row>
    <row r="741" spans="1:25" x14ac:dyDescent="0.2">
      <c r="A741" s="47"/>
      <c r="B741" s="2" t="s">
        <v>750</v>
      </c>
      <c r="C741" s="34">
        <v>8</v>
      </c>
      <c r="F741" s="6">
        <v>2.7786468073506576</v>
      </c>
      <c r="G741" s="1">
        <v>2.2789999999999999</v>
      </c>
      <c r="H741" s="7">
        <v>1.219239494230214</v>
      </c>
      <c r="I741" s="6" t="e">
        <v>#N/A</v>
      </c>
      <c r="J741" s="1" t="e">
        <v>#N/A</v>
      </c>
      <c r="K741" s="7" t="e">
        <v>#N/A</v>
      </c>
      <c r="P741" s="2" t="s">
        <v>1477</v>
      </c>
      <c r="Q741" s="45">
        <v>4</v>
      </c>
      <c r="R741" s="22">
        <f t="shared" si="99"/>
        <v>0</v>
      </c>
      <c r="S741" s="22">
        <f t="shared" si="100"/>
        <v>0</v>
      </c>
      <c r="T741" s="22" t="e">
        <f t="shared" si="101"/>
        <v>#N/A</v>
      </c>
      <c r="U741" s="22" t="e">
        <f t="shared" si="102"/>
        <v>#N/A</v>
      </c>
      <c r="V741" s="22">
        <f t="shared" si="103"/>
        <v>0</v>
      </c>
      <c r="W741" s="22">
        <f t="shared" si="104"/>
        <v>1</v>
      </c>
      <c r="X741" s="22" t="e">
        <f t="shared" si="105"/>
        <v>#N/A</v>
      </c>
      <c r="Y741" s="22">
        <f t="shared" si="106"/>
        <v>2.2789999999999999</v>
      </c>
    </row>
    <row r="742" spans="1:25" x14ac:dyDescent="0.2">
      <c r="A742" s="47"/>
      <c r="B742" s="2" t="s">
        <v>751</v>
      </c>
      <c r="F742" s="6">
        <v>2.6855915549465079</v>
      </c>
      <c r="G742" s="1">
        <v>3.0173999999999999</v>
      </c>
      <c r="H742" s="7">
        <v>0.89003498208607013</v>
      </c>
      <c r="I742" s="6" t="e">
        <v>#N/A</v>
      </c>
      <c r="J742" s="1" t="e">
        <v>#N/A</v>
      </c>
      <c r="K742" s="7" t="e">
        <v>#N/A</v>
      </c>
      <c r="P742" s="2" t="s">
        <v>1478</v>
      </c>
      <c r="Q742" s="45">
        <v>4</v>
      </c>
      <c r="R742" s="22">
        <f t="shared" si="99"/>
        <v>0</v>
      </c>
      <c r="S742" s="22">
        <f t="shared" si="100"/>
        <v>0</v>
      </c>
      <c r="T742" s="22" t="e">
        <f t="shared" si="101"/>
        <v>#N/A</v>
      </c>
      <c r="U742" s="22" t="e">
        <f t="shared" si="102"/>
        <v>#N/A</v>
      </c>
      <c r="V742" s="22">
        <f t="shared" si="103"/>
        <v>1</v>
      </c>
      <c r="W742" s="22">
        <f t="shared" si="104"/>
        <v>0</v>
      </c>
      <c r="X742" s="22">
        <f t="shared" si="105"/>
        <v>3.0173999999999999</v>
      </c>
      <c r="Y742" s="22" t="e">
        <f t="shared" si="106"/>
        <v>#N/A</v>
      </c>
    </row>
    <row r="743" spans="1:25" x14ac:dyDescent="0.2">
      <c r="A743" s="47"/>
      <c r="B743" s="2" t="s">
        <v>752</v>
      </c>
      <c r="C743" s="34">
        <v>8</v>
      </c>
      <c r="F743" s="6">
        <v>2.769100865804639</v>
      </c>
      <c r="G743" s="1">
        <v>2.2797000000000001</v>
      </c>
      <c r="H743" s="7">
        <v>1.2146777496182124</v>
      </c>
      <c r="I743" s="6" t="e">
        <v>#N/A</v>
      </c>
      <c r="J743" s="1" t="e">
        <v>#N/A</v>
      </c>
      <c r="K743" s="7" t="e">
        <v>#N/A</v>
      </c>
      <c r="P743" s="2" t="s">
        <v>1477</v>
      </c>
      <c r="Q743" s="45">
        <v>4</v>
      </c>
      <c r="R743" s="22">
        <f t="shared" si="99"/>
        <v>0</v>
      </c>
      <c r="S743" s="22">
        <f t="shared" si="100"/>
        <v>0</v>
      </c>
      <c r="T743" s="22" t="e">
        <f t="shared" si="101"/>
        <v>#N/A</v>
      </c>
      <c r="U743" s="22" t="e">
        <f t="shared" si="102"/>
        <v>#N/A</v>
      </c>
      <c r="V743" s="22">
        <f t="shared" si="103"/>
        <v>0</v>
      </c>
      <c r="W743" s="22">
        <f t="shared" si="104"/>
        <v>1</v>
      </c>
      <c r="X743" s="22" t="e">
        <f t="shared" si="105"/>
        <v>#N/A</v>
      </c>
      <c r="Y743" s="22">
        <f t="shared" si="106"/>
        <v>2.2797000000000001</v>
      </c>
    </row>
    <row r="744" spans="1:25" x14ac:dyDescent="0.2">
      <c r="A744" s="47"/>
      <c r="B744" s="2" t="s">
        <v>753</v>
      </c>
      <c r="E744" s="34">
        <f>5+0.86</f>
        <v>5.86</v>
      </c>
      <c r="F744" s="6">
        <v>3.174075061525798</v>
      </c>
      <c r="G744" s="1">
        <v>3.38</v>
      </c>
      <c r="H744" s="7">
        <v>0.93907546198988112</v>
      </c>
      <c r="I744" s="6" t="e">
        <v>#N/A</v>
      </c>
      <c r="J744" s="1" t="e">
        <v>#N/A</v>
      </c>
      <c r="K744" s="7" t="e">
        <v>#N/A</v>
      </c>
      <c r="P744" s="2" t="s">
        <v>1478</v>
      </c>
      <c r="Q744" s="45">
        <v>4</v>
      </c>
      <c r="R744" s="22">
        <f t="shared" si="99"/>
        <v>0</v>
      </c>
      <c r="S744" s="22">
        <f t="shared" si="100"/>
        <v>0</v>
      </c>
      <c r="T744" s="22" t="e">
        <f t="shared" si="101"/>
        <v>#N/A</v>
      </c>
      <c r="U744" s="22" t="e">
        <f t="shared" si="102"/>
        <v>#N/A</v>
      </c>
      <c r="V744" s="22">
        <f t="shared" si="103"/>
        <v>1</v>
      </c>
      <c r="W744" s="22">
        <f t="shared" si="104"/>
        <v>0</v>
      </c>
      <c r="X744" s="22">
        <f t="shared" si="105"/>
        <v>3.38</v>
      </c>
      <c r="Y744" s="22" t="e">
        <f t="shared" si="106"/>
        <v>#N/A</v>
      </c>
    </row>
    <row r="745" spans="1:25" x14ac:dyDescent="0.2">
      <c r="A745" s="47"/>
      <c r="B745" s="2" t="s">
        <v>754</v>
      </c>
      <c r="F745" s="6">
        <v>2.6495291091059938</v>
      </c>
      <c r="G745" s="1">
        <v>2.9813000000000001</v>
      </c>
      <c r="H745" s="7">
        <v>0.88871603297420376</v>
      </c>
      <c r="I745" s="6" t="e">
        <v>#N/A</v>
      </c>
      <c r="J745" s="1" t="e">
        <v>#N/A</v>
      </c>
      <c r="K745" s="7" t="e">
        <v>#N/A</v>
      </c>
      <c r="P745" s="2" t="s">
        <v>1478</v>
      </c>
      <c r="Q745" s="45">
        <v>4</v>
      </c>
      <c r="R745" s="22">
        <f t="shared" si="99"/>
        <v>0</v>
      </c>
      <c r="S745" s="22">
        <f t="shared" si="100"/>
        <v>0</v>
      </c>
      <c r="T745" s="22" t="e">
        <f t="shared" si="101"/>
        <v>#N/A</v>
      </c>
      <c r="U745" s="22" t="e">
        <f t="shared" si="102"/>
        <v>#N/A</v>
      </c>
      <c r="V745" s="22">
        <f t="shared" si="103"/>
        <v>1</v>
      </c>
      <c r="W745" s="22">
        <f t="shared" si="104"/>
        <v>0</v>
      </c>
      <c r="X745" s="22">
        <f t="shared" si="105"/>
        <v>2.9813000000000001</v>
      </c>
      <c r="Y745" s="22" t="e">
        <f t="shared" si="106"/>
        <v>#N/A</v>
      </c>
    </row>
    <row r="746" spans="1:25" x14ac:dyDescent="0.2">
      <c r="A746" s="47"/>
      <c r="B746" s="2" t="s">
        <v>755</v>
      </c>
      <c r="C746" s="34">
        <v>8</v>
      </c>
      <c r="F746" s="6">
        <v>2.9007641484615738</v>
      </c>
      <c r="G746" s="1">
        <v>2.3805000000000001</v>
      </c>
      <c r="H746" s="7">
        <v>1.2185524673226522</v>
      </c>
      <c r="I746" s="6" t="e">
        <v>#N/A</v>
      </c>
      <c r="J746" s="1" t="e">
        <v>#N/A</v>
      </c>
      <c r="K746" s="7" t="e">
        <v>#N/A</v>
      </c>
      <c r="P746" s="2" t="s">
        <v>1477</v>
      </c>
      <c r="Q746" s="45">
        <v>4</v>
      </c>
      <c r="R746" s="22">
        <f t="shared" si="99"/>
        <v>0</v>
      </c>
      <c r="S746" s="22">
        <f t="shared" si="100"/>
        <v>0</v>
      </c>
      <c r="T746" s="22" t="e">
        <f t="shared" si="101"/>
        <v>#N/A</v>
      </c>
      <c r="U746" s="22" t="e">
        <f t="shared" si="102"/>
        <v>#N/A</v>
      </c>
      <c r="V746" s="22">
        <f t="shared" si="103"/>
        <v>0</v>
      </c>
      <c r="W746" s="22">
        <f t="shared" si="104"/>
        <v>1</v>
      </c>
      <c r="X746" s="22" t="e">
        <f t="shared" si="105"/>
        <v>#N/A</v>
      </c>
      <c r="Y746" s="22">
        <f t="shared" si="106"/>
        <v>2.3805000000000001</v>
      </c>
    </row>
    <row r="747" spans="1:25" x14ac:dyDescent="0.2">
      <c r="A747" s="47"/>
      <c r="B747" s="2" t="s">
        <v>756</v>
      </c>
      <c r="C747" s="34">
        <v>8</v>
      </c>
      <c r="F747" s="6">
        <v>2.8815308440132998</v>
      </c>
      <c r="G747" s="1">
        <v>2.3736000000000002</v>
      </c>
      <c r="H747" s="7">
        <v>1.2139917610436888</v>
      </c>
      <c r="I747" s="6" t="e">
        <v>#N/A</v>
      </c>
      <c r="J747" s="1" t="e">
        <v>#N/A</v>
      </c>
      <c r="K747" s="7" t="e">
        <v>#N/A</v>
      </c>
      <c r="P747" s="2" t="s">
        <v>1477</v>
      </c>
      <c r="Q747" s="45">
        <v>4</v>
      </c>
      <c r="R747" s="22">
        <f t="shared" si="99"/>
        <v>0</v>
      </c>
      <c r="S747" s="22">
        <f t="shared" si="100"/>
        <v>0</v>
      </c>
      <c r="T747" s="22" t="e">
        <f t="shared" si="101"/>
        <v>#N/A</v>
      </c>
      <c r="U747" s="22" t="e">
        <f t="shared" si="102"/>
        <v>#N/A</v>
      </c>
      <c r="V747" s="22">
        <f t="shared" si="103"/>
        <v>0</v>
      </c>
      <c r="W747" s="22">
        <f t="shared" si="104"/>
        <v>1</v>
      </c>
      <c r="X747" s="22" t="e">
        <f t="shared" si="105"/>
        <v>#N/A</v>
      </c>
      <c r="Y747" s="22">
        <f t="shared" si="106"/>
        <v>2.3736000000000002</v>
      </c>
    </row>
    <row r="748" spans="1:25" x14ac:dyDescent="0.2">
      <c r="A748" s="47"/>
      <c r="B748" s="2" t="s">
        <v>757</v>
      </c>
      <c r="C748" s="34">
        <v>8</v>
      </c>
      <c r="F748" s="6">
        <v>2.8753083043388585</v>
      </c>
      <c r="G748" s="1">
        <v>2.375</v>
      </c>
      <c r="H748" s="7">
        <v>1.2106561281426773</v>
      </c>
      <c r="I748" s="6" t="e">
        <v>#N/A</v>
      </c>
      <c r="J748" s="1" t="e">
        <v>#N/A</v>
      </c>
      <c r="K748" s="7" t="e">
        <v>#N/A</v>
      </c>
      <c r="P748" s="2" t="s">
        <v>1477</v>
      </c>
      <c r="Q748" s="45">
        <v>4</v>
      </c>
      <c r="R748" s="22">
        <f t="shared" si="99"/>
        <v>0</v>
      </c>
      <c r="S748" s="22">
        <f t="shared" si="100"/>
        <v>0</v>
      </c>
      <c r="T748" s="22" t="e">
        <f t="shared" si="101"/>
        <v>#N/A</v>
      </c>
      <c r="U748" s="22" t="e">
        <f t="shared" si="102"/>
        <v>#N/A</v>
      </c>
      <c r="V748" s="22">
        <f t="shared" si="103"/>
        <v>0</v>
      </c>
      <c r="W748" s="22">
        <f t="shared" si="104"/>
        <v>1</v>
      </c>
      <c r="X748" s="22" t="e">
        <f t="shared" si="105"/>
        <v>#N/A</v>
      </c>
      <c r="Y748" s="22">
        <f t="shared" si="106"/>
        <v>2.375</v>
      </c>
    </row>
    <row r="749" spans="1:25" x14ac:dyDescent="0.2">
      <c r="A749" s="47"/>
      <c r="B749" s="2" t="s">
        <v>758</v>
      </c>
      <c r="C749" s="34">
        <v>8</v>
      </c>
      <c r="F749" s="6">
        <v>2.8681665258488738</v>
      </c>
      <c r="G749" s="1">
        <v>2.3730000000000002</v>
      </c>
      <c r="H749" s="7">
        <v>1.2086668882633265</v>
      </c>
      <c r="I749" s="6" t="e">
        <v>#N/A</v>
      </c>
      <c r="J749" s="1" t="e">
        <v>#N/A</v>
      </c>
      <c r="K749" s="7" t="e">
        <v>#N/A</v>
      </c>
      <c r="P749" s="2" t="s">
        <v>1477</v>
      </c>
      <c r="Q749" s="45">
        <v>4</v>
      </c>
      <c r="R749" s="22">
        <f t="shared" si="99"/>
        <v>0</v>
      </c>
      <c r="S749" s="22">
        <f t="shared" si="100"/>
        <v>0</v>
      </c>
      <c r="T749" s="22" t="e">
        <f t="shared" si="101"/>
        <v>#N/A</v>
      </c>
      <c r="U749" s="22" t="e">
        <f t="shared" si="102"/>
        <v>#N/A</v>
      </c>
      <c r="V749" s="22">
        <f t="shared" si="103"/>
        <v>0</v>
      </c>
      <c r="W749" s="22">
        <f t="shared" si="104"/>
        <v>1</v>
      </c>
      <c r="X749" s="22" t="e">
        <f t="shared" si="105"/>
        <v>#N/A</v>
      </c>
      <c r="Y749" s="22">
        <f t="shared" si="106"/>
        <v>2.3730000000000002</v>
      </c>
    </row>
    <row r="750" spans="1:25" x14ac:dyDescent="0.2">
      <c r="A750" s="47"/>
      <c r="B750" s="2" t="s">
        <v>759</v>
      </c>
      <c r="C750" s="34">
        <v>8</v>
      </c>
      <c r="F750" s="6">
        <v>2.8518323592034651</v>
      </c>
      <c r="G750" s="1">
        <v>2.4296500000000001</v>
      </c>
      <c r="H750" s="7">
        <v>1.1737626239184513</v>
      </c>
      <c r="I750" s="6" t="e">
        <v>#N/A</v>
      </c>
      <c r="J750" s="1" t="e">
        <v>#N/A</v>
      </c>
      <c r="K750" s="7" t="e">
        <v>#N/A</v>
      </c>
      <c r="P750" s="2" t="s">
        <v>1477</v>
      </c>
      <c r="Q750" s="45">
        <v>4</v>
      </c>
      <c r="R750" s="22">
        <f t="shared" si="99"/>
        <v>0</v>
      </c>
      <c r="S750" s="22">
        <f t="shared" si="100"/>
        <v>0</v>
      </c>
      <c r="T750" s="22" t="e">
        <f t="shared" si="101"/>
        <v>#N/A</v>
      </c>
      <c r="U750" s="22" t="e">
        <f t="shared" si="102"/>
        <v>#N/A</v>
      </c>
      <c r="V750" s="22">
        <f t="shared" si="103"/>
        <v>0</v>
      </c>
      <c r="W750" s="22">
        <f t="shared" si="104"/>
        <v>1</v>
      </c>
      <c r="X750" s="22" t="e">
        <f t="shared" si="105"/>
        <v>#N/A</v>
      </c>
      <c r="Y750" s="22">
        <f t="shared" si="106"/>
        <v>2.4296500000000001</v>
      </c>
    </row>
    <row r="751" spans="1:25" x14ac:dyDescent="0.2">
      <c r="A751" s="47"/>
      <c r="B751" s="2" t="s">
        <v>760</v>
      </c>
      <c r="C751" s="34">
        <v>8</v>
      </c>
      <c r="F751" s="6">
        <v>2.8537415475126688</v>
      </c>
      <c r="G751" s="1">
        <v>2.38</v>
      </c>
      <c r="H751" s="7">
        <v>1.1990510703834742</v>
      </c>
      <c r="I751" s="6" t="e">
        <v>#N/A</v>
      </c>
      <c r="J751" s="1" t="e">
        <v>#N/A</v>
      </c>
      <c r="K751" s="7" t="e">
        <v>#N/A</v>
      </c>
      <c r="P751" s="2" t="s">
        <v>1477</v>
      </c>
      <c r="Q751" s="45">
        <v>4</v>
      </c>
      <c r="R751" s="22">
        <f t="shared" si="99"/>
        <v>0</v>
      </c>
      <c r="S751" s="22">
        <f t="shared" si="100"/>
        <v>0</v>
      </c>
      <c r="T751" s="22" t="e">
        <f t="shared" si="101"/>
        <v>#N/A</v>
      </c>
      <c r="U751" s="22" t="e">
        <f t="shared" si="102"/>
        <v>#N/A</v>
      </c>
      <c r="V751" s="22">
        <f t="shared" si="103"/>
        <v>0</v>
      </c>
      <c r="W751" s="22">
        <f t="shared" si="104"/>
        <v>1</v>
      </c>
      <c r="X751" s="22" t="e">
        <f t="shared" si="105"/>
        <v>#N/A</v>
      </c>
      <c r="Y751" s="22">
        <f t="shared" si="106"/>
        <v>2.38</v>
      </c>
    </row>
    <row r="752" spans="1:25" x14ac:dyDescent="0.2">
      <c r="A752" s="47"/>
      <c r="B752" s="2" t="s">
        <v>761</v>
      </c>
      <c r="C752" s="34">
        <v>8</v>
      </c>
      <c r="F752" s="6">
        <v>2.8512666737785159</v>
      </c>
      <c r="G752" s="1">
        <v>2.4403000000000001</v>
      </c>
      <c r="H752" s="7">
        <v>1.1684082587298759</v>
      </c>
      <c r="I752" s="6" t="e">
        <v>#N/A</v>
      </c>
      <c r="J752" s="1" t="e">
        <v>#N/A</v>
      </c>
      <c r="K752" s="7" t="e">
        <v>#N/A</v>
      </c>
      <c r="P752" s="2" t="s">
        <v>1477</v>
      </c>
      <c r="Q752" s="45">
        <v>4</v>
      </c>
      <c r="R752" s="22">
        <f t="shared" si="99"/>
        <v>0</v>
      </c>
      <c r="S752" s="22">
        <f t="shared" si="100"/>
        <v>0</v>
      </c>
      <c r="T752" s="22" t="e">
        <f t="shared" si="101"/>
        <v>#N/A</v>
      </c>
      <c r="U752" s="22" t="e">
        <f t="shared" si="102"/>
        <v>#N/A</v>
      </c>
      <c r="V752" s="22">
        <f t="shared" si="103"/>
        <v>0</v>
      </c>
      <c r="W752" s="22">
        <f t="shared" si="104"/>
        <v>1</v>
      </c>
      <c r="X752" s="22" t="e">
        <f t="shared" si="105"/>
        <v>#N/A</v>
      </c>
      <c r="Y752" s="22">
        <f t="shared" si="106"/>
        <v>2.4403000000000001</v>
      </c>
    </row>
    <row r="753" spans="1:25" x14ac:dyDescent="0.2">
      <c r="A753" s="47"/>
      <c r="B753" s="2" t="s">
        <v>762</v>
      </c>
      <c r="C753" s="34">
        <v>8</v>
      </c>
      <c r="F753" s="6">
        <v>2.8507716990316854</v>
      </c>
      <c r="G753" s="1">
        <v>2.4453100000000001</v>
      </c>
      <c r="H753" s="7">
        <v>1.16581198254278</v>
      </c>
      <c r="I753" s="6" t="e">
        <v>#N/A</v>
      </c>
      <c r="J753" s="1" t="e">
        <v>#N/A</v>
      </c>
      <c r="K753" s="7" t="e">
        <v>#N/A</v>
      </c>
      <c r="P753" s="2" t="s">
        <v>1477</v>
      </c>
      <c r="Q753" s="45">
        <v>4</v>
      </c>
      <c r="R753" s="22">
        <f t="shared" si="99"/>
        <v>0</v>
      </c>
      <c r="S753" s="22">
        <f t="shared" si="100"/>
        <v>0</v>
      </c>
      <c r="T753" s="22" t="e">
        <f t="shared" si="101"/>
        <v>#N/A</v>
      </c>
      <c r="U753" s="22" t="e">
        <f t="shared" si="102"/>
        <v>#N/A</v>
      </c>
      <c r="V753" s="22">
        <f t="shared" si="103"/>
        <v>0</v>
      </c>
      <c r="W753" s="22">
        <f t="shared" si="104"/>
        <v>1</v>
      </c>
      <c r="X753" s="22" t="e">
        <f t="shared" si="105"/>
        <v>#N/A</v>
      </c>
      <c r="Y753" s="22">
        <f t="shared" si="106"/>
        <v>2.4453100000000001</v>
      </c>
    </row>
    <row r="754" spans="1:25" x14ac:dyDescent="0.2">
      <c r="A754" s="47"/>
      <c r="B754" s="2" t="s">
        <v>763</v>
      </c>
      <c r="C754" s="34">
        <v>8</v>
      </c>
      <c r="F754" s="6">
        <v>2.8577013454873135</v>
      </c>
      <c r="G754" s="1">
        <v>2.3692000000000002</v>
      </c>
      <c r="H754" s="7">
        <v>1.206188310605822</v>
      </c>
      <c r="I754" s="6" t="e">
        <v>#N/A</v>
      </c>
      <c r="J754" s="1" t="e">
        <v>#N/A</v>
      </c>
      <c r="K754" s="7" t="e">
        <v>#N/A</v>
      </c>
      <c r="P754" s="2" t="s">
        <v>1477</v>
      </c>
      <c r="Q754" s="45">
        <v>4</v>
      </c>
      <c r="R754" s="22">
        <f t="shared" si="99"/>
        <v>0</v>
      </c>
      <c r="S754" s="22">
        <f t="shared" si="100"/>
        <v>0</v>
      </c>
      <c r="T754" s="22" t="e">
        <f t="shared" si="101"/>
        <v>#N/A</v>
      </c>
      <c r="U754" s="22" t="e">
        <f t="shared" si="102"/>
        <v>#N/A</v>
      </c>
      <c r="V754" s="22">
        <f t="shared" si="103"/>
        <v>0</v>
      </c>
      <c r="W754" s="22">
        <f t="shared" si="104"/>
        <v>1</v>
      </c>
      <c r="X754" s="22" t="e">
        <f t="shared" si="105"/>
        <v>#N/A</v>
      </c>
      <c r="Y754" s="22">
        <f t="shared" si="106"/>
        <v>2.3692000000000002</v>
      </c>
    </row>
    <row r="755" spans="1:25" x14ac:dyDescent="0.2">
      <c r="A755" s="47"/>
      <c r="B755" s="2" t="s">
        <v>764</v>
      </c>
      <c r="C755" s="34">
        <v>8</v>
      </c>
      <c r="F755" s="6">
        <v>2.8521859125940581</v>
      </c>
      <c r="G755" s="1">
        <v>2.4418199999999999</v>
      </c>
      <c r="H755" s="7">
        <v>1.16805739677538</v>
      </c>
      <c r="I755" s="6" t="e">
        <v>#N/A</v>
      </c>
      <c r="J755" s="1" t="e">
        <v>#N/A</v>
      </c>
      <c r="K755" s="7" t="e">
        <v>#N/A</v>
      </c>
      <c r="P755" s="2" t="s">
        <v>1477</v>
      </c>
      <c r="Q755" s="45">
        <v>4</v>
      </c>
      <c r="R755" s="22">
        <f t="shared" si="99"/>
        <v>0</v>
      </c>
      <c r="S755" s="22">
        <f t="shared" si="100"/>
        <v>0</v>
      </c>
      <c r="T755" s="22" t="e">
        <f t="shared" si="101"/>
        <v>#N/A</v>
      </c>
      <c r="U755" s="22" t="e">
        <f t="shared" si="102"/>
        <v>#N/A</v>
      </c>
      <c r="V755" s="22">
        <f t="shared" si="103"/>
        <v>0</v>
      </c>
      <c r="W755" s="22">
        <f t="shared" si="104"/>
        <v>1</v>
      </c>
      <c r="X755" s="22" t="e">
        <f t="shared" si="105"/>
        <v>#N/A</v>
      </c>
      <c r="Y755" s="22">
        <f t="shared" si="106"/>
        <v>2.4418199999999999</v>
      </c>
    </row>
    <row r="756" spans="1:25" x14ac:dyDescent="0.2">
      <c r="A756" s="47"/>
      <c r="B756" s="2" t="s">
        <v>765</v>
      </c>
      <c r="C756" s="34">
        <v>8</v>
      </c>
      <c r="F756" s="6">
        <v>2.8519737805597023</v>
      </c>
      <c r="G756" s="1">
        <v>2.43249</v>
      </c>
      <c r="H756" s="7">
        <v>1.1724503617937596</v>
      </c>
      <c r="I756" s="6" t="e">
        <v>#N/A</v>
      </c>
      <c r="J756" s="1" t="e">
        <v>#N/A</v>
      </c>
      <c r="K756" s="7" t="e">
        <v>#N/A</v>
      </c>
      <c r="P756" s="2" t="s">
        <v>1477</v>
      </c>
      <c r="Q756" s="45">
        <v>4</v>
      </c>
      <c r="R756" s="22">
        <f t="shared" si="99"/>
        <v>0</v>
      </c>
      <c r="S756" s="22">
        <f t="shared" si="100"/>
        <v>0</v>
      </c>
      <c r="T756" s="22" t="e">
        <f t="shared" si="101"/>
        <v>#N/A</v>
      </c>
      <c r="U756" s="22" t="e">
        <f t="shared" si="102"/>
        <v>#N/A</v>
      </c>
      <c r="V756" s="22">
        <f t="shared" si="103"/>
        <v>0</v>
      </c>
      <c r="W756" s="22">
        <f t="shared" si="104"/>
        <v>1</v>
      </c>
      <c r="X756" s="22" t="e">
        <f t="shared" si="105"/>
        <v>#N/A</v>
      </c>
      <c r="Y756" s="22">
        <f t="shared" si="106"/>
        <v>2.43249</v>
      </c>
    </row>
    <row r="757" spans="1:25" x14ac:dyDescent="0.2">
      <c r="A757" s="47"/>
      <c r="B757" s="2" t="s">
        <v>766</v>
      </c>
      <c r="C757" s="34">
        <v>8</v>
      </c>
      <c r="F757" s="6">
        <v>2.8515495164909903</v>
      </c>
      <c r="G757" s="1">
        <v>2.4419599999999999</v>
      </c>
      <c r="H757" s="7">
        <v>1.1677298221473695</v>
      </c>
      <c r="I757" s="6" t="e">
        <v>#N/A</v>
      </c>
      <c r="J757" s="1" t="e">
        <v>#N/A</v>
      </c>
      <c r="K757" s="7" t="e">
        <v>#N/A</v>
      </c>
      <c r="P757" s="2" t="s">
        <v>1477</v>
      </c>
      <c r="Q757" s="45">
        <v>4</v>
      </c>
      <c r="R757" s="22">
        <f t="shared" si="99"/>
        <v>0</v>
      </c>
      <c r="S757" s="22">
        <f t="shared" si="100"/>
        <v>0</v>
      </c>
      <c r="T757" s="22" t="e">
        <f t="shared" si="101"/>
        <v>#N/A</v>
      </c>
      <c r="U757" s="22" t="e">
        <f t="shared" si="102"/>
        <v>#N/A</v>
      </c>
      <c r="V757" s="22">
        <f t="shared" si="103"/>
        <v>0</v>
      </c>
      <c r="W757" s="22">
        <f t="shared" si="104"/>
        <v>1</v>
      </c>
      <c r="X757" s="22" t="e">
        <f t="shared" si="105"/>
        <v>#N/A</v>
      </c>
      <c r="Y757" s="22">
        <f t="shared" si="106"/>
        <v>2.4419599999999999</v>
      </c>
    </row>
    <row r="758" spans="1:25" x14ac:dyDescent="0.2">
      <c r="A758" s="47"/>
      <c r="B758" s="2" t="s">
        <v>767</v>
      </c>
      <c r="C758" s="34">
        <v>8</v>
      </c>
      <c r="F758" s="6">
        <v>2.8517616485253465</v>
      </c>
      <c r="G758" s="1">
        <v>2.4381599999999999</v>
      </c>
      <c r="H758" s="7">
        <v>1.1696367951756024</v>
      </c>
      <c r="I758" s="6" t="e">
        <v>#N/A</v>
      </c>
      <c r="J758" s="1" t="e">
        <v>#N/A</v>
      </c>
      <c r="K758" s="7" t="e">
        <v>#N/A</v>
      </c>
      <c r="P758" s="2" t="s">
        <v>1477</v>
      </c>
      <c r="Q758" s="45">
        <v>4</v>
      </c>
      <c r="R758" s="22">
        <f t="shared" si="99"/>
        <v>0</v>
      </c>
      <c r="S758" s="22">
        <f t="shared" si="100"/>
        <v>0</v>
      </c>
      <c r="T758" s="22" t="e">
        <f t="shared" si="101"/>
        <v>#N/A</v>
      </c>
      <c r="U758" s="22" t="e">
        <f t="shared" si="102"/>
        <v>#N/A</v>
      </c>
      <c r="V758" s="22">
        <f t="shared" si="103"/>
        <v>0</v>
      </c>
      <c r="W758" s="22">
        <f t="shared" si="104"/>
        <v>1</v>
      </c>
      <c r="X758" s="22" t="e">
        <f t="shared" si="105"/>
        <v>#N/A</v>
      </c>
      <c r="Y758" s="22">
        <f t="shared" si="106"/>
        <v>2.4381599999999999</v>
      </c>
    </row>
    <row r="759" spans="1:25" x14ac:dyDescent="0.2">
      <c r="A759" s="47"/>
      <c r="B759" s="2" t="s">
        <v>768</v>
      </c>
      <c r="C759" s="34">
        <v>8</v>
      </c>
      <c r="F759" s="6">
        <v>2.8529637300533635</v>
      </c>
      <c r="G759" s="1">
        <v>2.3690000000000002</v>
      </c>
      <c r="H759" s="7">
        <v>1.2042903039482327</v>
      </c>
      <c r="I759" s="6" t="e">
        <v>#N/A</v>
      </c>
      <c r="J759" s="1" t="e">
        <v>#N/A</v>
      </c>
      <c r="K759" s="7" t="e">
        <v>#N/A</v>
      </c>
      <c r="P759" s="2" t="s">
        <v>1477</v>
      </c>
      <c r="Q759" s="45">
        <v>4</v>
      </c>
      <c r="R759" s="22">
        <f t="shared" si="99"/>
        <v>0</v>
      </c>
      <c r="S759" s="22">
        <f t="shared" si="100"/>
        <v>0</v>
      </c>
      <c r="T759" s="22" t="e">
        <f t="shared" si="101"/>
        <v>#N/A</v>
      </c>
      <c r="U759" s="22" t="e">
        <f t="shared" si="102"/>
        <v>#N/A</v>
      </c>
      <c r="V759" s="22">
        <f t="shared" si="103"/>
        <v>0</v>
      </c>
      <c r="W759" s="22">
        <f t="shared" si="104"/>
        <v>1</v>
      </c>
      <c r="X759" s="22" t="e">
        <f t="shared" si="105"/>
        <v>#N/A</v>
      </c>
      <c r="Y759" s="22">
        <f t="shared" si="106"/>
        <v>2.3690000000000002</v>
      </c>
    </row>
    <row r="760" spans="1:25" x14ac:dyDescent="0.2">
      <c r="A760" s="47"/>
      <c r="B760" s="2" t="s">
        <v>769</v>
      </c>
      <c r="C760" s="34">
        <f>3+0.82-3+5</f>
        <v>5.82</v>
      </c>
      <c r="F760" s="6">
        <v>3.1126840507831823</v>
      </c>
      <c r="G760" s="1">
        <v>3.387</v>
      </c>
      <c r="H760" s="7">
        <v>0.91900916763601481</v>
      </c>
      <c r="I760" s="6" t="e">
        <v>#N/A</v>
      </c>
      <c r="J760" s="1" t="e">
        <v>#N/A</v>
      </c>
      <c r="K760" s="7" t="e">
        <v>#N/A</v>
      </c>
      <c r="P760" s="2" t="s">
        <v>1478</v>
      </c>
      <c r="Q760" s="45">
        <v>4</v>
      </c>
      <c r="R760" s="22">
        <f t="shared" si="99"/>
        <v>0</v>
      </c>
      <c r="S760" s="22">
        <f t="shared" si="100"/>
        <v>0</v>
      </c>
      <c r="T760" s="22" t="e">
        <f t="shared" si="101"/>
        <v>#N/A</v>
      </c>
      <c r="U760" s="22" t="e">
        <f t="shared" si="102"/>
        <v>#N/A</v>
      </c>
      <c r="V760" s="22">
        <f t="shared" si="103"/>
        <v>1</v>
      </c>
      <c r="W760" s="22">
        <f t="shared" si="104"/>
        <v>0</v>
      </c>
      <c r="X760" s="22">
        <f t="shared" si="105"/>
        <v>3.387</v>
      </c>
      <c r="Y760" s="22" t="e">
        <f t="shared" si="106"/>
        <v>#N/A</v>
      </c>
    </row>
    <row r="761" spans="1:25" x14ac:dyDescent="0.2">
      <c r="A761" s="47"/>
      <c r="B761" s="2" t="s">
        <v>770</v>
      </c>
      <c r="C761" s="34">
        <f>3+0.87-3+5</f>
        <v>5.87</v>
      </c>
      <c r="F761" s="6">
        <v>3.0921779541287728</v>
      </c>
      <c r="G761" s="1">
        <v>3.399</v>
      </c>
      <c r="H761" s="7">
        <v>0.90973167229443153</v>
      </c>
      <c r="I761" s="6" t="e">
        <v>#N/A</v>
      </c>
      <c r="J761" s="1" t="e">
        <v>#N/A</v>
      </c>
      <c r="K761" s="7" t="e">
        <v>#N/A</v>
      </c>
      <c r="P761" s="2" t="s">
        <v>1478</v>
      </c>
      <c r="Q761" s="45">
        <v>4</v>
      </c>
      <c r="R761" s="22">
        <f t="shared" si="99"/>
        <v>0</v>
      </c>
      <c r="S761" s="22">
        <f t="shared" si="100"/>
        <v>0</v>
      </c>
      <c r="T761" s="22" t="e">
        <f t="shared" si="101"/>
        <v>#N/A</v>
      </c>
      <c r="U761" s="22" t="e">
        <f t="shared" si="102"/>
        <v>#N/A</v>
      </c>
      <c r="V761" s="22">
        <f t="shared" si="103"/>
        <v>1</v>
      </c>
      <c r="W761" s="22">
        <f t="shared" si="104"/>
        <v>0</v>
      </c>
      <c r="X761" s="22">
        <f t="shared" si="105"/>
        <v>3.399</v>
      </c>
      <c r="Y761" s="22" t="e">
        <f t="shared" si="106"/>
        <v>#N/A</v>
      </c>
    </row>
    <row r="762" spans="1:25" x14ac:dyDescent="0.2">
      <c r="A762" s="47"/>
      <c r="B762" s="2" t="s">
        <v>771</v>
      </c>
      <c r="C762" s="34">
        <v>8</v>
      </c>
      <c r="F762" s="6">
        <v>2.8758032790856891</v>
      </c>
      <c r="G762" s="1">
        <v>2.3759999999999999</v>
      </c>
      <c r="H762" s="7">
        <v>1.210354915440105</v>
      </c>
      <c r="I762" s="6" t="e">
        <v>#N/A</v>
      </c>
      <c r="J762" s="1" t="e">
        <v>#N/A</v>
      </c>
      <c r="K762" s="7" t="e">
        <v>#N/A</v>
      </c>
      <c r="P762" s="2" t="s">
        <v>1477</v>
      </c>
      <c r="Q762" s="45">
        <v>4</v>
      </c>
      <c r="R762" s="22">
        <f t="shared" si="99"/>
        <v>0</v>
      </c>
      <c r="S762" s="22">
        <f t="shared" si="100"/>
        <v>0</v>
      </c>
      <c r="T762" s="22" t="e">
        <f t="shared" si="101"/>
        <v>#N/A</v>
      </c>
      <c r="U762" s="22" t="e">
        <f t="shared" si="102"/>
        <v>#N/A</v>
      </c>
      <c r="V762" s="22">
        <f t="shared" si="103"/>
        <v>0</v>
      </c>
      <c r="W762" s="22">
        <f t="shared" si="104"/>
        <v>1</v>
      </c>
      <c r="X762" s="22" t="e">
        <f t="shared" si="105"/>
        <v>#N/A</v>
      </c>
      <c r="Y762" s="22">
        <f t="shared" si="106"/>
        <v>2.3759999999999999</v>
      </c>
    </row>
    <row r="763" spans="1:25" x14ac:dyDescent="0.2">
      <c r="A763" s="47"/>
      <c r="B763" s="2" t="s">
        <v>772</v>
      </c>
      <c r="C763" s="34">
        <v>8</v>
      </c>
      <c r="F763" s="6">
        <v>2.8240430627028337</v>
      </c>
      <c r="G763" s="1">
        <v>2.3601000000000001</v>
      </c>
      <c r="H763" s="7">
        <v>1.1965777139539993</v>
      </c>
      <c r="I763" s="6" t="e">
        <v>#N/A</v>
      </c>
      <c r="J763" s="1" t="e">
        <v>#N/A</v>
      </c>
      <c r="K763" s="7" t="e">
        <v>#N/A</v>
      </c>
      <c r="P763" s="2" t="s">
        <v>1477</v>
      </c>
      <c r="Q763" s="45">
        <v>4</v>
      </c>
      <c r="R763" s="22">
        <f t="shared" si="99"/>
        <v>0</v>
      </c>
      <c r="S763" s="22">
        <f t="shared" si="100"/>
        <v>0</v>
      </c>
      <c r="T763" s="22" t="e">
        <f t="shared" si="101"/>
        <v>#N/A</v>
      </c>
      <c r="U763" s="22" t="e">
        <f t="shared" si="102"/>
        <v>#N/A</v>
      </c>
      <c r="V763" s="22">
        <f t="shared" si="103"/>
        <v>0</v>
      </c>
      <c r="W763" s="22">
        <f t="shared" si="104"/>
        <v>1</v>
      </c>
      <c r="X763" s="22" t="e">
        <f t="shared" si="105"/>
        <v>#N/A</v>
      </c>
      <c r="Y763" s="22">
        <f t="shared" si="106"/>
        <v>2.3601000000000001</v>
      </c>
    </row>
    <row r="764" spans="1:25" x14ac:dyDescent="0.2">
      <c r="A764" s="47"/>
      <c r="B764" s="2" t="s">
        <v>773</v>
      </c>
      <c r="C764" s="34">
        <v>8</v>
      </c>
      <c r="F764" s="6">
        <v>2.9562720307847177</v>
      </c>
      <c r="G764" s="1">
        <v>2.4024000000000001</v>
      </c>
      <c r="H764" s="7">
        <v>1.230549463363602</v>
      </c>
      <c r="I764" s="6" t="e">
        <v>#N/A</v>
      </c>
      <c r="J764" s="1" t="e">
        <v>#N/A</v>
      </c>
      <c r="K764" s="7" t="e">
        <v>#N/A</v>
      </c>
      <c r="P764" s="2" t="s">
        <v>1477</v>
      </c>
      <c r="Q764" s="45">
        <v>4</v>
      </c>
      <c r="R764" s="22">
        <f t="shared" si="99"/>
        <v>0</v>
      </c>
      <c r="S764" s="22">
        <f t="shared" si="100"/>
        <v>0</v>
      </c>
      <c r="T764" s="22" t="e">
        <f t="shared" si="101"/>
        <v>#N/A</v>
      </c>
      <c r="U764" s="22" t="e">
        <f t="shared" si="102"/>
        <v>#N/A</v>
      </c>
      <c r="V764" s="22">
        <f t="shared" si="103"/>
        <v>0</v>
      </c>
      <c r="W764" s="22">
        <f t="shared" si="104"/>
        <v>1</v>
      </c>
      <c r="X764" s="22" t="e">
        <f t="shared" si="105"/>
        <v>#N/A</v>
      </c>
      <c r="Y764" s="22">
        <f t="shared" si="106"/>
        <v>2.4024000000000001</v>
      </c>
    </row>
    <row r="765" spans="1:25" x14ac:dyDescent="0.2">
      <c r="A765" s="47"/>
      <c r="B765" s="2" t="s">
        <v>774</v>
      </c>
      <c r="C765" s="34">
        <v>8</v>
      </c>
      <c r="F765" s="6">
        <v>2.8425692603699209</v>
      </c>
      <c r="G765" s="1">
        <v>2.4163000000000001</v>
      </c>
      <c r="H765" s="7">
        <v>1.1764140464221831</v>
      </c>
      <c r="I765" s="6" t="e">
        <v>#N/A</v>
      </c>
      <c r="J765" s="1" t="e">
        <v>#N/A</v>
      </c>
      <c r="K765" s="7" t="e">
        <v>#N/A</v>
      </c>
      <c r="P765" s="2" t="s">
        <v>1477</v>
      </c>
      <c r="Q765" s="45">
        <v>4</v>
      </c>
      <c r="R765" s="22">
        <f t="shared" si="99"/>
        <v>0</v>
      </c>
      <c r="S765" s="22">
        <f t="shared" si="100"/>
        <v>0</v>
      </c>
      <c r="T765" s="22" t="e">
        <f t="shared" si="101"/>
        <v>#N/A</v>
      </c>
      <c r="U765" s="22" t="e">
        <f t="shared" si="102"/>
        <v>#N/A</v>
      </c>
      <c r="V765" s="22">
        <f t="shared" si="103"/>
        <v>0</v>
      </c>
      <c r="W765" s="22">
        <f t="shared" si="104"/>
        <v>1</v>
      </c>
      <c r="X765" s="22" t="e">
        <f t="shared" si="105"/>
        <v>#N/A</v>
      </c>
      <c r="Y765" s="22">
        <f t="shared" si="106"/>
        <v>2.4163000000000001</v>
      </c>
    </row>
    <row r="766" spans="1:25" x14ac:dyDescent="0.2">
      <c r="A766" s="47"/>
      <c r="B766" s="2" t="s">
        <v>775</v>
      </c>
      <c r="C766" s="34">
        <v>8</v>
      </c>
      <c r="F766" s="6">
        <v>2.8453976874946676</v>
      </c>
      <c r="G766" s="1">
        <v>2.4129999999999998</v>
      </c>
      <c r="H766" s="7">
        <v>1.1791950631971271</v>
      </c>
      <c r="I766" s="6" t="e">
        <v>#N/A</v>
      </c>
      <c r="J766" s="1" t="e">
        <v>#N/A</v>
      </c>
      <c r="K766" s="7" t="e">
        <v>#N/A</v>
      </c>
      <c r="P766" s="2" t="s">
        <v>1477</v>
      </c>
      <c r="Q766" s="45">
        <v>4</v>
      </c>
      <c r="R766" s="22">
        <f t="shared" si="99"/>
        <v>0</v>
      </c>
      <c r="S766" s="22">
        <f t="shared" si="100"/>
        <v>0</v>
      </c>
      <c r="T766" s="22" t="e">
        <f t="shared" si="101"/>
        <v>#N/A</v>
      </c>
      <c r="U766" s="22" t="e">
        <f t="shared" si="102"/>
        <v>#N/A</v>
      </c>
      <c r="V766" s="22">
        <f t="shared" si="103"/>
        <v>0</v>
      </c>
      <c r="W766" s="22">
        <f t="shared" si="104"/>
        <v>1</v>
      </c>
      <c r="X766" s="22" t="e">
        <f t="shared" si="105"/>
        <v>#N/A</v>
      </c>
      <c r="Y766" s="22">
        <f t="shared" si="106"/>
        <v>2.4129999999999998</v>
      </c>
    </row>
    <row r="767" spans="1:25" x14ac:dyDescent="0.2">
      <c r="A767" s="47"/>
      <c r="B767" s="2" t="s">
        <v>776</v>
      </c>
      <c r="C767" s="34">
        <v>8</v>
      </c>
      <c r="F767" s="6">
        <v>2.8482261146194134</v>
      </c>
      <c r="G767" s="1">
        <v>2.4113000000000002</v>
      </c>
      <c r="H767" s="7">
        <v>1.1811994005803563</v>
      </c>
      <c r="I767" s="6" t="e">
        <v>#N/A</v>
      </c>
      <c r="J767" s="1" t="e">
        <v>#N/A</v>
      </c>
      <c r="K767" s="7" t="e">
        <v>#N/A</v>
      </c>
      <c r="P767" s="2" t="s">
        <v>1477</v>
      </c>
      <c r="Q767" s="45">
        <v>4</v>
      </c>
      <c r="R767" s="22">
        <f t="shared" si="99"/>
        <v>0</v>
      </c>
      <c r="S767" s="22">
        <f t="shared" si="100"/>
        <v>0</v>
      </c>
      <c r="T767" s="22" t="e">
        <f t="shared" si="101"/>
        <v>#N/A</v>
      </c>
      <c r="U767" s="22" t="e">
        <f t="shared" si="102"/>
        <v>#N/A</v>
      </c>
      <c r="V767" s="22">
        <f t="shared" si="103"/>
        <v>0</v>
      </c>
      <c r="W767" s="22">
        <f t="shared" si="104"/>
        <v>1</v>
      </c>
      <c r="X767" s="22" t="e">
        <f t="shared" si="105"/>
        <v>#N/A</v>
      </c>
      <c r="Y767" s="22">
        <f t="shared" si="106"/>
        <v>2.4113000000000002</v>
      </c>
    </row>
    <row r="768" spans="1:25" x14ac:dyDescent="0.2">
      <c r="A768" s="47"/>
      <c r="B768" s="2" t="s">
        <v>777</v>
      </c>
      <c r="C768" s="34">
        <v>8</v>
      </c>
      <c r="F768" s="6">
        <v>2.8474482971601085</v>
      </c>
      <c r="G768" s="1">
        <v>2.3843999999999999</v>
      </c>
      <c r="H768" s="7">
        <v>1.1941990845328421</v>
      </c>
      <c r="I768" s="6" t="e">
        <v>#N/A</v>
      </c>
      <c r="J768" s="1" t="e">
        <v>#N/A</v>
      </c>
      <c r="K768" s="7" t="e">
        <v>#N/A</v>
      </c>
      <c r="P768" s="2" t="s">
        <v>1477</v>
      </c>
      <c r="Q768" s="45">
        <v>4</v>
      </c>
      <c r="R768" s="22">
        <f t="shared" si="99"/>
        <v>0</v>
      </c>
      <c r="S768" s="22">
        <f t="shared" si="100"/>
        <v>0</v>
      </c>
      <c r="T768" s="22" t="e">
        <f t="shared" si="101"/>
        <v>#N/A</v>
      </c>
      <c r="U768" s="22" t="e">
        <f t="shared" si="102"/>
        <v>#N/A</v>
      </c>
      <c r="V768" s="22">
        <f t="shared" si="103"/>
        <v>0</v>
      </c>
      <c r="W768" s="22">
        <f t="shared" si="104"/>
        <v>1</v>
      </c>
      <c r="X768" s="22" t="e">
        <f t="shared" si="105"/>
        <v>#N/A</v>
      </c>
      <c r="Y768" s="22">
        <f t="shared" si="106"/>
        <v>2.3843999999999999</v>
      </c>
    </row>
    <row r="769" spans="1:25" x14ac:dyDescent="0.2">
      <c r="A769" s="47"/>
      <c r="B769" s="2" t="s">
        <v>778</v>
      </c>
      <c r="C769" s="34">
        <v>8</v>
      </c>
      <c r="F769" s="6">
        <v>2.840723711671024</v>
      </c>
      <c r="G769" s="1">
        <v>2.3690000000000002</v>
      </c>
      <c r="H769" s="7">
        <v>1.1991235591688576</v>
      </c>
      <c r="I769" s="6" t="e">
        <v>#N/A</v>
      </c>
      <c r="J769" s="1" t="e">
        <v>#N/A</v>
      </c>
      <c r="K769" s="7" t="e">
        <v>#N/A</v>
      </c>
      <c r="P769" s="2" t="s">
        <v>1477</v>
      </c>
      <c r="Q769" s="45">
        <v>4</v>
      </c>
      <c r="R769" s="22">
        <f t="shared" si="99"/>
        <v>0</v>
      </c>
      <c r="S769" s="22">
        <f t="shared" si="100"/>
        <v>0</v>
      </c>
      <c r="T769" s="22" t="e">
        <f t="shared" si="101"/>
        <v>#N/A</v>
      </c>
      <c r="U769" s="22" t="e">
        <f t="shared" si="102"/>
        <v>#N/A</v>
      </c>
      <c r="V769" s="22">
        <f t="shared" si="103"/>
        <v>0</v>
      </c>
      <c r="W769" s="22">
        <f t="shared" si="104"/>
        <v>1</v>
      </c>
      <c r="X769" s="22" t="e">
        <f t="shared" si="105"/>
        <v>#N/A</v>
      </c>
      <c r="Y769" s="22">
        <f t="shared" si="106"/>
        <v>2.3690000000000002</v>
      </c>
    </row>
    <row r="770" spans="1:25" x14ac:dyDescent="0.2">
      <c r="A770" s="47"/>
      <c r="B770" s="2" t="s">
        <v>779</v>
      </c>
      <c r="C770" s="34">
        <v>8</v>
      </c>
      <c r="F770" s="6">
        <v>2.8446269411031744</v>
      </c>
      <c r="G770" s="1">
        <v>2.3765999999999998</v>
      </c>
      <c r="H770" s="7">
        <v>1.196931305690135</v>
      </c>
      <c r="I770" s="6" t="e">
        <v>#N/A</v>
      </c>
      <c r="J770" s="1" t="e">
        <v>#N/A</v>
      </c>
      <c r="K770" s="7" t="e">
        <v>#N/A</v>
      </c>
      <c r="P770" s="2" t="s">
        <v>1477</v>
      </c>
      <c r="Q770" s="45">
        <v>4</v>
      </c>
      <c r="R770" s="22">
        <f t="shared" si="99"/>
        <v>0</v>
      </c>
      <c r="S770" s="22">
        <f t="shared" si="100"/>
        <v>0</v>
      </c>
      <c r="T770" s="22" t="e">
        <f t="shared" si="101"/>
        <v>#N/A</v>
      </c>
      <c r="U770" s="22" t="e">
        <f t="shared" si="102"/>
        <v>#N/A</v>
      </c>
      <c r="V770" s="22">
        <f t="shared" si="103"/>
        <v>0</v>
      </c>
      <c r="W770" s="22">
        <f t="shared" si="104"/>
        <v>1</v>
      </c>
      <c r="X770" s="22" t="e">
        <f t="shared" si="105"/>
        <v>#N/A</v>
      </c>
      <c r="Y770" s="22">
        <f t="shared" si="106"/>
        <v>2.3765999999999998</v>
      </c>
    </row>
    <row r="771" spans="1:25" x14ac:dyDescent="0.2">
      <c r="A771" s="47"/>
      <c r="B771" s="2" t="s">
        <v>780</v>
      </c>
      <c r="E771" s="34">
        <f>5+0.76</f>
        <v>5.76</v>
      </c>
      <c r="F771" s="6">
        <v>3.091470847347586</v>
      </c>
      <c r="G771" s="1">
        <v>3.331</v>
      </c>
      <c r="H771" s="7">
        <v>0.92809091784676856</v>
      </c>
      <c r="I771" s="6" t="e">
        <v>#N/A</v>
      </c>
      <c r="J771" s="1" t="e">
        <v>#N/A</v>
      </c>
      <c r="K771" s="7" t="e">
        <v>#N/A</v>
      </c>
      <c r="P771" s="2" t="s">
        <v>1478</v>
      </c>
      <c r="Q771" s="45">
        <v>4</v>
      </c>
      <c r="R771" s="22">
        <f t="shared" si="99"/>
        <v>0</v>
      </c>
      <c r="S771" s="22">
        <f t="shared" si="100"/>
        <v>0</v>
      </c>
      <c r="T771" s="22" t="e">
        <f t="shared" si="101"/>
        <v>#N/A</v>
      </c>
      <c r="U771" s="22" t="e">
        <f t="shared" si="102"/>
        <v>#N/A</v>
      </c>
      <c r="V771" s="22">
        <f t="shared" si="103"/>
        <v>1</v>
      </c>
      <c r="W771" s="22">
        <f t="shared" si="104"/>
        <v>0</v>
      </c>
      <c r="X771" s="22">
        <f t="shared" si="105"/>
        <v>3.331</v>
      </c>
      <c r="Y771" s="22" t="e">
        <f t="shared" si="106"/>
        <v>#N/A</v>
      </c>
    </row>
    <row r="772" spans="1:25" x14ac:dyDescent="0.2">
      <c r="A772" s="47"/>
      <c r="B772" s="2" t="s">
        <v>781</v>
      </c>
      <c r="E772" s="34">
        <f>5+0.82</f>
        <v>5.82</v>
      </c>
      <c r="F772" s="6">
        <v>3.1126840507831823</v>
      </c>
      <c r="G772" s="1">
        <v>3.387</v>
      </c>
      <c r="H772" s="7">
        <v>0.91900916763601481</v>
      </c>
      <c r="I772" s="6" t="e">
        <v>#N/A</v>
      </c>
      <c r="J772" s="1" t="e">
        <v>#N/A</v>
      </c>
      <c r="K772" s="7" t="e">
        <v>#N/A</v>
      </c>
      <c r="P772" s="2" t="s">
        <v>1478</v>
      </c>
      <c r="Q772" s="45">
        <v>4</v>
      </c>
      <c r="R772" s="22">
        <f t="shared" ref="R772:R835" si="108">COUNTIF(P772,R$2)</f>
        <v>0</v>
      </c>
      <c r="S772" s="22">
        <f t="shared" ref="S772:S835" si="109">COUNTIF(P772,S$2)</f>
        <v>0</v>
      </c>
      <c r="T772" s="22" t="e">
        <f t="shared" ref="T772:T835" si="110">IF(R772=1,G772,#N/A)</f>
        <v>#N/A</v>
      </c>
      <c r="U772" s="22" t="e">
        <f t="shared" ref="U772:U835" si="111">IF(S772=1,G772,#N/A)</f>
        <v>#N/A</v>
      </c>
      <c r="V772" s="22">
        <f t="shared" ref="V772:V835" si="112">COUNTIF(P772,V$2)</f>
        <v>1</v>
      </c>
      <c r="W772" s="22">
        <f t="shared" ref="W772:W835" si="113">COUNTIF(P772,W$2)</f>
        <v>0</v>
      </c>
      <c r="X772" s="22">
        <f t="shared" ref="X772:X835" si="114">IF(V772=1,G772,#N/A)</f>
        <v>3.387</v>
      </c>
      <c r="Y772" s="22" t="e">
        <f t="shared" ref="Y772:Y835" si="115">IF(W772=1,G772,#N/A)</f>
        <v>#N/A</v>
      </c>
    </row>
    <row r="773" spans="1:25" x14ac:dyDescent="0.2">
      <c r="A773" s="47"/>
      <c r="B773" s="2" t="s">
        <v>782</v>
      </c>
      <c r="E773" s="34">
        <f>5+0.85</f>
        <v>5.85</v>
      </c>
      <c r="F773" s="6">
        <v>3.0921779541287728</v>
      </c>
      <c r="G773" s="1">
        <v>3.399</v>
      </c>
      <c r="H773" s="7">
        <v>0.90973167229443153</v>
      </c>
      <c r="I773" s="6" t="e">
        <v>#N/A</v>
      </c>
      <c r="J773" s="1" t="e">
        <v>#N/A</v>
      </c>
      <c r="K773" s="7" t="e">
        <v>#N/A</v>
      </c>
      <c r="P773" s="2" t="s">
        <v>1478</v>
      </c>
      <c r="Q773" s="45">
        <v>4</v>
      </c>
      <c r="R773" s="22">
        <f t="shared" si="108"/>
        <v>0</v>
      </c>
      <c r="S773" s="22">
        <f t="shared" si="109"/>
        <v>0</v>
      </c>
      <c r="T773" s="22" t="e">
        <f t="shared" si="110"/>
        <v>#N/A</v>
      </c>
      <c r="U773" s="22" t="e">
        <f t="shared" si="111"/>
        <v>#N/A</v>
      </c>
      <c r="V773" s="22">
        <f t="shared" si="112"/>
        <v>1</v>
      </c>
      <c r="W773" s="22">
        <f t="shared" si="113"/>
        <v>0</v>
      </c>
      <c r="X773" s="22">
        <f t="shared" si="114"/>
        <v>3.399</v>
      </c>
      <c r="Y773" s="22" t="e">
        <f t="shared" si="115"/>
        <v>#N/A</v>
      </c>
    </row>
    <row r="774" spans="1:25" x14ac:dyDescent="0.2">
      <c r="A774" s="47"/>
      <c r="B774" s="2" t="s">
        <v>783</v>
      </c>
      <c r="E774" s="34">
        <f>5+2*0.85</f>
        <v>6.7</v>
      </c>
      <c r="F774" s="6">
        <v>3.2767328240184619</v>
      </c>
      <c r="G774" s="1">
        <v>3.4889999999999999</v>
      </c>
      <c r="H774" s="7">
        <v>0.93916102723372374</v>
      </c>
      <c r="I774" s="6" t="e">
        <v>#N/A</v>
      </c>
      <c r="J774" s="1" t="e">
        <v>#N/A</v>
      </c>
      <c r="K774" s="7" t="e">
        <v>#N/A</v>
      </c>
      <c r="P774" s="2" t="s">
        <v>1478</v>
      </c>
      <c r="Q774" s="45">
        <v>4</v>
      </c>
      <c r="R774" s="22">
        <f t="shared" si="108"/>
        <v>0</v>
      </c>
      <c r="S774" s="22">
        <f t="shared" si="109"/>
        <v>0</v>
      </c>
      <c r="T774" s="22" t="e">
        <f t="shared" si="110"/>
        <v>#N/A</v>
      </c>
      <c r="U774" s="22" t="e">
        <f t="shared" si="111"/>
        <v>#N/A</v>
      </c>
      <c r="V774" s="22">
        <f t="shared" si="112"/>
        <v>1</v>
      </c>
      <c r="W774" s="22">
        <f t="shared" si="113"/>
        <v>0</v>
      </c>
      <c r="X774" s="22">
        <f t="shared" si="114"/>
        <v>3.4889999999999999</v>
      </c>
      <c r="Y774" s="22" t="e">
        <f t="shared" si="115"/>
        <v>#N/A</v>
      </c>
    </row>
    <row r="775" spans="1:25" x14ac:dyDescent="0.2">
      <c r="A775" s="47"/>
      <c r="B775" s="2" t="s">
        <v>784</v>
      </c>
      <c r="C775" s="34">
        <v>8</v>
      </c>
      <c r="F775" s="6">
        <v>2.8681318776165958</v>
      </c>
      <c r="G775" s="1">
        <v>2.3309600000000001</v>
      </c>
      <c r="H775" s="7">
        <v>1.2304509204862355</v>
      </c>
      <c r="I775" s="6" t="e">
        <v>#N/A</v>
      </c>
      <c r="J775" s="1" t="e">
        <v>#N/A</v>
      </c>
      <c r="K775" s="7" t="e">
        <v>#N/A</v>
      </c>
      <c r="P775" s="2" t="s">
        <v>1477</v>
      </c>
      <c r="Q775" s="45">
        <v>4</v>
      </c>
      <c r="R775" s="22">
        <f t="shared" si="108"/>
        <v>0</v>
      </c>
      <c r="S775" s="22">
        <f t="shared" si="109"/>
        <v>0</v>
      </c>
      <c r="T775" s="22" t="e">
        <f t="shared" si="110"/>
        <v>#N/A</v>
      </c>
      <c r="U775" s="22" t="e">
        <f t="shared" si="111"/>
        <v>#N/A</v>
      </c>
      <c r="V775" s="22">
        <f t="shared" si="112"/>
        <v>0</v>
      </c>
      <c r="W775" s="22">
        <f t="shared" si="113"/>
        <v>1</v>
      </c>
      <c r="X775" s="22" t="e">
        <f t="shared" si="114"/>
        <v>#N/A</v>
      </c>
      <c r="Y775" s="22">
        <f t="shared" si="115"/>
        <v>2.3309600000000001</v>
      </c>
    </row>
    <row r="776" spans="1:25" x14ac:dyDescent="0.2">
      <c r="A776" s="47"/>
      <c r="B776" s="2" t="s">
        <v>785</v>
      </c>
      <c r="C776" s="34">
        <v>8</v>
      </c>
      <c r="F776" s="6">
        <v>2.8664715908943701</v>
      </c>
      <c r="G776" s="1">
        <v>2.3307899999999999</v>
      </c>
      <c r="H776" s="7">
        <v>1.229828337556953</v>
      </c>
      <c r="I776" s="6" t="e">
        <v>#N/A</v>
      </c>
      <c r="J776" s="1" t="e">
        <v>#N/A</v>
      </c>
      <c r="K776" s="7" t="e">
        <v>#N/A</v>
      </c>
      <c r="P776" s="2" t="s">
        <v>1477</v>
      </c>
      <c r="Q776" s="45">
        <v>4</v>
      </c>
      <c r="R776" s="22">
        <f t="shared" si="108"/>
        <v>0</v>
      </c>
      <c r="S776" s="22">
        <f t="shared" si="109"/>
        <v>0</v>
      </c>
      <c r="T776" s="22" t="e">
        <f t="shared" si="110"/>
        <v>#N/A</v>
      </c>
      <c r="U776" s="22" t="e">
        <f t="shared" si="111"/>
        <v>#N/A</v>
      </c>
      <c r="V776" s="22">
        <f t="shared" si="112"/>
        <v>0</v>
      </c>
      <c r="W776" s="22">
        <f t="shared" si="113"/>
        <v>1</v>
      </c>
      <c r="X776" s="22" t="e">
        <f t="shared" si="114"/>
        <v>#N/A</v>
      </c>
      <c r="Y776" s="22">
        <f t="shared" si="115"/>
        <v>2.3307899999999999</v>
      </c>
    </row>
    <row r="777" spans="1:25" x14ac:dyDescent="0.2">
      <c r="A777" s="47"/>
      <c r="B777" s="2" t="s">
        <v>786</v>
      </c>
      <c r="F777" s="6">
        <v>2.6150930088622091</v>
      </c>
      <c r="G777" s="1">
        <v>2.7823000000000002</v>
      </c>
      <c r="H777" s="7">
        <v>0.93990332058448367</v>
      </c>
      <c r="I777" s="6" t="e">
        <v>#N/A</v>
      </c>
      <c r="J777" s="1" t="e">
        <v>#N/A</v>
      </c>
      <c r="K777" s="7" t="e">
        <v>#N/A</v>
      </c>
      <c r="P777" s="2" t="s">
        <v>1477</v>
      </c>
      <c r="Q777" s="45">
        <v>4</v>
      </c>
      <c r="R777" s="22">
        <f t="shared" si="108"/>
        <v>0</v>
      </c>
      <c r="S777" s="22">
        <f t="shared" si="109"/>
        <v>0</v>
      </c>
      <c r="T777" s="22" t="e">
        <f t="shared" si="110"/>
        <v>#N/A</v>
      </c>
      <c r="U777" s="22" t="e">
        <f t="shared" si="111"/>
        <v>#N/A</v>
      </c>
      <c r="V777" s="22">
        <f t="shared" si="112"/>
        <v>0</v>
      </c>
      <c r="W777" s="22">
        <f t="shared" si="113"/>
        <v>1</v>
      </c>
      <c r="X777" s="22" t="e">
        <f t="shared" si="114"/>
        <v>#N/A</v>
      </c>
      <c r="Y777" s="22">
        <f t="shared" si="115"/>
        <v>2.7823000000000002</v>
      </c>
    </row>
    <row r="778" spans="1:25" x14ac:dyDescent="0.2">
      <c r="A778" s="47"/>
      <c r="B778" s="2" t="s">
        <v>787</v>
      </c>
      <c r="C778" s="34">
        <f>3+1.2+0.2-3+5</f>
        <v>6.4</v>
      </c>
      <c r="F778" s="6">
        <v>2.8376902235797337</v>
      </c>
      <c r="G778" s="1">
        <v>3.0750999999999999</v>
      </c>
      <c r="H778" s="7">
        <v>0.92279607934042263</v>
      </c>
      <c r="I778" s="6" t="e">
        <v>#N/A</v>
      </c>
      <c r="J778" s="1" t="e">
        <v>#N/A</v>
      </c>
      <c r="K778" s="7" t="e">
        <v>#N/A</v>
      </c>
      <c r="P778" s="2" t="s">
        <v>1478</v>
      </c>
      <c r="Q778" s="45">
        <v>4</v>
      </c>
      <c r="R778" s="22">
        <f t="shared" si="108"/>
        <v>0</v>
      </c>
      <c r="S778" s="22">
        <f t="shared" si="109"/>
        <v>0</v>
      </c>
      <c r="T778" s="22" t="e">
        <f t="shared" si="110"/>
        <v>#N/A</v>
      </c>
      <c r="U778" s="22" t="e">
        <f t="shared" si="111"/>
        <v>#N/A</v>
      </c>
      <c r="V778" s="22">
        <f t="shared" si="112"/>
        <v>1</v>
      </c>
      <c r="W778" s="22">
        <f t="shared" si="113"/>
        <v>0</v>
      </c>
      <c r="X778" s="22">
        <f t="shared" si="114"/>
        <v>3.0750999999999999</v>
      </c>
      <c r="Y778" s="22" t="e">
        <f t="shared" si="115"/>
        <v>#N/A</v>
      </c>
    </row>
    <row r="779" spans="1:25" x14ac:dyDescent="0.2">
      <c r="A779" s="47"/>
      <c r="B779" s="2" t="s">
        <v>788</v>
      </c>
      <c r="C779" s="34">
        <f>3+1+0.4-3+5</f>
        <v>6.4</v>
      </c>
      <c r="F779" s="6">
        <v>2.8514788058128722</v>
      </c>
      <c r="G779" s="1">
        <v>3.0807000000000002</v>
      </c>
      <c r="H779" s="7">
        <v>0.92559444470830399</v>
      </c>
      <c r="I779" s="6" t="e">
        <v>#N/A</v>
      </c>
      <c r="J779" s="1" t="e">
        <v>#N/A</v>
      </c>
      <c r="K779" s="7" t="e">
        <v>#N/A</v>
      </c>
      <c r="P779" s="2" t="s">
        <v>1478</v>
      </c>
      <c r="Q779" s="45">
        <v>4</v>
      </c>
      <c r="R779" s="22">
        <f t="shared" si="108"/>
        <v>0</v>
      </c>
      <c r="S779" s="22">
        <f t="shared" si="109"/>
        <v>0</v>
      </c>
      <c r="T779" s="22" t="e">
        <f t="shared" si="110"/>
        <v>#N/A</v>
      </c>
      <c r="U779" s="22" t="e">
        <f t="shared" si="111"/>
        <v>#N/A</v>
      </c>
      <c r="V779" s="22">
        <f t="shared" si="112"/>
        <v>1</v>
      </c>
      <c r="W779" s="22">
        <f t="shared" si="113"/>
        <v>0</v>
      </c>
      <c r="X779" s="22">
        <f t="shared" si="114"/>
        <v>3.0807000000000002</v>
      </c>
      <c r="Y779" s="22" t="e">
        <f t="shared" si="115"/>
        <v>#N/A</v>
      </c>
    </row>
    <row r="780" spans="1:25" x14ac:dyDescent="0.2">
      <c r="A780" s="47"/>
      <c r="B780" s="2" t="s">
        <v>789</v>
      </c>
      <c r="C780" s="34">
        <f>3+1+0.5-3+5</f>
        <v>6.5</v>
      </c>
      <c r="F780" s="6">
        <v>2.8634289104149246</v>
      </c>
      <c r="G780" s="1">
        <v>3.0926</v>
      </c>
      <c r="H780" s="7">
        <v>0.92589695091991353</v>
      </c>
      <c r="I780" s="6" t="e">
        <v>#N/A</v>
      </c>
      <c r="J780" s="1" t="e">
        <v>#N/A</v>
      </c>
      <c r="K780" s="7" t="e">
        <v>#N/A</v>
      </c>
      <c r="P780" s="2" t="s">
        <v>1478</v>
      </c>
      <c r="Q780" s="45">
        <v>4</v>
      </c>
      <c r="R780" s="22">
        <f t="shared" si="108"/>
        <v>0</v>
      </c>
      <c r="S780" s="22">
        <f t="shared" si="109"/>
        <v>0</v>
      </c>
      <c r="T780" s="22" t="e">
        <f t="shared" si="110"/>
        <v>#N/A</v>
      </c>
      <c r="U780" s="22" t="e">
        <f t="shared" si="111"/>
        <v>#N/A</v>
      </c>
      <c r="V780" s="22">
        <f t="shared" si="112"/>
        <v>1</v>
      </c>
      <c r="W780" s="22">
        <f t="shared" si="113"/>
        <v>0</v>
      </c>
      <c r="X780" s="22">
        <f t="shared" si="114"/>
        <v>3.0926</v>
      </c>
      <c r="Y780" s="22" t="e">
        <f t="shared" si="115"/>
        <v>#N/A</v>
      </c>
    </row>
    <row r="781" spans="1:25" x14ac:dyDescent="0.2">
      <c r="A781" s="47"/>
      <c r="B781" s="2" t="s">
        <v>790</v>
      </c>
      <c r="C781" s="34">
        <f>3+0.8+0.6-3+5</f>
        <v>6.3999999999999995</v>
      </c>
      <c r="F781" s="6">
        <v>2.8630046463462122</v>
      </c>
      <c r="G781" s="1">
        <v>3.0876000000000001</v>
      </c>
      <c r="H781" s="7">
        <v>0.92725892160455115</v>
      </c>
      <c r="I781" s="6" t="e">
        <v>#N/A</v>
      </c>
      <c r="J781" s="1" t="e">
        <v>#N/A</v>
      </c>
      <c r="K781" s="7" t="e">
        <v>#N/A</v>
      </c>
      <c r="P781" s="2" t="s">
        <v>1478</v>
      </c>
      <c r="Q781" s="45">
        <v>4</v>
      </c>
      <c r="R781" s="22">
        <f t="shared" si="108"/>
        <v>0</v>
      </c>
      <c r="S781" s="22">
        <f t="shared" si="109"/>
        <v>0</v>
      </c>
      <c r="T781" s="22" t="e">
        <f t="shared" si="110"/>
        <v>#N/A</v>
      </c>
      <c r="U781" s="22" t="e">
        <f t="shared" si="111"/>
        <v>#N/A</v>
      </c>
      <c r="V781" s="22">
        <f t="shared" si="112"/>
        <v>1</v>
      </c>
      <c r="W781" s="22">
        <f t="shared" si="113"/>
        <v>0</v>
      </c>
      <c r="X781" s="22">
        <f t="shared" si="114"/>
        <v>3.0876000000000001</v>
      </c>
      <c r="Y781" s="22" t="e">
        <f t="shared" si="115"/>
        <v>#N/A</v>
      </c>
    </row>
    <row r="782" spans="1:25" x14ac:dyDescent="0.2">
      <c r="A782" s="47"/>
      <c r="B782" s="2" t="s">
        <v>791</v>
      </c>
      <c r="C782" s="34">
        <f>3+0.8+0.4-3+5</f>
        <v>6.2</v>
      </c>
      <c r="F782" s="6">
        <v>2.8603883512558226</v>
      </c>
      <c r="G782" s="1">
        <v>3.1147</v>
      </c>
      <c r="H782" s="7">
        <v>0.91835115781803145</v>
      </c>
      <c r="I782" s="6" t="e">
        <v>#N/A</v>
      </c>
      <c r="J782" s="1" t="e">
        <v>#N/A</v>
      </c>
      <c r="K782" s="7" t="e">
        <v>#N/A</v>
      </c>
      <c r="P782" s="2" t="s">
        <v>1478</v>
      </c>
      <c r="Q782" s="45">
        <v>4</v>
      </c>
      <c r="R782" s="22">
        <f t="shared" si="108"/>
        <v>0</v>
      </c>
      <c r="S782" s="22">
        <f t="shared" si="109"/>
        <v>0</v>
      </c>
      <c r="T782" s="22" t="e">
        <f t="shared" si="110"/>
        <v>#N/A</v>
      </c>
      <c r="U782" s="22" t="e">
        <f t="shared" si="111"/>
        <v>#N/A</v>
      </c>
      <c r="V782" s="22">
        <f t="shared" si="112"/>
        <v>1</v>
      </c>
      <c r="W782" s="22">
        <f t="shared" si="113"/>
        <v>0</v>
      </c>
      <c r="X782" s="22">
        <f t="shared" si="114"/>
        <v>3.1147</v>
      </c>
      <c r="Y782" s="22" t="e">
        <f t="shared" si="115"/>
        <v>#N/A</v>
      </c>
    </row>
    <row r="783" spans="1:25" x14ac:dyDescent="0.2">
      <c r="A783" s="47"/>
      <c r="B783" s="2" t="s">
        <v>792</v>
      </c>
      <c r="C783" s="34">
        <v>8</v>
      </c>
      <c r="F783" s="6">
        <v>2.812305090135137</v>
      </c>
      <c r="G783" s="1">
        <v>2.3151999999999999</v>
      </c>
      <c r="H783" s="7">
        <v>1.2147136705835941</v>
      </c>
      <c r="I783" s="6" t="e">
        <v>#N/A</v>
      </c>
      <c r="J783" s="1" t="e">
        <v>#N/A</v>
      </c>
      <c r="K783" s="7" t="e">
        <v>#N/A</v>
      </c>
      <c r="P783" s="2" t="s">
        <v>1477</v>
      </c>
      <c r="Q783" s="45">
        <v>4</v>
      </c>
      <c r="R783" s="22">
        <f t="shared" si="108"/>
        <v>0</v>
      </c>
      <c r="S783" s="22">
        <f t="shared" si="109"/>
        <v>0</v>
      </c>
      <c r="T783" s="22" t="e">
        <f t="shared" si="110"/>
        <v>#N/A</v>
      </c>
      <c r="U783" s="22" t="e">
        <f t="shared" si="111"/>
        <v>#N/A</v>
      </c>
      <c r="V783" s="22">
        <f t="shared" si="112"/>
        <v>0</v>
      </c>
      <c r="W783" s="22">
        <f t="shared" si="113"/>
        <v>1</v>
      </c>
      <c r="X783" s="22" t="e">
        <f t="shared" si="114"/>
        <v>#N/A</v>
      </c>
      <c r="Y783" s="22">
        <f t="shared" si="115"/>
        <v>2.3151999999999999</v>
      </c>
    </row>
    <row r="784" spans="1:25" x14ac:dyDescent="0.2">
      <c r="A784" s="47"/>
      <c r="B784" s="2" t="s">
        <v>793</v>
      </c>
      <c r="C784" s="34">
        <v>8</v>
      </c>
      <c r="F784" s="6">
        <v>2.8138041565112526</v>
      </c>
      <c r="G784" s="1">
        <v>2.3163999999999998</v>
      </c>
      <c r="H784" s="7">
        <v>1.214731547449168</v>
      </c>
      <c r="I784" s="6" t="e">
        <v>#N/A</v>
      </c>
      <c r="J784" s="1" t="e">
        <v>#N/A</v>
      </c>
      <c r="K784" s="7" t="e">
        <v>#N/A</v>
      </c>
      <c r="P784" s="2" t="s">
        <v>1477</v>
      </c>
      <c r="Q784" s="45">
        <v>4</v>
      </c>
      <c r="R784" s="22">
        <f t="shared" si="108"/>
        <v>0</v>
      </c>
      <c r="S784" s="22">
        <f t="shared" si="109"/>
        <v>0</v>
      </c>
      <c r="T784" s="22" t="e">
        <f t="shared" si="110"/>
        <v>#N/A</v>
      </c>
      <c r="U784" s="22" t="e">
        <f t="shared" si="111"/>
        <v>#N/A</v>
      </c>
      <c r="V784" s="22">
        <f t="shared" si="112"/>
        <v>0</v>
      </c>
      <c r="W784" s="22">
        <f t="shared" si="113"/>
        <v>1</v>
      </c>
      <c r="X784" s="22" t="e">
        <f t="shared" si="114"/>
        <v>#N/A</v>
      </c>
      <c r="Y784" s="22">
        <f t="shared" si="115"/>
        <v>2.3163999999999998</v>
      </c>
    </row>
    <row r="785" spans="1:25" x14ac:dyDescent="0.2">
      <c r="A785" s="47"/>
      <c r="B785" s="2" t="s">
        <v>794</v>
      </c>
      <c r="C785" s="34">
        <v>8</v>
      </c>
      <c r="F785" s="6">
        <v>2.8150203801748934</v>
      </c>
      <c r="G785" s="1">
        <v>2.3169</v>
      </c>
      <c r="H785" s="7">
        <v>1.2149943373364813</v>
      </c>
      <c r="I785" s="6" t="e">
        <v>#N/A</v>
      </c>
      <c r="J785" s="1" t="e">
        <v>#N/A</v>
      </c>
      <c r="K785" s="7" t="e">
        <v>#N/A</v>
      </c>
      <c r="P785" s="2" t="s">
        <v>1477</v>
      </c>
      <c r="Q785" s="45">
        <v>4</v>
      </c>
      <c r="R785" s="22">
        <f t="shared" si="108"/>
        <v>0</v>
      </c>
      <c r="S785" s="22">
        <f t="shared" si="109"/>
        <v>0</v>
      </c>
      <c r="T785" s="22" t="e">
        <f t="shared" si="110"/>
        <v>#N/A</v>
      </c>
      <c r="U785" s="22" t="e">
        <f t="shared" si="111"/>
        <v>#N/A</v>
      </c>
      <c r="V785" s="22">
        <f t="shared" si="112"/>
        <v>0</v>
      </c>
      <c r="W785" s="22">
        <f t="shared" si="113"/>
        <v>1</v>
      </c>
      <c r="X785" s="22" t="e">
        <f t="shared" si="114"/>
        <v>#N/A</v>
      </c>
      <c r="Y785" s="22">
        <f t="shared" si="115"/>
        <v>2.3169</v>
      </c>
    </row>
    <row r="786" spans="1:25" x14ac:dyDescent="0.2">
      <c r="A786" s="47"/>
      <c r="B786" s="2" t="s">
        <v>795</v>
      </c>
      <c r="C786" s="34">
        <v>8</v>
      </c>
      <c r="F786" s="6">
        <v>2.8167457207209887</v>
      </c>
      <c r="G786" s="1">
        <v>2.3169</v>
      </c>
      <c r="H786" s="7">
        <v>1.2157390136479731</v>
      </c>
      <c r="I786" s="6" t="e">
        <v>#N/A</v>
      </c>
      <c r="J786" s="1" t="e">
        <v>#N/A</v>
      </c>
      <c r="K786" s="7" t="e">
        <v>#N/A</v>
      </c>
      <c r="P786" s="2" t="s">
        <v>1477</v>
      </c>
      <c r="Q786" s="45">
        <v>4</v>
      </c>
      <c r="R786" s="22">
        <f t="shared" si="108"/>
        <v>0</v>
      </c>
      <c r="S786" s="22">
        <f t="shared" si="109"/>
        <v>0</v>
      </c>
      <c r="T786" s="22" t="e">
        <f t="shared" si="110"/>
        <v>#N/A</v>
      </c>
      <c r="U786" s="22" t="e">
        <f t="shared" si="111"/>
        <v>#N/A</v>
      </c>
      <c r="V786" s="22">
        <f t="shared" si="112"/>
        <v>0</v>
      </c>
      <c r="W786" s="22">
        <f t="shared" si="113"/>
        <v>1</v>
      </c>
      <c r="X786" s="22" t="e">
        <f t="shared" si="114"/>
        <v>#N/A</v>
      </c>
      <c r="Y786" s="22">
        <f t="shared" si="115"/>
        <v>2.3169</v>
      </c>
    </row>
    <row r="787" spans="1:25" x14ac:dyDescent="0.2">
      <c r="A787" s="47"/>
      <c r="B787" s="2" t="s">
        <v>796</v>
      </c>
      <c r="C787" s="34">
        <v>8</v>
      </c>
      <c r="F787" s="6">
        <v>2.8123758008132556</v>
      </c>
      <c r="G787" s="1">
        <v>2.3159999999999998</v>
      </c>
      <c r="H787" s="7">
        <v>1.2143246117501105</v>
      </c>
      <c r="I787" s="6" t="e">
        <v>#N/A</v>
      </c>
      <c r="J787" s="1" t="e">
        <v>#N/A</v>
      </c>
      <c r="K787" s="7" t="e">
        <v>#N/A</v>
      </c>
      <c r="P787" s="2" t="s">
        <v>1477</v>
      </c>
      <c r="Q787" s="45">
        <v>4</v>
      </c>
      <c r="R787" s="22">
        <f t="shared" si="108"/>
        <v>0</v>
      </c>
      <c r="S787" s="22">
        <f t="shared" si="109"/>
        <v>0</v>
      </c>
      <c r="T787" s="22" t="e">
        <f t="shared" si="110"/>
        <v>#N/A</v>
      </c>
      <c r="U787" s="22" t="e">
        <f t="shared" si="111"/>
        <v>#N/A</v>
      </c>
      <c r="V787" s="22">
        <f t="shared" si="112"/>
        <v>0</v>
      </c>
      <c r="W787" s="22">
        <f t="shared" si="113"/>
        <v>1</v>
      </c>
      <c r="X787" s="22" t="e">
        <f t="shared" si="114"/>
        <v>#N/A</v>
      </c>
      <c r="Y787" s="22">
        <f t="shared" si="115"/>
        <v>2.3159999999999998</v>
      </c>
    </row>
    <row r="788" spans="1:25" x14ac:dyDescent="0.2">
      <c r="A788" s="47"/>
      <c r="B788" s="2" t="s">
        <v>797</v>
      </c>
      <c r="C788" s="34">
        <v>8</v>
      </c>
      <c r="F788" s="6">
        <v>2.7997185894300163</v>
      </c>
      <c r="G788" s="1">
        <v>2.3309000000000002</v>
      </c>
      <c r="H788" s="7">
        <v>1.2011320045604772</v>
      </c>
      <c r="I788" s="6" t="e">
        <v>#N/A</v>
      </c>
      <c r="J788" s="1" t="e">
        <v>#N/A</v>
      </c>
      <c r="K788" s="7" t="e">
        <v>#N/A</v>
      </c>
      <c r="P788" s="2" t="s">
        <v>1477</v>
      </c>
      <c r="Q788" s="45">
        <v>4</v>
      </c>
      <c r="R788" s="22">
        <f t="shared" si="108"/>
        <v>0</v>
      </c>
      <c r="S788" s="22">
        <f t="shared" si="109"/>
        <v>0</v>
      </c>
      <c r="T788" s="22" t="e">
        <f t="shared" si="110"/>
        <v>#N/A</v>
      </c>
      <c r="U788" s="22" t="e">
        <f t="shared" si="111"/>
        <v>#N/A</v>
      </c>
      <c r="V788" s="22">
        <f t="shared" si="112"/>
        <v>0</v>
      </c>
      <c r="W788" s="22">
        <f t="shared" si="113"/>
        <v>1</v>
      </c>
      <c r="X788" s="22" t="e">
        <f t="shared" si="114"/>
        <v>#N/A</v>
      </c>
      <c r="Y788" s="22">
        <f t="shared" si="115"/>
        <v>2.3309000000000002</v>
      </c>
    </row>
    <row r="789" spans="1:25" x14ac:dyDescent="0.2">
      <c r="A789" s="47"/>
      <c r="B789" s="2" t="s">
        <v>798</v>
      </c>
      <c r="C789" s="34">
        <v>8</v>
      </c>
      <c r="F789" s="6">
        <v>2.791339374072956</v>
      </c>
      <c r="G789" s="1">
        <v>2.3258999999999999</v>
      </c>
      <c r="H789" s="7">
        <v>1.2001115155737376</v>
      </c>
      <c r="I789" s="6" t="e">
        <v>#N/A</v>
      </c>
      <c r="J789" s="1" t="e">
        <v>#N/A</v>
      </c>
      <c r="K789" s="7" t="e">
        <v>#N/A</v>
      </c>
      <c r="P789" s="2" t="s">
        <v>1477</v>
      </c>
      <c r="Q789" s="45">
        <v>4</v>
      </c>
      <c r="R789" s="22">
        <f t="shared" si="108"/>
        <v>0</v>
      </c>
      <c r="S789" s="22">
        <f t="shared" si="109"/>
        <v>0</v>
      </c>
      <c r="T789" s="22" t="e">
        <f t="shared" si="110"/>
        <v>#N/A</v>
      </c>
      <c r="U789" s="22" t="e">
        <f t="shared" si="111"/>
        <v>#N/A</v>
      </c>
      <c r="V789" s="22">
        <f t="shared" si="112"/>
        <v>0</v>
      </c>
      <c r="W789" s="22">
        <f t="shared" si="113"/>
        <v>1</v>
      </c>
      <c r="X789" s="22" t="e">
        <f t="shared" si="114"/>
        <v>#N/A</v>
      </c>
      <c r="Y789" s="22">
        <f t="shared" si="115"/>
        <v>2.3258999999999999</v>
      </c>
    </row>
    <row r="790" spans="1:25" x14ac:dyDescent="0.2">
      <c r="A790" s="47"/>
      <c r="B790" s="2" t="s">
        <v>799</v>
      </c>
      <c r="C790" s="34">
        <v>8</v>
      </c>
      <c r="F790" s="6">
        <v>2.7646460930831638</v>
      </c>
      <c r="G790" s="1">
        <v>2.3029999999999999</v>
      </c>
      <c r="H790" s="7">
        <v>1.2004542306049344</v>
      </c>
      <c r="I790" s="6" t="e">
        <v>#N/A</v>
      </c>
      <c r="J790" s="1" t="e">
        <v>#N/A</v>
      </c>
      <c r="K790" s="7" t="e">
        <v>#N/A</v>
      </c>
      <c r="P790" s="2" t="s">
        <v>1477</v>
      </c>
      <c r="Q790" s="45">
        <v>4</v>
      </c>
      <c r="R790" s="22">
        <f t="shared" si="108"/>
        <v>0</v>
      </c>
      <c r="S790" s="22">
        <f t="shared" si="109"/>
        <v>0</v>
      </c>
      <c r="T790" s="22" t="e">
        <f t="shared" si="110"/>
        <v>#N/A</v>
      </c>
      <c r="U790" s="22" t="e">
        <f t="shared" si="111"/>
        <v>#N/A</v>
      </c>
      <c r="V790" s="22">
        <f t="shared" si="112"/>
        <v>0</v>
      </c>
      <c r="W790" s="22">
        <f t="shared" si="113"/>
        <v>1</v>
      </c>
      <c r="X790" s="22" t="e">
        <f t="shared" si="114"/>
        <v>#N/A</v>
      </c>
      <c r="Y790" s="22">
        <f t="shared" si="115"/>
        <v>2.3029999999999999</v>
      </c>
    </row>
    <row r="791" spans="1:25" x14ac:dyDescent="0.2">
      <c r="A791" s="47"/>
      <c r="B791" s="2" t="s">
        <v>800</v>
      </c>
      <c r="C791" s="34">
        <v>8</v>
      </c>
      <c r="F791" s="6">
        <v>2.795652725438194</v>
      </c>
      <c r="G791" s="1">
        <v>2.3245</v>
      </c>
      <c r="H791" s="7">
        <v>1.2026899227525034</v>
      </c>
      <c r="I791" s="6" t="e">
        <v>#N/A</v>
      </c>
      <c r="J791" s="1" t="e">
        <v>#N/A</v>
      </c>
      <c r="K791" s="7" t="e">
        <v>#N/A</v>
      </c>
      <c r="P791" s="2" t="s">
        <v>1477</v>
      </c>
      <c r="Q791" s="45">
        <v>4</v>
      </c>
      <c r="R791" s="22">
        <f t="shared" si="108"/>
        <v>0</v>
      </c>
      <c r="S791" s="22">
        <f t="shared" si="109"/>
        <v>0</v>
      </c>
      <c r="T791" s="22" t="e">
        <f t="shared" si="110"/>
        <v>#N/A</v>
      </c>
      <c r="U791" s="22" t="e">
        <f t="shared" si="111"/>
        <v>#N/A</v>
      </c>
      <c r="V791" s="22">
        <f t="shared" si="112"/>
        <v>0</v>
      </c>
      <c r="W791" s="22">
        <f t="shared" si="113"/>
        <v>1</v>
      </c>
      <c r="X791" s="22" t="e">
        <f t="shared" si="114"/>
        <v>#N/A</v>
      </c>
      <c r="Y791" s="22">
        <f t="shared" si="115"/>
        <v>2.3245</v>
      </c>
    </row>
    <row r="792" spans="1:25" x14ac:dyDescent="0.2">
      <c r="A792" s="47"/>
      <c r="B792" s="2" t="s">
        <v>801</v>
      </c>
      <c r="C792" s="34">
        <v>8</v>
      </c>
      <c r="F792" s="6">
        <v>2.7997185894300163</v>
      </c>
      <c r="G792" s="1">
        <v>2.3195999999999999</v>
      </c>
      <c r="H792" s="7">
        <v>1.2069833546430491</v>
      </c>
      <c r="I792" s="6" t="e">
        <v>#N/A</v>
      </c>
      <c r="J792" s="1" t="e">
        <v>#N/A</v>
      </c>
      <c r="K792" s="7" t="e">
        <v>#N/A</v>
      </c>
      <c r="P792" s="2" t="s">
        <v>1477</v>
      </c>
      <c r="Q792" s="45">
        <v>4</v>
      </c>
      <c r="R792" s="22">
        <f t="shared" si="108"/>
        <v>0</v>
      </c>
      <c r="S792" s="22">
        <f t="shared" si="109"/>
        <v>0</v>
      </c>
      <c r="T792" s="22" t="e">
        <f t="shared" si="110"/>
        <v>#N/A</v>
      </c>
      <c r="U792" s="22" t="e">
        <f t="shared" si="111"/>
        <v>#N/A</v>
      </c>
      <c r="V792" s="22">
        <f t="shared" si="112"/>
        <v>0</v>
      </c>
      <c r="W792" s="22">
        <f t="shared" si="113"/>
        <v>1</v>
      </c>
      <c r="X792" s="22" t="e">
        <f t="shared" si="114"/>
        <v>#N/A</v>
      </c>
      <c r="Y792" s="22">
        <f t="shared" si="115"/>
        <v>2.3195999999999999</v>
      </c>
    </row>
    <row r="793" spans="1:25" x14ac:dyDescent="0.2">
      <c r="A793" s="47"/>
      <c r="B793" s="2" t="s">
        <v>802</v>
      </c>
      <c r="C793" s="34">
        <v>8</v>
      </c>
      <c r="F793" s="6">
        <v>2.8048521846614309</v>
      </c>
      <c r="G793" s="1">
        <v>2.3136000000000001</v>
      </c>
      <c r="H793" s="7">
        <v>1.2123323758045603</v>
      </c>
      <c r="I793" s="6" t="e">
        <v>#N/A</v>
      </c>
      <c r="J793" s="1" t="e">
        <v>#N/A</v>
      </c>
      <c r="K793" s="7" t="e">
        <v>#N/A</v>
      </c>
      <c r="P793" s="2" t="s">
        <v>1477</v>
      </c>
      <c r="Q793" s="45">
        <v>4</v>
      </c>
      <c r="R793" s="22">
        <f t="shared" si="108"/>
        <v>0</v>
      </c>
      <c r="S793" s="22">
        <f t="shared" si="109"/>
        <v>0</v>
      </c>
      <c r="T793" s="22" t="e">
        <f t="shared" si="110"/>
        <v>#N/A</v>
      </c>
      <c r="U793" s="22" t="e">
        <f t="shared" si="111"/>
        <v>#N/A</v>
      </c>
      <c r="V793" s="22">
        <f t="shared" si="112"/>
        <v>0</v>
      </c>
      <c r="W793" s="22">
        <f t="shared" si="113"/>
        <v>1</v>
      </c>
      <c r="X793" s="22" t="e">
        <f t="shared" si="114"/>
        <v>#N/A</v>
      </c>
      <c r="Y793" s="22">
        <f t="shared" si="115"/>
        <v>2.3136000000000001</v>
      </c>
    </row>
    <row r="794" spans="1:25" x14ac:dyDescent="0.2">
      <c r="A794" s="47"/>
      <c r="B794" s="2" t="s">
        <v>803</v>
      </c>
      <c r="C794" s="34">
        <v>8</v>
      </c>
      <c r="F794" s="6">
        <v>2.7958365732013024</v>
      </c>
      <c r="G794" s="1">
        <v>2.2970000000000002</v>
      </c>
      <c r="H794" s="7">
        <v>1.2171687301703535</v>
      </c>
      <c r="I794" s="6" t="e">
        <v>#N/A</v>
      </c>
      <c r="J794" s="1" t="e">
        <v>#N/A</v>
      </c>
      <c r="K794" s="7" t="e">
        <v>#N/A</v>
      </c>
      <c r="P794" s="2" t="s">
        <v>1477</v>
      </c>
      <c r="Q794" s="45">
        <v>4</v>
      </c>
      <c r="R794" s="22">
        <f t="shared" si="108"/>
        <v>0</v>
      </c>
      <c r="S794" s="22">
        <f t="shared" si="109"/>
        <v>0</v>
      </c>
      <c r="T794" s="22" t="e">
        <f t="shared" si="110"/>
        <v>#N/A</v>
      </c>
      <c r="U794" s="22" t="e">
        <f t="shared" si="111"/>
        <v>#N/A</v>
      </c>
      <c r="V794" s="22">
        <f t="shared" si="112"/>
        <v>0</v>
      </c>
      <c r="W794" s="22">
        <f t="shared" si="113"/>
        <v>1</v>
      </c>
      <c r="X794" s="22" t="e">
        <f t="shared" si="114"/>
        <v>#N/A</v>
      </c>
      <c r="Y794" s="22">
        <f t="shared" si="115"/>
        <v>2.2970000000000002</v>
      </c>
    </row>
    <row r="795" spans="1:25" x14ac:dyDescent="0.2">
      <c r="A795" s="47"/>
      <c r="B795" s="2" t="s">
        <v>804</v>
      </c>
      <c r="C795" s="34">
        <v>8</v>
      </c>
      <c r="F795" s="6">
        <v>2.812679856729166</v>
      </c>
      <c r="G795" s="1">
        <v>2.3153999999999999</v>
      </c>
      <c r="H795" s="7">
        <v>1.2147706040982837</v>
      </c>
      <c r="I795" s="6" t="e">
        <v>#N/A</v>
      </c>
      <c r="J795" s="1" t="e">
        <v>#N/A</v>
      </c>
      <c r="K795" s="7" t="e">
        <v>#N/A</v>
      </c>
      <c r="P795" s="2" t="s">
        <v>1477</v>
      </c>
      <c r="Q795" s="45">
        <v>4</v>
      </c>
      <c r="R795" s="22">
        <f t="shared" si="108"/>
        <v>0</v>
      </c>
      <c r="S795" s="22">
        <f t="shared" si="109"/>
        <v>0</v>
      </c>
      <c r="T795" s="22" t="e">
        <f t="shared" si="110"/>
        <v>#N/A</v>
      </c>
      <c r="U795" s="22" t="e">
        <f t="shared" si="111"/>
        <v>#N/A</v>
      </c>
      <c r="V795" s="22">
        <f t="shared" si="112"/>
        <v>0</v>
      </c>
      <c r="W795" s="22">
        <f t="shared" si="113"/>
        <v>1</v>
      </c>
      <c r="X795" s="22" t="e">
        <f t="shared" si="114"/>
        <v>#N/A</v>
      </c>
      <c r="Y795" s="22">
        <f t="shared" si="115"/>
        <v>2.3153999999999999</v>
      </c>
    </row>
    <row r="796" spans="1:25" x14ac:dyDescent="0.2">
      <c r="A796" s="47"/>
      <c r="B796" s="2" t="s">
        <v>805</v>
      </c>
      <c r="C796" s="34">
        <v>8</v>
      </c>
      <c r="F796" s="6">
        <v>2.8095756579597571</v>
      </c>
      <c r="G796" s="1">
        <v>2.3161999999999998</v>
      </c>
      <c r="H796" s="7">
        <v>1.2130108185647859</v>
      </c>
      <c r="I796" s="6" t="e">
        <v>#N/A</v>
      </c>
      <c r="J796" s="1" t="e">
        <v>#N/A</v>
      </c>
      <c r="K796" s="7" t="e">
        <v>#N/A</v>
      </c>
      <c r="P796" s="2" t="s">
        <v>1477</v>
      </c>
      <c r="Q796" s="45">
        <v>4</v>
      </c>
      <c r="R796" s="22">
        <f t="shared" si="108"/>
        <v>0</v>
      </c>
      <c r="S796" s="22">
        <f t="shared" si="109"/>
        <v>0</v>
      </c>
      <c r="T796" s="22" t="e">
        <f t="shared" si="110"/>
        <v>#N/A</v>
      </c>
      <c r="U796" s="22" t="e">
        <f t="shared" si="111"/>
        <v>#N/A</v>
      </c>
      <c r="V796" s="22">
        <f t="shared" si="112"/>
        <v>0</v>
      </c>
      <c r="W796" s="22">
        <f t="shared" si="113"/>
        <v>1</v>
      </c>
      <c r="X796" s="22" t="e">
        <f t="shared" si="114"/>
        <v>#N/A</v>
      </c>
      <c r="Y796" s="22">
        <f t="shared" si="115"/>
        <v>2.3161999999999998</v>
      </c>
    </row>
    <row r="797" spans="1:25" x14ac:dyDescent="0.2">
      <c r="A797" s="47"/>
      <c r="B797" s="2" t="s">
        <v>806</v>
      </c>
      <c r="C797" s="34">
        <v>8</v>
      </c>
      <c r="F797" s="6">
        <v>2.8084216596928604</v>
      </c>
      <c r="G797" s="1">
        <v>2.3172000000000001</v>
      </c>
      <c r="H797" s="7">
        <v>1.211989323188702</v>
      </c>
      <c r="I797" s="6" t="e">
        <v>#N/A</v>
      </c>
      <c r="J797" s="1" t="e">
        <v>#N/A</v>
      </c>
      <c r="K797" s="7" t="e">
        <v>#N/A</v>
      </c>
      <c r="P797" s="2" t="s">
        <v>1477</v>
      </c>
      <c r="Q797" s="45">
        <v>4</v>
      </c>
      <c r="R797" s="22">
        <f t="shared" si="108"/>
        <v>0</v>
      </c>
      <c r="S797" s="22">
        <f t="shared" si="109"/>
        <v>0</v>
      </c>
      <c r="T797" s="22" t="e">
        <f t="shared" si="110"/>
        <v>#N/A</v>
      </c>
      <c r="U797" s="22" t="e">
        <f t="shared" si="111"/>
        <v>#N/A</v>
      </c>
      <c r="V797" s="22">
        <f t="shared" si="112"/>
        <v>0</v>
      </c>
      <c r="W797" s="22">
        <f t="shared" si="113"/>
        <v>1</v>
      </c>
      <c r="X797" s="22" t="e">
        <f t="shared" si="114"/>
        <v>#N/A</v>
      </c>
      <c r="Y797" s="22">
        <f t="shared" si="115"/>
        <v>2.3172000000000001</v>
      </c>
    </row>
    <row r="798" spans="1:25" x14ac:dyDescent="0.2">
      <c r="A798" s="47"/>
      <c r="B798" s="2" t="s">
        <v>807</v>
      </c>
      <c r="C798" s="34">
        <v>8</v>
      </c>
      <c r="F798" s="6">
        <v>2.8060118397825771</v>
      </c>
      <c r="G798" s="1">
        <v>2.3172999999999999</v>
      </c>
      <c r="H798" s="7">
        <v>1.2108970956641683</v>
      </c>
      <c r="I798" s="6" t="e">
        <v>#N/A</v>
      </c>
      <c r="J798" s="1" t="e">
        <v>#N/A</v>
      </c>
      <c r="K798" s="7" t="e">
        <v>#N/A</v>
      </c>
      <c r="P798" s="2" t="s">
        <v>1477</v>
      </c>
      <c r="Q798" s="45">
        <v>4</v>
      </c>
      <c r="R798" s="22">
        <f t="shared" si="108"/>
        <v>0</v>
      </c>
      <c r="S798" s="22">
        <f t="shared" si="109"/>
        <v>0</v>
      </c>
      <c r="T798" s="22" t="e">
        <f t="shared" si="110"/>
        <v>#N/A</v>
      </c>
      <c r="U798" s="22" t="e">
        <f t="shared" si="111"/>
        <v>#N/A</v>
      </c>
      <c r="V798" s="22">
        <f t="shared" si="112"/>
        <v>0</v>
      </c>
      <c r="W798" s="22">
        <f t="shared" si="113"/>
        <v>1</v>
      </c>
      <c r="X798" s="22" t="e">
        <f t="shared" si="114"/>
        <v>#N/A</v>
      </c>
      <c r="Y798" s="22">
        <f t="shared" si="115"/>
        <v>2.3172999999999999</v>
      </c>
    </row>
    <row r="799" spans="1:25" x14ac:dyDescent="0.2">
      <c r="A799" s="47"/>
      <c r="B799" s="2" t="s">
        <v>808</v>
      </c>
      <c r="E799" s="34">
        <f>5+1.72</f>
        <v>6.72</v>
      </c>
      <c r="F799" s="6">
        <v>3.1181994836764373</v>
      </c>
      <c r="G799" s="1">
        <v>3.3069999999999999</v>
      </c>
      <c r="H799" s="7">
        <v>0.94290882481900129</v>
      </c>
      <c r="I799" s="6" t="e">
        <v>#N/A</v>
      </c>
      <c r="J799" s="1" t="e">
        <v>#N/A</v>
      </c>
      <c r="K799" s="7" t="e">
        <v>#N/A</v>
      </c>
      <c r="P799" s="2" t="s">
        <v>1478</v>
      </c>
      <c r="Q799" s="45">
        <v>4</v>
      </c>
      <c r="R799" s="22">
        <f t="shared" si="108"/>
        <v>0</v>
      </c>
      <c r="S799" s="22">
        <f t="shared" si="109"/>
        <v>0</v>
      </c>
      <c r="T799" s="22" t="e">
        <f t="shared" si="110"/>
        <v>#N/A</v>
      </c>
      <c r="U799" s="22" t="e">
        <f t="shared" si="111"/>
        <v>#N/A</v>
      </c>
      <c r="V799" s="22">
        <f t="shared" si="112"/>
        <v>1</v>
      </c>
      <c r="W799" s="22">
        <f t="shared" si="113"/>
        <v>0</v>
      </c>
      <c r="X799" s="22">
        <f t="shared" si="114"/>
        <v>3.3069999999999999</v>
      </c>
      <c r="Y799" s="22" t="e">
        <f t="shared" si="115"/>
        <v>#N/A</v>
      </c>
    </row>
    <row r="800" spans="1:25" x14ac:dyDescent="0.2">
      <c r="A800" s="47"/>
      <c r="B800" s="2" t="s">
        <v>809</v>
      </c>
      <c r="C800" s="34">
        <f>3+1.5-3+5</f>
        <v>6.5</v>
      </c>
      <c r="F800" s="6">
        <v>2.8663280482177895</v>
      </c>
      <c r="G800" s="1">
        <v>3.1004</v>
      </c>
      <c r="H800" s="7">
        <v>0.92450266037214213</v>
      </c>
      <c r="I800" s="6" t="e">
        <v>#N/A</v>
      </c>
      <c r="J800" s="1" t="e">
        <v>#N/A</v>
      </c>
      <c r="K800" s="7" t="e">
        <v>#N/A</v>
      </c>
      <c r="P800" s="2" t="s">
        <v>1478</v>
      </c>
      <c r="Q800" s="45">
        <v>4</v>
      </c>
      <c r="R800" s="22">
        <f t="shared" si="108"/>
        <v>0</v>
      </c>
      <c r="S800" s="22">
        <f t="shared" si="109"/>
        <v>0</v>
      </c>
      <c r="T800" s="22" t="e">
        <f t="shared" si="110"/>
        <v>#N/A</v>
      </c>
      <c r="U800" s="22" t="e">
        <f t="shared" si="111"/>
        <v>#N/A</v>
      </c>
      <c r="V800" s="22">
        <f t="shared" si="112"/>
        <v>1</v>
      </c>
      <c r="W800" s="22">
        <f t="shared" si="113"/>
        <v>0</v>
      </c>
      <c r="X800" s="22">
        <f t="shared" si="114"/>
        <v>3.1004</v>
      </c>
      <c r="Y800" s="22" t="e">
        <f t="shared" si="115"/>
        <v>#N/A</v>
      </c>
    </row>
    <row r="801" spans="1:25" x14ac:dyDescent="0.2">
      <c r="A801" s="47"/>
      <c r="B801" s="2" t="s">
        <v>810</v>
      </c>
      <c r="C801" s="34">
        <v>8</v>
      </c>
      <c r="F801" s="6">
        <v>2.8685342213750915</v>
      </c>
      <c r="G801" s="1">
        <v>2.3401000000000001</v>
      </c>
      <c r="H801" s="7">
        <v>1.225816940034653</v>
      </c>
      <c r="I801" s="6" t="e">
        <v>#N/A</v>
      </c>
      <c r="J801" s="1" t="e">
        <v>#N/A</v>
      </c>
      <c r="K801" s="7" t="e">
        <v>#N/A</v>
      </c>
      <c r="P801" s="2" t="s">
        <v>1477</v>
      </c>
      <c r="Q801" s="45">
        <v>4</v>
      </c>
      <c r="R801" s="22">
        <f t="shared" si="108"/>
        <v>0</v>
      </c>
      <c r="S801" s="22">
        <f t="shared" si="109"/>
        <v>0</v>
      </c>
      <c r="T801" s="22" t="e">
        <f t="shared" si="110"/>
        <v>#N/A</v>
      </c>
      <c r="U801" s="22" t="e">
        <f t="shared" si="111"/>
        <v>#N/A</v>
      </c>
      <c r="V801" s="22">
        <f t="shared" si="112"/>
        <v>0</v>
      </c>
      <c r="W801" s="22">
        <f t="shared" si="113"/>
        <v>1</v>
      </c>
      <c r="X801" s="22" t="e">
        <f t="shared" si="114"/>
        <v>#N/A</v>
      </c>
      <c r="Y801" s="22">
        <f t="shared" si="115"/>
        <v>2.3401000000000001</v>
      </c>
    </row>
    <row r="802" spans="1:25" x14ac:dyDescent="0.2">
      <c r="A802" s="47"/>
      <c r="B802" s="2" t="s">
        <v>811</v>
      </c>
      <c r="C802" s="34">
        <v>8</v>
      </c>
      <c r="F802" s="6">
        <v>2.8484806730606409</v>
      </c>
      <c r="G802" s="1">
        <v>2.3340000000000001</v>
      </c>
      <c r="H802" s="7">
        <v>1.2204287373867355</v>
      </c>
      <c r="I802" s="6" t="e">
        <v>#N/A</v>
      </c>
      <c r="J802" s="1" t="e">
        <v>#N/A</v>
      </c>
      <c r="K802" s="7" t="e">
        <v>#N/A</v>
      </c>
      <c r="P802" s="2" t="s">
        <v>1477</v>
      </c>
      <c r="Q802" s="45">
        <v>4</v>
      </c>
      <c r="R802" s="22">
        <f t="shared" si="108"/>
        <v>0</v>
      </c>
      <c r="S802" s="22">
        <f t="shared" si="109"/>
        <v>0</v>
      </c>
      <c r="T802" s="22" t="e">
        <f t="shared" si="110"/>
        <v>#N/A</v>
      </c>
      <c r="U802" s="22" t="e">
        <f t="shared" si="111"/>
        <v>#N/A</v>
      </c>
      <c r="V802" s="22">
        <f t="shared" si="112"/>
        <v>0</v>
      </c>
      <c r="W802" s="22">
        <f t="shared" si="113"/>
        <v>1</v>
      </c>
      <c r="X802" s="22" t="e">
        <f t="shared" si="114"/>
        <v>#N/A</v>
      </c>
      <c r="Y802" s="22">
        <f t="shared" si="115"/>
        <v>2.3340000000000001</v>
      </c>
    </row>
    <row r="803" spans="1:25" x14ac:dyDescent="0.2">
      <c r="A803" s="47"/>
      <c r="B803" s="2" t="s">
        <v>812</v>
      </c>
      <c r="C803" s="34">
        <v>8</v>
      </c>
      <c r="F803" s="6">
        <v>2.8366366344757661</v>
      </c>
      <c r="G803" s="1">
        <v>2.3311000000000002</v>
      </c>
      <c r="H803" s="7">
        <v>1.2168661294992775</v>
      </c>
      <c r="I803" s="6" t="e">
        <v>#N/A</v>
      </c>
      <c r="J803" s="1" t="e">
        <v>#N/A</v>
      </c>
      <c r="K803" s="7" t="e">
        <v>#N/A</v>
      </c>
      <c r="P803" s="2" t="s">
        <v>1477</v>
      </c>
      <c r="Q803" s="45">
        <v>4</v>
      </c>
      <c r="R803" s="22">
        <f t="shared" si="108"/>
        <v>0</v>
      </c>
      <c r="S803" s="22">
        <f t="shared" si="109"/>
        <v>0</v>
      </c>
      <c r="T803" s="22" t="e">
        <f t="shared" si="110"/>
        <v>#N/A</v>
      </c>
      <c r="U803" s="22" t="e">
        <f t="shared" si="111"/>
        <v>#N/A</v>
      </c>
      <c r="V803" s="22">
        <f t="shared" si="112"/>
        <v>0</v>
      </c>
      <c r="W803" s="22">
        <f t="shared" si="113"/>
        <v>1</v>
      </c>
      <c r="X803" s="22" t="e">
        <f t="shared" si="114"/>
        <v>#N/A</v>
      </c>
      <c r="Y803" s="22">
        <f t="shared" si="115"/>
        <v>2.3311000000000002</v>
      </c>
    </row>
    <row r="804" spans="1:25" x14ac:dyDescent="0.2">
      <c r="A804" s="47"/>
      <c r="B804" s="2" t="s">
        <v>813</v>
      </c>
      <c r="C804" s="34">
        <v>8</v>
      </c>
      <c r="F804" s="6">
        <v>2.8210166456793555</v>
      </c>
      <c r="G804" s="1">
        <v>2.3266</v>
      </c>
      <c r="H804" s="7">
        <v>1.2125060799790921</v>
      </c>
      <c r="I804" s="6" t="e">
        <v>#N/A</v>
      </c>
      <c r="J804" s="1" t="e">
        <v>#N/A</v>
      </c>
      <c r="K804" s="7" t="e">
        <v>#N/A</v>
      </c>
      <c r="P804" s="2" t="s">
        <v>1477</v>
      </c>
      <c r="Q804" s="45">
        <v>4</v>
      </c>
      <c r="R804" s="22">
        <f t="shared" si="108"/>
        <v>0</v>
      </c>
      <c r="S804" s="22">
        <f t="shared" si="109"/>
        <v>0</v>
      </c>
      <c r="T804" s="22" t="e">
        <f t="shared" si="110"/>
        <v>#N/A</v>
      </c>
      <c r="U804" s="22" t="e">
        <f t="shared" si="111"/>
        <v>#N/A</v>
      </c>
      <c r="V804" s="22">
        <f t="shared" si="112"/>
        <v>0</v>
      </c>
      <c r="W804" s="22">
        <f t="shared" si="113"/>
        <v>1</v>
      </c>
      <c r="X804" s="22" t="e">
        <f t="shared" si="114"/>
        <v>#N/A</v>
      </c>
      <c r="Y804" s="22">
        <f t="shared" si="115"/>
        <v>2.3266</v>
      </c>
    </row>
    <row r="805" spans="1:25" x14ac:dyDescent="0.2">
      <c r="A805" s="47"/>
      <c r="B805" s="2" t="s">
        <v>814</v>
      </c>
      <c r="C805" s="34">
        <v>8</v>
      </c>
      <c r="F805" s="6">
        <v>2.8130121969163238</v>
      </c>
      <c r="G805" s="1">
        <v>2.3393999999999999</v>
      </c>
      <c r="H805" s="7">
        <v>1.2024502850800736</v>
      </c>
      <c r="I805" s="6" t="e">
        <v>#N/A</v>
      </c>
      <c r="J805" s="1" t="e">
        <v>#N/A</v>
      </c>
      <c r="K805" s="7" t="e">
        <v>#N/A</v>
      </c>
      <c r="P805" s="2" t="s">
        <v>1477</v>
      </c>
      <c r="Q805" s="45">
        <v>4</v>
      </c>
      <c r="R805" s="22">
        <f t="shared" si="108"/>
        <v>0</v>
      </c>
      <c r="S805" s="22">
        <f t="shared" si="109"/>
        <v>0</v>
      </c>
      <c r="T805" s="22" t="e">
        <f t="shared" si="110"/>
        <v>#N/A</v>
      </c>
      <c r="U805" s="22" t="e">
        <f t="shared" si="111"/>
        <v>#N/A</v>
      </c>
      <c r="V805" s="22">
        <f t="shared" si="112"/>
        <v>0</v>
      </c>
      <c r="W805" s="22">
        <f t="shared" si="113"/>
        <v>1</v>
      </c>
      <c r="X805" s="22" t="e">
        <f t="shared" si="114"/>
        <v>#N/A</v>
      </c>
      <c r="Y805" s="22">
        <f t="shared" si="115"/>
        <v>2.3393999999999999</v>
      </c>
    </row>
    <row r="806" spans="1:25" x14ac:dyDescent="0.2">
      <c r="A806" s="47"/>
      <c r="B806" s="2" t="s">
        <v>815</v>
      </c>
      <c r="C806" s="34">
        <v>8</v>
      </c>
      <c r="F806" s="6">
        <v>2.8062239718169328</v>
      </c>
      <c r="G806" s="1">
        <v>2.339</v>
      </c>
      <c r="H806" s="7">
        <v>1.1997537288657258</v>
      </c>
      <c r="I806" s="6" t="e">
        <v>#N/A</v>
      </c>
      <c r="J806" s="1" t="e">
        <v>#N/A</v>
      </c>
      <c r="K806" s="7" t="e">
        <v>#N/A</v>
      </c>
      <c r="P806" s="2" t="s">
        <v>1477</v>
      </c>
      <c r="Q806" s="45">
        <v>4</v>
      </c>
      <c r="R806" s="22">
        <f t="shared" si="108"/>
        <v>0</v>
      </c>
      <c r="S806" s="22">
        <f t="shared" si="109"/>
        <v>0</v>
      </c>
      <c r="T806" s="22" t="e">
        <f t="shared" si="110"/>
        <v>#N/A</v>
      </c>
      <c r="U806" s="22" t="e">
        <f t="shared" si="111"/>
        <v>#N/A</v>
      </c>
      <c r="V806" s="22">
        <f t="shared" si="112"/>
        <v>0</v>
      </c>
      <c r="W806" s="22">
        <f t="shared" si="113"/>
        <v>1</v>
      </c>
      <c r="X806" s="22" t="e">
        <f t="shared" si="114"/>
        <v>#N/A</v>
      </c>
      <c r="Y806" s="22">
        <f t="shared" si="115"/>
        <v>2.339</v>
      </c>
    </row>
    <row r="807" spans="1:25" x14ac:dyDescent="0.2">
      <c r="A807" s="47"/>
      <c r="B807" s="2" t="s">
        <v>816</v>
      </c>
      <c r="C807" s="34">
        <v>8</v>
      </c>
      <c r="F807" s="6">
        <v>2.7856471644844039</v>
      </c>
      <c r="G807" s="1">
        <v>2.3501400000000001</v>
      </c>
      <c r="H807" s="7">
        <v>1.1853111578392792</v>
      </c>
      <c r="I807" s="6" t="e">
        <v>#N/A</v>
      </c>
      <c r="J807" s="1" t="e">
        <v>#N/A</v>
      </c>
      <c r="K807" s="7" t="e">
        <v>#N/A</v>
      </c>
      <c r="P807" s="2" t="s">
        <v>1477</v>
      </c>
      <c r="Q807" s="45">
        <v>4</v>
      </c>
      <c r="R807" s="22">
        <f t="shared" si="108"/>
        <v>0</v>
      </c>
      <c r="S807" s="22">
        <f t="shared" si="109"/>
        <v>0</v>
      </c>
      <c r="T807" s="22" t="e">
        <f t="shared" si="110"/>
        <v>#N/A</v>
      </c>
      <c r="U807" s="22" t="e">
        <f t="shared" si="111"/>
        <v>#N/A</v>
      </c>
      <c r="V807" s="22">
        <f t="shared" si="112"/>
        <v>0</v>
      </c>
      <c r="W807" s="22">
        <f t="shared" si="113"/>
        <v>1</v>
      </c>
      <c r="X807" s="22" t="e">
        <f t="shared" si="114"/>
        <v>#N/A</v>
      </c>
      <c r="Y807" s="22">
        <f t="shared" si="115"/>
        <v>2.3501400000000001</v>
      </c>
    </row>
    <row r="808" spans="1:25" x14ac:dyDescent="0.2">
      <c r="A808" s="47"/>
      <c r="B808" s="2" t="s">
        <v>817</v>
      </c>
      <c r="C808" s="34">
        <v>8</v>
      </c>
      <c r="F808" s="6">
        <v>2.7852229004156923</v>
      </c>
      <c r="G808" s="1">
        <v>2.3512</v>
      </c>
      <c r="H808" s="7">
        <v>1.1845963339638024</v>
      </c>
      <c r="I808" s="6" t="e">
        <v>#N/A</v>
      </c>
      <c r="J808" s="1" t="e">
        <v>#N/A</v>
      </c>
      <c r="K808" s="7" t="e">
        <v>#N/A</v>
      </c>
      <c r="P808" s="2" t="s">
        <v>1477</v>
      </c>
      <c r="Q808" s="45">
        <v>4</v>
      </c>
      <c r="R808" s="22">
        <f t="shared" si="108"/>
        <v>0</v>
      </c>
      <c r="S808" s="22">
        <f t="shared" si="109"/>
        <v>0</v>
      </c>
      <c r="T808" s="22" t="e">
        <f t="shared" si="110"/>
        <v>#N/A</v>
      </c>
      <c r="U808" s="22" t="e">
        <f t="shared" si="111"/>
        <v>#N/A</v>
      </c>
      <c r="V808" s="22">
        <f t="shared" si="112"/>
        <v>0</v>
      </c>
      <c r="W808" s="22">
        <f t="shared" si="113"/>
        <v>1</v>
      </c>
      <c r="X808" s="22" t="e">
        <f t="shared" si="114"/>
        <v>#N/A</v>
      </c>
      <c r="Y808" s="22">
        <f t="shared" si="115"/>
        <v>2.3512</v>
      </c>
    </row>
    <row r="809" spans="1:25" x14ac:dyDescent="0.2">
      <c r="A809" s="47"/>
      <c r="B809" s="2" t="s">
        <v>818</v>
      </c>
      <c r="C809" s="34">
        <v>8</v>
      </c>
      <c r="F809" s="6">
        <v>2.7855057431281667</v>
      </c>
      <c r="G809" s="1">
        <v>2.3656000000000001</v>
      </c>
      <c r="H809" s="7">
        <v>1.1775049641224917</v>
      </c>
      <c r="I809" s="6" t="e">
        <v>#N/A</v>
      </c>
      <c r="J809" s="1" t="e">
        <v>#N/A</v>
      </c>
      <c r="K809" s="7" t="e">
        <v>#N/A</v>
      </c>
      <c r="P809" s="2" t="s">
        <v>1477</v>
      </c>
      <c r="Q809" s="45">
        <v>4</v>
      </c>
      <c r="R809" s="22">
        <f t="shared" si="108"/>
        <v>0</v>
      </c>
      <c r="S809" s="22">
        <f t="shared" si="109"/>
        <v>0</v>
      </c>
      <c r="T809" s="22" t="e">
        <f t="shared" si="110"/>
        <v>#N/A</v>
      </c>
      <c r="U809" s="22" t="e">
        <f t="shared" si="111"/>
        <v>#N/A</v>
      </c>
      <c r="V809" s="22">
        <f t="shared" si="112"/>
        <v>0</v>
      </c>
      <c r="W809" s="22">
        <f t="shared" si="113"/>
        <v>1</v>
      </c>
      <c r="X809" s="22" t="e">
        <f t="shared" si="114"/>
        <v>#N/A</v>
      </c>
      <c r="Y809" s="22">
        <f t="shared" si="115"/>
        <v>2.3656000000000001</v>
      </c>
    </row>
    <row r="810" spans="1:25" x14ac:dyDescent="0.2">
      <c r="A810" s="47"/>
      <c r="B810" s="2" t="s">
        <v>819</v>
      </c>
      <c r="C810" s="34">
        <v>8</v>
      </c>
      <c r="F810" s="6">
        <v>2.7980215331551688</v>
      </c>
      <c r="G810" s="1">
        <v>2.2965</v>
      </c>
      <c r="H810" s="7">
        <v>1.2183851657544824</v>
      </c>
      <c r="I810" s="6" t="e">
        <v>#N/A</v>
      </c>
      <c r="J810" s="1" t="e">
        <v>#N/A</v>
      </c>
      <c r="K810" s="7" t="e">
        <v>#N/A</v>
      </c>
      <c r="P810" s="2" t="s">
        <v>1477</v>
      </c>
      <c r="Q810" s="45">
        <v>4</v>
      </c>
      <c r="R810" s="22">
        <f t="shared" si="108"/>
        <v>0</v>
      </c>
      <c r="S810" s="22">
        <f t="shared" si="109"/>
        <v>0</v>
      </c>
      <c r="T810" s="22" t="e">
        <f t="shared" si="110"/>
        <v>#N/A</v>
      </c>
      <c r="U810" s="22" t="e">
        <f t="shared" si="111"/>
        <v>#N/A</v>
      </c>
      <c r="V810" s="22">
        <f t="shared" si="112"/>
        <v>0</v>
      </c>
      <c r="W810" s="22">
        <f t="shared" si="113"/>
        <v>1</v>
      </c>
      <c r="X810" s="22" t="e">
        <f t="shared" si="114"/>
        <v>#N/A</v>
      </c>
      <c r="Y810" s="22">
        <f t="shared" si="115"/>
        <v>2.2965</v>
      </c>
    </row>
    <row r="811" spans="1:25" x14ac:dyDescent="0.2">
      <c r="A811" s="47"/>
      <c r="B811" s="2" t="s">
        <v>820</v>
      </c>
      <c r="C811" s="34">
        <v>8</v>
      </c>
      <c r="F811" s="6">
        <v>2.7851521897375737</v>
      </c>
      <c r="G811" s="1">
        <v>2.3580100000000002</v>
      </c>
      <c r="H811" s="7">
        <v>1.1811451985943968</v>
      </c>
      <c r="I811" s="6" t="e">
        <v>#N/A</v>
      </c>
      <c r="J811" s="1" t="e">
        <v>#N/A</v>
      </c>
      <c r="K811" s="7" t="e">
        <v>#N/A</v>
      </c>
      <c r="P811" s="2" t="s">
        <v>1477</v>
      </c>
      <c r="Q811" s="45">
        <v>4</v>
      </c>
      <c r="R811" s="22">
        <f t="shared" si="108"/>
        <v>0</v>
      </c>
      <c r="S811" s="22">
        <f t="shared" si="109"/>
        <v>0</v>
      </c>
      <c r="T811" s="22" t="e">
        <f t="shared" si="110"/>
        <v>#N/A</v>
      </c>
      <c r="U811" s="22" t="e">
        <f t="shared" si="111"/>
        <v>#N/A</v>
      </c>
      <c r="V811" s="22">
        <f t="shared" si="112"/>
        <v>0</v>
      </c>
      <c r="W811" s="22">
        <f t="shared" si="113"/>
        <v>1</v>
      </c>
      <c r="X811" s="22" t="e">
        <f t="shared" si="114"/>
        <v>#N/A</v>
      </c>
      <c r="Y811" s="22">
        <f t="shared" si="115"/>
        <v>2.3580100000000002</v>
      </c>
    </row>
    <row r="812" spans="1:25" x14ac:dyDescent="0.2">
      <c r="A812" s="47"/>
      <c r="B812" s="2" t="s">
        <v>821</v>
      </c>
      <c r="C812" s="34">
        <v>8</v>
      </c>
      <c r="F812" s="6">
        <v>2.78798061686232</v>
      </c>
      <c r="G812" s="1">
        <v>2.35154</v>
      </c>
      <c r="H812" s="7">
        <v>1.1855977856478392</v>
      </c>
      <c r="I812" s="6" t="e">
        <v>#N/A</v>
      </c>
      <c r="J812" s="1" t="e">
        <v>#N/A</v>
      </c>
      <c r="K812" s="7" t="e">
        <v>#N/A</v>
      </c>
      <c r="P812" s="2" t="s">
        <v>1477</v>
      </c>
      <c r="Q812" s="45">
        <v>4</v>
      </c>
      <c r="R812" s="22">
        <f t="shared" si="108"/>
        <v>0</v>
      </c>
      <c r="S812" s="22">
        <f t="shared" si="109"/>
        <v>0</v>
      </c>
      <c r="T812" s="22" t="e">
        <f t="shared" si="110"/>
        <v>#N/A</v>
      </c>
      <c r="U812" s="22" t="e">
        <f t="shared" si="111"/>
        <v>#N/A</v>
      </c>
      <c r="V812" s="22">
        <f t="shared" si="112"/>
        <v>0</v>
      </c>
      <c r="W812" s="22">
        <f t="shared" si="113"/>
        <v>1</v>
      </c>
      <c r="X812" s="22" t="e">
        <f t="shared" si="114"/>
        <v>#N/A</v>
      </c>
      <c r="Y812" s="22">
        <f t="shared" si="115"/>
        <v>2.35154</v>
      </c>
    </row>
    <row r="813" spans="1:25" x14ac:dyDescent="0.2">
      <c r="A813" s="47"/>
      <c r="B813" s="2" t="s">
        <v>822</v>
      </c>
      <c r="C813" s="34">
        <v>8</v>
      </c>
      <c r="F813" s="6">
        <v>2.7847279256688617</v>
      </c>
      <c r="G813" s="1">
        <v>2.3393199999999998</v>
      </c>
      <c r="H813" s="7">
        <v>1.1904005974680085</v>
      </c>
      <c r="I813" s="6" t="e">
        <v>#N/A</v>
      </c>
      <c r="J813" s="1" t="e">
        <v>#N/A</v>
      </c>
      <c r="K813" s="7" t="e">
        <v>#N/A</v>
      </c>
      <c r="P813" s="2" t="s">
        <v>1477</v>
      </c>
      <c r="Q813" s="45">
        <v>4</v>
      </c>
      <c r="R813" s="22">
        <f t="shared" si="108"/>
        <v>0</v>
      </c>
      <c r="S813" s="22">
        <f t="shared" si="109"/>
        <v>0</v>
      </c>
      <c r="T813" s="22" t="e">
        <f t="shared" si="110"/>
        <v>#N/A</v>
      </c>
      <c r="U813" s="22" t="e">
        <f t="shared" si="111"/>
        <v>#N/A</v>
      </c>
      <c r="V813" s="22">
        <f t="shared" si="112"/>
        <v>0</v>
      </c>
      <c r="W813" s="22">
        <f t="shared" si="113"/>
        <v>1</v>
      </c>
      <c r="X813" s="22" t="e">
        <f t="shared" si="114"/>
        <v>#N/A</v>
      </c>
      <c r="Y813" s="22">
        <f t="shared" si="115"/>
        <v>2.3393199999999998</v>
      </c>
    </row>
    <row r="814" spans="1:25" x14ac:dyDescent="0.2">
      <c r="A814" s="47"/>
      <c r="B814" s="2" t="s">
        <v>823</v>
      </c>
      <c r="C814" s="34">
        <v>8</v>
      </c>
      <c r="F814" s="6">
        <v>2.787556352793608</v>
      </c>
      <c r="G814" s="1">
        <v>2.35724</v>
      </c>
      <c r="H814" s="7">
        <v>1.1825509293892891</v>
      </c>
      <c r="I814" s="6" t="e">
        <v>#N/A</v>
      </c>
      <c r="J814" s="1" t="e">
        <v>#N/A</v>
      </c>
      <c r="K814" s="7" t="e">
        <v>#N/A</v>
      </c>
      <c r="P814" s="2" t="s">
        <v>1477</v>
      </c>
      <c r="Q814" s="45">
        <v>4</v>
      </c>
      <c r="R814" s="22">
        <f t="shared" si="108"/>
        <v>0</v>
      </c>
      <c r="S814" s="22">
        <f t="shared" si="109"/>
        <v>0</v>
      </c>
      <c r="T814" s="22" t="e">
        <f t="shared" si="110"/>
        <v>#N/A</v>
      </c>
      <c r="U814" s="22" t="e">
        <f t="shared" si="111"/>
        <v>#N/A</v>
      </c>
      <c r="V814" s="22">
        <f t="shared" si="112"/>
        <v>0</v>
      </c>
      <c r="W814" s="22">
        <f t="shared" si="113"/>
        <v>1</v>
      </c>
      <c r="X814" s="22" t="e">
        <f t="shared" si="114"/>
        <v>#N/A</v>
      </c>
      <c r="Y814" s="22">
        <f t="shared" si="115"/>
        <v>2.35724</v>
      </c>
    </row>
    <row r="815" spans="1:25" x14ac:dyDescent="0.2">
      <c r="A815" s="47"/>
      <c r="B815" s="2" t="s">
        <v>824</v>
      </c>
      <c r="C815" s="34">
        <v>8</v>
      </c>
      <c r="F815" s="6">
        <v>2.7873442207592518</v>
      </c>
      <c r="G815" s="1">
        <v>2.3734299999999999</v>
      </c>
      <c r="H815" s="7">
        <v>1.1743949561433251</v>
      </c>
      <c r="I815" s="6" t="e">
        <v>#N/A</v>
      </c>
      <c r="J815" s="1" t="e">
        <v>#N/A</v>
      </c>
      <c r="K815" s="7" t="e">
        <v>#N/A</v>
      </c>
      <c r="P815" s="2" t="s">
        <v>1477</v>
      </c>
      <c r="Q815" s="45">
        <v>4</v>
      </c>
      <c r="R815" s="22">
        <f t="shared" si="108"/>
        <v>0</v>
      </c>
      <c r="S815" s="22">
        <f t="shared" si="109"/>
        <v>0</v>
      </c>
      <c r="T815" s="22" t="e">
        <f t="shared" si="110"/>
        <v>#N/A</v>
      </c>
      <c r="U815" s="22" t="e">
        <f t="shared" si="111"/>
        <v>#N/A</v>
      </c>
      <c r="V815" s="22">
        <f t="shared" si="112"/>
        <v>0</v>
      </c>
      <c r="W815" s="22">
        <f t="shared" si="113"/>
        <v>1</v>
      </c>
      <c r="X815" s="22" t="e">
        <f t="shared" si="114"/>
        <v>#N/A</v>
      </c>
      <c r="Y815" s="22">
        <f t="shared" si="115"/>
        <v>2.3734299999999999</v>
      </c>
    </row>
    <row r="816" spans="1:25" x14ac:dyDescent="0.2">
      <c r="A816" s="47"/>
      <c r="B816" s="2" t="s">
        <v>825</v>
      </c>
      <c r="C816" s="34">
        <v>8</v>
      </c>
      <c r="F816" s="6">
        <v>2.7850107683813365</v>
      </c>
      <c r="G816" s="1">
        <v>2.3624000000000001</v>
      </c>
      <c r="H816" s="7">
        <v>1.1788904370053066</v>
      </c>
      <c r="I816" s="6" t="e">
        <v>#N/A</v>
      </c>
      <c r="J816" s="1" t="e">
        <v>#N/A</v>
      </c>
      <c r="K816" s="7" t="e">
        <v>#N/A</v>
      </c>
      <c r="P816" s="2" t="s">
        <v>1477</v>
      </c>
      <c r="Q816" s="45">
        <v>4</v>
      </c>
      <c r="R816" s="22">
        <f t="shared" si="108"/>
        <v>0</v>
      </c>
      <c r="S816" s="22">
        <f t="shared" si="109"/>
        <v>0</v>
      </c>
      <c r="T816" s="22" t="e">
        <f t="shared" si="110"/>
        <v>#N/A</v>
      </c>
      <c r="U816" s="22" t="e">
        <f t="shared" si="111"/>
        <v>#N/A</v>
      </c>
      <c r="V816" s="22">
        <f t="shared" si="112"/>
        <v>0</v>
      </c>
      <c r="W816" s="22">
        <f t="shared" si="113"/>
        <v>1</v>
      </c>
      <c r="X816" s="22" t="e">
        <f t="shared" si="114"/>
        <v>#N/A</v>
      </c>
      <c r="Y816" s="22">
        <f t="shared" si="115"/>
        <v>2.3624000000000001</v>
      </c>
    </row>
    <row r="817" spans="1:25" x14ac:dyDescent="0.2">
      <c r="A817" s="47"/>
      <c r="B817" s="2" t="s">
        <v>826</v>
      </c>
      <c r="C817" s="34">
        <v>8</v>
      </c>
      <c r="F817" s="6">
        <v>2.7868492460124212</v>
      </c>
      <c r="G817" s="1">
        <v>2.34755</v>
      </c>
      <c r="H817" s="7">
        <v>1.1871309433291819</v>
      </c>
      <c r="I817" s="6" t="e">
        <v>#N/A</v>
      </c>
      <c r="J817" s="1" t="e">
        <v>#N/A</v>
      </c>
      <c r="K817" s="7" t="e">
        <v>#N/A</v>
      </c>
      <c r="P817" s="2" t="s">
        <v>1477</v>
      </c>
      <c r="Q817" s="45">
        <v>4</v>
      </c>
      <c r="R817" s="22">
        <f t="shared" si="108"/>
        <v>0</v>
      </c>
      <c r="S817" s="22">
        <f t="shared" si="109"/>
        <v>0</v>
      </c>
      <c r="T817" s="22" t="e">
        <f t="shared" si="110"/>
        <v>#N/A</v>
      </c>
      <c r="U817" s="22" t="e">
        <f t="shared" si="111"/>
        <v>#N/A</v>
      </c>
      <c r="V817" s="22">
        <f t="shared" si="112"/>
        <v>0</v>
      </c>
      <c r="W817" s="22">
        <f t="shared" si="113"/>
        <v>1</v>
      </c>
      <c r="X817" s="22" t="e">
        <f t="shared" si="114"/>
        <v>#N/A</v>
      </c>
      <c r="Y817" s="22">
        <f t="shared" si="115"/>
        <v>2.34755</v>
      </c>
    </row>
    <row r="818" spans="1:25" x14ac:dyDescent="0.2">
      <c r="A818" s="47"/>
      <c r="B818" s="2" t="s">
        <v>827</v>
      </c>
      <c r="C818" s="34">
        <v>8</v>
      </c>
      <c r="F818" s="6">
        <v>2.7882634595747944</v>
      </c>
      <c r="G818" s="1">
        <v>2.3563200000000002</v>
      </c>
      <c r="H818" s="7">
        <v>1.1833127332343629</v>
      </c>
      <c r="I818" s="6" t="e">
        <v>#N/A</v>
      </c>
      <c r="J818" s="1" t="e">
        <v>#N/A</v>
      </c>
      <c r="K818" s="7" t="e">
        <v>#N/A</v>
      </c>
      <c r="P818" s="2" t="s">
        <v>1477</v>
      </c>
      <c r="Q818" s="45">
        <v>4</v>
      </c>
      <c r="R818" s="22">
        <f t="shared" si="108"/>
        <v>0</v>
      </c>
      <c r="S818" s="22">
        <f t="shared" si="109"/>
        <v>0</v>
      </c>
      <c r="T818" s="22" t="e">
        <f t="shared" si="110"/>
        <v>#N/A</v>
      </c>
      <c r="U818" s="22" t="e">
        <f t="shared" si="111"/>
        <v>#N/A</v>
      </c>
      <c r="V818" s="22">
        <f t="shared" si="112"/>
        <v>0</v>
      </c>
      <c r="W818" s="22">
        <f t="shared" si="113"/>
        <v>1</v>
      </c>
      <c r="X818" s="22" t="e">
        <f t="shared" si="114"/>
        <v>#N/A</v>
      </c>
      <c r="Y818" s="22">
        <f t="shared" si="115"/>
        <v>2.3563200000000002</v>
      </c>
    </row>
    <row r="819" spans="1:25" x14ac:dyDescent="0.2">
      <c r="A819" s="47"/>
      <c r="B819" s="2" t="s">
        <v>828</v>
      </c>
      <c r="C819" s="34">
        <v>8</v>
      </c>
      <c r="F819" s="6">
        <v>2.7859300071968791</v>
      </c>
      <c r="G819" s="1">
        <v>2.3549099999999998</v>
      </c>
      <c r="H819" s="7">
        <v>1.1830303524112935</v>
      </c>
      <c r="I819" s="6" t="e">
        <v>#N/A</v>
      </c>
      <c r="J819" s="1" t="e">
        <v>#N/A</v>
      </c>
      <c r="K819" s="7" t="e">
        <v>#N/A</v>
      </c>
      <c r="P819" s="2" t="s">
        <v>1477</v>
      </c>
      <c r="Q819" s="45">
        <v>4</v>
      </c>
      <c r="R819" s="22">
        <f t="shared" si="108"/>
        <v>0</v>
      </c>
      <c r="S819" s="22">
        <f t="shared" si="109"/>
        <v>0</v>
      </c>
      <c r="T819" s="22" t="e">
        <f t="shared" si="110"/>
        <v>#N/A</v>
      </c>
      <c r="U819" s="22" t="e">
        <f t="shared" si="111"/>
        <v>#N/A</v>
      </c>
      <c r="V819" s="22">
        <f t="shared" si="112"/>
        <v>0</v>
      </c>
      <c r="W819" s="22">
        <f t="shared" si="113"/>
        <v>1</v>
      </c>
      <c r="X819" s="22" t="e">
        <f t="shared" si="114"/>
        <v>#N/A</v>
      </c>
      <c r="Y819" s="22">
        <f t="shared" si="115"/>
        <v>2.3549099999999998</v>
      </c>
    </row>
    <row r="820" spans="1:25" x14ac:dyDescent="0.2">
      <c r="A820" s="47"/>
      <c r="B820" s="2" t="s">
        <v>829</v>
      </c>
      <c r="F820" s="6">
        <v>2.6969052634454926</v>
      </c>
      <c r="G820" s="1">
        <v>3.0278999999999998</v>
      </c>
      <c r="H820" s="7">
        <v>0.89068505018180677</v>
      </c>
      <c r="I820" s="6" t="e">
        <v>#N/A</v>
      </c>
      <c r="J820" s="1" t="e">
        <v>#N/A</v>
      </c>
      <c r="K820" s="7" t="e">
        <v>#N/A</v>
      </c>
      <c r="P820" s="2" t="s">
        <v>1478</v>
      </c>
      <c r="Q820" s="45">
        <v>4</v>
      </c>
      <c r="R820" s="22">
        <f t="shared" si="108"/>
        <v>0</v>
      </c>
      <c r="S820" s="22">
        <f t="shared" si="109"/>
        <v>0</v>
      </c>
      <c r="T820" s="22" t="e">
        <f t="shared" si="110"/>
        <v>#N/A</v>
      </c>
      <c r="U820" s="22" t="e">
        <f t="shared" si="111"/>
        <v>#N/A</v>
      </c>
      <c r="V820" s="22">
        <f t="shared" si="112"/>
        <v>1</v>
      </c>
      <c r="W820" s="22">
        <f t="shared" si="113"/>
        <v>0</v>
      </c>
      <c r="X820" s="22">
        <f t="shared" si="114"/>
        <v>3.0278999999999998</v>
      </c>
      <c r="Y820" s="22" t="e">
        <f t="shared" si="115"/>
        <v>#N/A</v>
      </c>
    </row>
    <row r="821" spans="1:25" x14ac:dyDescent="0.2">
      <c r="A821" s="47"/>
      <c r="B821" s="2" t="s">
        <v>830</v>
      </c>
      <c r="C821" s="34">
        <v>8</v>
      </c>
      <c r="F821" s="6">
        <v>2.7797074675224369</v>
      </c>
      <c r="G821" s="1">
        <v>2.3035999999999999</v>
      </c>
      <c r="H821" s="7">
        <v>1.2066797480128655</v>
      </c>
      <c r="I821" s="6" t="e">
        <v>#N/A</v>
      </c>
      <c r="J821" s="1" t="e">
        <v>#N/A</v>
      </c>
      <c r="K821" s="7" t="e">
        <v>#N/A</v>
      </c>
      <c r="P821" s="2" t="s">
        <v>1477</v>
      </c>
      <c r="Q821" s="45">
        <v>4</v>
      </c>
      <c r="R821" s="22">
        <f t="shared" si="108"/>
        <v>0</v>
      </c>
      <c r="S821" s="22">
        <f t="shared" si="109"/>
        <v>0</v>
      </c>
      <c r="T821" s="22" t="e">
        <f t="shared" si="110"/>
        <v>#N/A</v>
      </c>
      <c r="U821" s="22" t="e">
        <f t="shared" si="111"/>
        <v>#N/A</v>
      </c>
      <c r="V821" s="22">
        <f t="shared" si="112"/>
        <v>0</v>
      </c>
      <c r="W821" s="22">
        <f t="shared" si="113"/>
        <v>1</v>
      </c>
      <c r="X821" s="22" t="e">
        <f t="shared" si="114"/>
        <v>#N/A</v>
      </c>
      <c r="Y821" s="22">
        <f t="shared" si="115"/>
        <v>2.3035999999999999</v>
      </c>
    </row>
    <row r="822" spans="1:25" x14ac:dyDescent="0.2">
      <c r="A822" s="47"/>
      <c r="B822" s="2" t="s">
        <v>831</v>
      </c>
      <c r="C822" s="34">
        <v>8</v>
      </c>
      <c r="F822" s="6">
        <v>2.7816873665097597</v>
      </c>
      <c r="G822" s="1">
        <v>2.3014000000000001</v>
      </c>
      <c r="H822" s="7">
        <v>1.2086935632700788</v>
      </c>
      <c r="I822" s="6" t="e">
        <v>#N/A</v>
      </c>
      <c r="J822" s="1" t="e">
        <v>#N/A</v>
      </c>
      <c r="K822" s="7" t="e">
        <v>#N/A</v>
      </c>
      <c r="P822" s="2" t="s">
        <v>1477</v>
      </c>
      <c r="Q822" s="45">
        <v>4</v>
      </c>
      <c r="R822" s="22">
        <f t="shared" si="108"/>
        <v>0</v>
      </c>
      <c r="S822" s="22">
        <f t="shared" si="109"/>
        <v>0</v>
      </c>
      <c r="T822" s="22" t="e">
        <f t="shared" si="110"/>
        <v>#N/A</v>
      </c>
      <c r="U822" s="22" t="e">
        <f t="shared" si="111"/>
        <v>#N/A</v>
      </c>
      <c r="V822" s="22">
        <f t="shared" si="112"/>
        <v>0</v>
      </c>
      <c r="W822" s="22">
        <f t="shared" si="113"/>
        <v>1</v>
      </c>
      <c r="X822" s="22" t="e">
        <f t="shared" si="114"/>
        <v>#N/A</v>
      </c>
      <c r="Y822" s="22">
        <f t="shared" si="115"/>
        <v>2.3014000000000001</v>
      </c>
    </row>
    <row r="823" spans="1:25" x14ac:dyDescent="0.2">
      <c r="A823" s="47"/>
      <c r="B823" s="2" t="s">
        <v>832</v>
      </c>
      <c r="C823" s="34">
        <v>8</v>
      </c>
      <c r="F823" s="6">
        <v>2.7781589036716388</v>
      </c>
      <c r="G823" s="1">
        <v>2.2930000000000001</v>
      </c>
      <c r="H823" s="7">
        <v>1.21158260081624</v>
      </c>
      <c r="I823" s="6" t="e">
        <v>#N/A</v>
      </c>
      <c r="J823" s="1" t="e">
        <v>#N/A</v>
      </c>
      <c r="K823" s="7" t="e">
        <v>#N/A</v>
      </c>
      <c r="P823" s="2" t="s">
        <v>1477</v>
      </c>
      <c r="Q823" s="45">
        <v>4</v>
      </c>
      <c r="R823" s="22">
        <f t="shared" si="108"/>
        <v>0</v>
      </c>
      <c r="S823" s="22">
        <f t="shared" si="109"/>
        <v>0</v>
      </c>
      <c r="T823" s="22" t="e">
        <f t="shared" si="110"/>
        <v>#N/A</v>
      </c>
      <c r="U823" s="22" t="e">
        <f t="shared" si="111"/>
        <v>#N/A</v>
      </c>
      <c r="V823" s="22">
        <f t="shared" si="112"/>
        <v>0</v>
      </c>
      <c r="W823" s="22">
        <f t="shared" si="113"/>
        <v>1</v>
      </c>
      <c r="X823" s="22" t="e">
        <f t="shared" si="114"/>
        <v>#N/A</v>
      </c>
      <c r="Y823" s="22">
        <f t="shared" si="115"/>
        <v>2.2930000000000001</v>
      </c>
    </row>
    <row r="824" spans="1:25" x14ac:dyDescent="0.2">
      <c r="A824" s="47"/>
      <c r="B824" s="2" t="s">
        <v>833</v>
      </c>
      <c r="C824" s="34">
        <v>8</v>
      </c>
      <c r="F824" s="6">
        <v>2.7768012586517603</v>
      </c>
      <c r="G824" s="1">
        <v>2.3005</v>
      </c>
      <c r="H824" s="7">
        <v>1.2070424945236951</v>
      </c>
      <c r="I824" s="6" t="e">
        <v>#N/A</v>
      </c>
      <c r="J824" s="1" t="e">
        <v>#N/A</v>
      </c>
      <c r="K824" s="7" t="e">
        <v>#N/A</v>
      </c>
      <c r="P824" s="2" t="s">
        <v>1477</v>
      </c>
      <c r="Q824" s="45">
        <v>4</v>
      </c>
      <c r="R824" s="22">
        <f t="shared" si="108"/>
        <v>0</v>
      </c>
      <c r="S824" s="22">
        <f t="shared" si="109"/>
        <v>0</v>
      </c>
      <c r="T824" s="22" t="e">
        <f t="shared" si="110"/>
        <v>#N/A</v>
      </c>
      <c r="U824" s="22" t="e">
        <f t="shared" si="111"/>
        <v>#N/A</v>
      </c>
      <c r="V824" s="22">
        <f t="shared" si="112"/>
        <v>0</v>
      </c>
      <c r="W824" s="22">
        <f t="shared" si="113"/>
        <v>1</v>
      </c>
      <c r="X824" s="22" t="e">
        <f t="shared" si="114"/>
        <v>#N/A</v>
      </c>
      <c r="Y824" s="22">
        <f t="shared" si="115"/>
        <v>2.3005</v>
      </c>
    </row>
    <row r="825" spans="1:25" x14ac:dyDescent="0.2">
      <c r="A825" s="47"/>
      <c r="B825" s="2" t="s">
        <v>834</v>
      </c>
      <c r="C825" s="34">
        <v>8</v>
      </c>
      <c r="F825" s="6">
        <v>2.8297112306608248</v>
      </c>
      <c r="G825" s="1">
        <v>2.4506999999999999</v>
      </c>
      <c r="H825" s="7">
        <v>1.1546542745586261</v>
      </c>
      <c r="I825" s="6" t="e">
        <v>#N/A</v>
      </c>
      <c r="J825" s="1" t="e">
        <v>#N/A</v>
      </c>
      <c r="K825" s="7" t="e">
        <v>#N/A</v>
      </c>
      <c r="P825" s="2" t="s">
        <v>1477</v>
      </c>
      <c r="Q825" s="45">
        <v>4</v>
      </c>
      <c r="R825" s="22">
        <f t="shared" si="108"/>
        <v>0</v>
      </c>
      <c r="S825" s="22">
        <f t="shared" si="109"/>
        <v>0</v>
      </c>
      <c r="T825" s="22" t="e">
        <f t="shared" si="110"/>
        <v>#N/A</v>
      </c>
      <c r="U825" s="22" t="e">
        <f t="shared" si="111"/>
        <v>#N/A</v>
      </c>
      <c r="V825" s="22">
        <f t="shared" si="112"/>
        <v>0</v>
      </c>
      <c r="W825" s="22">
        <f t="shared" si="113"/>
        <v>1</v>
      </c>
      <c r="X825" s="22" t="e">
        <f t="shared" si="114"/>
        <v>#N/A</v>
      </c>
      <c r="Y825" s="22">
        <f t="shared" si="115"/>
        <v>2.4506999999999999</v>
      </c>
    </row>
    <row r="826" spans="1:25" x14ac:dyDescent="0.2">
      <c r="A826" s="47"/>
      <c r="B826" s="2" t="s">
        <v>835</v>
      </c>
      <c r="E826" s="34">
        <f>5+2*0.78</f>
        <v>6.5600000000000005</v>
      </c>
      <c r="F826" s="6">
        <v>3.1712749186722999</v>
      </c>
      <c r="G826" s="1">
        <v>3.302</v>
      </c>
      <c r="H826" s="7">
        <v>0.96041033272934584</v>
      </c>
      <c r="I826" s="6" t="e">
        <v>#N/A</v>
      </c>
      <c r="J826" s="1" t="e">
        <v>#N/A</v>
      </c>
      <c r="K826" s="7" t="e">
        <v>#N/A</v>
      </c>
      <c r="P826" s="2" t="s">
        <v>1478</v>
      </c>
      <c r="Q826" s="45">
        <v>4</v>
      </c>
      <c r="R826" s="22">
        <f t="shared" si="108"/>
        <v>0</v>
      </c>
      <c r="S826" s="22">
        <f t="shared" si="109"/>
        <v>0</v>
      </c>
      <c r="T826" s="22" t="e">
        <f t="shared" si="110"/>
        <v>#N/A</v>
      </c>
      <c r="U826" s="22" t="e">
        <f t="shared" si="111"/>
        <v>#N/A</v>
      </c>
      <c r="V826" s="22">
        <f t="shared" si="112"/>
        <v>1</v>
      </c>
      <c r="W826" s="22">
        <f t="shared" si="113"/>
        <v>0</v>
      </c>
      <c r="X826" s="22">
        <f t="shared" si="114"/>
        <v>3.302</v>
      </c>
      <c r="Y826" s="22" t="e">
        <f t="shared" si="115"/>
        <v>#N/A</v>
      </c>
    </row>
    <row r="827" spans="1:25" x14ac:dyDescent="0.2">
      <c r="A827" s="47"/>
      <c r="B827" s="2" t="s">
        <v>836</v>
      </c>
      <c r="C827" s="34">
        <v>8</v>
      </c>
      <c r="F827" s="6">
        <v>2.753685937974772</v>
      </c>
      <c r="G827" s="1">
        <v>2.3862999999999999</v>
      </c>
      <c r="H827" s="7">
        <v>1.1539563080814534</v>
      </c>
      <c r="I827" s="6" t="e">
        <v>#N/A</v>
      </c>
      <c r="J827" s="1" t="e">
        <v>#N/A</v>
      </c>
      <c r="K827" s="7" t="e">
        <v>#N/A</v>
      </c>
      <c r="P827" s="2" t="s">
        <v>1477</v>
      </c>
      <c r="Q827" s="45">
        <v>4</v>
      </c>
      <c r="R827" s="22">
        <f t="shared" si="108"/>
        <v>0</v>
      </c>
      <c r="S827" s="22">
        <f t="shared" si="109"/>
        <v>0</v>
      </c>
      <c r="T827" s="22" t="e">
        <f t="shared" si="110"/>
        <v>#N/A</v>
      </c>
      <c r="U827" s="22" t="e">
        <f t="shared" si="111"/>
        <v>#N/A</v>
      </c>
      <c r="V827" s="22">
        <f t="shared" si="112"/>
        <v>0</v>
      </c>
      <c r="W827" s="22">
        <f t="shared" si="113"/>
        <v>1</v>
      </c>
      <c r="X827" s="22" t="e">
        <f t="shared" si="114"/>
        <v>#N/A</v>
      </c>
      <c r="Y827" s="22">
        <f t="shared" si="115"/>
        <v>2.3862999999999999</v>
      </c>
    </row>
    <row r="828" spans="1:25" x14ac:dyDescent="0.2">
      <c r="A828" s="47"/>
      <c r="B828" s="2" t="s">
        <v>837</v>
      </c>
      <c r="C828" s="34">
        <v>8</v>
      </c>
      <c r="F828" s="6">
        <v>2.8011328029923894</v>
      </c>
      <c r="G828" s="1">
        <v>2.4015</v>
      </c>
      <c r="H828" s="7">
        <v>1.1664096618748239</v>
      </c>
      <c r="I828" s="6" t="e">
        <v>#N/A</v>
      </c>
      <c r="J828" s="1" t="e">
        <v>#N/A</v>
      </c>
      <c r="K828" s="7" t="e">
        <v>#N/A</v>
      </c>
      <c r="P828" s="2" t="s">
        <v>1477</v>
      </c>
      <c r="Q828" s="45">
        <v>4</v>
      </c>
      <c r="R828" s="22">
        <f t="shared" si="108"/>
        <v>0</v>
      </c>
      <c r="S828" s="22">
        <f t="shared" si="109"/>
        <v>0</v>
      </c>
      <c r="T828" s="22" t="e">
        <f t="shared" si="110"/>
        <v>#N/A</v>
      </c>
      <c r="U828" s="22" t="e">
        <f t="shared" si="111"/>
        <v>#N/A</v>
      </c>
      <c r="V828" s="22">
        <f t="shared" si="112"/>
        <v>0</v>
      </c>
      <c r="W828" s="22">
        <f t="shared" si="113"/>
        <v>1</v>
      </c>
      <c r="X828" s="22" t="e">
        <f t="shared" si="114"/>
        <v>#N/A</v>
      </c>
      <c r="Y828" s="22">
        <f t="shared" si="115"/>
        <v>2.4015</v>
      </c>
    </row>
    <row r="829" spans="1:25" x14ac:dyDescent="0.2">
      <c r="A829" s="47"/>
      <c r="B829" s="2" t="s">
        <v>838</v>
      </c>
      <c r="C829" s="34">
        <f>4+0.83-3+5</f>
        <v>6.83</v>
      </c>
      <c r="F829" s="6">
        <v>3.053287081163512</v>
      </c>
      <c r="G829" s="1">
        <v>3.2290000000000001</v>
      </c>
      <c r="H829" s="7">
        <v>0.9455828681212487</v>
      </c>
      <c r="I829" s="6" t="e">
        <v>#N/A</v>
      </c>
      <c r="J829" s="1" t="e">
        <v>#N/A</v>
      </c>
      <c r="K829" s="7" t="e">
        <v>#N/A</v>
      </c>
      <c r="P829" s="2" t="s">
        <v>1478</v>
      </c>
      <c r="Q829" s="45">
        <v>4</v>
      </c>
      <c r="R829" s="22">
        <f t="shared" si="108"/>
        <v>0</v>
      </c>
      <c r="S829" s="22">
        <f t="shared" si="109"/>
        <v>0</v>
      </c>
      <c r="T829" s="22" t="e">
        <f t="shared" si="110"/>
        <v>#N/A</v>
      </c>
      <c r="U829" s="22" t="e">
        <f t="shared" si="111"/>
        <v>#N/A</v>
      </c>
      <c r="V829" s="22">
        <f t="shared" si="112"/>
        <v>1</v>
      </c>
      <c r="W829" s="22">
        <f t="shared" si="113"/>
        <v>0</v>
      </c>
      <c r="X829" s="22">
        <f t="shared" si="114"/>
        <v>3.2290000000000001</v>
      </c>
      <c r="Y829" s="22" t="e">
        <f t="shared" si="115"/>
        <v>#N/A</v>
      </c>
    </row>
    <row r="830" spans="1:25" x14ac:dyDescent="0.2">
      <c r="A830" s="47"/>
      <c r="B830" s="2" t="s">
        <v>839</v>
      </c>
      <c r="E830" s="34">
        <f>5+2*0.82</f>
        <v>6.64</v>
      </c>
      <c r="F830" s="6">
        <v>3.1703132534498861</v>
      </c>
      <c r="G830" s="1">
        <v>3.36</v>
      </c>
      <c r="H830" s="7">
        <v>0.94354561114579949</v>
      </c>
      <c r="I830" s="6" t="e">
        <v>#N/A</v>
      </c>
      <c r="J830" s="1" t="e">
        <v>#N/A</v>
      </c>
      <c r="K830" s="7" t="e">
        <v>#N/A</v>
      </c>
      <c r="P830" s="2" t="s">
        <v>1478</v>
      </c>
      <c r="Q830" s="45">
        <v>4</v>
      </c>
      <c r="R830" s="22">
        <f t="shared" si="108"/>
        <v>0</v>
      </c>
      <c r="S830" s="22">
        <f t="shared" si="109"/>
        <v>0</v>
      </c>
      <c r="T830" s="22" t="e">
        <f t="shared" si="110"/>
        <v>#N/A</v>
      </c>
      <c r="U830" s="22" t="e">
        <f t="shared" si="111"/>
        <v>#N/A</v>
      </c>
      <c r="V830" s="22">
        <f t="shared" si="112"/>
        <v>1</v>
      </c>
      <c r="W830" s="22">
        <f t="shared" si="113"/>
        <v>0</v>
      </c>
      <c r="X830" s="22">
        <f t="shared" si="114"/>
        <v>3.36</v>
      </c>
      <c r="Y830" s="22" t="e">
        <f t="shared" si="115"/>
        <v>#N/A</v>
      </c>
    </row>
    <row r="831" spans="1:25" x14ac:dyDescent="0.2">
      <c r="A831" s="47"/>
      <c r="B831" s="2" t="s">
        <v>840</v>
      </c>
      <c r="E831" s="34">
        <f>5+2*0.75+1</f>
        <v>7.5</v>
      </c>
      <c r="F831" s="6">
        <v>2.662964137948538</v>
      </c>
      <c r="G831" s="1">
        <v>2.8561000000000001</v>
      </c>
      <c r="H831" s="7">
        <v>0.93237776616663914</v>
      </c>
      <c r="I831" s="6" t="e">
        <v>#N/A</v>
      </c>
      <c r="J831" s="1" t="e">
        <v>#N/A</v>
      </c>
      <c r="K831" s="7" t="e">
        <v>#N/A</v>
      </c>
      <c r="P831" s="2" t="s">
        <v>1478</v>
      </c>
      <c r="Q831" s="45">
        <v>4</v>
      </c>
      <c r="R831" s="22">
        <f t="shared" si="108"/>
        <v>0</v>
      </c>
      <c r="S831" s="22">
        <f t="shared" si="109"/>
        <v>0</v>
      </c>
      <c r="T831" s="22" t="e">
        <f t="shared" si="110"/>
        <v>#N/A</v>
      </c>
      <c r="U831" s="22" t="e">
        <f t="shared" si="111"/>
        <v>#N/A</v>
      </c>
      <c r="V831" s="22">
        <f t="shared" si="112"/>
        <v>1</v>
      </c>
      <c r="W831" s="22">
        <f t="shared" si="113"/>
        <v>0</v>
      </c>
      <c r="X831" s="22">
        <f t="shared" si="114"/>
        <v>2.8561000000000001</v>
      </c>
      <c r="Y831" s="22" t="e">
        <f t="shared" si="115"/>
        <v>#N/A</v>
      </c>
    </row>
    <row r="832" spans="1:25" x14ac:dyDescent="0.2">
      <c r="A832" s="47"/>
      <c r="B832" s="2" t="s">
        <v>841</v>
      </c>
      <c r="F832" s="6">
        <v>2.7993650360394229</v>
      </c>
      <c r="G832" s="1">
        <v>2.9155899999999999</v>
      </c>
      <c r="H832" s="7">
        <v>0.96013672568482644</v>
      </c>
      <c r="I832" s="6" t="e">
        <v>#N/A</v>
      </c>
      <c r="J832" s="1" t="e">
        <v>#N/A</v>
      </c>
      <c r="K832" s="7" t="e">
        <v>#N/A</v>
      </c>
      <c r="P832" s="2" t="s">
        <v>1478</v>
      </c>
      <c r="Q832" s="45">
        <v>4</v>
      </c>
      <c r="R832" s="22">
        <f t="shared" si="108"/>
        <v>0</v>
      </c>
      <c r="S832" s="22">
        <f t="shared" si="109"/>
        <v>0</v>
      </c>
      <c r="T832" s="22" t="e">
        <f t="shared" si="110"/>
        <v>#N/A</v>
      </c>
      <c r="U832" s="22" t="e">
        <f t="shared" si="111"/>
        <v>#N/A</v>
      </c>
      <c r="V832" s="22">
        <f t="shared" si="112"/>
        <v>1</v>
      </c>
      <c r="W832" s="22">
        <f t="shared" si="113"/>
        <v>0</v>
      </c>
      <c r="X832" s="22">
        <f t="shared" si="114"/>
        <v>2.9155899999999999</v>
      </c>
      <c r="Y832" s="22" t="e">
        <f t="shared" si="115"/>
        <v>#N/A</v>
      </c>
    </row>
    <row r="833" spans="1:25" x14ac:dyDescent="0.2">
      <c r="A833" s="47" t="s">
        <v>842</v>
      </c>
      <c r="B833" s="2" t="s">
        <v>843</v>
      </c>
      <c r="E833" s="34">
        <f>9-7+4+(0.2+0.9*3)/2</f>
        <v>7.45</v>
      </c>
      <c r="F833" s="6">
        <v>3.0101535675111326</v>
      </c>
      <c r="G833" s="1">
        <v>2.5036300625292065</v>
      </c>
      <c r="H833" s="7">
        <v>1.2023156346310317</v>
      </c>
      <c r="I833" s="6" t="e">
        <v>#N/A</v>
      </c>
      <c r="J833" s="1" t="e">
        <v>#N/A</v>
      </c>
      <c r="K833" s="7" t="e">
        <v>#N/A</v>
      </c>
      <c r="P833" s="2" t="s">
        <v>1478</v>
      </c>
      <c r="Q833" s="45">
        <v>4</v>
      </c>
      <c r="R833" s="22">
        <f t="shared" si="108"/>
        <v>0</v>
      </c>
      <c r="S833" s="22">
        <f t="shared" si="109"/>
        <v>0</v>
      </c>
      <c r="T833" s="22" t="e">
        <f t="shared" si="110"/>
        <v>#N/A</v>
      </c>
      <c r="U833" s="22" t="e">
        <f t="shared" si="111"/>
        <v>#N/A</v>
      </c>
      <c r="V833" s="22">
        <f t="shared" si="112"/>
        <v>1</v>
      </c>
      <c r="W833" s="22">
        <f t="shared" si="113"/>
        <v>0</v>
      </c>
      <c r="X833" s="22">
        <f t="shared" si="114"/>
        <v>2.5036300625292065</v>
      </c>
      <c r="Y833" s="22" t="e">
        <f t="shared" si="115"/>
        <v>#N/A</v>
      </c>
    </row>
    <row r="834" spans="1:25" x14ac:dyDescent="0.2">
      <c r="A834" s="47"/>
      <c r="B834" s="30" t="s">
        <v>844</v>
      </c>
      <c r="C834" s="35"/>
      <c r="D834" s="35"/>
      <c r="E834" s="35"/>
      <c r="F834" s="6">
        <v>2.8772174926480623</v>
      </c>
      <c r="G834" s="1">
        <v>2.3978550547638218</v>
      </c>
      <c r="H834" s="7">
        <v>1.1999130168155454</v>
      </c>
      <c r="I834" s="6" t="e">
        <v>#N/A</v>
      </c>
      <c r="J834" s="1" t="e">
        <v>#N/A</v>
      </c>
      <c r="K834" s="7" t="e">
        <v>#N/A</v>
      </c>
      <c r="P834" s="2" t="s">
        <v>1478</v>
      </c>
      <c r="Q834" s="45">
        <v>4</v>
      </c>
      <c r="R834" s="22">
        <f t="shared" si="108"/>
        <v>0</v>
      </c>
      <c r="S834" s="22">
        <f t="shared" si="109"/>
        <v>0</v>
      </c>
      <c r="T834" s="22" t="e">
        <f t="shared" si="110"/>
        <v>#N/A</v>
      </c>
      <c r="U834" s="22" t="e">
        <f t="shared" si="111"/>
        <v>#N/A</v>
      </c>
      <c r="V834" s="22">
        <f t="shared" si="112"/>
        <v>1</v>
      </c>
      <c r="W834" s="22">
        <f t="shared" si="113"/>
        <v>0</v>
      </c>
      <c r="X834" s="22">
        <f t="shared" si="114"/>
        <v>2.3978550547638218</v>
      </c>
      <c r="Y834" s="22" t="e">
        <f t="shared" si="115"/>
        <v>#N/A</v>
      </c>
    </row>
    <row r="835" spans="1:25" x14ac:dyDescent="0.2">
      <c r="A835" s="47"/>
      <c r="B835" s="30" t="s">
        <v>845</v>
      </c>
      <c r="C835" s="35">
        <f>1.025*3+1+1.95/2</f>
        <v>5.0499999999999989</v>
      </c>
      <c r="D835" s="35"/>
      <c r="E835" s="35"/>
      <c r="F835" s="6">
        <v>3.1664241661533596</v>
      </c>
      <c r="G835" s="1">
        <v>2.6190787511979612</v>
      </c>
      <c r="H835" s="7">
        <v>1.2089839470100101</v>
      </c>
      <c r="I835" s="6" t="e">
        <v>#N/A</v>
      </c>
      <c r="J835" s="1" t="e">
        <v>#N/A</v>
      </c>
      <c r="K835" s="7" t="e">
        <v>#N/A</v>
      </c>
      <c r="P835" s="2" t="s">
        <v>1478</v>
      </c>
      <c r="Q835" s="45">
        <v>4</v>
      </c>
      <c r="R835" s="22">
        <f t="shared" si="108"/>
        <v>0</v>
      </c>
      <c r="S835" s="22">
        <f t="shared" si="109"/>
        <v>0</v>
      </c>
      <c r="T835" s="22" t="e">
        <f t="shared" si="110"/>
        <v>#N/A</v>
      </c>
      <c r="U835" s="22" t="e">
        <f t="shared" si="111"/>
        <v>#N/A</v>
      </c>
      <c r="V835" s="22">
        <f t="shared" si="112"/>
        <v>1</v>
      </c>
      <c r="W835" s="22">
        <f t="shared" si="113"/>
        <v>0</v>
      </c>
      <c r="X835" s="22">
        <f t="shared" si="114"/>
        <v>2.6190787511979612</v>
      </c>
      <c r="Y835" s="22" t="e">
        <f t="shared" si="115"/>
        <v>#N/A</v>
      </c>
    </row>
    <row r="836" spans="1:25" x14ac:dyDescent="0.2">
      <c r="A836" s="47"/>
      <c r="B836" s="2" t="s">
        <v>846</v>
      </c>
      <c r="C836" s="35">
        <f>1.1775*3+1+1.65/2</f>
        <v>5.3574999999999999</v>
      </c>
      <c r="F836" s="6">
        <v>3.1273211611537439</v>
      </c>
      <c r="G836" s="1">
        <v>2.6246914350539865</v>
      </c>
      <c r="H836" s="7">
        <v>1.1915005015015867</v>
      </c>
      <c r="I836" s="6" t="e">
        <v>#N/A</v>
      </c>
      <c r="J836" s="1" t="e">
        <v>#N/A</v>
      </c>
      <c r="K836" s="7" t="e">
        <v>#N/A</v>
      </c>
      <c r="P836" s="2" t="s">
        <v>1478</v>
      </c>
      <c r="Q836" s="45">
        <v>4</v>
      </c>
      <c r="R836" s="22">
        <f t="shared" ref="R836:R899" si="116">COUNTIF(P836,R$2)</f>
        <v>0</v>
      </c>
      <c r="S836" s="22">
        <f t="shared" ref="S836:S899" si="117">COUNTIF(P836,S$2)</f>
        <v>0</v>
      </c>
      <c r="T836" s="22" t="e">
        <f t="shared" ref="T836:T899" si="118">IF(R836=1,G836,#N/A)</f>
        <v>#N/A</v>
      </c>
      <c r="U836" s="22" t="e">
        <f t="shared" ref="U836:U899" si="119">IF(S836=1,G836,#N/A)</f>
        <v>#N/A</v>
      </c>
      <c r="V836" s="22">
        <f t="shared" ref="V836:V899" si="120">COUNTIF(P836,V$2)</f>
        <v>1</v>
      </c>
      <c r="W836" s="22">
        <f t="shared" ref="W836:W899" si="121">COUNTIF(P836,W$2)</f>
        <v>0</v>
      </c>
      <c r="X836" s="22">
        <f t="shared" ref="X836:X899" si="122">IF(V836=1,G836,#N/A)</f>
        <v>2.6246914350539865</v>
      </c>
      <c r="Y836" s="22" t="e">
        <f t="shared" ref="Y836:Y899" si="123">IF(W836=1,G836,#N/A)</f>
        <v>#N/A</v>
      </c>
    </row>
    <row r="837" spans="1:25" x14ac:dyDescent="0.2">
      <c r="A837" s="47"/>
      <c r="B837" s="30" t="s">
        <v>847</v>
      </c>
      <c r="C837" s="35">
        <f>1.52/2+1+1.24*4</f>
        <v>6.72</v>
      </c>
      <c r="D837" s="35"/>
      <c r="E837" s="35"/>
      <c r="F837" s="6">
        <v>3.4313063663858405</v>
      </c>
      <c r="G837" s="1">
        <v>2.8398046051430859</v>
      </c>
      <c r="H837" s="7">
        <v>1.2082895985771356</v>
      </c>
      <c r="I837" s="6" t="e">
        <v>#N/A</v>
      </c>
      <c r="J837" s="1" t="e">
        <v>#N/A</v>
      </c>
      <c r="K837" s="7" t="e">
        <v>#N/A</v>
      </c>
      <c r="P837" s="2" t="s">
        <v>1478</v>
      </c>
      <c r="Q837" s="45">
        <v>4</v>
      </c>
      <c r="R837" s="22">
        <f t="shared" si="116"/>
        <v>0</v>
      </c>
      <c r="S837" s="22">
        <f t="shared" si="117"/>
        <v>0</v>
      </c>
      <c r="T837" s="22" t="e">
        <f t="shared" si="118"/>
        <v>#N/A</v>
      </c>
      <c r="U837" s="22" t="e">
        <f t="shared" si="119"/>
        <v>#N/A</v>
      </c>
      <c r="V837" s="22">
        <f t="shared" si="120"/>
        <v>1</v>
      </c>
      <c r="W837" s="22">
        <f t="shared" si="121"/>
        <v>0</v>
      </c>
      <c r="X837" s="22">
        <f t="shared" si="122"/>
        <v>2.8398046051430859</v>
      </c>
      <c r="Y837" s="22" t="e">
        <f t="shared" si="123"/>
        <v>#N/A</v>
      </c>
    </row>
    <row r="838" spans="1:25" x14ac:dyDescent="0.2">
      <c r="A838" s="47"/>
      <c r="B838" s="2" t="s">
        <v>848</v>
      </c>
      <c r="C838" s="35">
        <f>1.65/2+1+1.1775*4</f>
        <v>6.5350000000000001</v>
      </c>
      <c r="F838" s="6">
        <v>3.2900264315047685</v>
      </c>
      <c r="G838" s="1">
        <v>2.8122285003269005</v>
      </c>
      <c r="H838" s="7">
        <v>1.1699001098674333</v>
      </c>
      <c r="I838" s="6" t="e">
        <v>#N/A</v>
      </c>
      <c r="J838" s="1" t="e">
        <v>#N/A</v>
      </c>
      <c r="K838" s="7" t="e">
        <v>#N/A</v>
      </c>
      <c r="P838" s="2" t="s">
        <v>1478</v>
      </c>
      <c r="Q838" s="45">
        <v>4</v>
      </c>
      <c r="R838" s="22">
        <f t="shared" si="116"/>
        <v>0</v>
      </c>
      <c r="S838" s="22">
        <f t="shared" si="117"/>
        <v>0</v>
      </c>
      <c r="T838" s="22" t="e">
        <f t="shared" si="118"/>
        <v>#N/A</v>
      </c>
      <c r="U838" s="22" t="e">
        <f t="shared" si="119"/>
        <v>#N/A</v>
      </c>
      <c r="V838" s="22">
        <f t="shared" si="120"/>
        <v>1</v>
      </c>
      <c r="W838" s="22">
        <f t="shared" si="121"/>
        <v>0</v>
      </c>
      <c r="X838" s="22">
        <f t="shared" si="122"/>
        <v>2.8122285003269005</v>
      </c>
      <c r="Y838" s="22" t="e">
        <f t="shared" si="123"/>
        <v>#N/A</v>
      </c>
    </row>
    <row r="839" spans="1:25" x14ac:dyDescent="0.2">
      <c r="A839" s="47"/>
      <c r="B839" s="2" t="s">
        <v>849</v>
      </c>
      <c r="C839" s="35">
        <f>1.77/2+1+1.115*4</f>
        <v>6.3449999999999998</v>
      </c>
      <c r="F839" s="6">
        <v>3.3937589963048351</v>
      </c>
      <c r="G839" s="1">
        <v>2.8118971950154932</v>
      </c>
      <c r="H839" s="7">
        <v>1.2069285471463105</v>
      </c>
      <c r="I839" s="6" t="e">
        <v>#N/A</v>
      </c>
      <c r="J839" s="1" t="e">
        <v>#N/A</v>
      </c>
      <c r="K839" s="7" t="e">
        <v>#N/A</v>
      </c>
      <c r="P839" s="2" t="s">
        <v>1478</v>
      </c>
      <c r="Q839" s="45">
        <v>4</v>
      </c>
      <c r="R839" s="22">
        <f t="shared" si="116"/>
        <v>0</v>
      </c>
      <c r="S839" s="22">
        <f t="shared" si="117"/>
        <v>0</v>
      </c>
      <c r="T839" s="22" t="e">
        <f t="shared" si="118"/>
        <v>#N/A</v>
      </c>
      <c r="U839" s="22" t="e">
        <f t="shared" si="119"/>
        <v>#N/A</v>
      </c>
      <c r="V839" s="22">
        <f t="shared" si="120"/>
        <v>1</v>
      </c>
      <c r="W839" s="22">
        <f t="shared" si="121"/>
        <v>0</v>
      </c>
      <c r="X839" s="22">
        <f t="shared" si="122"/>
        <v>2.8118971950154932</v>
      </c>
      <c r="Y839" s="22" t="e">
        <f t="shared" si="123"/>
        <v>#N/A</v>
      </c>
    </row>
    <row r="840" spans="1:25" x14ac:dyDescent="0.2">
      <c r="A840" s="47"/>
      <c r="B840" s="30" t="s">
        <v>850</v>
      </c>
      <c r="C840" s="35">
        <f>1.81/2+1+1.195*4</f>
        <v>6.6850000000000005</v>
      </c>
      <c r="D840" s="35"/>
      <c r="E840" s="35"/>
      <c r="F840" s="6">
        <v>3.3922740720643429</v>
      </c>
      <c r="G840" s="1">
        <v>2.8129361411090681</v>
      </c>
      <c r="H840" s="7">
        <v>1.2059548819785355</v>
      </c>
      <c r="I840" s="6" t="e">
        <v>#N/A</v>
      </c>
      <c r="J840" s="1" t="e">
        <v>#N/A</v>
      </c>
      <c r="K840" s="7" t="e">
        <v>#N/A</v>
      </c>
      <c r="P840" s="2" t="s">
        <v>1478</v>
      </c>
      <c r="Q840" s="45">
        <v>4</v>
      </c>
      <c r="R840" s="22">
        <f t="shared" si="116"/>
        <v>0</v>
      </c>
      <c r="S840" s="22">
        <f t="shared" si="117"/>
        <v>0</v>
      </c>
      <c r="T840" s="22" t="e">
        <f t="shared" si="118"/>
        <v>#N/A</v>
      </c>
      <c r="U840" s="22" t="e">
        <f t="shared" si="119"/>
        <v>#N/A</v>
      </c>
      <c r="V840" s="22">
        <f t="shared" si="120"/>
        <v>1</v>
      </c>
      <c r="W840" s="22">
        <f t="shared" si="121"/>
        <v>0</v>
      </c>
      <c r="X840" s="22">
        <f t="shared" si="122"/>
        <v>2.8129361411090681</v>
      </c>
      <c r="Y840" s="22" t="e">
        <f t="shared" si="123"/>
        <v>#N/A</v>
      </c>
    </row>
    <row r="841" spans="1:25" x14ac:dyDescent="0.2">
      <c r="A841" s="47"/>
      <c r="B841" s="2" t="s">
        <v>851</v>
      </c>
      <c r="C841" s="34">
        <v>7</v>
      </c>
      <c r="F841" s="6">
        <v>3.3895163556177157</v>
      </c>
      <c r="G841" s="1">
        <v>2.81752985812241</v>
      </c>
      <c r="H841" s="7">
        <v>1.2030099151731706</v>
      </c>
      <c r="I841" s="6" t="e">
        <v>#N/A</v>
      </c>
      <c r="J841" s="1" t="e">
        <v>#N/A</v>
      </c>
      <c r="K841" s="7" t="e">
        <v>#N/A</v>
      </c>
      <c r="L841" s="6" t="s">
        <v>1324</v>
      </c>
      <c r="P841" s="2" t="s">
        <v>1478</v>
      </c>
      <c r="Q841" s="45">
        <v>4</v>
      </c>
      <c r="R841" s="22">
        <f t="shared" si="116"/>
        <v>0</v>
      </c>
      <c r="S841" s="22">
        <f t="shared" si="117"/>
        <v>0</v>
      </c>
      <c r="T841" s="22" t="e">
        <f t="shared" si="118"/>
        <v>#N/A</v>
      </c>
      <c r="U841" s="22" t="e">
        <f t="shared" si="119"/>
        <v>#N/A</v>
      </c>
      <c r="V841" s="22">
        <f t="shared" si="120"/>
        <v>1</v>
      </c>
      <c r="W841" s="22">
        <f t="shared" si="121"/>
        <v>0</v>
      </c>
      <c r="X841" s="22">
        <f t="shared" si="122"/>
        <v>2.81752985812241</v>
      </c>
      <c r="Y841" s="22" t="e">
        <f t="shared" si="123"/>
        <v>#N/A</v>
      </c>
    </row>
    <row r="842" spans="1:25" ht="45" x14ac:dyDescent="0.2">
      <c r="A842" s="47"/>
      <c r="B842" s="2" t="s">
        <v>852</v>
      </c>
      <c r="C842" s="34">
        <v>7</v>
      </c>
      <c r="F842" s="6">
        <v>3.2987238449133631</v>
      </c>
      <c r="G842" s="1">
        <v>2.8015674862922109</v>
      </c>
      <c r="H842" s="7">
        <v>1.1774564992825225</v>
      </c>
      <c r="I842" s="6" t="e">
        <v>#N/A</v>
      </c>
      <c r="J842" s="1" t="e">
        <v>#N/A</v>
      </c>
      <c r="K842" s="7" t="e">
        <v>#N/A</v>
      </c>
      <c r="M842" s="1" t="s">
        <v>1360</v>
      </c>
      <c r="N842" s="23" t="s">
        <v>1593</v>
      </c>
      <c r="O842" s="2" t="s">
        <v>1369</v>
      </c>
      <c r="P842" s="2" t="s">
        <v>1369</v>
      </c>
      <c r="Q842" s="45">
        <v>3</v>
      </c>
      <c r="R842" s="22">
        <f t="shared" si="116"/>
        <v>1</v>
      </c>
      <c r="S842" s="22">
        <f t="shared" si="117"/>
        <v>0</v>
      </c>
      <c r="T842" s="22">
        <f t="shared" si="118"/>
        <v>2.8015674862922109</v>
      </c>
      <c r="U842" s="22" t="e">
        <f t="shared" si="119"/>
        <v>#N/A</v>
      </c>
      <c r="V842" s="22">
        <f t="shared" si="120"/>
        <v>1</v>
      </c>
      <c r="W842" s="22">
        <f t="shared" si="121"/>
        <v>0</v>
      </c>
      <c r="X842" s="22">
        <f t="shared" si="122"/>
        <v>2.8015674862922109</v>
      </c>
      <c r="Y842" s="22" t="e">
        <f t="shared" si="123"/>
        <v>#N/A</v>
      </c>
    </row>
    <row r="843" spans="1:25" ht="45" x14ac:dyDescent="0.2">
      <c r="A843" s="47"/>
      <c r="B843" s="2" t="s">
        <v>853</v>
      </c>
      <c r="C843" s="34">
        <v>7</v>
      </c>
      <c r="F843" s="6">
        <v>2.9896474708567231</v>
      </c>
      <c r="G843" s="1">
        <v>2.5106132044582257</v>
      </c>
      <c r="H843" s="7">
        <v>1.1908036911252802</v>
      </c>
      <c r="I843" s="6">
        <v>0</v>
      </c>
      <c r="J843" s="1">
        <v>0</v>
      </c>
      <c r="K843" s="7" t="s">
        <v>11</v>
      </c>
      <c r="M843" s="1" t="s">
        <v>1349</v>
      </c>
      <c r="N843" s="23" t="s">
        <v>1594</v>
      </c>
      <c r="O843" s="2" t="s">
        <v>1468</v>
      </c>
      <c r="P843" s="2" t="s">
        <v>1478</v>
      </c>
      <c r="Q843" s="45">
        <v>3</v>
      </c>
      <c r="R843" s="22">
        <f t="shared" si="116"/>
        <v>0</v>
      </c>
      <c r="S843" s="22">
        <f t="shared" si="117"/>
        <v>0</v>
      </c>
      <c r="T843" s="22" t="e">
        <f t="shared" si="118"/>
        <v>#N/A</v>
      </c>
      <c r="U843" s="22" t="e">
        <f t="shared" si="119"/>
        <v>#N/A</v>
      </c>
      <c r="V843" s="22">
        <f t="shared" si="120"/>
        <v>1</v>
      </c>
      <c r="W843" s="22">
        <f t="shared" si="121"/>
        <v>0</v>
      </c>
      <c r="X843" s="22">
        <f t="shared" si="122"/>
        <v>2.5106132044582257</v>
      </c>
      <c r="Y843" s="22" t="e">
        <f t="shared" si="123"/>
        <v>#N/A</v>
      </c>
    </row>
    <row r="844" spans="1:25" x14ac:dyDescent="0.2">
      <c r="A844" s="47"/>
      <c r="B844" s="30" t="s">
        <v>854</v>
      </c>
      <c r="C844" s="35">
        <f>2.17/2+1+(1.83/2)*4</f>
        <v>5.7450000000000001</v>
      </c>
      <c r="D844" s="35"/>
      <c r="E844" s="35"/>
      <c r="F844" s="6">
        <v>3.3716972647318149</v>
      </c>
      <c r="G844" s="1">
        <v>2.8021279346389592</v>
      </c>
      <c r="H844" s="7">
        <v>1.2032631426467122</v>
      </c>
      <c r="I844" s="6" t="e">
        <v>#N/A</v>
      </c>
      <c r="J844" s="1" t="e">
        <v>#N/A</v>
      </c>
      <c r="K844" s="7" t="e">
        <v>#N/A</v>
      </c>
      <c r="P844" s="2" t="s">
        <v>1478</v>
      </c>
      <c r="Q844" s="45">
        <v>4</v>
      </c>
      <c r="R844" s="22">
        <f t="shared" si="116"/>
        <v>0</v>
      </c>
      <c r="S844" s="22">
        <f t="shared" si="117"/>
        <v>0</v>
      </c>
      <c r="T844" s="22" t="e">
        <f t="shared" si="118"/>
        <v>#N/A</v>
      </c>
      <c r="U844" s="22" t="e">
        <f t="shared" si="119"/>
        <v>#N/A</v>
      </c>
      <c r="V844" s="22">
        <f t="shared" si="120"/>
        <v>1</v>
      </c>
      <c r="W844" s="22">
        <f t="shared" si="121"/>
        <v>0</v>
      </c>
      <c r="X844" s="22">
        <f t="shared" si="122"/>
        <v>2.8021279346389592</v>
      </c>
      <c r="Y844" s="22" t="e">
        <f t="shared" si="123"/>
        <v>#N/A</v>
      </c>
    </row>
    <row r="845" spans="1:25" x14ac:dyDescent="0.2">
      <c r="A845" s="47"/>
      <c r="B845" s="2" t="s">
        <v>855</v>
      </c>
      <c r="C845" s="35">
        <f>2.19/2+1+(1.81/2)*4</f>
        <v>5.7149999999999999</v>
      </c>
      <c r="F845" s="6">
        <v>3.2691667814597656</v>
      </c>
      <c r="G845" s="1">
        <v>2.7855025836064558</v>
      </c>
      <c r="H845" s="7">
        <v>1.1736362409784946</v>
      </c>
      <c r="I845" s="6" t="e">
        <v>#N/A</v>
      </c>
      <c r="J845" s="1" t="e">
        <v>#N/A</v>
      </c>
      <c r="K845" s="7" t="e">
        <v>#N/A</v>
      </c>
      <c r="P845" s="2" t="s">
        <v>1478</v>
      </c>
      <c r="Q845" s="45">
        <v>4</v>
      </c>
      <c r="R845" s="22">
        <f t="shared" si="116"/>
        <v>0</v>
      </c>
      <c r="S845" s="22">
        <f t="shared" si="117"/>
        <v>0</v>
      </c>
      <c r="T845" s="22" t="e">
        <f t="shared" si="118"/>
        <v>#N/A</v>
      </c>
      <c r="U845" s="22" t="e">
        <f t="shared" si="119"/>
        <v>#N/A</v>
      </c>
      <c r="V845" s="22">
        <f t="shared" si="120"/>
        <v>1</v>
      </c>
      <c r="W845" s="22">
        <f t="shared" si="121"/>
        <v>0</v>
      </c>
      <c r="X845" s="22">
        <f t="shared" si="122"/>
        <v>2.7855025836064558</v>
      </c>
      <c r="Y845" s="22" t="e">
        <f t="shared" si="123"/>
        <v>#N/A</v>
      </c>
    </row>
    <row r="846" spans="1:25" x14ac:dyDescent="0.2">
      <c r="A846" s="47"/>
      <c r="B846" s="2" t="s">
        <v>856</v>
      </c>
      <c r="F846" s="6">
        <v>3.0752073913802955</v>
      </c>
      <c r="G846" s="1">
        <v>2.5966711272413763</v>
      </c>
      <c r="H846" s="7">
        <v>1.1842883602465675</v>
      </c>
      <c r="I846" s="6" t="e">
        <v>#N/A</v>
      </c>
      <c r="J846" s="1" t="e">
        <v>#N/A</v>
      </c>
      <c r="K846" s="7" t="e">
        <v>#N/A</v>
      </c>
      <c r="L846" s="6" t="s">
        <v>1324</v>
      </c>
      <c r="P846" s="2" t="s">
        <v>1477</v>
      </c>
      <c r="Q846" s="45">
        <v>4</v>
      </c>
      <c r="R846" s="22">
        <f t="shared" si="116"/>
        <v>0</v>
      </c>
      <c r="S846" s="22">
        <f t="shared" si="117"/>
        <v>0</v>
      </c>
      <c r="T846" s="22" t="e">
        <f t="shared" si="118"/>
        <v>#N/A</v>
      </c>
      <c r="U846" s="22" t="e">
        <f t="shared" si="119"/>
        <v>#N/A</v>
      </c>
      <c r="V846" s="22">
        <f t="shared" si="120"/>
        <v>0</v>
      </c>
      <c r="W846" s="22">
        <f t="shared" si="121"/>
        <v>1</v>
      </c>
      <c r="X846" s="22" t="e">
        <f t="shared" si="122"/>
        <v>#N/A</v>
      </c>
      <c r="Y846" s="22">
        <f t="shared" si="123"/>
        <v>2.5966711272413763</v>
      </c>
    </row>
    <row r="847" spans="1:25" x14ac:dyDescent="0.2">
      <c r="A847" s="47"/>
      <c r="B847" s="30" t="s">
        <v>857</v>
      </c>
      <c r="C847" s="35"/>
      <c r="D847" s="35"/>
      <c r="E847" s="35"/>
      <c r="F847" s="6">
        <v>3.0964205948158914</v>
      </c>
      <c r="G847" s="1">
        <v>2.6064275591575528</v>
      </c>
      <c r="H847" s="7">
        <v>1.187994112453566</v>
      </c>
      <c r="I847" s="6" t="e">
        <v>#N/A</v>
      </c>
      <c r="J847" s="1" t="e">
        <v>#N/A</v>
      </c>
      <c r="K847" s="7" t="e">
        <v>#N/A</v>
      </c>
      <c r="L847" s="6" t="s">
        <v>1324</v>
      </c>
      <c r="P847" s="2" t="s">
        <v>1477</v>
      </c>
      <c r="Q847" s="45">
        <v>4</v>
      </c>
      <c r="R847" s="22">
        <f t="shared" si="116"/>
        <v>0</v>
      </c>
      <c r="S847" s="22">
        <f t="shared" si="117"/>
        <v>0</v>
      </c>
      <c r="T847" s="22" t="e">
        <f t="shared" si="118"/>
        <v>#N/A</v>
      </c>
      <c r="U847" s="22" t="e">
        <f t="shared" si="119"/>
        <v>#N/A</v>
      </c>
      <c r="V847" s="22">
        <f t="shared" si="120"/>
        <v>0</v>
      </c>
      <c r="W847" s="22">
        <f t="shared" si="121"/>
        <v>1</v>
      </c>
      <c r="X847" s="22" t="e">
        <f t="shared" si="122"/>
        <v>#N/A</v>
      </c>
      <c r="Y847" s="22">
        <f t="shared" si="123"/>
        <v>2.6064275591575528</v>
      </c>
    </row>
    <row r="848" spans="1:25" x14ac:dyDescent="0.2">
      <c r="A848" s="47"/>
      <c r="B848" s="30" t="s">
        <v>858</v>
      </c>
      <c r="C848" s="35"/>
      <c r="D848" s="35"/>
      <c r="E848" s="35"/>
      <c r="F848" s="6">
        <v>3.0426804794457141</v>
      </c>
      <c r="G848" s="1">
        <v>2.5799339187709829</v>
      </c>
      <c r="H848" s="7">
        <v>1.1793637260659653</v>
      </c>
      <c r="I848" s="6" t="e">
        <v>#N/A</v>
      </c>
      <c r="J848" s="1" t="e">
        <v>#N/A</v>
      </c>
      <c r="K848" s="7" t="e">
        <v>#N/A</v>
      </c>
      <c r="L848" s="6" t="s">
        <v>1324</v>
      </c>
      <c r="P848" s="2" t="s">
        <v>1477</v>
      </c>
      <c r="Q848" s="45">
        <v>4</v>
      </c>
      <c r="R848" s="22">
        <f t="shared" si="116"/>
        <v>0</v>
      </c>
      <c r="S848" s="22">
        <f t="shared" si="117"/>
        <v>0</v>
      </c>
      <c r="T848" s="22" t="e">
        <f t="shared" si="118"/>
        <v>#N/A</v>
      </c>
      <c r="U848" s="22" t="e">
        <f t="shared" si="119"/>
        <v>#N/A</v>
      </c>
      <c r="V848" s="22">
        <f t="shared" si="120"/>
        <v>0</v>
      </c>
      <c r="W848" s="22">
        <f t="shared" si="121"/>
        <v>1</v>
      </c>
      <c r="X848" s="22" t="e">
        <f t="shared" si="122"/>
        <v>#N/A</v>
      </c>
      <c r="Y848" s="22">
        <f t="shared" si="123"/>
        <v>2.5799339187709829</v>
      </c>
    </row>
    <row r="849" spans="1:25" x14ac:dyDescent="0.2">
      <c r="A849" s="47"/>
      <c r="B849" s="2" t="s">
        <v>859</v>
      </c>
      <c r="F849" s="6">
        <v>3.0087393539487599</v>
      </c>
      <c r="G849" s="1">
        <v>2.5543258565893661</v>
      </c>
      <c r="H849" s="7">
        <v>1.1778995801131436</v>
      </c>
      <c r="I849" s="6" t="e">
        <v>#N/A</v>
      </c>
      <c r="J849" s="1" t="e">
        <v>#N/A</v>
      </c>
      <c r="K849" s="7" t="e">
        <v>#N/A</v>
      </c>
      <c r="L849" s="6" t="s">
        <v>1324</v>
      </c>
      <c r="P849" s="2" t="s">
        <v>1477</v>
      </c>
      <c r="Q849" s="45">
        <v>4</v>
      </c>
      <c r="R849" s="22">
        <f t="shared" si="116"/>
        <v>0</v>
      </c>
      <c r="S849" s="22">
        <f t="shared" si="117"/>
        <v>0</v>
      </c>
      <c r="T849" s="22" t="e">
        <f t="shared" si="118"/>
        <v>#N/A</v>
      </c>
      <c r="U849" s="22" t="e">
        <f t="shared" si="119"/>
        <v>#N/A</v>
      </c>
      <c r="V849" s="22">
        <f t="shared" si="120"/>
        <v>0</v>
      </c>
      <c r="W849" s="22">
        <f t="shared" si="121"/>
        <v>1</v>
      </c>
      <c r="X849" s="22" t="e">
        <f t="shared" si="122"/>
        <v>#N/A</v>
      </c>
      <c r="Y849" s="22">
        <f t="shared" si="123"/>
        <v>2.5543258565893661</v>
      </c>
    </row>
    <row r="850" spans="1:25" ht="45" x14ac:dyDescent="0.2">
      <c r="A850" s="47"/>
      <c r="B850" s="30" t="s">
        <v>860</v>
      </c>
      <c r="C850" s="35">
        <v>7</v>
      </c>
      <c r="D850" s="35"/>
      <c r="E850" s="35"/>
      <c r="F850" s="6">
        <v>3.2905921169297176</v>
      </c>
      <c r="G850" s="1">
        <v>2.7278611989036223</v>
      </c>
      <c r="H850" s="7">
        <v>1.2062901581107819</v>
      </c>
      <c r="I850" s="6">
        <v>0</v>
      </c>
      <c r="J850" s="1">
        <v>0</v>
      </c>
      <c r="K850" s="7" t="s">
        <v>11</v>
      </c>
      <c r="M850" s="1" t="s">
        <v>1349</v>
      </c>
      <c r="N850" s="23" t="s">
        <v>1595</v>
      </c>
      <c r="O850" s="2" t="s">
        <v>1369</v>
      </c>
      <c r="P850" s="2" t="s">
        <v>1369</v>
      </c>
      <c r="Q850" s="45">
        <v>3</v>
      </c>
      <c r="R850" s="22">
        <f t="shared" si="116"/>
        <v>1</v>
      </c>
      <c r="S850" s="22">
        <f t="shared" si="117"/>
        <v>0</v>
      </c>
      <c r="T850" s="22">
        <f t="shared" si="118"/>
        <v>2.7278611989036223</v>
      </c>
      <c r="U850" s="22" t="e">
        <f t="shared" si="119"/>
        <v>#N/A</v>
      </c>
      <c r="V850" s="22">
        <f t="shared" si="120"/>
        <v>1</v>
      </c>
      <c r="W850" s="22">
        <f t="shared" si="121"/>
        <v>0</v>
      </c>
      <c r="X850" s="22">
        <f t="shared" si="122"/>
        <v>2.7278611989036223</v>
      </c>
      <c r="Y850" s="22" t="e">
        <f t="shared" si="123"/>
        <v>#N/A</v>
      </c>
    </row>
    <row r="851" spans="1:25" ht="16" x14ac:dyDescent="0.2">
      <c r="A851" s="47"/>
      <c r="B851" s="3" t="s">
        <v>861</v>
      </c>
      <c r="C851" s="36">
        <v>7</v>
      </c>
      <c r="D851" s="36"/>
      <c r="E851" s="36"/>
      <c r="F851" s="6">
        <v>3.5355339059327378</v>
      </c>
      <c r="G851" s="1">
        <v>2.973908034371608</v>
      </c>
      <c r="H851" s="7">
        <v>1.188851122855856</v>
      </c>
      <c r="I851" s="6" t="e">
        <v>#N/A</v>
      </c>
      <c r="J851" s="1" t="e">
        <v>#N/A</v>
      </c>
      <c r="K851" s="7" t="e">
        <v>#N/A</v>
      </c>
      <c r="L851" s="6" t="s">
        <v>1324</v>
      </c>
      <c r="O851" s="2" t="s">
        <v>1369</v>
      </c>
      <c r="P851" s="2" t="s">
        <v>1369</v>
      </c>
      <c r="Q851" s="45">
        <v>2</v>
      </c>
      <c r="R851" s="22">
        <f t="shared" si="116"/>
        <v>1</v>
      </c>
      <c r="S851" s="22">
        <f t="shared" si="117"/>
        <v>0</v>
      </c>
      <c r="T851" s="22">
        <f t="shared" si="118"/>
        <v>2.973908034371608</v>
      </c>
      <c r="U851" s="22" t="e">
        <f t="shared" si="119"/>
        <v>#N/A</v>
      </c>
      <c r="V851" s="22">
        <f t="shared" si="120"/>
        <v>1</v>
      </c>
      <c r="W851" s="22">
        <f t="shared" si="121"/>
        <v>0</v>
      </c>
      <c r="X851" s="22">
        <f t="shared" si="122"/>
        <v>2.973908034371608</v>
      </c>
      <c r="Y851" s="22" t="e">
        <f t="shared" si="123"/>
        <v>#N/A</v>
      </c>
    </row>
    <row r="852" spans="1:25" ht="32" x14ac:dyDescent="0.2">
      <c r="A852" s="47"/>
      <c r="B852" s="30" t="s">
        <v>862</v>
      </c>
      <c r="C852" s="35"/>
      <c r="D852" s="35"/>
      <c r="E852" s="35">
        <v>6</v>
      </c>
      <c r="F852" s="6">
        <v>3.3410795411064371</v>
      </c>
      <c r="G852" s="1">
        <v>2.7408032696056464</v>
      </c>
      <c r="H852" s="7">
        <v>1.2190147239525004</v>
      </c>
      <c r="I852" s="6">
        <v>0</v>
      </c>
      <c r="J852" s="1">
        <v>0</v>
      </c>
      <c r="K852" s="7" t="s">
        <v>11</v>
      </c>
      <c r="M852" s="1" t="s">
        <v>1430</v>
      </c>
      <c r="N852" s="23" t="s">
        <v>1429</v>
      </c>
      <c r="O852" s="2" t="s">
        <v>1369</v>
      </c>
      <c r="P852" s="2" t="s">
        <v>1369</v>
      </c>
      <c r="Q852" s="45">
        <v>3</v>
      </c>
      <c r="R852" s="22">
        <f t="shared" si="116"/>
        <v>1</v>
      </c>
      <c r="S852" s="22">
        <f t="shared" si="117"/>
        <v>0</v>
      </c>
      <c r="T852" s="22">
        <f t="shared" si="118"/>
        <v>2.7408032696056464</v>
      </c>
      <c r="U852" s="22" t="e">
        <f t="shared" si="119"/>
        <v>#N/A</v>
      </c>
      <c r="V852" s="22">
        <f t="shared" si="120"/>
        <v>1</v>
      </c>
      <c r="W852" s="22">
        <f t="shared" si="121"/>
        <v>0</v>
      </c>
      <c r="X852" s="22">
        <f t="shared" si="122"/>
        <v>2.7408032696056464</v>
      </c>
      <c r="Y852" s="22" t="e">
        <f t="shared" si="123"/>
        <v>#N/A</v>
      </c>
    </row>
    <row r="853" spans="1:25" x14ac:dyDescent="0.2">
      <c r="A853" s="47"/>
      <c r="B853" s="30" t="s">
        <v>863</v>
      </c>
      <c r="C853" s="35">
        <f>1+(1.94)+1.03*4</f>
        <v>7.0600000000000005</v>
      </c>
      <c r="D853" s="35"/>
      <c r="E853" s="35"/>
      <c r="F853" s="6">
        <v>3.3515447214679979</v>
      </c>
      <c r="G853" s="1">
        <v>2.8229957072242837</v>
      </c>
      <c r="H853" s="7">
        <v>1.1872298327946842</v>
      </c>
      <c r="I853" s="6" t="e">
        <v>#N/A</v>
      </c>
      <c r="J853" s="1" t="e">
        <v>#N/A</v>
      </c>
      <c r="K853" s="7" t="e">
        <v>#N/A</v>
      </c>
      <c r="P853" s="2" t="s">
        <v>1478</v>
      </c>
      <c r="Q853" s="45">
        <v>4</v>
      </c>
      <c r="R853" s="22">
        <f t="shared" si="116"/>
        <v>0</v>
      </c>
      <c r="S853" s="22">
        <f t="shared" si="117"/>
        <v>0</v>
      </c>
      <c r="T853" s="22" t="e">
        <f t="shared" si="118"/>
        <v>#N/A</v>
      </c>
      <c r="U853" s="22" t="e">
        <f t="shared" si="119"/>
        <v>#N/A</v>
      </c>
      <c r="V853" s="22">
        <f t="shared" si="120"/>
        <v>1</v>
      </c>
      <c r="W853" s="22">
        <f t="shared" si="121"/>
        <v>0</v>
      </c>
      <c r="X853" s="22">
        <f t="shared" si="122"/>
        <v>2.8229957072242837</v>
      </c>
      <c r="Y853" s="22" t="e">
        <f t="shared" si="123"/>
        <v>#N/A</v>
      </c>
    </row>
    <row r="854" spans="1:25" ht="32" x14ac:dyDescent="0.2">
      <c r="A854" s="47"/>
      <c r="B854" s="2" t="s">
        <v>864</v>
      </c>
      <c r="C854" s="34">
        <v>7</v>
      </c>
      <c r="F854" s="6">
        <v>3.3163308037649082</v>
      </c>
      <c r="G854" s="1">
        <v>2.7935670688923873</v>
      </c>
      <c r="H854" s="7">
        <v>1.1871312633563476</v>
      </c>
      <c r="I854" s="6" t="e">
        <v>#N/A</v>
      </c>
      <c r="J854" s="1" t="e">
        <v>#N/A</v>
      </c>
      <c r="K854" s="7" t="e">
        <v>#N/A</v>
      </c>
      <c r="M854" s="1" t="s">
        <v>1431</v>
      </c>
      <c r="N854" s="23" t="s">
        <v>1596</v>
      </c>
      <c r="O854" s="2" t="s">
        <v>1369</v>
      </c>
      <c r="P854" s="2" t="s">
        <v>1369</v>
      </c>
      <c r="Q854" s="45">
        <v>3</v>
      </c>
      <c r="R854" s="22">
        <f t="shared" si="116"/>
        <v>1</v>
      </c>
      <c r="S854" s="22">
        <f t="shared" si="117"/>
        <v>0</v>
      </c>
      <c r="T854" s="22">
        <f t="shared" si="118"/>
        <v>2.7935670688923873</v>
      </c>
      <c r="U854" s="22" t="e">
        <f t="shared" si="119"/>
        <v>#N/A</v>
      </c>
      <c r="V854" s="22">
        <f t="shared" si="120"/>
        <v>1</v>
      </c>
      <c r="W854" s="22">
        <f t="shared" si="121"/>
        <v>0</v>
      </c>
      <c r="X854" s="22">
        <f t="shared" si="122"/>
        <v>2.7935670688923873</v>
      </c>
      <c r="Y854" s="22" t="e">
        <f t="shared" si="123"/>
        <v>#N/A</v>
      </c>
    </row>
    <row r="855" spans="1:25" x14ac:dyDescent="0.2">
      <c r="A855" s="47"/>
      <c r="B855" s="2" t="s">
        <v>865</v>
      </c>
      <c r="C855" s="34">
        <v>7</v>
      </c>
      <c r="F855" s="6">
        <v>2.8425692603699209</v>
      </c>
      <c r="G855" s="1">
        <v>2.398902481052533</v>
      </c>
      <c r="H855" s="7">
        <v>1.1849457336518017</v>
      </c>
      <c r="I855" s="6">
        <v>0</v>
      </c>
      <c r="J855" s="1">
        <v>0</v>
      </c>
      <c r="K855" s="7" t="s">
        <v>11</v>
      </c>
      <c r="L855" s="6" t="s">
        <v>1324</v>
      </c>
      <c r="O855" s="2" t="s">
        <v>1369</v>
      </c>
      <c r="P855" s="2" t="s">
        <v>1369</v>
      </c>
      <c r="Q855" s="45">
        <v>2</v>
      </c>
      <c r="R855" s="22">
        <f t="shared" si="116"/>
        <v>1</v>
      </c>
      <c r="S855" s="22">
        <f t="shared" si="117"/>
        <v>0</v>
      </c>
      <c r="T855" s="22">
        <f t="shared" si="118"/>
        <v>2.398902481052533</v>
      </c>
      <c r="U855" s="22" t="e">
        <f t="shared" si="119"/>
        <v>#N/A</v>
      </c>
      <c r="V855" s="22">
        <f t="shared" si="120"/>
        <v>1</v>
      </c>
      <c r="W855" s="22">
        <f t="shared" si="121"/>
        <v>0</v>
      </c>
      <c r="X855" s="22">
        <f t="shared" si="122"/>
        <v>2.398902481052533</v>
      </c>
      <c r="Y855" s="22" t="e">
        <f t="shared" si="123"/>
        <v>#N/A</v>
      </c>
    </row>
    <row r="856" spans="1:25" x14ac:dyDescent="0.2">
      <c r="A856" s="47"/>
      <c r="B856" s="2" t="s">
        <v>866</v>
      </c>
      <c r="C856" s="34">
        <v>5.5</v>
      </c>
      <c r="F856" s="6">
        <v>3.116714559435946</v>
      </c>
      <c r="G856" s="1">
        <v>2.5849453322538567</v>
      </c>
      <c r="H856" s="7">
        <v>1.2057177846459255</v>
      </c>
      <c r="I856" s="6">
        <v>0</v>
      </c>
      <c r="J856" s="1">
        <v>0</v>
      </c>
      <c r="K856" s="7" t="s">
        <v>11</v>
      </c>
      <c r="L856" s="6" t="s">
        <v>1324</v>
      </c>
      <c r="O856" s="2" t="s">
        <v>1468</v>
      </c>
      <c r="P856" s="2" t="s">
        <v>1478</v>
      </c>
      <c r="Q856" s="45">
        <v>2</v>
      </c>
      <c r="R856" s="22">
        <f t="shared" si="116"/>
        <v>0</v>
      </c>
      <c r="S856" s="22">
        <f t="shared" si="117"/>
        <v>0</v>
      </c>
      <c r="T856" s="22" t="e">
        <f t="shared" si="118"/>
        <v>#N/A</v>
      </c>
      <c r="U856" s="22" t="e">
        <f t="shared" si="119"/>
        <v>#N/A</v>
      </c>
      <c r="V856" s="22">
        <f t="shared" si="120"/>
        <v>1</v>
      </c>
      <c r="W856" s="22">
        <f t="shared" si="121"/>
        <v>0</v>
      </c>
      <c r="X856" s="22">
        <f t="shared" si="122"/>
        <v>2.5849453322538567</v>
      </c>
      <c r="Y856" s="22" t="e">
        <f t="shared" si="123"/>
        <v>#N/A</v>
      </c>
    </row>
    <row r="857" spans="1:25" x14ac:dyDescent="0.2">
      <c r="A857" s="47"/>
      <c r="B857" s="2" t="s">
        <v>867</v>
      </c>
      <c r="C857" s="34">
        <f>3+1.33-3+5</f>
        <v>6.33</v>
      </c>
      <c r="F857" s="6">
        <v>3.0695505371308029</v>
      </c>
      <c r="G857" s="1">
        <v>2.6604031292268475</v>
      </c>
      <c r="H857" s="7">
        <v>1.1537915075385059</v>
      </c>
      <c r="I857" s="6" t="e">
        <v>#N/A</v>
      </c>
      <c r="J857" s="1" t="e">
        <v>#N/A</v>
      </c>
      <c r="K857" s="7" t="e">
        <v>#N/A</v>
      </c>
      <c r="P857" s="2" t="s">
        <v>1478</v>
      </c>
      <c r="Q857" s="45">
        <v>4</v>
      </c>
      <c r="R857" s="22">
        <f t="shared" si="116"/>
        <v>0</v>
      </c>
      <c r="S857" s="22">
        <f t="shared" si="117"/>
        <v>0</v>
      </c>
      <c r="T857" s="22" t="e">
        <f t="shared" si="118"/>
        <v>#N/A</v>
      </c>
      <c r="U857" s="22" t="e">
        <f t="shared" si="119"/>
        <v>#N/A</v>
      </c>
      <c r="V857" s="22">
        <f t="shared" si="120"/>
        <v>1</v>
      </c>
      <c r="W857" s="22">
        <f t="shared" si="121"/>
        <v>0</v>
      </c>
      <c r="X857" s="22">
        <f t="shared" si="122"/>
        <v>2.6604031292268475</v>
      </c>
      <c r="Y857" s="22" t="e">
        <f t="shared" si="123"/>
        <v>#N/A</v>
      </c>
    </row>
    <row r="858" spans="1:25" x14ac:dyDescent="0.2">
      <c r="A858" s="47"/>
      <c r="B858" s="30" t="s">
        <v>868</v>
      </c>
      <c r="C858" s="35">
        <f>1.5+2*2.23+1.77/2</f>
        <v>6.8449999999999998</v>
      </c>
      <c r="D858" s="35"/>
      <c r="E858" s="35"/>
      <c r="F858" s="6">
        <v>3.1522113198515109</v>
      </c>
      <c r="G858" s="1">
        <v>2.6502950892930062</v>
      </c>
      <c r="H858" s="7">
        <v>1.1893812627077673</v>
      </c>
      <c r="I858" s="6" t="e">
        <v>#N/A</v>
      </c>
      <c r="J858" s="1" t="e">
        <v>#N/A</v>
      </c>
      <c r="K858" s="7" t="e">
        <v>#N/A</v>
      </c>
      <c r="P858" s="2" t="s">
        <v>1478</v>
      </c>
      <c r="Q858" s="45">
        <v>4</v>
      </c>
      <c r="R858" s="22">
        <f t="shared" si="116"/>
        <v>0</v>
      </c>
      <c r="S858" s="22">
        <f t="shared" si="117"/>
        <v>0</v>
      </c>
      <c r="T858" s="22" t="e">
        <f t="shared" si="118"/>
        <v>#N/A</v>
      </c>
      <c r="U858" s="22" t="e">
        <f t="shared" si="119"/>
        <v>#N/A</v>
      </c>
      <c r="V858" s="22">
        <f t="shared" si="120"/>
        <v>1</v>
      </c>
      <c r="W858" s="22">
        <f t="shared" si="121"/>
        <v>0</v>
      </c>
      <c r="X858" s="22">
        <f t="shared" si="122"/>
        <v>2.6502950892930062</v>
      </c>
      <c r="Y858" s="22" t="e">
        <f t="shared" si="123"/>
        <v>#N/A</v>
      </c>
    </row>
    <row r="859" spans="1:25" ht="45" x14ac:dyDescent="0.2">
      <c r="A859" s="47"/>
      <c r="B859" s="2" t="s">
        <v>869</v>
      </c>
      <c r="C859" s="34">
        <v>7.5</v>
      </c>
      <c r="F859" s="6">
        <v>3.0907637405663997</v>
      </c>
      <c r="G859" s="1">
        <v>2.6708430902057874</v>
      </c>
      <c r="H859" s="7">
        <v>1.1572240061202013</v>
      </c>
      <c r="I859" s="6">
        <v>0</v>
      </c>
      <c r="J859" s="1">
        <v>0</v>
      </c>
      <c r="K859" s="7" t="s">
        <v>11</v>
      </c>
      <c r="M859" s="1" t="s">
        <v>1432</v>
      </c>
      <c r="N859" s="23" t="s">
        <v>1597</v>
      </c>
      <c r="O859" s="2" t="s">
        <v>1468</v>
      </c>
      <c r="P859" s="2" t="s">
        <v>1478</v>
      </c>
      <c r="Q859" s="45">
        <v>3</v>
      </c>
      <c r="R859" s="22">
        <f t="shared" si="116"/>
        <v>0</v>
      </c>
      <c r="S859" s="22">
        <f t="shared" si="117"/>
        <v>0</v>
      </c>
      <c r="T859" s="22" t="e">
        <f t="shared" si="118"/>
        <v>#N/A</v>
      </c>
      <c r="U859" s="22" t="e">
        <f t="shared" si="119"/>
        <v>#N/A</v>
      </c>
      <c r="V859" s="22">
        <f t="shared" si="120"/>
        <v>1</v>
      </c>
      <c r="W859" s="22">
        <f t="shared" si="121"/>
        <v>0</v>
      </c>
      <c r="X859" s="22">
        <f t="shared" si="122"/>
        <v>2.6708430902057874</v>
      </c>
      <c r="Y859" s="22" t="e">
        <f t="shared" si="123"/>
        <v>#N/A</v>
      </c>
    </row>
    <row r="860" spans="1:25" x14ac:dyDescent="0.2">
      <c r="A860" s="47"/>
      <c r="B860" s="2" t="s">
        <v>870</v>
      </c>
      <c r="C860" s="34">
        <f>1.5+1+1.95*2</f>
        <v>6.4</v>
      </c>
      <c r="F860" s="6">
        <v>3.1317759338752196</v>
      </c>
      <c r="G860" s="1">
        <v>2.6505542889646381</v>
      </c>
      <c r="H860" s="7">
        <v>1.1815550984615208</v>
      </c>
      <c r="I860" s="6" t="e">
        <v>#N/A</v>
      </c>
      <c r="J860" s="1" t="e">
        <v>#N/A</v>
      </c>
      <c r="K860" s="7" t="e">
        <v>#N/A</v>
      </c>
      <c r="P860" s="2" t="s">
        <v>1478</v>
      </c>
      <c r="Q860" s="45">
        <v>4</v>
      </c>
      <c r="R860" s="22">
        <f t="shared" si="116"/>
        <v>0</v>
      </c>
      <c r="S860" s="22">
        <f t="shared" si="117"/>
        <v>0</v>
      </c>
      <c r="T860" s="22" t="e">
        <f t="shared" si="118"/>
        <v>#N/A</v>
      </c>
      <c r="U860" s="22" t="e">
        <f t="shared" si="119"/>
        <v>#N/A</v>
      </c>
      <c r="V860" s="22">
        <f t="shared" si="120"/>
        <v>1</v>
      </c>
      <c r="W860" s="22">
        <f t="shared" si="121"/>
        <v>0</v>
      </c>
      <c r="X860" s="22">
        <f t="shared" si="122"/>
        <v>2.6505542889646381</v>
      </c>
      <c r="Y860" s="22" t="e">
        <f t="shared" si="123"/>
        <v>#N/A</v>
      </c>
    </row>
    <row r="861" spans="1:25" ht="45" x14ac:dyDescent="0.2">
      <c r="A861" s="47"/>
      <c r="B861" s="2" t="s">
        <v>871</v>
      </c>
      <c r="C861" s="34">
        <v>6.5</v>
      </c>
      <c r="F861" s="6">
        <v>3.1473322830613228</v>
      </c>
      <c r="G861" s="1">
        <v>2.6556451664331964</v>
      </c>
      <c r="H861" s="7">
        <v>1.1851478965800664</v>
      </c>
      <c r="I861" s="6">
        <v>0</v>
      </c>
      <c r="J861" s="1">
        <v>0</v>
      </c>
      <c r="K861" s="7" t="s">
        <v>11</v>
      </c>
      <c r="M861" s="1" t="s">
        <v>1349</v>
      </c>
      <c r="N861" s="23" t="s">
        <v>1597</v>
      </c>
      <c r="O861" s="2" t="s">
        <v>1468</v>
      </c>
      <c r="P861" s="2" t="s">
        <v>1478</v>
      </c>
      <c r="Q861" s="45">
        <v>3</v>
      </c>
      <c r="R861" s="22">
        <f t="shared" si="116"/>
        <v>0</v>
      </c>
      <c r="S861" s="22">
        <f t="shared" si="117"/>
        <v>0</v>
      </c>
      <c r="T861" s="22" t="e">
        <f t="shared" si="118"/>
        <v>#N/A</v>
      </c>
      <c r="U861" s="22" t="e">
        <f t="shared" si="119"/>
        <v>#N/A</v>
      </c>
      <c r="V861" s="22">
        <f t="shared" si="120"/>
        <v>1</v>
      </c>
      <c r="W861" s="22">
        <f t="shared" si="121"/>
        <v>0</v>
      </c>
      <c r="X861" s="22">
        <f t="shared" si="122"/>
        <v>2.6556451664331964</v>
      </c>
      <c r="Y861" s="22" t="e">
        <f t="shared" si="123"/>
        <v>#N/A</v>
      </c>
    </row>
    <row r="862" spans="1:25" x14ac:dyDescent="0.2">
      <c r="A862" s="47"/>
      <c r="B862" s="30" t="s">
        <v>872</v>
      </c>
      <c r="C862" s="35"/>
      <c r="D862" s="35"/>
      <c r="E862" s="35">
        <f>1.5+4+9-7</f>
        <v>7.5</v>
      </c>
      <c r="F862" s="6">
        <v>2.998132752230962</v>
      </c>
      <c r="G862" s="1">
        <v>2.5475161942566729</v>
      </c>
      <c r="H862" s="7">
        <v>1.176884668678533</v>
      </c>
      <c r="I862" s="6">
        <v>0</v>
      </c>
      <c r="J862" s="1">
        <v>0</v>
      </c>
      <c r="K862" s="7" t="s">
        <v>11</v>
      </c>
      <c r="O862" s="2" t="s">
        <v>1468</v>
      </c>
      <c r="P862" s="2" t="s">
        <v>1478</v>
      </c>
      <c r="Q862" s="45">
        <v>2</v>
      </c>
      <c r="R862" s="22">
        <f t="shared" si="116"/>
        <v>0</v>
      </c>
      <c r="S862" s="22">
        <f t="shared" si="117"/>
        <v>0</v>
      </c>
      <c r="T862" s="22" t="e">
        <f t="shared" si="118"/>
        <v>#N/A</v>
      </c>
      <c r="U862" s="22" t="e">
        <f t="shared" si="119"/>
        <v>#N/A</v>
      </c>
      <c r="V862" s="22">
        <f t="shared" si="120"/>
        <v>1</v>
      </c>
      <c r="W862" s="22">
        <f t="shared" si="121"/>
        <v>0</v>
      </c>
      <c r="X862" s="22">
        <f t="shared" si="122"/>
        <v>2.5475161942566729</v>
      </c>
      <c r="Y862" s="22" t="e">
        <f t="shared" si="123"/>
        <v>#N/A</v>
      </c>
    </row>
    <row r="863" spans="1:25" x14ac:dyDescent="0.2">
      <c r="A863" s="47"/>
      <c r="B863" s="2" t="s">
        <v>873</v>
      </c>
      <c r="E863" s="35">
        <f>1.5+4+(1.968/2)*(9-7)</f>
        <v>7.468</v>
      </c>
      <c r="F863" s="6">
        <v>2.9977791988403681</v>
      </c>
      <c r="G863" s="1">
        <v>2.5026071756316233</v>
      </c>
      <c r="H863" s="7">
        <v>1.1978624644052538</v>
      </c>
      <c r="I863" s="6" t="e">
        <v>#N/A</v>
      </c>
      <c r="J863" s="1" t="e">
        <v>#N/A</v>
      </c>
      <c r="K863" s="7" t="e">
        <v>#N/A</v>
      </c>
      <c r="P863" s="2" t="s">
        <v>1478</v>
      </c>
      <c r="Q863" s="45">
        <v>4</v>
      </c>
      <c r="R863" s="22">
        <f t="shared" si="116"/>
        <v>0</v>
      </c>
      <c r="S863" s="22">
        <f t="shared" si="117"/>
        <v>0</v>
      </c>
      <c r="T863" s="22" t="e">
        <f t="shared" si="118"/>
        <v>#N/A</v>
      </c>
      <c r="U863" s="22" t="e">
        <f t="shared" si="119"/>
        <v>#N/A</v>
      </c>
      <c r="V863" s="22">
        <f t="shared" si="120"/>
        <v>1</v>
      </c>
      <c r="W863" s="22">
        <f t="shared" si="121"/>
        <v>0</v>
      </c>
      <c r="X863" s="22">
        <f t="shared" si="122"/>
        <v>2.5026071756316233</v>
      </c>
      <c r="Y863" s="22" t="e">
        <f t="shared" si="123"/>
        <v>#N/A</v>
      </c>
    </row>
    <row r="864" spans="1:25" ht="45" x14ac:dyDescent="0.2">
      <c r="A864" s="47"/>
      <c r="B864" s="2" t="s">
        <v>874</v>
      </c>
      <c r="E864" s="34">
        <v>8.5</v>
      </c>
      <c r="F864" s="6">
        <v>3.0327809845091025</v>
      </c>
      <c r="G864" s="1">
        <v>2.5411613924849887</v>
      </c>
      <c r="H864" s="7">
        <v>1.1934625614406023</v>
      </c>
      <c r="I864" s="6">
        <v>0</v>
      </c>
      <c r="J864" s="1">
        <v>0</v>
      </c>
      <c r="K864" s="7" t="s">
        <v>11</v>
      </c>
      <c r="M864" s="31" t="s">
        <v>1433</v>
      </c>
      <c r="N864" s="23" t="s">
        <v>1598</v>
      </c>
      <c r="O864" s="2" t="s">
        <v>1468</v>
      </c>
      <c r="P864" s="2" t="s">
        <v>1478</v>
      </c>
      <c r="Q864" s="45">
        <v>3</v>
      </c>
      <c r="R864" s="22">
        <f t="shared" si="116"/>
        <v>0</v>
      </c>
      <c r="S864" s="22">
        <f t="shared" si="117"/>
        <v>0</v>
      </c>
      <c r="T864" s="22" t="e">
        <f t="shared" si="118"/>
        <v>#N/A</v>
      </c>
      <c r="U864" s="22" t="e">
        <f t="shared" si="119"/>
        <v>#N/A</v>
      </c>
      <c r="V864" s="22">
        <f t="shared" si="120"/>
        <v>1</v>
      </c>
      <c r="W864" s="22">
        <f t="shared" si="121"/>
        <v>0</v>
      </c>
      <c r="X864" s="22">
        <f t="shared" si="122"/>
        <v>2.5411613924849887</v>
      </c>
      <c r="Y864" s="22" t="e">
        <f t="shared" si="123"/>
        <v>#N/A</v>
      </c>
    </row>
    <row r="865" spans="1:25" ht="45" x14ac:dyDescent="0.2">
      <c r="A865" s="47"/>
      <c r="B865" s="2" t="s">
        <v>875</v>
      </c>
      <c r="E865" s="34">
        <v>7.5</v>
      </c>
      <c r="F865" s="6">
        <v>3.0023753929180814</v>
      </c>
      <c r="G865" s="1">
        <v>2.5067603355917374</v>
      </c>
      <c r="H865" s="7">
        <v>1.1977113848058996</v>
      </c>
      <c r="I865" s="6">
        <v>0</v>
      </c>
      <c r="J865" s="1">
        <v>0</v>
      </c>
      <c r="K865" s="7" t="s">
        <v>11</v>
      </c>
      <c r="M865" s="31" t="s">
        <v>1433</v>
      </c>
      <c r="N865" s="23" t="s">
        <v>1599</v>
      </c>
      <c r="O865" s="2" t="s">
        <v>1468</v>
      </c>
      <c r="P865" s="2" t="s">
        <v>1478</v>
      </c>
      <c r="Q865" s="45">
        <v>3</v>
      </c>
      <c r="R865" s="22">
        <f t="shared" si="116"/>
        <v>0</v>
      </c>
      <c r="S865" s="22">
        <f t="shared" si="117"/>
        <v>0</v>
      </c>
      <c r="T865" s="22" t="e">
        <f t="shared" si="118"/>
        <v>#N/A</v>
      </c>
      <c r="U865" s="22" t="e">
        <f t="shared" si="119"/>
        <v>#N/A</v>
      </c>
      <c r="V865" s="22">
        <f t="shared" si="120"/>
        <v>1</v>
      </c>
      <c r="W865" s="22">
        <f t="shared" si="121"/>
        <v>0</v>
      </c>
      <c r="X865" s="22">
        <f t="shared" si="122"/>
        <v>2.5067603355917374</v>
      </c>
      <c r="Y865" s="22" t="e">
        <f t="shared" si="123"/>
        <v>#N/A</v>
      </c>
    </row>
    <row r="866" spans="1:25" ht="45" x14ac:dyDescent="0.2">
      <c r="A866" s="47"/>
      <c r="B866" s="2" t="s">
        <v>876</v>
      </c>
      <c r="E866" s="34">
        <v>8.5</v>
      </c>
      <c r="F866" s="6">
        <v>2.9359073554865458</v>
      </c>
      <c r="G866" s="1">
        <v>2.4703909484371174</v>
      </c>
      <c r="H866" s="7">
        <v>1.1884383552101077</v>
      </c>
      <c r="I866" s="6">
        <v>0</v>
      </c>
      <c r="J866" s="1">
        <v>0</v>
      </c>
      <c r="K866" s="7" t="s">
        <v>11</v>
      </c>
      <c r="M866" s="1" t="s">
        <v>1434</v>
      </c>
      <c r="N866" s="23" t="s">
        <v>1598</v>
      </c>
      <c r="O866" s="2" t="s">
        <v>1468</v>
      </c>
      <c r="P866" s="2" t="s">
        <v>1478</v>
      </c>
      <c r="Q866" s="45">
        <v>3</v>
      </c>
      <c r="R866" s="22">
        <f t="shared" si="116"/>
        <v>0</v>
      </c>
      <c r="S866" s="22">
        <f t="shared" si="117"/>
        <v>0</v>
      </c>
      <c r="T866" s="22" t="e">
        <f t="shared" si="118"/>
        <v>#N/A</v>
      </c>
      <c r="U866" s="22" t="e">
        <f t="shared" si="119"/>
        <v>#N/A</v>
      </c>
      <c r="V866" s="22">
        <f t="shared" si="120"/>
        <v>1</v>
      </c>
      <c r="W866" s="22">
        <f t="shared" si="121"/>
        <v>0</v>
      </c>
      <c r="X866" s="22">
        <f t="shared" si="122"/>
        <v>2.4703909484371174</v>
      </c>
      <c r="Y866" s="22" t="e">
        <f t="shared" si="123"/>
        <v>#N/A</v>
      </c>
    </row>
    <row r="867" spans="1:25" ht="61" x14ac:dyDescent="0.2">
      <c r="A867" s="47"/>
      <c r="B867" s="2" t="s">
        <v>877</v>
      </c>
      <c r="E867" s="34">
        <v>7.5</v>
      </c>
      <c r="F867" s="6">
        <v>2.9316647147994264</v>
      </c>
      <c r="G867" s="1">
        <v>2.4374577822723924</v>
      </c>
      <c r="H867" s="7">
        <v>1.2027550737991839</v>
      </c>
      <c r="I867" s="6">
        <v>0</v>
      </c>
      <c r="J867" s="1">
        <v>0</v>
      </c>
      <c r="K867" s="7" t="s">
        <v>11</v>
      </c>
      <c r="M867" s="1" t="s">
        <v>1349</v>
      </c>
      <c r="N867" s="23" t="s">
        <v>1600</v>
      </c>
      <c r="O867" s="2" t="s">
        <v>1468</v>
      </c>
      <c r="P867" s="2" t="s">
        <v>1478</v>
      </c>
      <c r="Q867" s="45">
        <v>3</v>
      </c>
      <c r="R867" s="22">
        <f t="shared" si="116"/>
        <v>0</v>
      </c>
      <c r="S867" s="22">
        <f t="shared" si="117"/>
        <v>0</v>
      </c>
      <c r="T867" s="22" t="e">
        <f t="shared" si="118"/>
        <v>#N/A</v>
      </c>
      <c r="U867" s="22" t="e">
        <f t="shared" si="119"/>
        <v>#N/A</v>
      </c>
      <c r="V867" s="22">
        <f t="shared" si="120"/>
        <v>1</v>
      </c>
      <c r="W867" s="22">
        <f t="shared" si="121"/>
        <v>0</v>
      </c>
      <c r="X867" s="22">
        <f t="shared" si="122"/>
        <v>2.4374577822723924</v>
      </c>
      <c r="Y867" s="22" t="e">
        <f t="shared" si="123"/>
        <v>#N/A</v>
      </c>
    </row>
    <row r="868" spans="1:25" ht="45" x14ac:dyDescent="0.2">
      <c r="A868" s="47"/>
      <c r="B868" s="2" t="s">
        <v>878</v>
      </c>
      <c r="E868" s="34">
        <v>7.5</v>
      </c>
      <c r="F868" s="6">
        <v>3.1812734085582774</v>
      </c>
      <c r="G868" s="1">
        <v>2.648055071575393</v>
      </c>
      <c r="H868" s="7">
        <v>1.2013622536428821</v>
      </c>
      <c r="I868" s="6">
        <v>0</v>
      </c>
      <c r="J868" s="1">
        <v>0</v>
      </c>
      <c r="K868" s="7" t="s">
        <v>11</v>
      </c>
      <c r="M868" s="1" t="s">
        <v>1432</v>
      </c>
      <c r="N868" s="23" t="s">
        <v>1597</v>
      </c>
      <c r="O868" s="2" t="s">
        <v>1468</v>
      </c>
      <c r="P868" s="2" t="s">
        <v>1478</v>
      </c>
      <c r="Q868" s="45">
        <v>3</v>
      </c>
      <c r="R868" s="22">
        <f t="shared" si="116"/>
        <v>0</v>
      </c>
      <c r="S868" s="22">
        <f t="shared" si="117"/>
        <v>0</v>
      </c>
      <c r="T868" s="22" t="e">
        <f t="shared" si="118"/>
        <v>#N/A</v>
      </c>
      <c r="U868" s="22" t="e">
        <f t="shared" si="119"/>
        <v>#N/A</v>
      </c>
      <c r="V868" s="22">
        <f t="shared" si="120"/>
        <v>1</v>
      </c>
      <c r="W868" s="22">
        <f t="shared" si="121"/>
        <v>0</v>
      </c>
      <c r="X868" s="22">
        <f t="shared" si="122"/>
        <v>2.648055071575393</v>
      </c>
      <c r="Y868" s="22" t="e">
        <f t="shared" si="123"/>
        <v>#N/A</v>
      </c>
    </row>
    <row r="869" spans="1:25" x14ac:dyDescent="0.2">
      <c r="A869" s="47"/>
      <c r="B869" s="2" t="s">
        <v>879</v>
      </c>
      <c r="C869" s="34">
        <v>7.5</v>
      </c>
      <c r="F869" s="6">
        <v>3.0653078964436835</v>
      </c>
      <c r="G869" s="1">
        <v>2.507322159196939</v>
      </c>
      <c r="H869" s="7">
        <v>1.2225424982585642</v>
      </c>
      <c r="I869" s="6">
        <v>0</v>
      </c>
      <c r="J869" s="1">
        <v>0</v>
      </c>
      <c r="K869" s="7" t="s">
        <v>11</v>
      </c>
      <c r="L869" s="6" t="s">
        <v>1324</v>
      </c>
      <c r="P869" s="2" t="s">
        <v>1477</v>
      </c>
      <c r="Q869" s="45">
        <v>4</v>
      </c>
      <c r="R869" s="22">
        <f t="shared" si="116"/>
        <v>0</v>
      </c>
      <c r="S869" s="22">
        <f t="shared" si="117"/>
        <v>0</v>
      </c>
      <c r="T869" s="22" t="e">
        <f t="shared" si="118"/>
        <v>#N/A</v>
      </c>
      <c r="U869" s="22" t="e">
        <f t="shared" si="119"/>
        <v>#N/A</v>
      </c>
      <c r="V869" s="22">
        <f t="shared" si="120"/>
        <v>0</v>
      </c>
      <c r="W869" s="22">
        <f t="shared" si="121"/>
        <v>1</v>
      </c>
      <c r="X869" s="22" t="e">
        <f t="shared" si="122"/>
        <v>#N/A</v>
      </c>
      <c r="Y869" s="22">
        <f t="shared" si="123"/>
        <v>2.507322159196939</v>
      </c>
    </row>
    <row r="870" spans="1:25" x14ac:dyDescent="0.2">
      <c r="A870" s="47"/>
      <c r="B870" s="30" t="s">
        <v>880</v>
      </c>
      <c r="C870" s="35"/>
      <c r="D870" s="35"/>
      <c r="E870" s="35">
        <v>6.5</v>
      </c>
      <c r="F870" s="6">
        <v>3.1128961828175385</v>
      </c>
      <c r="G870" s="1">
        <v>2.5426369695590916</v>
      </c>
      <c r="H870" s="7">
        <v>1.2242786603379456</v>
      </c>
      <c r="I870" s="6" t="e">
        <v>#N/A</v>
      </c>
      <c r="J870" s="1" t="e">
        <v>#N/A</v>
      </c>
      <c r="K870" s="7" t="e">
        <v>#N/A</v>
      </c>
      <c r="P870" s="2" t="s">
        <v>1478</v>
      </c>
      <c r="Q870" s="45">
        <v>4</v>
      </c>
      <c r="R870" s="22">
        <f t="shared" si="116"/>
        <v>0</v>
      </c>
      <c r="S870" s="22">
        <f t="shared" si="117"/>
        <v>0</v>
      </c>
      <c r="T870" s="22" t="e">
        <f t="shared" si="118"/>
        <v>#N/A</v>
      </c>
      <c r="U870" s="22" t="e">
        <f t="shared" si="119"/>
        <v>#N/A</v>
      </c>
      <c r="V870" s="22">
        <f t="shared" si="120"/>
        <v>1</v>
      </c>
      <c r="W870" s="22">
        <f t="shared" si="121"/>
        <v>0</v>
      </c>
      <c r="X870" s="22">
        <f t="shared" si="122"/>
        <v>2.5426369695590916</v>
      </c>
      <c r="Y870" s="22" t="e">
        <f t="shared" si="123"/>
        <v>#N/A</v>
      </c>
    </row>
    <row r="871" spans="1:25" x14ac:dyDescent="0.2">
      <c r="A871" s="47"/>
      <c r="B871" s="2" t="s">
        <v>881</v>
      </c>
      <c r="E871" s="34">
        <f>5+3/1.92</f>
        <v>6.5625</v>
      </c>
      <c r="F871" s="6">
        <v>2.9076230842390838</v>
      </c>
      <c r="G871" s="1">
        <v>2.4197609058612404</v>
      </c>
      <c r="H871" s="7">
        <v>1.2016158609704473</v>
      </c>
      <c r="I871" s="6" t="e">
        <v>#N/A</v>
      </c>
      <c r="J871" s="1" t="e">
        <v>#N/A</v>
      </c>
      <c r="K871" s="7" t="e">
        <v>#N/A</v>
      </c>
      <c r="P871" s="2" t="s">
        <v>1478</v>
      </c>
      <c r="Q871" s="45">
        <v>4</v>
      </c>
      <c r="R871" s="22">
        <f t="shared" si="116"/>
        <v>0</v>
      </c>
      <c r="S871" s="22">
        <f t="shared" si="117"/>
        <v>0</v>
      </c>
      <c r="T871" s="22" t="e">
        <f t="shared" si="118"/>
        <v>#N/A</v>
      </c>
      <c r="U871" s="22" t="e">
        <f t="shared" si="119"/>
        <v>#N/A</v>
      </c>
      <c r="V871" s="22">
        <f t="shared" si="120"/>
        <v>1</v>
      </c>
      <c r="W871" s="22">
        <f t="shared" si="121"/>
        <v>0</v>
      </c>
      <c r="X871" s="22">
        <f t="shared" si="122"/>
        <v>2.4197609058612404</v>
      </c>
      <c r="Y871" s="22" t="e">
        <f t="shared" si="123"/>
        <v>#N/A</v>
      </c>
    </row>
    <row r="872" spans="1:25" ht="16" x14ac:dyDescent="0.2">
      <c r="A872" s="47"/>
      <c r="B872" s="2" t="s">
        <v>882</v>
      </c>
      <c r="E872" s="34">
        <v>6.5</v>
      </c>
      <c r="F872" s="6">
        <v>2.9854048301696041</v>
      </c>
      <c r="G872" s="1">
        <v>2.4372829291328184</v>
      </c>
      <c r="H872" s="7">
        <v>1.2248905510661443</v>
      </c>
      <c r="I872" s="6">
        <v>0</v>
      </c>
      <c r="J872" s="1">
        <v>0</v>
      </c>
      <c r="K872" s="7" t="s">
        <v>11</v>
      </c>
      <c r="M872" s="1" t="s">
        <v>1435</v>
      </c>
      <c r="N872" s="23" t="s">
        <v>1436</v>
      </c>
      <c r="O872" s="2" t="s">
        <v>1468</v>
      </c>
      <c r="P872" s="2" t="s">
        <v>1478</v>
      </c>
      <c r="Q872" s="45">
        <v>3</v>
      </c>
      <c r="R872" s="22">
        <f t="shared" si="116"/>
        <v>0</v>
      </c>
      <c r="S872" s="22">
        <f t="shared" si="117"/>
        <v>0</v>
      </c>
      <c r="T872" s="22" t="e">
        <f t="shared" si="118"/>
        <v>#N/A</v>
      </c>
      <c r="U872" s="22" t="e">
        <f t="shared" si="119"/>
        <v>#N/A</v>
      </c>
      <c r="V872" s="22">
        <f t="shared" si="120"/>
        <v>1</v>
      </c>
      <c r="W872" s="22">
        <f t="shared" si="121"/>
        <v>0</v>
      </c>
      <c r="X872" s="22">
        <f t="shared" si="122"/>
        <v>2.4372829291328184</v>
      </c>
      <c r="Y872" s="22" t="e">
        <f t="shared" si="123"/>
        <v>#N/A</v>
      </c>
    </row>
    <row r="873" spans="1:25" x14ac:dyDescent="0.2">
      <c r="A873" s="47"/>
      <c r="B873" s="2" t="s">
        <v>883</v>
      </c>
      <c r="E873" s="34">
        <v>6.5</v>
      </c>
      <c r="F873" s="6">
        <v>3.2145074272740453</v>
      </c>
      <c r="G873" s="1">
        <v>2.6202667180270027</v>
      </c>
      <c r="H873" s="7">
        <v>1.2267863439850473</v>
      </c>
      <c r="I873" s="6">
        <v>0</v>
      </c>
      <c r="J873" s="1">
        <v>0</v>
      </c>
      <c r="K873" s="7" t="s">
        <v>11</v>
      </c>
      <c r="L873" s="6" t="s">
        <v>1324</v>
      </c>
      <c r="O873" s="2" t="s">
        <v>1468</v>
      </c>
      <c r="P873" s="2" t="s">
        <v>1478</v>
      </c>
      <c r="Q873" s="45">
        <v>2</v>
      </c>
      <c r="R873" s="22">
        <f t="shared" si="116"/>
        <v>0</v>
      </c>
      <c r="S873" s="22">
        <f t="shared" si="117"/>
        <v>0</v>
      </c>
      <c r="T873" s="22" t="e">
        <f t="shared" si="118"/>
        <v>#N/A</v>
      </c>
      <c r="U873" s="22" t="e">
        <f t="shared" si="119"/>
        <v>#N/A</v>
      </c>
      <c r="V873" s="22">
        <f t="shared" si="120"/>
        <v>1</v>
      </c>
      <c r="W873" s="22">
        <f t="shared" si="121"/>
        <v>0</v>
      </c>
      <c r="X873" s="22">
        <f t="shared" si="122"/>
        <v>2.6202667180270027</v>
      </c>
      <c r="Y873" s="22" t="e">
        <f t="shared" si="123"/>
        <v>#N/A</v>
      </c>
    </row>
    <row r="874" spans="1:25" ht="45" x14ac:dyDescent="0.2">
      <c r="A874" s="47"/>
      <c r="B874" s="2" t="s">
        <v>884</v>
      </c>
      <c r="E874" s="34">
        <v>6.5</v>
      </c>
      <c r="F874" s="6">
        <v>3.116219584689115</v>
      </c>
      <c r="G874" s="1">
        <v>2.5454075955728581</v>
      </c>
      <c r="H874" s="7">
        <v>1.2242517033849709</v>
      </c>
      <c r="I874" s="6">
        <v>0</v>
      </c>
      <c r="J874" s="1">
        <v>0</v>
      </c>
      <c r="K874" s="7" t="s">
        <v>11</v>
      </c>
      <c r="M874" s="1" t="s">
        <v>1432</v>
      </c>
      <c r="N874" s="23" t="s">
        <v>1597</v>
      </c>
      <c r="O874" s="2" t="s">
        <v>1468</v>
      </c>
      <c r="P874" s="2" t="s">
        <v>1478</v>
      </c>
      <c r="Q874" s="45">
        <v>3</v>
      </c>
      <c r="R874" s="22">
        <f t="shared" si="116"/>
        <v>0</v>
      </c>
      <c r="S874" s="22">
        <f t="shared" si="117"/>
        <v>0</v>
      </c>
      <c r="T874" s="22" t="e">
        <f t="shared" si="118"/>
        <v>#N/A</v>
      </c>
      <c r="U874" s="22" t="e">
        <f t="shared" si="119"/>
        <v>#N/A</v>
      </c>
      <c r="V874" s="22">
        <f t="shared" si="120"/>
        <v>1</v>
      </c>
      <c r="W874" s="22">
        <f t="shared" si="121"/>
        <v>0</v>
      </c>
      <c r="X874" s="22">
        <f t="shared" si="122"/>
        <v>2.5454075955728581</v>
      </c>
      <c r="Y874" s="22" t="e">
        <f t="shared" si="123"/>
        <v>#N/A</v>
      </c>
    </row>
    <row r="875" spans="1:25" ht="48" x14ac:dyDescent="0.2">
      <c r="A875" s="47"/>
      <c r="B875" s="2" t="s">
        <v>885</v>
      </c>
      <c r="E875" s="34">
        <v>5.5</v>
      </c>
      <c r="F875" s="6">
        <v>3.1176337982514881</v>
      </c>
      <c r="G875" s="1">
        <v>2.5460831780599786</v>
      </c>
      <c r="H875" s="7">
        <v>1.2244823048660218</v>
      </c>
      <c r="I875" s="6">
        <v>0</v>
      </c>
      <c r="J875" s="1">
        <v>0</v>
      </c>
      <c r="K875" s="7" t="s">
        <v>11</v>
      </c>
      <c r="M875" s="1" t="s">
        <v>1432</v>
      </c>
      <c r="N875" s="23" t="s">
        <v>1601</v>
      </c>
      <c r="O875" s="2" t="s">
        <v>1468</v>
      </c>
      <c r="P875" s="2" t="s">
        <v>1477</v>
      </c>
      <c r="Q875" s="45">
        <v>3</v>
      </c>
      <c r="R875" s="22">
        <f t="shared" si="116"/>
        <v>0</v>
      </c>
      <c r="S875" s="22">
        <f t="shared" si="117"/>
        <v>0</v>
      </c>
      <c r="T875" s="22" t="e">
        <f t="shared" si="118"/>
        <v>#N/A</v>
      </c>
      <c r="U875" s="22" t="e">
        <f t="shared" si="119"/>
        <v>#N/A</v>
      </c>
      <c r="V875" s="22">
        <f t="shared" si="120"/>
        <v>0</v>
      </c>
      <c r="W875" s="22">
        <f t="shared" si="121"/>
        <v>1</v>
      </c>
      <c r="X875" s="22" t="e">
        <f t="shared" si="122"/>
        <v>#N/A</v>
      </c>
      <c r="Y875" s="22">
        <f t="shared" si="123"/>
        <v>2.5460831780599786</v>
      </c>
    </row>
    <row r="876" spans="1:25" ht="45" x14ac:dyDescent="0.2">
      <c r="A876" s="47"/>
      <c r="B876" s="2" t="s">
        <v>886</v>
      </c>
      <c r="E876" s="34">
        <v>6.5</v>
      </c>
      <c r="F876" s="6">
        <v>3.1692525932781064</v>
      </c>
      <c r="G876" s="1">
        <v>2.5915314604302995</v>
      </c>
      <c r="H876" s="7">
        <v>1.222926536555293</v>
      </c>
      <c r="I876" s="6">
        <v>0</v>
      </c>
      <c r="J876" s="1">
        <v>0</v>
      </c>
      <c r="K876" s="7" t="s">
        <v>11</v>
      </c>
      <c r="M876" s="1" t="s">
        <v>1349</v>
      </c>
      <c r="N876" s="23" t="s">
        <v>1602</v>
      </c>
      <c r="O876" s="2" t="s">
        <v>1468</v>
      </c>
      <c r="P876" s="2" t="s">
        <v>1477</v>
      </c>
      <c r="Q876" s="45">
        <v>3</v>
      </c>
      <c r="R876" s="22">
        <f t="shared" si="116"/>
        <v>0</v>
      </c>
      <c r="S876" s="22">
        <f t="shared" si="117"/>
        <v>0</v>
      </c>
      <c r="T876" s="22" t="e">
        <f t="shared" si="118"/>
        <v>#N/A</v>
      </c>
      <c r="U876" s="22" t="e">
        <f t="shared" si="119"/>
        <v>#N/A</v>
      </c>
      <c r="V876" s="22">
        <f t="shared" si="120"/>
        <v>0</v>
      </c>
      <c r="W876" s="22">
        <f t="shared" si="121"/>
        <v>1</v>
      </c>
      <c r="X876" s="22" t="e">
        <f t="shared" si="122"/>
        <v>#N/A</v>
      </c>
      <c r="Y876" s="22">
        <f t="shared" si="123"/>
        <v>2.5915314604302995</v>
      </c>
    </row>
    <row r="877" spans="1:25" x14ac:dyDescent="0.2">
      <c r="A877" s="47"/>
      <c r="B877" s="2" t="s">
        <v>887</v>
      </c>
      <c r="E877" s="34">
        <v>4.5</v>
      </c>
      <c r="F877" s="6">
        <v>3.1218764389386076</v>
      </c>
      <c r="G877" s="1">
        <v>2.5521368355948315</v>
      </c>
      <c r="H877" s="7">
        <v>1.223240225758109</v>
      </c>
      <c r="I877" s="6" t="e">
        <v>#N/A</v>
      </c>
      <c r="J877" s="1" t="e">
        <v>#N/A</v>
      </c>
      <c r="K877" s="7" t="e">
        <v>#N/A</v>
      </c>
      <c r="P877" s="2" t="s">
        <v>1478</v>
      </c>
      <c r="Q877" s="45">
        <v>4</v>
      </c>
      <c r="R877" s="22">
        <f t="shared" si="116"/>
        <v>0</v>
      </c>
      <c r="S877" s="22">
        <f t="shared" si="117"/>
        <v>0</v>
      </c>
      <c r="T877" s="22" t="e">
        <f t="shared" si="118"/>
        <v>#N/A</v>
      </c>
      <c r="U877" s="22" t="e">
        <f t="shared" si="119"/>
        <v>#N/A</v>
      </c>
      <c r="V877" s="22">
        <f t="shared" si="120"/>
        <v>1</v>
      </c>
      <c r="W877" s="22">
        <f t="shared" si="121"/>
        <v>0</v>
      </c>
      <c r="X877" s="22">
        <f t="shared" si="122"/>
        <v>2.5521368355948315</v>
      </c>
      <c r="Y877" s="22" t="e">
        <f t="shared" si="123"/>
        <v>#N/A</v>
      </c>
    </row>
    <row r="878" spans="1:25" x14ac:dyDescent="0.2">
      <c r="A878" s="47"/>
      <c r="B878" s="30" t="s">
        <v>888</v>
      </c>
      <c r="C878" s="35"/>
      <c r="D878" s="35"/>
      <c r="E878" s="35">
        <v>4.5</v>
      </c>
      <c r="F878" s="6">
        <v>3.1204622253762344</v>
      </c>
      <c r="G878" s="1">
        <v>2.554541163810049</v>
      </c>
      <c r="H878" s="7">
        <v>1.2215353072338537</v>
      </c>
      <c r="I878" s="6" t="e">
        <v>#N/A</v>
      </c>
      <c r="J878" s="1" t="e">
        <v>#N/A</v>
      </c>
      <c r="K878" s="7" t="e">
        <v>#N/A</v>
      </c>
      <c r="P878" s="2" t="s">
        <v>1478</v>
      </c>
      <c r="Q878" s="45">
        <v>4</v>
      </c>
      <c r="R878" s="22">
        <f t="shared" si="116"/>
        <v>0</v>
      </c>
      <c r="S878" s="22">
        <f t="shared" si="117"/>
        <v>0</v>
      </c>
      <c r="T878" s="22" t="e">
        <f t="shared" si="118"/>
        <v>#N/A</v>
      </c>
      <c r="U878" s="22" t="e">
        <f t="shared" si="119"/>
        <v>#N/A</v>
      </c>
      <c r="V878" s="22">
        <f t="shared" si="120"/>
        <v>1</v>
      </c>
      <c r="W878" s="22">
        <f t="shared" si="121"/>
        <v>0</v>
      </c>
      <c r="X878" s="22">
        <f t="shared" si="122"/>
        <v>2.554541163810049</v>
      </c>
      <c r="Y878" s="22" t="e">
        <f t="shared" si="123"/>
        <v>#N/A</v>
      </c>
    </row>
    <row r="879" spans="1:25" ht="32" x14ac:dyDescent="0.2">
      <c r="A879" s="47"/>
      <c r="B879" s="2" t="s">
        <v>889</v>
      </c>
      <c r="E879" s="35">
        <v>4.5</v>
      </c>
      <c r="F879" s="6">
        <v>3.1094313595897245</v>
      </c>
      <c r="G879" s="1">
        <v>2.53686347082945</v>
      </c>
      <c r="H879" s="7">
        <v>1.2256991341252861</v>
      </c>
      <c r="I879" s="6">
        <v>0</v>
      </c>
      <c r="J879" s="1">
        <v>0</v>
      </c>
      <c r="K879" s="7" t="s">
        <v>11</v>
      </c>
      <c r="M879" s="1" t="s">
        <v>1356</v>
      </c>
      <c r="N879" s="23" t="s">
        <v>1437</v>
      </c>
      <c r="O879" s="2" t="s">
        <v>1468</v>
      </c>
      <c r="P879" s="2" t="s">
        <v>1478</v>
      </c>
      <c r="Q879" s="45">
        <v>3</v>
      </c>
      <c r="R879" s="22">
        <f t="shared" si="116"/>
        <v>0</v>
      </c>
      <c r="S879" s="22">
        <f t="shared" si="117"/>
        <v>0</v>
      </c>
      <c r="T879" s="22" t="e">
        <f t="shared" si="118"/>
        <v>#N/A</v>
      </c>
      <c r="U879" s="22" t="e">
        <f t="shared" si="119"/>
        <v>#N/A</v>
      </c>
      <c r="V879" s="22">
        <f t="shared" si="120"/>
        <v>1</v>
      </c>
      <c r="W879" s="22">
        <f t="shared" si="121"/>
        <v>0</v>
      </c>
      <c r="X879" s="22">
        <f t="shared" si="122"/>
        <v>2.53686347082945</v>
      </c>
      <c r="Y879" s="22" t="e">
        <f t="shared" si="123"/>
        <v>#N/A</v>
      </c>
    </row>
    <row r="880" spans="1:25" ht="32" x14ac:dyDescent="0.2">
      <c r="A880" s="47"/>
      <c r="B880" s="2" t="s">
        <v>890</v>
      </c>
      <c r="E880" s="35">
        <v>4.5</v>
      </c>
      <c r="F880" s="6">
        <v>3.1289475067504728</v>
      </c>
      <c r="G880" s="1">
        <v>2.556007095549619</v>
      </c>
      <c r="H880" s="7">
        <v>1.2241544681931542</v>
      </c>
      <c r="I880" s="6" t="e">
        <v>#N/A</v>
      </c>
      <c r="J880" s="1" t="e">
        <v>#N/A</v>
      </c>
      <c r="K880" s="7" t="e">
        <v>#N/A</v>
      </c>
      <c r="M880" s="1" t="s">
        <v>1349</v>
      </c>
      <c r="N880" s="23" t="s">
        <v>1438</v>
      </c>
      <c r="O880" s="2" t="s">
        <v>1468</v>
      </c>
      <c r="P880" s="2" t="s">
        <v>1478</v>
      </c>
      <c r="Q880" s="45">
        <v>3</v>
      </c>
      <c r="R880" s="22">
        <f t="shared" si="116"/>
        <v>0</v>
      </c>
      <c r="S880" s="22">
        <f t="shared" si="117"/>
        <v>0</v>
      </c>
      <c r="T880" s="22" t="e">
        <f t="shared" si="118"/>
        <v>#N/A</v>
      </c>
      <c r="U880" s="22" t="e">
        <f t="shared" si="119"/>
        <v>#N/A</v>
      </c>
      <c r="V880" s="22">
        <f t="shared" si="120"/>
        <v>1</v>
      </c>
      <c r="W880" s="22">
        <f t="shared" si="121"/>
        <v>0</v>
      </c>
      <c r="X880" s="22">
        <f t="shared" si="122"/>
        <v>2.556007095549619</v>
      </c>
      <c r="Y880" s="22" t="e">
        <f t="shared" si="123"/>
        <v>#N/A</v>
      </c>
    </row>
    <row r="881" spans="1:25" ht="45" x14ac:dyDescent="0.2">
      <c r="A881" s="47"/>
      <c r="B881" s="2" t="s">
        <v>891</v>
      </c>
      <c r="E881" s="34">
        <v>5.5</v>
      </c>
      <c r="F881" s="6">
        <v>3.230629461885099</v>
      </c>
      <c r="G881" s="1">
        <v>2.6527965485842686</v>
      </c>
      <c r="H881" s="7">
        <v>1.2178202899160155</v>
      </c>
      <c r="I881" s="6">
        <v>0</v>
      </c>
      <c r="J881" s="1">
        <v>0</v>
      </c>
      <c r="K881" s="7" t="s">
        <v>11</v>
      </c>
      <c r="M881" s="1" t="s">
        <v>1432</v>
      </c>
      <c r="N881" s="23" t="s">
        <v>1597</v>
      </c>
      <c r="O881" s="2" t="s">
        <v>1468</v>
      </c>
      <c r="P881" s="2" t="s">
        <v>1477</v>
      </c>
      <c r="Q881" s="45">
        <v>3</v>
      </c>
      <c r="R881" s="22">
        <f t="shared" si="116"/>
        <v>0</v>
      </c>
      <c r="S881" s="22">
        <f t="shared" si="117"/>
        <v>0</v>
      </c>
      <c r="T881" s="22" t="e">
        <f t="shared" si="118"/>
        <v>#N/A</v>
      </c>
      <c r="U881" s="22" t="e">
        <f t="shared" si="119"/>
        <v>#N/A</v>
      </c>
      <c r="V881" s="22">
        <f t="shared" si="120"/>
        <v>0</v>
      </c>
      <c r="W881" s="22">
        <f t="shared" si="121"/>
        <v>1</v>
      </c>
      <c r="X881" s="22" t="e">
        <f t="shared" si="122"/>
        <v>#N/A</v>
      </c>
      <c r="Y881" s="22">
        <f t="shared" si="123"/>
        <v>2.6527965485842686</v>
      </c>
    </row>
    <row r="882" spans="1:25" x14ac:dyDescent="0.2">
      <c r="A882" s="47"/>
      <c r="B882" s="2" t="s">
        <v>892</v>
      </c>
      <c r="E882" s="34">
        <f>4+3/1.89</f>
        <v>5.587301587301587</v>
      </c>
      <c r="F882" s="6">
        <v>3.2439937800495242</v>
      </c>
      <c r="G882" s="1">
        <v>2.6657074348291645</v>
      </c>
      <c r="H882" s="7">
        <v>1.2169354137159543</v>
      </c>
      <c r="I882" s="6" t="e">
        <v>#N/A</v>
      </c>
      <c r="J882" s="1" t="e">
        <v>#N/A</v>
      </c>
      <c r="K882" s="7" t="e">
        <v>#N/A</v>
      </c>
      <c r="P882" s="2" t="s">
        <v>1477</v>
      </c>
      <c r="Q882" s="45">
        <v>4</v>
      </c>
      <c r="R882" s="22">
        <f t="shared" si="116"/>
        <v>0</v>
      </c>
      <c r="S882" s="22">
        <f t="shared" si="117"/>
        <v>0</v>
      </c>
      <c r="T882" s="22" t="e">
        <f t="shared" si="118"/>
        <v>#N/A</v>
      </c>
      <c r="U882" s="22" t="e">
        <f t="shared" si="119"/>
        <v>#N/A</v>
      </c>
      <c r="V882" s="22">
        <f t="shared" si="120"/>
        <v>0</v>
      </c>
      <c r="W882" s="22">
        <f t="shared" si="121"/>
        <v>1</v>
      </c>
      <c r="X882" s="22" t="e">
        <f t="shared" si="122"/>
        <v>#N/A</v>
      </c>
      <c r="Y882" s="22">
        <f t="shared" si="123"/>
        <v>2.6657074348291645</v>
      </c>
    </row>
    <row r="883" spans="1:25" x14ac:dyDescent="0.2">
      <c r="A883" s="47"/>
      <c r="B883" s="2" t="s">
        <v>893</v>
      </c>
      <c r="E883" s="34">
        <f>4+3/2.1</f>
        <v>5.4285714285714288</v>
      </c>
      <c r="F883" s="6">
        <v>3.230629461885099</v>
      </c>
      <c r="G883" s="1">
        <v>2.6925553638705053</v>
      </c>
      <c r="H883" s="7">
        <v>1.1998377100187536</v>
      </c>
      <c r="I883" s="6" t="e">
        <v>#N/A</v>
      </c>
      <c r="J883" s="1" t="e">
        <v>#N/A</v>
      </c>
      <c r="K883" s="7" t="e">
        <v>#N/A</v>
      </c>
      <c r="P883" s="2" t="s">
        <v>1477</v>
      </c>
      <c r="Q883" s="45">
        <v>4</v>
      </c>
      <c r="R883" s="22">
        <f t="shared" si="116"/>
        <v>0</v>
      </c>
      <c r="S883" s="22">
        <f t="shared" si="117"/>
        <v>0</v>
      </c>
      <c r="T883" s="22" t="e">
        <f t="shared" si="118"/>
        <v>#N/A</v>
      </c>
      <c r="U883" s="22" t="e">
        <f t="shared" si="119"/>
        <v>#N/A</v>
      </c>
      <c r="V883" s="22">
        <f t="shared" si="120"/>
        <v>0</v>
      </c>
      <c r="W883" s="22">
        <f t="shared" si="121"/>
        <v>1</v>
      </c>
      <c r="X883" s="22" t="e">
        <f t="shared" si="122"/>
        <v>#N/A</v>
      </c>
      <c r="Y883" s="22">
        <f t="shared" si="123"/>
        <v>2.6925553638705053</v>
      </c>
    </row>
    <row r="884" spans="1:25" x14ac:dyDescent="0.2">
      <c r="A884" s="47"/>
      <c r="B884" s="2" t="s">
        <v>894</v>
      </c>
      <c r="E884" s="34">
        <v>5.5</v>
      </c>
      <c r="F884" s="6">
        <v>3.1091485168772497</v>
      </c>
      <c r="G884" s="1">
        <v>2.5460199272283792</v>
      </c>
      <c r="H884" s="7">
        <v>1.2211799615653038</v>
      </c>
      <c r="I884" s="6">
        <v>0</v>
      </c>
      <c r="J884" s="1">
        <v>0</v>
      </c>
      <c r="K884" s="7" t="s">
        <v>11</v>
      </c>
      <c r="L884" s="6" t="s">
        <v>1324</v>
      </c>
      <c r="O884" s="2" t="s">
        <v>1468</v>
      </c>
      <c r="P884" s="2" t="s">
        <v>1478</v>
      </c>
      <c r="Q884" s="45">
        <v>2</v>
      </c>
      <c r="R884" s="22">
        <f t="shared" si="116"/>
        <v>0</v>
      </c>
      <c r="S884" s="22">
        <f t="shared" si="117"/>
        <v>0</v>
      </c>
      <c r="T884" s="22" t="e">
        <f t="shared" si="118"/>
        <v>#N/A</v>
      </c>
      <c r="U884" s="22" t="e">
        <f t="shared" si="119"/>
        <v>#N/A</v>
      </c>
      <c r="V884" s="22">
        <f t="shared" si="120"/>
        <v>1</v>
      </c>
      <c r="W884" s="22">
        <f t="shared" si="121"/>
        <v>0</v>
      </c>
      <c r="X884" s="22">
        <f t="shared" si="122"/>
        <v>2.5460199272283792</v>
      </c>
      <c r="Y884" s="22" t="e">
        <f t="shared" si="123"/>
        <v>#N/A</v>
      </c>
    </row>
    <row r="885" spans="1:25" ht="45" x14ac:dyDescent="0.2">
      <c r="A885" s="47"/>
      <c r="B885" s="2" t="s">
        <v>895</v>
      </c>
      <c r="E885" s="34">
        <v>5.5</v>
      </c>
      <c r="F885" s="6">
        <v>3.0066180336052</v>
      </c>
      <c r="G885" s="1">
        <v>2.492392866494975</v>
      </c>
      <c r="H885" s="7">
        <v>1.2063178618519215</v>
      </c>
      <c r="I885" s="6">
        <v>0</v>
      </c>
      <c r="J885" s="1">
        <v>0</v>
      </c>
      <c r="K885" s="7" t="s">
        <v>11</v>
      </c>
      <c r="M885" s="1" t="s">
        <v>1349</v>
      </c>
      <c r="N885" s="23" t="s">
        <v>1603</v>
      </c>
      <c r="O885" s="2" t="s">
        <v>1468</v>
      </c>
      <c r="P885" s="2" t="s">
        <v>1478</v>
      </c>
      <c r="Q885" s="45">
        <v>3</v>
      </c>
      <c r="R885" s="22">
        <f t="shared" si="116"/>
        <v>0</v>
      </c>
      <c r="S885" s="22">
        <f t="shared" si="117"/>
        <v>0</v>
      </c>
      <c r="T885" s="22" t="e">
        <f t="shared" si="118"/>
        <v>#N/A</v>
      </c>
      <c r="U885" s="22" t="e">
        <f t="shared" si="119"/>
        <v>#N/A</v>
      </c>
      <c r="V885" s="22">
        <f t="shared" si="120"/>
        <v>1</v>
      </c>
      <c r="W885" s="22">
        <f t="shared" si="121"/>
        <v>0</v>
      </c>
      <c r="X885" s="22">
        <f t="shared" si="122"/>
        <v>2.492392866494975</v>
      </c>
      <c r="Y885" s="22" t="e">
        <f t="shared" si="123"/>
        <v>#N/A</v>
      </c>
    </row>
    <row r="886" spans="1:25" ht="45" x14ac:dyDescent="0.2">
      <c r="A886" s="47"/>
      <c r="B886" s="2" t="s">
        <v>896</v>
      </c>
      <c r="E886" s="34">
        <v>5.5</v>
      </c>
      <c r="F886" s="6">
        <v>3.2392561646155746</v>
      </c>
      <c r="G886" s="1">
        <v>2.6784793609714916</v>
      </c>
      <c r="H886" s="7">
        <v>1.2093638695952795</v>
      </c>
      <c r="I886" s="6">
        <v>0</v>
      </c>
      <c r="J886" s="1">
        <v>0</v>
      </c>
      <c r="K886" s="7" t="s">
        <v>11</v>
      </c>
      <c r="M886" s="1" t="s">
        <v>1432</v>
      </c>
      <c r="N886" s="23" t="s">
        <v>1597</v>
      </c>
      <c r="O886" s="2" t="s">
        <v>1468</v>
      </c>
      <c r="P886" s="2" t="s">
        <v>1478</v>
      </c>
      <c r="Q886" s="45">
        <v>3</v>
      </c>
      <c r="R886" s="22">
        <f t="shared" si="116"/>
        <v>0</v>
      </c>
      <c r="S886" s="22">
        <f t="shared" si="117"/>
        <v>0</v>
      </c>
      <c r="T886" s="22" t="e">
        <f t="shared" si="118"/>
        <v>#N/A</v>
      </c>
      <c r="U886" s="22" t="e">
        <f t="shared" si="119"/>
        <v>#N/A</v>
      </c>
      <c r="V886" s="22">
        <f t="shared" si="120"/>
        <v>1</v>
      </c>
      <c r="W886" s="22">
        <f t="shared" si="121"/>
        <v>0</v>
      </c>
      <c r="X886" s="22">
        <f t="shared" si="122"/>
        <v>2.6784793609714916</v>
      </c>
      <c r="Y886" s="22" t="e">
        <f t="shared" si="123"/>
        <v>#N/A</v>
      </c>
    </row>
    <row r="887" spans="1:25" ht="48" x14ac:dyDescent="0.2">
      <c r="A887" s="47"/>
      <c r="B887" s="2" t="s">
        <v>897</v>
      </c>
      <c r="C887" s="34">
        <v>7.5</v>
      </c>
      <c r="F887" s="6">
        <v>3.0285383438219835</v>
      </c>
      <c r="G887" s="1">
        <v>2.5104288981168139</v>
      </c>
      <c r="H887" s="7">
        <v>1.2063828400373446</v>
      </c>
      <c r="I887" s="6">
        <v>0</v>
      </c>
      <c r="J887" s="1">
        <v>0</v>
      </c>
      <c r="K887" s="7" t="s">
        <v>11</v>
      </c>
      <c r="M887" s="1" t="s">
        <v>1432</v>
      </c>
      <c r="N887" s="23" t="s">
        <v>1604</v>
      </c>
      <c r="O887" s="2" t="s">
        <v>1468</v>
      </c>
      <c r="P887" s="2" t="s">
        <v>1478</v>
      </c>
      <c r="Q887" s="45">
        <v>3</v>
      </c>
      <c r="R887" s="22">
        <f t="shared" si="116"/>
        <v>0</v>
      </c>
      <c r="S887" s="22">
        <f t="shared" si="117"/>
        <v>0</v>
      </c>
      <c r="T887" s="22" t="e">
        <f t="shared" si="118"/>
        <v>#N/A</v>
      </c>
      <c r="U887" s="22" t="e">
        <f t="shared" si="119"/>
        <v>#N/A</v>
      </c>
      <c r="V887" s="22">
        <f t="shared" si="120"/>
        <v>1</v>
      </c>
      <c r="W887" s="22">
        <f t="shared" si="121"/>
        <v>0</v>
      </c>
      <c r="X887" s="22">
        <f t="shared" si="122"/>
        <v>2.5104288981168139</v>
      </c>
      <c r="Y887" s="22" t="e">
        <f t="shared" si="123"/>
        <v>#N/A</v>
      </c>
    </row>
    <row r="888" spans="1:25" x14ac:dyDescent="0.2">
      <c r="A888" s="47"/>
      <c r="B888" s="2" t="s">
        <v>898</v>
      </c>
      <c r="C888" s="34">
        <v>7.5</v>
      </c>
      <c r="F888" s="6">
        <v>2.9316647147994264</v>
      </c>
      <c r="G888" s="1">
        <v>2.4607713218096885</v>
      </c>
      <c r="H888" s="7">
        <v>1.1913600783690197</v>
      </c>
      <c r="I888" s="6">
        <v>0</v>
      </c>
      <c r="J888" s="1">
        <v>0</v>
      </c>
      <c r="K888" s="7" t="s">
        <v>11</v>
      </c>
      <c r="L888" s="6" t="s">
        <v>1324</v>
      </c>
      <c r="O888" s="2" t="s">
        <v>1468</v>
      </c>
      <c r="P888" s="2" t="s">
        <v>1478</v>
      </c>
      <c r="Q888" s="45">
        <v>2</v>
      </c>
      <c r="R888" s="22">
        <f t="shared" si="116"/>
        <v>0</v>
      </c>
      <c r="S888" s="22">
        <f t="shared" si="117"/>
        <v>0</v>
      </c>
      <c r="T888" s="22" t="e">
        <f t="shared" si="118"/>
        <v>#N/A</v>
      </c>
      <c r="U888" s="22" t="e">
        <f t="shared" si="119"/>
        <v>#N/A</v>
      </c>
      <c r="V888" s="22">
        <f t="shared" si="120"/>
        <v>1</v>
      </c>
      <c r="W888" s="22">
        <f t="shared" si="121"/>
        <v>0</v>
      </c>
      <c r="X888" s="22">
        <f t="shared" si="122"/>
        <v>2.4607713218096885</v>
      </c>
      <c r="Y888" s="22" t="e">
        <f t="shared" si="123"/>
        <v>#N/A</v>
      </c>
    </row>
    <row r="889" spans="1:25" ht="45" x14ac:dyDescent="0.2">
      <c r="A889" s="47"/>
      <c r="B889" s="2" t="s">
        <v>899</v>
      </c>
      <c r="C889" s="34">
        <v>6.5</v>
      </c>
      <c r="F889" s="6">
        <v>3.1621815254662411</v>
      </c>
      <c r="G889" s="1">
        <v>2.6293998073858984</v>
      </c>
      <c r="H889" s="7">
        <v>1.2026248410697287</v>
      </c>
      <c r="I889" s="6">
        <v>0</v>
      </c>
      <c r="J889" s="1">
        <v>0</v>
      </c>
      <c r="K889" s="7" t="s">
        <v>11</v>
      </c>
      <c r="M889" s="1" t="s">
        <v>1349</v>
      </c>
      <c r="N889" s="23" t="s">
        <v>1597</v>
      </c>
      <c r="P889" s="2" t="s">
        <v>1477</v>
      </c>
      <c r="Q889" s="45">
        <v>3</v>
      </c>
      <c r="R889" s="22">
        <f t="shared" si="116"/>
        <v>0</v>
      </c>
      <c r="S889" s="22">
        <f t="shared" si="117"/>
        <v>0</v>
      </c>
      <c r="T889" s="22" t="e">
        <f t="shared" si="118"/>
        <v>#N/A</v>
      </c>
      <c r="U889" s="22" t="e">
        <f t="shared" si="119"/>
        <v>#N/A</v>
      </c>
      <c r="V889" s="22">
        <f t="shared" si="120"/>
        <v>0</v>
      </c>
      <c r="W889" s="22">
        <f t="shared" si="121"/>
        <v>1</v>
      </c>
      <c r="X889" s="22" t="e">
        <f t="shared" si="122"/>
        <v>#N/A</v>
      </c>
      <c r="Y889" s="22">
        <f t="shared" si="123"/>
        <v>2.6293998073858984</v>
      </c>
    </row>
    <row r="890" spans="1:25" x14ac:dyDescent="0.2">
      <c r="A890" s="47"/>
      <c r="B890" s="2" t="s">
        <v>900</v>
      </c>
      <c r="E890" s="34">
        <v>8</v>
      </c>
      <c r="F890" s="6">
        <v>2.9574034016346169</v>
      </c>
      <c r="G890" s="1">
        <v>2.4332812132435495</v>
      </c>
      <c r="H890" s="7">
        <v>1.2153972938016546</v>
      </c>
      <c r="I890" s="6">
        <v>0</v>
      </c>
      <c r="J890" s="1">
        <v>0</v>
      </c>
      <c r="K890" s="7" t="s">
        <v>11</v>
      </c>
      <c r="L890" s="6" t="s">
        <v>1324</v>
      </c>
      <c r="O890" s="2" t="s">
        <v>1480</v>
      </c>
      <c r="P890" s="2" t="s">
        <v>1478</v>
      </c>
      <c r="Q890" s="45">
        <v>4</v>
      </c>
      <c r="R890" s="22">
        <f t="shared" si="116"/>
        <v>0</v>
      </c>
      <c r="S890" s="22">
        <f t="shared" si="117"/>
        <v>0</v>
      </c>
      <c r="T890" s="22" t="e">
        <f t="shared" si="118"/>
        <v>#N/A</v>
      </c>
      <c r="U890" s="22" t="e">
        <f t="shared" si="119"/>
        <v>#N/A</v>
      </c>
      <c r="V890" s="22">
        <f t="shared" si="120"/>
        <v>1</v>
      </c>
      <c r="W890" s="22">
        <f t="shared" si="121"/>
        <v>0</v>
      </c>
      <c r="X890" s="22">
        <f t="shared" si="122"/>
        <v>2.4332812132435495</v>
      </c>
      <c r="Y890" s="22" t="e">
        <f t="shared" si="123"/>
        <v>#N/A</v>
      </c>
    </row>
    <row r="891" spans="1:25" x14ac:dyDescent="0.2">
      <c r="A891" s="47"/>
      <c r="B891" s="2" t="s">
        <v>901</v>
      </c>
      <c r="E891" s="34">
        <v>8</v>
      </c>
      <c r="F891" s="6">
        <v>2.8528223086971263</v>
      </c>
      <c r="G891" s="1">
        <v>2.4636871155089888</v>
      </c>
      <c r="H891" s="7">
        <v>1.1579483006338422</v>
      </c>
      <c r="I891" s="6">
        <v>0</v>
      </c>
      <c r="J891" s="1">
        <v>0</v>
      </c>
      <c r="K891" s="7" t="s">
        <v>11</v>
      </c>
      <c r="L891" s="6" t="s">
        <v>1324</v>
      </c>
      <c r="O891" s="2" t="s">
        <v>1307</v>
      </c>
      <c r="P891" s="2" t="s">
        <v>1307</v>
      </c>
      <c r="Q891" s="45">
        <v>2</v>
      </c>
      <c r="R891" s="22">
        <f t="shared" si="116"/>
        <v>0</v>
      </c>
      <c r="S891" s="22">
        <f t="shared" si="117"/>
        <v>1</v>
      </c>
      <c r="T891" s="22" t="e">
        <f t="shared" si="118"/>
        <v>#N/A</v>
      </c>
      <c r="U891" s="22">
        <f t="shared" si="119"/>
        <v>2.4636871155089888</v>
      </c>
      <c r="V891" s="22">
        <f t="shared" si="120"/>
        <v>0</v>
      </c>
      <c r="W891" s="22">
        <f t="shared" si="121"/>
        <v>1</v>
      </c>
      <c r="X891" s="22" t="e">
        <f t="shared" si="122"/>
        <v>#N/A</v>
      </c>
      <c r="Y891" s="22">
        <f t="shared" si="123"/>
        <v>2.4636871155089888</v>
      </c>
    </row>
    <row r="892" spans="1:25" ht="32" x14ac:dyDescent="0.2">
      <c r="A892" s="47"/>
      <c r="B892" s="2" t="s">
        <v>902</v>
      </c>
      <c r="E892" s="34">
        <v>8</v>
      </c>
      <c r="F892" s="6">
        <v>2.8588327163372118</v>
      </c>
      <c r="G892" s="1">
        <v>2.3316122674289135</v>
      </c>
      <c r="H892" s="7">
        <v>1.2261184058229666</v>
      </c>
      <c r="I892" s="6">
        <v>0</v>
      </c>
      <c r="J892" s="1">
        <v>0</v>
      </c>
      <c r="K892" s="7" t="s">
        <v>11</v>
      </c>
      <c r="M892" s="1" t="s">
        <v>1439</v>
      </c>
      <c r="N892" s="23" t="s">
        <v>1605</v>
      </c>
      <c r="O892" s="2" t="s">
        <v>1468</v>
      </c>
      <c r="P892" s="2" t="s">
        <v>1478</v>
      </c>
      <c r="Q892" s="45">
        <v>4</v>
      </c>
      <c r="R892" s="22">
        <f t="shared" si="116"/>
        <v>0</v>
      </c>
      <c r="S892" s="22">
        <f t="shared" si="117"/>
        <v>0</v>
      </c>
      <c r="T892" s="22" t="e">
        <f t="shared" si="118"/>
        <v>#N/A</v>
      </c>
      <c r="U892" s="22" t="e">
        <f t="shared" si="119"/>
        <v>#N/A</v>
      </c>
      <c r="V892" s="22">
        <f t="shared" si="120"/>
        <v>1</v>
      </c>
      <c r="W892" s="22">
        <f t="shared" si="121"/>
        <v>0</v>
      </c>
      <c r="X892" s="22">
        <f t="shared" si="122"/>
        <v>2.3316122674289135</v>
      </c>
      <c r="Y892" s="22" t="e">
        <f t="shared" si="123"/>
        <v>#N/A</v>
      </c>
    </row>
    <row r="893" spans="1:25" ht="48" x14ac:dyDescent="0.2">
      <c r="A893" s="47"/>
      <c r="B893" s="2" t="s">
        <v>903</v>
      </c>
      <c r="E893" s="34">
        <v>8</v>
      </c>
      <c r="F893" s="6">
        <v>2.7966073195927956</v>
      </c>
      <c r="G893" s="1">
        <v>2.4174388110198364</v>
      </c>
      <c r="H893" s="7">
        <v>1.1568471999558081</v>
      </c>
      <c r="I893" s="6">
        <v>0</v>
      </c>
      <c r="J893" s="1">
        <v>0</v>
      </c>
      <c r="K893" s="7" t="s">
        <v>11</v>
      </c>
      <c r="M893" s="1" t="s">
        <v>1349</v>
      </c>
      <c r="N893" s="23" t="s">
        <v>1606</v>
      </c>
      <c r="O893" s="2" t="s">
        <v>1468</v>
      </c>
      <c r="P893" s="2" t="s">
        <v>1477</v>
      </c>
      <c r="Q893" s="45">
        <v>3</v>
      </c>
      <c r="R893" s="22">
        <f t="shared" si="116"/>
        <v>0</v>
      </c>
      <c r="S893" s="22">
        <f t="shared" si="117"/>
        <v>0</v>
      </c>
      <c r="T893" s="22" t="e">
        <f t="shared" si="118"/>
        <v>#N/A</v>
      </c>
      <c r="U893" s="22" t="e">
        <f t="shared" si="119"/>
        <v>#N/A</v>
      </c>
      <c r="V893" s="22">
        <f t="shared" si="120"/>
        <v>0</v>
      </c>
      <c r="W893" s="22">
        <f t="shared" si="121"/>
        <v>1</v>
      </c>
      <c r="X893" s="22" t="e">
        <f t="shared" si="122"/>
        <v>#N/A</v>
      </c>
      <c r="Y893" s="22">
        <f t="shared" si="123"/>
        <v>2.4174388110198364</v>
      </c>
    </row>
    <row r="894" spans="1:25" ht="16" x14ac:dyDescent="0.2">
      <c r="A894" s="47"/>
      <c r="B894" s="3" t="s">
        <v>904</v>
      </c>
      <c r="C894" s="36"/>
      <c r="D894" s="36"/>
      <c r="E894" s="36">
        <f>2+3+3.92/2</f>
        <v>6.96</v>
      </c>
      <c r="F894" s="6">
        <v>3.1360185745623381</v>
      </c>
      <c r="G894" s="1">
        <v>2.5957297847107585</v>
      </c>
      <c r="H894" s="7">
        <v>1.2081452364702838</v>
      </c>
      <c r="I894" s="6" t="e">
        <v>#N/A</v>
      </c>
      <c r="J894" s="1" t="e">
        <v>#N/A</v>
      </c>
      <c r="K894" s="7" t="e">
        <v>#N/A</v>
      </c>
      <c r="P894" s="2" t="s">
        <v>1478</v>
      </c>
      <c r="Q894" s="45">
        <v>4</v>
      </c>
      <c r="R894" s="22">
        <f t="shared" si="116"/>
        <v>0</v>
      </c>
      <c r="S894" s="22">
        <f t="shared" si="117"/>
        <v>0</v>
      </c>
      <c r="T894" s="22" t="e">
        <f t="shared" si="118"/>
        <v>#N/A</v>
      </c>
      <c r="U894" s="22" t="e">
        <f t="shared" si="119"/>
        <v>#N/A</v>
      </c>
      <c r="V894" s="22">
        <f t="shared" si="120"/>
        <v>1</v>
      </c>
      <c r="W894" s="22">
        <f t="shared" si="121"/>
        <v>0</v>
      </c>
      <c r="X894" s="22">
        <f t="shared" si="122"/>
        <v>2.5957297847107585</v>
      </c>
      <c r="Y894" s="22" t="e">
        <f t="shared" si="123"/>
        <v>#N/A</v>
      </c>
    </row>
    <row r="895" spans="1:25" x14ac:dyDescent="0.2">
      <c r="A895" s="47"/>
      <c r="B895" s="2" t="s">
        <v>905</v>
      </c>
      <c r="E895" s="34">
        <f>2+3.08/2+4</f>
        <v>7.54</v>
      </c>
      <c r="F895" s="6">
        <v>3.0957134880347055</v>
      </c>
      <c r="G895" s="1">
        <v>2.6249340657624143</v>
      </c>
      <c r="H895" s="7">
        <v>1.1793490466723602</v>
      </c>
      <c r="I895" s="6" t="e">
        <v>#N/A</v>
      </c>
      <c r="J895" s="1" t="e">
        <v>#N/A</v>
      </c>
      <c r="K895" s="7" t="e">
        <v>#N/A</v>
      </c>
      <c r="P895" s="2" t="s">
        <v>1477</v>
      </c>
      <c r="Q895" s="45">
        <v>4</v>
      </c>
      <c r="R895" s="22">
        <f t="shared" si="116"/>
        <v>0</v>
      </c>
      <c r="S895" s="22">
        <f t="shared" si="117"/>
        <v>0</v>
      </c>
      <c r="T895" s="22" t="e">
        <f t="shared" si="118"/>
        <v>#N/A</v>
      </c>
      <c r="U895" s="22" t="e">
        <f t="shared" si="119"/>
        <v>#N/A</v>
      </c>
      <c r="V895" s="22">
        <f t="shared" si="120"/>
        <v>0</v>
      </c>
      <c r="W895" s="22">
        <f t="shared" si="121"/>
        <v>1</v>
      </c>
      <c r="X895" s="22" t="e">
        <f t="shared" si="122"/>
        <v>#N/A</v>
      </c>
      <c r="Y895" s="22">
        <f t="shared" si="123"/>
        <v>2.6249340657624143</v>
      </c>
    </row>
    <row r="896" spans="1:25" x14ac:dyDescent="0.2">
      <c r="A896" s="47"/>
      <c r="B896" s="2" t="s">
        <v>906</v>
      </c>
      <c r="C896" s="34">
        <f>2+1.77*2+0.75</f>
        <v>6.29</v>
      </c>
      <c r="F896" s="6">
        <v>3.1204622253762344</v>
      </c>
      <c r="G896" s="1">
        <v>2.6359109313573179</v>
      </c>
      <c r="H896" s="7">
        <v>1.1838268843816377</v>
      </c>
      <c r="I896" s="6" t="e">
        <v>#N/A</v>
      </c>
      <c r="J896" s="1" t="e">
        <v>#N/A</v>
      </c>
      <c r="K896" s="7" t="e">
        <v>#N/A</v>
      </c>
      <c r="P896" s="2" t="s">
        <v>1478</v>
      </c>
      <c r="Q896" s="45">
        <v>4</v>
      </c>
      <c r="R896" s="22">
        <f t="shared" si="116"/>
        <v>0</v>
      </c>
      <c r="S896" s="22">
        <f t="shared" si="117"/>
        <v>0</v>
      </c>
      <c r="T896" s="22" t="e">
        <f t="shared" si="118"/>
        <v>#N/A</v>
      </c>
      <c r="U896" s="22" t="e">
        <f t="shared" si="119"/>
        <v>#N/A</v>
      </c>
      <c r="V896" s="22">
        <f t="shared" si="120"/>
        <v>1</v>
      </c>
      <c r="W896" s="22">
        <f t="shared" si="121"/>
        <v>0</v>
      </c>
      <c r="X896" s="22">
        <f t="shared" si="122"/>
        <v>2.6359109313573179</v>
      </c>
      <c r="Y896" s="22" t="e">
        <f t="shared" si="123"/>
        <v>#N/A</v>
      </c>
    </row>
    <row r="897" spans="1:25" x14ac:dyDescent="0.2">
      <c r="A897" s="47"/>
      <c r="B897" s="2" t="s">
        <v>907</v>
      </c>
      <c r="C897" s="34">
        <f>1.5+1+4</f>
        <v>6.5</v>
      </c>
      <c r="F897" s="6">
        <v>2.8892383079282338</v>
      </c>
      <c r="G897" s="1">
        <v>2.4737815202640676</v>
      </c>
      <c r="H897" s="7">
        <v>1.1679440097118268</v>
      </c>
      <c r="I897" s="6" t="e">
        <v>#N/A</v>
      </c>
      <c r="J897" s="1" t="e">
        <v>#N/A</v>
      </c>
      <c r="K897" s="7" t="e">
        <v>#N/A</v>
      </c>
      <c r="P897" s="2" t="s">
        <v>1477</v>
      </c>
      <c r="Q897" s="45">
        <v>4</v>
      </c>
      <c r="R897" s="22">
        <f t="shared" si="116"/>
        <v>0</v>
      </c>
      <c r="S897" s="22">
        <f t="shared" si="117"/>
        <v>0</v>
      </c>
      <c r="T897" s="22" t="e">
        <f t="shared" si="118"/>
        <v>#N/A</v>
      </c>
      <c r="U897" s="22" t="e">
        <f t="shared" si="119"/>
        <v>#N/A</v>
      </c>
      <c r="V897" s="22">
        <f t="shared" si="120"/>
        <v>0</v>
      </c>
      <c r="W897" s="22">
        <f t="shared" si="121"/>
        <v>1</v>
      </c>
      <c r="X897" s="22" t="e">
        <f t="shared" si="122"/>
        <v>#N/A</v>
      </c>
      <c r="Y897" s="22">
        <f t="shared" si="123"/>
        <v>2.4737815202640676</v>
      </c>
    </row>
    <row r="898" spans="1:25" ht="32" x14ac:dyDescent="0.2">
      <c r="A898" s="47"/>
      <c r="B898" s="2" t="s">
        <v>908</v>
      </c>
      <c r="C898" s="34">
        <v>6.5</v>
      </c>
      <c r="F898" s="6">
        <v>3.0462160133516467</v>
      </c>
      <c r="G898" s="1">
        <v>2.5379129406660113</v>
      </c>
      <c r="H898" s="7">
        <v>1.2002838886003095</v>
      </c>
      <c r="I898" s="6" t="e">
        <v>#N/A</v>
      </c>
      <c r="J898" s="1" t="e">
        <v>#N/A</v>
      </c>
      <c r="K898" s="7" t="e">
        <v>#N/A</v>
      </c>
      <c r="M898" s="1" t="s">
        <v>1356</v>
      </c>
      <c r="N898" s="23" t="s">
        <v>1440</v>
      </c>
      <c r="O898" s="2" t="s">
        <v>1468</v>
      </c>
      <c r="P898" s="2" t="s">
        <v>1478</v>
      </c>
      <c r="Q898" s="45">
        <v>3</v>
      </c>
      <c r="R898" s="22">
        <f t="shared" si="116"/>
        <v>0</v>
      </c>
      <c r="S898" s="22">
        <f t="shared" si="117"/>
        <v>0</v>
      </c>
      <c r="T898" s="22" t="e">
        <f t="shared" si="118"/>
        <v>#N/A</v>
      </c>
      <c r="U898" s="22" t="e">
        <f t="shared" si="119"/>
        <v>#N/A</v>
      </c>
      <c r="V898" s="22">
        <f t="shared" si="120"/>
        <v>1</v>
      </c>
      <c r="W898" s="22">
        <f t="shared" si="121"/>
        <v>0</v>
      </c>
      <c r="X898" s="22">
        <f t="shared" si="122"/>
        <v>2.5379129406660113</v>
      </c>
      <c r="Y898" s="22" t="e">
        <f t="shared" si="123"/>
        <v>#N/A</v>
      </c>
    </row>
    <row r="899" spans="1:25" ht="41" x14ac:dyDescent="0.2">
      <c r="A899" s="47"/>
      <c r="B899" s="2" t="s">
        <v>909</v>
      </c>
      <c r="C899" s="34">
        <v>6.5</v>
      </c>
      <c r="F899" s="6">
        <v>3.1565246712167485</v>
      </c>
      <c r="G899" s="1">
        <v>2.6185623263033651</v>
      </c>
      <c r="H899" s="7">
        <v>1.2054418714840471</v>
      </c>
      <c r="I899" s="6">
        <v>0</v>
      </c>
      <c r="J899" s="1">
        <v>0</v>
      </c>
      <c r="K899" s="7" t="s">
        <v>11</v>
      </c>
      <c r="M899" s="1" t="s">
        <v>1349</v>
      </c>
      <c r="N899" s="23" t="s">
        <v>1607</v>
      </c>
      <c r="O899" s="2" t="s">
        <v>1468</v>
      </c>
      <c r="P899" s="2" t="s">
        <v>1478</v>
      </c>
      <c r="Q899" s="45">
        <v>3</v>
      </c>
      <c r="R899" s="22">
        <f t="shared" si="116"/>
        <v>0</v>
      </c>
      <c r="S899" s="22">
        <f t="shared" si="117"/>
        <v>0</v>
      </c>
      <c r="T899" s="22" t="e">
        <f t="shared" si="118"/>
        <v>#N/A</v>
      </c>
      <c r="U899" s="22" t="e">
        <f t="shared" si="119"/>
        <v>#N/A</v>
      </c>
      <c r="V899" s="22">
        <f t="shared" si="120"/>
        <v>1</v>
      </c>
      <c r="W899" s="22">
        <f t="shared" si="121"/>
        <v>0</v>
      </c>
      <c r="X899" s="22">
        <f t="shared" si="122"/>
        <v>2.6185623263033651</v>
      </c>
      <c r="Y899" s="22" t="e">
        <f t="shared" si="123"/>
        <v>#N/A</v>
      </c>
    </row>
    <row r="900" spans="1:25" x14ac:dyDescent="0.2">
      <c r="A900" s="47"/>
      <c r="B900" s="2" t="s">
        <v>910</v>
      </c>
      <c r="C900" s="34">
        <v>6.5</v>
      </c>
      <c r="F900" s="6">
        <v>3.1565246712167485</v>
      </c>
      <c r="G900" s="1">
        <v>2.5620472467150175</v>
      </c>
      <c r="H900" s="7">
        <v>1.232032186472733</v>
      </c>
      <c r="I900" s="6">
        <v>0</v>
      </c>
      <c r="J900" s="1">
        <v>0</v>
      </c>
      <c r="K900" s="7" t="s">
        <v>11</v>
      </c>
      <c r="L900" s="6" t="s">
        <v>1324</v>
      </c>
      <c r="O900" s="2" t="s">
        <v>1369</v>
      </c>
      <c r="P900" s="2" t="s">
        <v>1369</v>
      </c>
      <c r="Q900" s="45">
        <v>2</v>
      </c>
      <c r="R900" s="22">
        <f t="shared" ref="R900:R963" si="124">COUNTIF(P900,R$2)</f>
        <v>1</v>
      </c>
      <c r="S900" s="22">
        <f t="shared" ref="S900:S963" si="125">COUNTIF(P900,S$2)</f>
        <v>0</v>
      </c>
      <c r="T900" s="22">
        <f t="shared" ref="T900:T963" si="126">IF(R900=1,G900,#N/A)</f>
        <v>2.5620472467150175</v>
      </c>
      <c r="U900" s="22" t="e">
        <f t="shared" ref="U900:U963" si="127">IF(S900=1,G900,#N/A)</f>
        <v>#N/A</v>
      </c>
      <c r="V900" s="22">
        <f t="shared" ref="V900:V963" si="128">COUNTIF(P900,V$2)</f>
        <v>1</v>
      </c>
      <c r="W900" s="22">
        <f t="shared" ref="W900:W963" si="129">COUNTIF(P900,W$2)</f>
        <v>0</v>
      </c>
      <c r="X900" s="22">
        <f t="shared" ref="X900:X963" si="130">IF(V900=1,G900,#N/A)</f>
        <v>2.5620472467150175</v>
      </c>
      <c r="Y900" s="22" t="e">
        <f t="shared" ref="Y900:Y963" si="131">IF(W900=1,G900,#N/A)</f>
        <v>#N/A</v>
      </c>
    </row>
    <row r="901" spans="1:25" ht="16" x14ac:dyDescent="0.2">
      <c r="A901" s="47"/>
      <c r="B901" s="3" t="s">
        <v>911</v>
      </c>
      <c r="C901" s="34">
        <v>6.5</v>
      </c>
      <c r="D901" s="36"/>
      <c r="E901" s="36"/>
      <c r="F901" s="6">
        <v>3.1360185745623381</v>
      </c>
      <c r="G901" s="1">
        <v>2.6352356874966607</v>
      </c>
      <c r="H901" s="7">
        <v>1.1900334339891228</v>
      </c>
      <c r="I901" s="6">
        <v>0</v>
      </c>
      <c r="J901" s="1">
        <v>0</v>
      </c>
      <c r="K901" s="7" t="s">
        <v>11</v>
      </c>
      <c r="L901" s="6" t="s">
        <v>1324</v>
      </c>
      <c r="O901" s="2" t="s">
        <v>1468</v>
      </c>
      <c r="P901" s="2" t="s">
        <v>1478</v>
      </c>
      <c r="Q901" s="45">
        <v>2</v>
      </c>
      <c r="R901" s="22">
        <f t="shared" si="124"/>
        <v>0</v>
      </c>
      <c r="S901" s="22">
        <f t="shared" si="125"/>
        <v>0</v>
      </c>
      <c r="T901" s="22" t="e">
        <f t="shared" si="126"/>
        <v>#N/A</v>
      </c>
      <c r="U901" s="22" t="e">
        <f t="shared" si="127"/>
        <v>#N/A</v>
      </c>
      <c r="V901" s="22">
        <f t="shared" si="128"/>
        <v>1</v>
      </c>
      <c r="W901" s="22">
        <f t="shared" si="129"/>
        <v>0</v>
      </c>
      <c r="X901" s="22">
        <f t="shared" si="130"/>
        <v>2.6352356874966607</v>
      </c>
      <c r="Y901" s="22" t="e">
        <f t="shared" si="131"/>
        <v>#N/A</v>
      </c>
    </row>
    <row r="902" spans="1:25" ht="32" x14ac:dyDescent="0.2">
      <c r="A902" s="47"/>
      <c r="B902" s="2" t="s">
        <v>912</v>
      </c>
      <c r="C902" s="34">
        <v>6.5</v>
      </c>
      <c r="F902" s="6">
        <v>3.1126840507831823</v>
      </c>
      <c r="G902" s="1">
        <v>2.5955320089723419</v>
      </c>
      <c r="H902" s="7">
        <v>1.1992470291343462</v>
      </c>
      <c r="I902" s="6" t="e">
        <v>#N/A</v>
      </c>
      <c r="J902" s="1" t="e">
        <v>#N/A</v>
      </c>
      <c r="K902" s="7" t="e">
        <v>#N/A</v>
      </c>
      <c r="M902" s="1" t="s">
        <v>1349</v>
      </c>
      <c r="N902" s="23" t="s">
        <v>1441</v>
      </c>
      <c r="P902" s="2" t="s">
        <v>1478</v>
      </c>
      <c r="Q902" s="45">
        <v>3</v>
      </c>
      <c r="R902" s="22">
        <f t="shared" si="124"/>
        <v>0</v>
      </c>
      <c r="S902" s="22">
        <f t="shared" si="125"/>
        <v>0</v>
      </c>
      <c r="T902" s="22" t="e">
        <f t="shared" si="126"/>
        <v>#N/A</v>
      </c>
      <c r="U902" s="22" t="e">
        <f t="shared" si="127"/>
        <v>#N/A</v>
      </c>
      <c r="V902" s="22">
        <f t="shared" si="128"/>
        <v>1</v>
      </c>
      <c r="W902" s="22">
        <f t="shared" si="129"/>
        <v>0</v>
      </c>
      <c r="X902" s="22">
        <f t="shared" si="130"/>
        <v>2.5955320089723419</v>
      </c>
      <c r="Y902" s="22" t="e">
        <f t="shared" si="131"/>
        <v>#N/A</v>
      </c>
    </row>
    <row r="903" spans="1:25" x14ac:dyDescent="0.2">
      <c r="A903" s="47"/>
      <c r="B903" s="2" t="s">
        <v>913</v>
      </c>
      <c r="C903" s="34">
        <v>6.5</v>
      </c>
      <c r="F903" s="6">
        <v>2.8821672401163676</v>
      </c>
      <c r="G903" s="1">
        <v>2.4687730465962239</v>
      </c>
      <c r="H903" s="7">
        <v>1.1674492493711011</v>
      </c>
      <c r="I903" s="6">
        <v>0</v>
      </c>
      <c r="J903" s="1">
        <v>0</v>
      </c>
      <c r="K903" s="7" t="s">
        <v>11</v>
      </c>
      <c r="L903" s="6" t="s">
        <v>1324</v>
      </c>
      <c r="O903" s="2" t="s">
        <v>1369</v>
      </c>
      <c r="P903" s="2" t="s">
        <v>1369</v>
      </c>
      <c r="Q903" s="45">
        <v>2</v>
      </c>
      <c r="R903" s="22">
        <f t="shared" si="124"/>
        <v>1</v>
      </c>
      <c r="S903" s="22">
        <f t="shared" si="125"/>
        <v>0</v>
      </c>
      <c r="T903" s="22">
        <f t="shared" si="126"/>
        <v>2.4687730465962239</v>
      </c>
      <c r="U903" s="22" t="e">
        <f t="shared" si="127"/>
        <v>#N/A</v>
      </c>
      <c r="V903" s="22">
        <f t="shared" si="128"/>
        <v>1</v>
      </c>
      <c r="W903" s="22">
        <f t="shared" si="129"/>
        <v>0</v>
      </c>
      <c r="X903" s="22">
        <f t="shared" si="130"/>
        <v>2.4687730465962239</v>
      </c>
      <c r="Y903" s="22" t="e">
        <f t="shared" si="131"/>
        <v>#N/A</v>
      </c>
    </row>
    <row r="904" spans="1:25" x14ac:dyDescent="0.2">
      <c r="A904" s="47"/>
      <c r="B904" s="2" t="s">
        <v>914</v>
      </c>
      <c r="E904" s="34">
        <f>1.5+4+1</f>
        <v>6.5</v>
      </c>
      <c r="F904" s="6">
        <v>3.1395541084682717</v>
      </c>
      <c r="G904" s="1">
        <v>2.5971277722899968</v>
      </c>
      <c r="H904" s="7">
        <v>1.2088562380202013</v>
      </c>
      <c r="I904" s="6" t="e">
        <v>#N/A</v>
      </c>
      <c r="J904" s="1" t="e">
        <v>#N/A</v>
      </c>
      <c r="K904" s="7" t="e">
        <v>#N/A</v>
      </c>
      <c r="P904" s="2" t="s">
        <v>1478</v>
      </c>
      <c r="Q904" s="45">
        <v>4</v>
      </c>
      <c r="R904" s="22">
        <f t="shared" si="124"/>
        <v>0</v>
      </c>
      <c r="S904" s="22">
        <f t="shared" si="125"/>
        <v>0</v>
      </c>
      <c r="T904" s="22" t="e">
        <f t="shared" si="126"/>
        <v>#N/A</v>
      </c>
      <c r="U904" s="22" t="e">
        <f t="shared" si="127"/>
        <v>#N/A</v>
      </c>
      <c r="V904" s="22">
        <f t="shared" si="128"/>
        <v>1</v>
      </c>
      <c r="W904" s="22">
        <f t="shared" si="129"/>
        <v>0</v>
      </c>
      <c r="X904" s="22">
        <f t="shared" si="130"/>
        <v>2.5971277722899968</v>
      </c>
      <c r="Y904" s="22" t="e">
        <f t="shared" si="131"/>
        <v>#N/A</v>
      </c>
    </row>
    <row r="905" spans="1:25" ht="16" x14ac:dyDescent="0.2">
      <c r="A905" s="47"/>
      <c r="B905" s="3" t="s">
        <v>915</v>
      </c>
      <c r="C905" s="36">
        <v>5.5</v>
      </c>
      <c r="D905" s="36"/>
      <c r="E905" s="36"/>
      <c r="F905" s="6">
        <v>3.0175781887135917</v>
      </c>
      <c r="G905" s="1">
        <v>2.5300668121810537</v>
      </c>
      <c r="H905" s="7">
        <v>1.1926871552108449</v>
      </c>
      <c r="I905" s="6">
        <v>0</v>
      </c>
      <c r="J905" s="1">
        <v>0</v>
      </c>
      <c r="K905" s="7" t="s">
        <v>11</v>
      </c>
      <c r="L905" s="6" t="s">
        <v>1324</v>
      </c>
      <c r="O905" s="2" t="s">
        <v>1468</v>
      </c>
      <c r="P905" s="2" t="s">
        <v>1478</v>
      </c>
      <c r="Q905" s="45">
        <v>2</v>
      </c>
      <c r="R905" s="22">
        <f t="shared" si="124"/>
        <v>0</v>
      </c>
      <c r="S905" s="22">
        <f t="shared" si="125"/>
        <v>0</v>
      </c>
      <c r="T905" s="22" t="e">
        <f t="shared" si="126"/>
        <v>#N/A</v>
      </c>
      <c r="U905" s="22" t="e">
        <f t="shared" si="127"/>
        <v>#N/A</v>
      </c>
      <c r="V905" s="22">
        <f t="shared" si="128"/>
        <v>1</v>
      </c>
      <c r="W905" s="22">
        <f t="shared" si="129"/>
        <v>0</v>
      </c>
      <c r="X905" s="22">
        <f t="shared" si="130"/>
        <v>2.5300668121810537</v>
      </c>
      <c r="Y905" s="22" t="e">
        <f t="shared" si="131"/>
        <v>#N/A</v>
      </c>
    </row>
    <row r="906" spans="1:25" x14ac:dyDescent="0.2">
      <c r="A906" s="47"/>
      <c r="B906" s="2" t="s">
        <v>916</v>
      </c>
      <c r="E906" s="34">
        <f>1.5+2+4</f>
        <v>7.5</v>
      </c>
      <c r="F906" s="6">
        <v>2.8956022689589123</v>
      </c>
      <c r="G906" s="1">
        <v>2.4138253008069999</v>
      </c>
      <c r="H906" s="7">
        <v>1.1995906530563099</v>
      </c>
      <c r="I906" s="6">
        <v>0</v>
      </c>
      <c r="J906" s="1">
        <v>0</v>
      </c>
      <c r="K906" s="7" t="s">
        <v>11</v>
      </c>
      <c r="L906" s="6" t="s">
        <v>1324</v>
      </c>
      <c r="O906" s="2" t="s">
        <v>1468</v>
      </c>
      <c r="P906" s="2" t="s">
        <v>1478</v>
      </c>
      <c r="Q906" s="45">
        <v>2</v>
      </c>
      <c r="R906" s="22">
        <f t="shared" si="124"/>
        <v>0</v>
      </c>
      <c r="S906" s="22">
        <f t="shared" si="125"/>
        <v>0</v>
      </c>
      <c r="T906" s="22" t="e">
        <f t="shared" si="126"/>
        <v>#N/A</v>
      </c>
      <c r="U906" s="22" t="e">
        <f t="shared" si="127"/>
        <v>#N/A</v>
      </c>
      <c r="V906" s="22">
        <f t="shared" si="128"/>
        <v>1</v>
      </c>
      <c r="W906" s="22">
        <f t="shared" si="129"/>
        <v>0</v>
      </c>
      <c r="X906" s="22">
        <f t="shared" si="130"/>
        <v>2.4138253008069999</v>
      </c>
      <c r="Y906" s="22" t="e">
        <f t="shared" si="131"/>
        <v>#N/A</v>
      </c>
    </row>
    <row r="907" spans="1:25" x14ac:dyDescent="0.2">
      <c r="A907" s="47"/>
      <c r="B907" s="2" t="s">
        <v>917</v>
      </c>
      <c r="E907" s="34">
        <v>6.5</v>
      </c>
      <c r="F907" s="6">
        <v>3.1685454864969196</v>
      </c>
      <c r="G907" s="1">
        <v>2.5663797969562103</v>
      </c>
      <c r="H907" s="7">
        <v>1.2346362335983523</v>
      </c>
      <c r="I907" s="6">
        <v>0</v>
      </c>
      <c r="J907" s="1">
        <v>0</v>
      </c>
      <c r="K907" s="7" t="s">
        <v>11</v>
      </c>
      <c r="L907" s="6" t="s">
        <v>1324</v>
      </c>
      <c r="O907" s="2" t="s">
        <v>1468</v>
      </c>
      <c r="P907" s="2" t="s">
        <v>1477</v>
      </c>
      <c r="Q907" s="45">
        <v>2</v>
      </c>
      <c r="R907" s="22">
        <f t="shared" si="124"/>
        <v>0</v>
      </c>
      <c r="S907" s="22">
        <f t="shared" si="125"/>
        <v>0</v>
      </c>
      <c r="T907" s="22" t="e">
        <f t="shared" si="126"/>
        <v>#N/A</v>
      </c>
      <c r="U907" s="22" t="e">
        <f t="shared" si="127"/>
        <v>#N/A</v>
      </c>
      <c r="V907" s="22">
        <f t="shared" si="128"/>
        <v>0</v>
      </c>
      <c r="W907" s="22">
        <f t="shared" si="129"/>
        <v>1</v>
      </c>
      <c r="X907" s="22" t="e">
        <f t="shared" si="130"/>
        <v>#N/A</v>
      </c>
      <c r="Y907" s="22">
        <f t="shared" si="131"/>
        <v>2.5663797969562103</v>
      </c>
    </row>
    <row r="908" spans="1:25" x14ac:dyDescent="0.2">
      <c r="A908" s="47"/>
      <c r="B908" s="2" t="s">
        <v>918</v>
      </c>
      <c r="E908" s="34">
        <v>6.5</v>
      </c>
      <c r="F908" s="6">
        <v>2.9747982284518057</v>
      </c>
      <c r="G908" s="1">
        <v>2.5480777171232436</v>
      </c>
      <c r="H908" s="7">
        <v>1.1674676201832359</v>
      </c>
      <c r="I908" s="6">
        <v>0</v>
      </c>
      <c r="J908" s="1">
        <v>0</v>
      </c>
      <c r="K908" s="7" t="s">
        <v>11</v>
      </c>
      <c r="L908" s="6" t="s">
        <v>1324</v>
      </c>
      <c r="O908" s="2" t="s">
        <v>1468</v>
      </c>
      <c r="P908" s="2" t="s">
        <v>1477</v>
      </c>
      <c r="Q908" s="45">
        <v>2</v>
      </c>
      <c r="R908" s="22">
        <f t="shared" si="124"/>
        <v>0</v>
      </c>
      <c r="S908" s="22">
        <f t="shared" si="125"/>
        <v>0</v>
      </c>
      <c r="T908" s="22" t="e">
        <f t="shared" si="126"/>
        <v>#N/A</v>
      </c>
      <c r="U908" s="22" t="e">
        <f t="shared" si="127"/>
        <v>#N/A</v>
      </c>
      <c r="V908" s="22">
        <f t="shared" si="128"/>
        <v>0</v>
      </c>
      <c r="W908" s="22">
        <f t="shared" si="129"/>
        <v>1</v>
      </c>
      <c r="X908" s="22" t="e">
        <f t="shared" si="130"/>
        <v>#N/A</v>
      </c>
      <c r="Y908" s="22">
        <f t="shared" si="131"/>
        <v>2.5480777171232436</v>
      </c>
    </row>
    <row r="909" spans="1:25" ht="32" x14ac:dyDescent="0.2">
      <c r="A909" s="47"/>
      <c r="B909" s="2" t="s">
        <v>919</v>
      </c>
      <c r="E909" s="34">
        <v>5.5</v>
      </c>
      <c r="F909" s="6">
        <v>2.9366144622677317</v>
      </c>
      <c r="G909" s="1">
        <v>2.4413100356161239</v>
      </c>
      <c r="H909" s="7">
        <v>1.2028846887227109</v>
      </c>
      <c r="I909" s="6">
        <v>0</v>
      </c>
      <c r="J909" s="1">
        <v>0</v>
      </c>
      <c r="K909" s="7" t="s">
        <v>11</v>
      </c>
      <c r="M909" s="1" t="s">
        <v>1349</v>
      </c>
      <c r="N909" s="23" t="s">
        <v>1442</v>
      </c>
      <c r="P909" s="2" t="s">
        <v>1478</v>
      </c>
      <c r="Q909" s="45">
        <v>3</v>
      </c>
      <c r="R909" s="22">
        <f t="shared" si="124"/>
        <v>0</v>
      </c>
      <c r="S909" s="22">
        <f t="shared" si="125"/>
        <v>0</v>
      </c>
      <c r="T909" s="22" t="e">
        <f t="shared" si="126"/>
        <v>#N/A</v>
      </c>
      <c r="U909" s="22" t="e">
        <f t="shared" si="127"/>
        <v>#N/A</v>
      </c>
      <c r="V909" s="22">
        <f t="shared" si="128"/>
        <v>1</v>
      </c>
      <c r="W909" s="22">
        <f t="shared" si="129"/>
        <v>0</v>
      </c>
      <c r="X909" s="22">
        <f t="shared" si="130"/>
        <v>2.4413100356161239</v>
      </c>
      <c r="Y909" s="22" t="e">
        <f t="shared" si="131"/>
        <v>#N/A</v>
      </c>
    </row>
    <row r="910" spans="1:25" x14ac:dyDescent="0.2">
      <c r="A910" s="47"/>
      <c r="B910" s="2" t="s">
        <v>920</v>
      </c>
      <c r="E910" s="34">
        <v>6.5</v>
      </c>
      <c r="F910" s="6">
        <v>2.9656058402963805</v>
      </c>
      <c r="G910" s="1">
        <v>2.5444972863023456</v>
      </c>
      <c r="H910" s="7">
        <v>1.1654977414442396</v>
      </c>
      <c r="I910" s="6" t="e">
        <v>#N/A</v>
      </c>
      <c r="J910" s="1" t="e">
        <v>#N/A</v>
      </c>
      <c r="K910" s="7" t="e">
        <v>#N/A</v>
      </c>
      <c r="L910" s="6" t="s">
        <v>1324</v>
      </c>
      <c r="O910" s="2" t="s">
        <v>1468</v>
      </c>
      <c r="P910" s="2" t="s">
        <v>1477</v>
      </c>
      <c r="Q910" s="45">
        <v>2</v>
      </c>
      <c r="R910" s="22">
        <f t="shared" si="124"/>
        <v>0</v>
      </c>
      <c r="S910" s="22">
        <f t="shared" si="125"/>
        <v>0</v>
      </c>
      <c r="T910" s="22" t="e">
        <f t="shared" si="126"/>
        <v>#N/A</v>
      </c>
      <c r="U910" s="22" t="e">
        <f t="shared" si="127"/>
        <v>#N/A</v>
      </c>
      <c r="V910" s="22">
        <f t="shared" si="128"/>
        <v>0</v>
      </c>
      <c r="W910" s="22">
        <f t="shared" si="129"/>
        <v>1</v>
      </c>
      <c r="X910" s="22" t="e">
        <f t="shared" si="130"/>
        <v>#N/A</v>
      </c>
      <c r="Y910" s="22">
        <f t="shared" si="131"/>
        <v>2.5444972863023456</v>
      </c>
    </row>
    <row r="911" spans="1:25" x14ac:dyDescent="0.2">
      <c r="A911" s="47"/>
      <c r="B911" s="2" t="s">
        <v>921</v>
      </c>
      <c r="E911" s="34">
        <v>5.5</v>
      </c>
      <c r="F911" s="6">
        <v>2.9161083656133218</v>
      </c>
      <c r="G911" s="1">
        <v>2.4408270572902122</v>
      </c>
      <c r="H911" s="7">
        <v>1.1947214190794668</v>
      </c>
      <c r="I911" s="6">
        <v>0</v>
      </c>
      <c r="J911" s="1">
        <v>0</v>
      </c>
      <c r="K911" s="7" t="s">
        <v>11</v>
      </c>
      <c r="L911" s="6" t="s">
        <v>1324</v>
      </c>
      <c r="O911" s="2" t="s">
        <v>1468</v>
      </c>
      <c r="P911" s="2" t="s">
        <v>1477</v>
      </c>
      <c r="Q911" s="45">
        <v>2</v>
      </c>
      <c r="R911" s="22">
        <f t="shared" si="124"/>
        <v>0</v>
      </c>
      <c r="S911" s="22">
        <f t="shared" si="125"/>
        <v>0</v>
      </c>
      <c r="T911" s="22" t="e">
        <f t="shared" si="126"/>
        <v>#N/A</v>
      </c>
      <c r="U911" s="22" t="e">
        <f t="shared" si="127"/>
        <v>#N/A</v>
      </c>
      <c r="V911" s="22">
        <f t="shared" si="128"/>
        <v>0</v>
      </c>
      <c r="W911" s="22">
        <f t="shared" si="129"/>
        <v>1</v>
      </c>
      <c r="X911" s="22" t="e">
        <f t="shared" si="130"/>
        <v>#N/A</v>
      </c>
      <c r="Y911" s="22">
        <f t="shared" si="131"/>
        <v>2.4408270572902122</v>
      </c>
    </row>
    <row r="912" spans="1:25" x14ac:dyDescent="0.2">
      <c r="A912" s="47"/>
      <c r="B912" s="2" t="s">
        <v>922</v>
      </c>
      <c r="C912" s="34">
        <v>5.5</v>
      </c>
      <c r="F912" s="6">
        <v>3.1433017744085596</v>
      </c>
      <c r="G912" s="1">
        <v>2.6044622536331761</v>
      </c>
      <c r="H912" s="7">
        <v>1.2068908927452155</v>
      </c>
      <c r="I912" s="6">
        <v>0</v>
      </c>
      <c r="J912" s="1">
        <v>0</v>
      </c>
      <c r="K912" s="7" t="s">
        <v>11</v>
      </c>
      <c r="L912" s="6" t="s">
        <v>1324</v>
      </c>
      <c r="O912" s="2" t="s">
        <v>1468</v>
      </c>
      <c r="P912" s="2" t="s">
        <v>1478</v>
      </c>
      <c r="Q912" s="45">
        <v>2</v>
      </c>
      <c r="R912" s="22">
        <f t="shared" si="124"/>
        <v>0</v>
      </c>
      <c r="S912" s="22">
        <f t="shared" si="125"/>
        <v>0</v>
      </c>
      <c r="T912" s="22" t="e">
        <f t="shared" si="126"/>
        <v>#N/A</v>
      </c>
      <c r="U912" s="22" t="e">
        <f t="shared" si="127"/>
        <v>#N/A</v>
      </c>
      <c r="V912" s="22">
        <f t="shared" si="128"/>
        <v>1</v>
      </c>
      <c r="W912" s="22">
        <f t="shared" si="129"/>
        <v>0</v>
      </c>
      <c r="X912" s="22">
        <f t="shared" si="130"/>
        <v>2.6044622536331761</v>
      </c>
      <c r="Y912" s="22" t="e">
        <f t="shared" si="131"/>
        <v>#N/A</v>
      </c>
    </row>
    <row r="913" spans="1:25" ht="45" x14ac:dyDescent="0.2">
      <c r="A913" s="47"/>
      <c r="B913" s="2" t="s">
        <v>923</v>
      </c>
      <c r="E913" s="34">
        <f>5+1.5+1.82/2</f>
        <v>7.41</v>
      </c>
      <c r="F913" s="6">
        <v>3.1732123912527506</v>
      </c>
      <c r="G913" s="1">
        <v>2.6836898673941629</v>
      </c>
      <c r="H913" s="7">
        <v>1.1824065179088332</v>
      </c>
      <c r="I913" s="6" t="e">
        <v>#N/A</v>
      </c>
      <c r="J913" s="1" t="e">
        <v>#N/A</v>
      </c>
      <c r="K913" s="7" t="e">
        <v>#N/A</v>
      </c>
      <c r="M913" s="1" t="s">
        <v>1349</v>
      </c>
      <c r="N913" s="23" t="s">
        <v>1608</v>
      </c>
      <c r="P913" s="2" t="s">
        <v>1478</v>
      </c>
      <c r="Q913" s="45">
        <v>3</v>
      </c>
      <c r="R913" s="22">
        <f t="shared" si="124"/>
        <v>0</v>
      </c>
      <c r="S913" s="22">
        <f t="shared" si="125"/>
        <v>0</v>
      </c>
      <c r="T913" s="22" t="e">
        <f t="shared" si="126"/>
        <v>#N/A</v>
      </c>
      <c r="U913" s="22" t="e">
        <f t="shared" si="127"/>
        <v>#N/A</v>
      </c>
      <c r="V913" s="22">
        <f t="shared" si="128"/>
        <v>1</v>
      </c>
      <c r="W913" s="22">
        <f t="shared" si="129"/>
        <v>0</v>
      </c>
      <c r="X913" s="22">
        <f t="shared" si="130"/>
        <v>2.6836898673941629</v>
      </c>
      <c r="Y913" s="22" t="e">
        <f t="shared" si="131"/>
        <v>#N/A</v>
      </c>
    </row>
    <row r="914" spans="1:25" x14ac:dyDescent="0.2">
      <c r="A914" s="47"/>
      <c r="B914" s="2" t="s">
        <v>924</v>
      </c>
      <c r="C914" s="34">
        <v>7.5</v>
      </c>
      <c r="F914" s="6">
        <v>3.1848089424642101</v>
      </c>
      <c r="G914" s="1">
        <v>2.6934066404046755</v>
      </c>
      <c r="H914" s="7">
        <v>1.1824463839540038</v>
      </c>
      <c r="I914" s="6">
        <v>0</v>
      </c>
      <c r="J914" s="1">
        <v>0</v>
      </c>
      <c r="K914" s="7" t="s">
        <v>11</v>
      </c>
      <c r="L914" s="6" t="s">
        <v>1324</v>
      </c>
      <c r="O914" s="2" t="s">
        <v>1468</v>
      </c>
      <c r="P914" s="2" t="s">
        <v>1478</v>
      </c>
      <c r="Q914" s="45">
        <v>2</v>
      </c>
      <c r="R914" s="22">
        <f t="shared" si="124"/>
        <v>0</v>
      </c>
      <c r="S914" s="22">
        <f t="shared" si="125"/>
        <v>0</v>
      </c>
      <c r="T914" s="22" t="e">
        <f t="shared" si="126"/>
        <v>#N/A</v>
      </c>
      <c r="U914" s="22" t="e">
        <f t="shared" si="127"/>
        <v>#N/A</v>
      </c>
      <c r="V914" s="22">
        <f t="shared" si="128"/>
        <v>1</v>
      </c>
      <c r="W914" s="22">
        <f t="shared" si="129"/>
        <v>0</v>
      </c>
      <c r="X914" s="22">
        <f t="shared" si="130"/>
        <v>2.6934066404046755</v>
      </c>
      <c r="Y914" s="22" t="e">
        <f t="shared" si="131"/>
        <v>#N/A</v>
      </c>
    </row>
    <row r="915" spans="1:25" x14ac:dyDescent="0.2">
      <c r="A915" s="47"/>
      <c r="B915" s="2" t="s">
        <v>925</v>
      </c>
      <c r="E915" s="34">
        <f>6.5</f>
        <v>6.5</v>
      </c>
      <c r="F915" s="6">
        <v>3.3481506089183029</v>
      </c>
      <c r="G915" s="1">
        <v>2.7146770850266888</v>
      </c>
      <c r="H915" s="7">
        <v>1.2333513357392141</v>
      </c>
      <c r="I915" s="6">
        <v>0</v>
      </c>
      <c r="J915" s="1">
        <v>0</v>
      </c>
      <c r="K915" s="7" t="s">
        <v>11</v>
      </c>
      <c r="L915" s="6" t="s">
        <v>1324</v>
      </c>
      <c r="O915" s="2" t="s">
        <v>1468</v>
      </c>
      <c r="P915" s="2" t="s">
        <v>1477</v>
      </c>
      <c r="Q915" s="45">
        <v>2</v>
      </c>
      <c r="R915" s="22">
        <f t="shared" si="124"/>
        <v>0</v>
      </c>
      <c r="S915" s="22">
        <f t="shared" si="125"/>
        <v>0</v>
      </c>
      <c r="T915" s="22" t="e">
        <f t="shared" si="126"/>
        <v>#N/A</v>
      </c>
      <c r="U915" s="22" t="e">
        <f t="shared" si="127"/>
        <v>#N/A</v>
      </c>
      <c r="V915" s="22">
        <f t="shared" si="128"/>
        <v>0</v>
      </c>
      <c r="W915" s="22">
        <f t="shared" si="129"/>
        <v>1</v>
      </c>
      <c r="X915" s="22" t="e">
        <f t="shared" si="130"/>
        <v>#N/A</v>
      </c>
      <c r="Y915" s="22">
        <f t="shared" si="131"/>
        <v>2.7146770850266888</v>
      </c>
    </row>
    <row r="916" spans="1:25" ht="48" x14ac:dyDescent="0.2">
      <c r="A916" s="47"/>
      <c r="B916" s="30" t="s">
        <v>926</v>
      </c>
      <c r="C916" s="35"/>
      <c r="D916" s="35"/>
      <c r="E916" s="35">
        <v>6.5</v>
      </c>
      <c r="F916" s="6">
        <v>3.2731972901125284</v>
      </c>
      <c r="G916" s="1">
        <v>2.6829410227460158</v>
      </c>
      <c r="H916" s="7">
        <v>1.2200034448623025</v>
      </c>
      <c r="I916" s="6">
        <v>0</v>
      </c>
      <c r="J916" s="1">
        <v>0</v>
      </c>
      <c r="K916" s="7" t="s">
        <v>11</v>
      </c>
      <c r="M916" s="1" t="s">
        <v>1349</v>
      </c>
      <c r="N916" s="23" t="s">
        <v>1609</v>
      </c>
      <c r="P916" s="2" t="s">
        <v>1477</v>
      </c>
      <c r="Q916" s="45">
        <v>3</v>
      </c>
      <c r="R916" s="22">
        <f t="shared" si="124"/>
        <v>0</v>
      </c>
      <c r="S916" s="22">
        <f t="shared" si="125"/>
        <v>0</v>
      </c>
      <c r="T916" s="22" t="e">
        <f t="shared" si="126"/>
        <v>#N/A</v>
      </c>
      <c r="U916" s="22" t="e">
        <f t="shared" si="127"/>
        <v>#N/A</v>
      </c>
      <c r="V916" s="22">
        <f t="shared" si="128"/>
        <v>0</v>
      </c>
      <c r="W916" s="22">
        <f t="shared" si="129"/>
        <v>1</v>
      </c>
      <c r="X916" s="22" t="e">
        <f t="shared" si="130"/>
        <v>#N/A</v>
      </c>
      <c r="Y916" s="22">
        <f t="shared" si="131"/>
        <v>2.6829410227460158</v>
      </c>
    </row>
    <row r="917" spans="1:25" x14ac:dyDescent="0.2">
      <c r="A917" s="47"/>
      <c r="B917" s="2" t="s">
        <v>927</v>
      </c>
      <c r="E917" s="34">
        <v>5.5</v>
      </c>
      <c r="F917" s="6">
        <v>3.2699445989190705</v>
      </c>
      <c r="G917" s="1">
        <v>2.6939995541662118</v>
      </c>
      <c r="H917" s="7">
        <v>1.2137880995051289</v>
      </c>
      <c r="I917" s="6" t="e">
        <v>#N/A</v>
      </c>
      <c r="J917" s="1" t="e">
        <v>#N/A</v>
      </c>
      <c r="K917" s="7" t="e">
        <v>#N/A</v>
      </c>
      <c r="L917" s="6" t="s">
        <v>1324</v>
      </c>
      <c r="O917" s="2" t="s">
        <v>1468</v>
      </c>
      <c r="P917" s="2" t="s">
        <v>1477</v>
      </c>
      <c r="Q917" s="45">
        <v>2</v>
      </c>
      <c r="R917" s="22">
        <f t="shared" si="124"/>
        <v>0</v>
      </c>
      <c r="S917" s="22">
        <f t="shared" si="125"/>
        <v>0</v>
      </c>
      <c r="T917" s="22" t="e">
        <f t="shared" si="126"/>
        <v>#N/A</v>
      </c>
      <c r="U917" s="22" t="e">
        <f t="shared" si="127"/>
        <v>#N/A</v>
      </c>
      <c r="V917" s="22">
        <f t="shared" si="128"/>
        <v>0</v>
      </c>
      <c r="W917" s="22">
        <f t="shared" si="129"/>
        <v>1</v>
      </c>
      <c r="X917" s="22" t="e">
        <f t="shared" si="130"/>
        <v>#N/A</v>
      </c>
      <c r="Y917" s="22">
        <f t="shared" si="131"/>
        <v>2.6939995541662118</v>
      </c>
    </row>
    <row r="918" spans="1:25" ht="61" x14ac:dyDescent="0.2">
      <c r="A918" s="47"/>
      <c r="B918" s="2" t="s">
        <v>928</v>
      </c>
      <c r="E918" s="34">
        <v>6.5</v>
      </c>
      <c r="F918" s="6">
        <v>3.1565246712167485</v>
      </c>
      <c r="G918" s="1">
        <v>2.5784402677996172</v>
      </c>
      <c r="H918" s="7">
        <v>1.2241992613272579</v>
      </c>
      <c r="I918" s="6">
        <v>0</v>
      </c>
      <c r="J918" s="1">
        <v>0</v>
      </c>
      <c r="K918" s="7" t="s">
        <v>11</v>
      </c>
      <c r="M918" s="1" t="s">
        <v>1443</v>
      </c>
      <c r="N918" s="23" t="s">
        <v>1610</v>
      </c>
      <c r="P918" s="2" t="s">
        <v>1477</v>
      </c>
      <c r="Q918" s="45">
        <v>3</v>
      </c>
      <c r="R918" s="22">
        <f t="shared" si="124"/>
        <v>0</v>
      </c>
      <c r="S918" s="22">
        <f t="shared" si="125"/>
        <v>0</v>
      </c>
      <c r="T918" s="22" t="e">
        <f t="shared" si="126"/>
        <v>#N/A</v>
      </c>
      <c r="U918" s="22" t="e">
        <f t="shared" si="127"/>
        <v>#N/A</v>
      </c>
      <c r="V918" s="22">
        <f t="shared" si="128"/>
        <v>0</v>
      </c>
      <c r="W918" s="22">
        <f t="shared" si="129"/>
        <v>1</v>
      </c>
      <c r="X918" s="22" t="e">
        <f t="shared" si="130"/>
        <v>#N/A</v>
      </c>
      <c r="Y918" s="22">
        <f t="shared" si="131"/>
        <v>2.5784402677996172</v>
      </c>
    </row>
    <row r="919" spans="1:25" ht="48" x14ac:dyDescent="0.2">
      <c r="A919" s="47"/>
      <c r="B919" s="2" t="s">
        <v>929</v>
      </c>
      <c r="E919" s="34">
        <v>5.5</v>
      </c>
      <c r="F919" s="6">
        <v>2.9896474708567231</v>
      </c>
      <c r="G919" s="1">
        <v>2.4823292886563211</v>
      </c>
      <c r="H919" s="7">
        <v>1.2043718311340603</v>
      </c>
      <c r="I919" s="6">
        <v>0</v>
      </c>
      <c r="J919" s="1">
        <v>0</v>
      </c>
      <c r="K919" s="7" t="s">
        <v>11</v>
      </c>
      <c r="M919" s="1" t="s">
        <v>1444</v>
      </c>
      <c r="N919" s="23" t="s">
        <v>1445</v>
      </c>
      <c r="O919" s="2" t="s">
        <v>1468</v>
      </c>
      <c r="P919" s="2" t="s">
        <v>1478</v>
      </c>
      <c r="Q919" s="45">
        <v>3</v>
      </c>
      <c r="R919" s="22">
        <f t="shared" si="124"/>
        <v>0</v>
      </c>
      <c r="S919" s="22">
        <f t="shared" si="125"/>
        <v>0</v>
      </c>
      <c r="T919" s="22" t="e">
        <f t="shared" si="126"/>
        <v>#N/A</v>
      </c>
      <c r="U919" s="22" t="e">
        <f t="shared" si="127"/>
        <v>#N/A</v>
      </c>
      <c r="V919" s="22">
        <f t="shared" si="128"/>
        <v>1</v>
      </c>
      <c r="W919" s="22">
        <f t="shared" si="129"/>
        <v>0</v>
      </c>
      <c r="X919" s="22">
        <f t="shared" si="130"/>
        <v>2.4823292886563211</v>
      </c>
      <c r="Y919" s="22" t="e">
        <f t="shared" si="131"/>
        <v>#N/A</v>
      </c>
    </row>
    <row r="920" spans="1:25" ht="48" x14ac:dyDescent="0.2">
      <c r="A920" s="47"/>
      <c r="B920" s="2" t="s">
        <v>930</v>
      </c>
      <c r="C920" s="34">
        <v>7</v>
      </c>
      <c r="F920" s="6">
        <v>3.0472766735234269</v>
      </c>
      <c r="G920" s="1">
        <v>2.6096086486102106</v>
      </c>
      <c r="H920" s="7">
        <v>1.1677140459916484</v>
      </c>
      <c r="I920" s="6">
        <v>0</v>
      </c>
      <c r="J920" s="1">
        <v>0</v>
      </c>
      <c r="K920" s="7" t="s">
        <v>11</v>
      </c>
      <c r="M920" s="1" t="s">
        <v>1349</v>
      </c>
      <c r="N920" s="23" t="s">
        <v>1611</v>
      </c>
      <c r="O920" s="2" t="s">
        <v>1468</v>
      </c>
      <c r="P920" s="2" t="s">
        <v>1478</v>
      </c>
      <c r="Q920" s="45">
        <v>3</v>
      </c>
      <c r="R920" s="22">
        <f t="shared" si="124"/>
        <v>0</v>
      </c>
      <c r="S920" s="22">
        <f t="shared" si="125"/>
        <v>0</v>
      </c>
      <c r="T920" s="22" t="e">
        <f t="shared" si="126"/>
        <v>#N/A</v>
      </c>
      <c r="U920" s="22" t="e">
        <f t="shared" si="127"/>
        <v>#N/A</v>
      </c>
      <c r="V920" s="22">
        <f t="shared" si="128"/>
        <v>1</v>
      </c>
      <c r="W920" s="22">
        <f t="shared" si="129"/>
        <v>0</v>
      </c>
      <c r="X920" s="22">
        <f t="shared" si="130"/>
        <v>2.6096086486102106</v>
      </c>
      <c r="Y920" s="22" t="e">
        <f t="shared" si="131"/>
        <v>#N/A</v>
      </c>
    </row>
    <row r="921" spans="1:25" x14ac:dyDescent="0.2">
      <c r="A921" s="47"/>
      <c r="B921" s="2" t="s">
        <v>931</v>
      </c>
      <c r="C921" s="34">
        <v>7</v>
      </c>
      <c r="F921" s="6">
        <v>3.2017795052126869</v>
      </c>
      <c r="G921" s="1">
        <v>2.7493969668449108</v>
      </c>
      <c r="H921" s="7">
        <v>1.1645388220846518</v>
      </c>
      <c r="I921" s="6">
        <v>0</v>
      </c>
      <c r="J921" s="1">
        <v>0</v>
      </c>
      <c r="K921" s="7" t="s">
        <v>11</v>
      </c>
      <c r="L921" s="6" t="s">
        <v>1324</v>
      </c>
      <c r="O921" s="2" t="s">
        <v>1468</v>
      </c>
      <c r="P921" s="2" t="s">
        <v>1478</v>
      </c>
      <c r="Q921" s="45">
        <v>2</v>
      </c>
      <c r="R921" s="22">
        <f t="shared" si="124"/>
        <v>0</v>
      </c>
      <c r="S921" s="22">
        <f t="shared" si="125"/>
        <v>0</v>
      </c>
      <c r="T921" s="22" t="e">
        <f t="shared" si="126"/>
        <v>#N/A</v>
      </c>
      <c r="U921" s="22" t="e">
        <f t="shared" si="127"/>
        <v>#N/A</v>
      </c>
      <c r="V921" s="22">
        <f t="shared" si="128"/>
        <v>1</v>
      </c>
      <c r="W921" s="22">
        <f t="shared" si="129"/>
        <v>0</v>
      </c>
      <c r="X921" s="22">
        <f t="shared" si="130"/>
        <v>2.7493969668449108</v>
      </c>
      <c r="Y921" s="22" t="e">
        <f t="shared" si="131"/>
        <v>#N/A</v>
      </c>
    </row>
    <row r="922" spans="1:25" x14ac:dyDescent="0.2">
      <c r="A922" s="47"/>
      <c r="B922" s="2" t="s">
        <v>932</v>
      </c>
      <c r="C922" s="34">
        <v>5.5</v>
      </c>
      <c r="F922" s="6">
        <v>3.040912712492748</v>
      </c>
      <c r="G922" s="1">
        <v>2.5458055677722133</v>
      </c>
      <c r="H922" s="7">
        <v>1.1944795592358586</v>
      </c>
      <c r="I922" s="6">
        <v>0</v>
      </c>
      <c r="J922" s="1">
        <v>0</v>
      </c>
      <c r="K922" s="7" t="s">
        <v>11</v>
      </c>
      <c r="L922" s="6" t="s">
        <v>1324</v>
      </c>
      <c r="O922" s="2" t="s">
        <v>1468</v>
      </c>
      <c r="P922" s="2" t="s">
        <v>1478</v>
      </c>
      <c r="Q922" s="45">
        <v>2</v>
      </c>
      <c r="R922" s="22">
        <f t="shared" si="124"/>
        <v>0</v>
      </c>
      <c r="S922" s="22">
        <f t="shared" si="125"/>
        <v>0</v>
      </c>
      <c r="T922" s="22" t="e">
        <f t="shared" si="126"/>
        <v>#N/A</v>
      </c>
      <c r="U922" s="22" t="e">
        <f t="shared" si="127"/>
        <v>#N/A</v>
      </c>
      <c r="V922" s="22">
        <f t="shared" si="128"/>
        <v>1</v>
      </c>
      <c r="W922" s="22">
        <f t="shared" si="129"/>
        <v>0</v>
      </c>
      <c r="X922" s="22">
        <f t="shared" si="130"/>
        <v>2.5458055677722133</v>
      </c>
      <c r="Y922" s="22" t="e">
        <f t="shared" si="131"/>
        <v>#N/A</v>
      </c>
    </row>
    <row r="923" spans="1:25" x14ac:dyDescent="0.2">
      <c r="A923" s="47"/>
      <c r="B923" s="2" t="s">
        <v>933</v>
      </c>
      <c r="E923" s="34">
        <v>7.5</v>
      </c>
      <c r="F923" s="6">
        <v>2.906915977457897</v>
      </c>
      <c r="G923" s="1">
        <v>2.4137189219335373</v>
      </c>
      <c r="H923" s="7">
        <v>1.2043307739947111</v>
      </c>
      <c r="I923" s="6">
        <v>0</v>
      </c>
      <c r="J923" s="1">
        <v>0</v>
      </c>
      <c r="K923" s="7" t="s">
        <v>11</v>
      </c>
      <c r="L923" s="6" t="s">
        <v>1324</v>
      </c>
      <c r="O923" s="2" t="s">
        <v>1468</v>
      </c>
      <c r="P923" s="2" t="s">
        <v>1478</v>
      </c>
      <c r="Q923" s="45">
        <v>2</v>
      </c>
      <c r="R923" s="22">
        <f t="shared" si="124"/>
        <v>0</v>
      </c>
      <c r="S923" s="22">
        <f t="shared" si="125"/>
        <v>0</v>
      </c>
      <c r="T923" s="22" t="e">
        <f t="shared" si="126"/>
        <v>#N/A</v>
      </c>
      <c r="U923" s="22" t="e">
        <f t="shared" si="127"/>
        <v>#N/A</v>
      </c>
      <c r="V923" s="22">
        <f t="shared" si="128"/>
        <v>1</v>
      </c>
      <c r="W923" s="22">
        <f t="shared" si="129"/>
        <v>0</v>
      </c>
      <c r="X923" s="22">
        <f t="shared" si="130"/>
        <v>2.4137189219335373</v>
      </c>
      <c r="Y923" s="22" t="e">
        <f t="shared" si="131"/>
        <v>#N/A</v>
      </c>
    </row>
    <row r="924" spans="1:25" x14ac:dyDescent="0.2">
      <c r="A924" s="47"/>
      <c r="B924" s="2" t="s">
        <v>934</v>
      </c>
      <c r="E924" s="34">
        <v>6.5</v>
      </c>
      <c r="F924" s="6">
        <v>3.1791520882147184</v>
      </c>
      <c r="G924" s="1">
        <v>2.5794577923470663</v>
      </c>
      <c r="H924" s="7">
        <v>1.2324885088823205</v>
      </c>
      <c r="I924" s="6" t="e">
        <v>#N/A</v>
      </c>
      <c r="J924" s="1" t="e">
        <v>#N/A</v>
      </c>
      <c r="K924" s="7" t="e">
        <v>#N/A</v>
      </c>
      <c r="L924" s="6" t="s">
        <v>1324</v>
      </c>
      <c r="P924" s="2" t="s">
        <v>1477</v>
      </c>
      <c r="Q924" s="45">
        <v>4</v>
      </c>
      <c r="R924" s="22">
        <f t="shared" si="124"/>
        <v>0</v>
      </c>
      <c r="S924" s="22">
        <f t="shared" si="125"/>
        <v>0</v>
      </c>
      <c r="T924" s="22" t="e">
        <f t="shared" si="126"/>
        <v>#N/A</v>
      </c>
      <c r="U924" s="22" t="e">
        <f t="shared" si="127"/>
        <v>#N/A</v>
      </c>
      <c r="V924" s="22">
        <f t="shared" si="128"/>
        <v>0</v>
      </c>
      <c r="W924" s="22">
        <f t="shared" si="129"/>
        <v>1</v>
      </c>
      <c r="X924" s="22" t="e">
        <f t="shared" si="130"/>
        <v>#N/A</v>
      </c>
      <c r="Y924" s="22">
        <f t="shared" si="131"/>
        <v>2.5794577923470663</v>
      </c>
    </row>
    <row r="925" spans="1:25" ht="32" x14ac:dyDescent="0.2">
      <c r="A925" s="47"/>
      <c r="B925" s="2" t="s">
        <v>935</v>
      </c>
      <c r="E925" s="34">
        <v>6.5</v>
      </c>
      <c r="F925" s="6">
        <v>3.0129819946358793</v>
      </c>
      <c r="G925" s="1">
        <v>2.5834065828862487</v>
      </c>
      <c r="H925" s="7">
        <v>1.1662825412752871</v>
      </c>
      <c r="I925" s="6" t="e">
        <v>#N/A</v>
      </c>
      <c r="J925" s="1" t="e">
        <v>#N/A</v>
      </c>
      <c r="K925" s="7" t="e">
        <v>#N/A</v>
      </c>
      <c r="M925" s="1" t="s">
        <v>1356</v>
      </c>
      <c r="N925" s="23" t="s">
        <v>1440</v>
      </c>
      <c r="O925" s="2" t="s">
        <v>1468</v>
      </c>
      <c r="P925" s="2" t="s">
        <v>1477</v>
      </c>
      <c r="Q925" s="45">
        <v>3</v>
      </c>
      <c r="R925" s="22">
        <f t="shared" si="124"/>
        <v>0</v>
      </c>
      <c r="S925" s="22">
        <f t="shared" si="125"/>
        <v>0</v>
      </c>
      <c r="T925" s="22" t="e">
        <f t="shared" si="126"/>
        <v>#N/A</v>
      </c>
      <c r="U925" s="22" t="e">
        <f t="shared" si="127"/>
        <v>#N/A</v>
      </c>
      <c r="V925" s="22">
        <f t="shared" si="128"/>
        <v>0</v>
      </c>
      <c r="W925" s="22">
        <f t="shared" si="129"/>
        <v>1</v>
      </c>
      <c r="X925" s="22" t="e">
        <f t="shared" si="130"/>
        <v>#N/A</v>
      </c>
      <c r="Y925" s="22">
        <f t="shared" si="131"/>
        <v>2.5834065828862487</v>
      </c>
    </row>
    <row r="926" spans="1:25" ht="32" x14ac:dyDescent="0.2">
      <c r="A926" s="47"/>
      <c r="B926" s="2" t="s">
        <v>936</v>
      </c>
      <c r="E926" s="34">
        <v>5.5</v>
      </c>
      <c r="F926" s="6">
        <v>3.0822784591921608</v>
      </c>
      <c r="G926" s="1">
        <v>2.4953547224264532</v>
      </c>
      <c r="H926" s="7">
        <v>1.2352065345623446</v>
      </c>
      <c r="I926" s="6" t="e">
        <v>#N/A</v>
      </c>
      <c r="J926" s="1" t="e">
        <v>#N/A</v>
      </c>
      <c r="K926" s="7" t="e">
        <v>#N/A</v>
      </c>
      <c r="M926" s="1" t="s">
        <v>1356</v>
      </c>
      <c r="N926" s="23" t="s">
        <v>1440</v>
      </c>
      <c r="O926" s="2" t="s">
        <v>1468</v>
      </c>
      <c r="P926" s="2" t="s">
        <v>1477</v>
      </c>
      <c r="Q926" s="45">
        <v>3</v>
      </c>
      <c r="R926" s="22">
        <f t="shared" si="124"/>
        <v>0</v>
      </c>
      <c r="S926" s="22">
        <f t="shared" si="125"/>
        <v>0</v>
      </c>
      <c r="T926" s="22" t="e">
        <f t="shared" si="126"/>
        <v>#N/A</v>
      </c>
      <c r="U926" s="22" t="e">
        <f t="shared" si="127"/>
        <v>#N/A</v>
      </c>
      <c r="V926" s="22">
        <f t="shared" si="128"/>
        <v>0</v>
      </c>
      <c r="W926" s="22">
        <f t="shared" si="129"/>
        <v>1</v>
      </c>
      <c r="X926" s="22" t="e">
        <f t="shared" si="130"/>
        <v>#N/A</v>
      </c>
      <c r="Y926" s="22">
        <f t="shared" si="131"/>
        <v>2.4953547224264532</v>
      </c>
    </row>
    <row r="927" spans="1:25" ht="61" x14ac:dyDescent="0.2">
      <c r="A927" s="47"/>
      <c r="B927" s="2" t="s">
        <v>937</v>
      </c>
      <c r="E927" s="34">
        <v>5.5</v>
      </c>
      <c r="F927" s="6">
        <v>2.9571205589221421</v>
      </c>
      <c r="G927" s="1">
        <v>2.4632635435332531</v>
      </c>
      <c r="H927" s="7">
        <v>1.2004889069565454</v>
      </c>
      <c r="I927" s="6">
        <v>0</v>
      </c>
      <c r="J927" s="1">
        <v>0</v>
      </c>
      <c r="K927" s="7" t="s">
        <v>11</v>
      </c>
      <c r="M927" s="1" t="s">
        <v>1349</v>
      </c>
      <c r="N927" s="23" t="s">
        <v>1612</v>
      </c>
      <c r="O927" s="2" t="s">
        <v>1468</v>
      </c>
      <c r="P927" s="2" t="s">
        <v>1478</v>
      </c>
      <c r="Q927" s="45">
        <v>3</v>
      </c>
      <c r="R927" s="22">
        <f t="shared" si="124"/>
        <v>0</v>
      </c>
      <c r="S927" s="22">
        <f t="shared" si="125"/>
        <v>0</v>
      </c>
      <c r="T927" s="22" t="e">
        <f t="shared" si="126"/>
        <v>#N/A</v>
      </c>
      <c r="U927" s="22" t="e">
        <f t="shared" si="127"/>
        <v>#N/A</v>
      </c>
      <c r="V927" s="22">
        <f t="shared" si="128"/>
        <v>1</v>
      </c>
      <c r="W927" s="22">
        <f t="shared" si="129"/>
        <v>0</v>
      </c>
      <c r="X927" s="22">
        <f t="shared" si="130"/>
        <v>2.4632635435332531</v>
      </c>
      <c r="Y927" s="22" t="e">
        <f t="shared" si="131"/>
        <v>#N/A</v>
      </c>
    </row>
    <row r="928" spans="1:25" x14ac:dyDescent="0.2">
      <c r="A928" s="47"/>
      <c r="B928" s="2" t="s">
        <v>938</v>
      </c>
      <c r="E928" s="34">
        <v>7.5</v>
      </c>
      <c r="F928" s="6">
        <v>2.888531201147047</v>
      </c>
      <c r="G928" s="1">
        <v>2.4067672824301063</v>
      </c>
      <c r="H928" s="7">
        <v>1.2001705450435178</v>
      </c>
      <c r="I928" s="6">
        <v>0</v>
      </c>
      <c r="J928" s="1">
        <v>0</v>
      </c>
      <c r="K928" s="7" t="s">
        <v>11</v>
      </c>
      <c r="L928" s="6" t="s">
        <v>1324</v>
      </c>
      <c r="O928" s="2" t="s">
        <v>1468</v>
      </c>
      <c r="P928" s="2" t="s">
        <v>1478</v>
      </c>
      <c r="Q928" s="45">
        <v>2</v>
      </c>
      <c r="R928" s="22">
        <f t="shared" si="124"/>
        <v>0</v>
      </c>
      <c r="S928" s="22">
        <f t="shared" si="125"/>
        <v>0</v>
      </c>
      <c r="T928" s="22" t="e">
        <f t="shared" si="126"/>
        <v>#N/A</v>
      </c>
      <c r="U928" s="22" t="e">
        <f t="shared" si="127"/>
        <v>#N/A</v>
      </c>
      <c r="V928" s="22">
        <f t="shared" si="128"/>
        <v>1</v>
      </c>
      <c r="W928" s="22">
        <f t="shared" si="129"/>
        <v>0</v>
      </c>
      <c r="X928" s="22">
        <f t="shared" si="130"/>
        <v>2.4067672824301063</v>
      </c>
      <c r="Y928" s="22" t="e">
        <f t="shared" si="131"/>
        <v>#N/A</v>
      </c>
    </row>
    <row r="929" spans="1:25" x14ac:dyDescent="0.2">
      <c r="A929" s="47"/>
      <c r="B929" s="2" t="s">
        <v>939</v>
      </c>
      <c r="E929" s="34">
        <v>6.5</v>
      </c>
      <c r="F929" s="6">
        <v>2.9712626945458727</v>
      </c>
      <c r="G929" s="1">
        <v>2.5440672475388695</v>
      </c>
      <c r="H929" s="7">
        <v>1.1679182998878161</v>
      </c>
      <c r="I929" s="6">
        <v>0</v>
      </c>
      <c r="J929" s="1">
        <v>0</v>
      </c>
      <c r="K929" s="7" t="s">
        <v>11</v>
      </c>
      <c r="L929" s="6" t="s">
        <v>1324</v>
      </c>
      <c r="O929" s="2" t="s">
        <v>1468</v>
      </c>
      <c r="P929" s="2" t="s">
        <v>1477</v>
      </c>
      <c r="Q929" s="45">
        <v>2</v>
      </c>
      <c r="R929" s="22">
        <f t="shared" si="124"/>
        <v>0</v>
      </c>
      <c r="S929" s="22">
        <f t="shared" si="125"/>
        <v>0</v>
      </c>
      <c r="T929" s="22" t="e">
        <f t="shared" si="126"/>
        <v>#N/A</v>
      </c>
      <c r="U929" s="22" t="e">
        <f t="shared" si="127"/>
        <v>#N/A</v>
      </c>
      <c r="V929" s="22">
        <f t="shared" si="128"/>
        <v>0</v>
      </c>
      <c r="W929" s="22">
        <f t="shared" si="129"/>
        <v>1</v>
      </c>
      <c r="X929" s="22" t="e">
        <f t="shared" si="130"/>
        <v>#N/A</v>
      </c>
      <c r="Y929" s="22">
        <f t="shared" si="131"/>
        <v>2.5440672475388695</v>
      </c>
    </row>
    <row r="930" spans="1:25" x14ac:dyDescent="0.2">
      <c r="A930" s="47"/>
      <c r="B930" s="2" t="s">
        <v>940</v>
      </c>
      <c r="E930" s="34">
        <v>5.5</v>
      </c>
      <c r="F930" s="6">
        <v>2.9111586181450164</v>
      </c>
      <c r="G930" s="1">
        <v>2.5196829416133766</v>
      </c>
      <c r="H930" s="7">
        <v>1.1553670384738859</v>
      </c>
      <c r="I930" s="6" t="e">
        <v>#N/A</v>
      </c>
      <c r="J930" s="1" t="e">
        <v>#N/A</v>
      </c>
      <c r="K930" s="7" t="e">
        <v>#N/A</v>
      </c>
      <c r="L930" s="6" t="s">
        <v>1324</v>
      </c>
      <c r="O930" s="2" t="s">
        <v>1468</v>
      </c>
      <c r="P930" s="2" t="s">
        <v>1477</v>
      </c>
      <c r="Q930" s="45">
        <v>2</v>
      </c>
      <c r="R930" s="22">
        <f t="shared" si="124"/>
        <v>0</v>
      </c>
      <c r="S930" s="22">
        <f t="shared" si="125"/>
        <v>0</v>
      </c>
      <c r="T930" s="22" t="e">
        <f t="shared" si="126"/>
        <v>#N/A</v>
      </c>
      <c r="U930" s="22" t="e">
        <f t="shared" si="127"/>
        <v>#N/A</v>
      </c>
      <c r="V930" s="22">
        <f t="shared" si="128"/>
        <v>0</v>
      </c>
      <c r="W930" s="22">
        <f t="shared" si="129"/>
        <v>1</v>
      </c>
      <c r="X930" s="22" t="e">
        <f t="shared" si="130"/>
        <v>#N/A</v>
      </c>
      <c r="Y930" s="22">
        <f t="shared" si="131"/>
        <v>2.5196829416133766</v>
      </c>
    </row>
    <row r="931" spans="1:25" ht="45" x14ac:dyDescent="0.2">
      <c r="A931" s="47"/>
      <c r="B931" s="2" t="s">
        <v>941</v>
      </c>
      <c r="E931" s="34">
        <v>7.5</v>
      </c>
      <c r="F931" s="6">
        <v>2.9634845199528206</v>
      </c>
      <c r="G931" s="1">
        <v>2.4425348682292825</v>
      </c>
      <c r="H931" s="7">
        <v>1.2132823807347326</v>
      </c>
      <c r="I931" s="6">
        <v>0</v>
      </c>
      <c r="J931" s="1">
        <v>0</v>
      </c>
      <c r="K931" s="7" t="s">
        <v>11</v>
      </c>
      <c r="M931" s="1" t="s">
        <v>1446</v>
      </c>
      <c r="N931" s="23" t="s">
        <v>1613</v>
      </c>
      <c r="O931" s="2" t="s">
        <v>1468</v>
      </c>
      <c r="P931" s="2" t="s">
        <v>1478</v>
      </c>
      <c r="Q931" s="45">
        <v>3</v>
      </c>
      <c r="R931" s="22">
        <f t="shared" si="124"/>
        <v>0</v>
      </c>
      <c r="S931" s="22">
        <f t="shared" si="125"/>
        <v>0</v>
      </c>
      <c r="T931" s="22" t="e">
        <f t="shared" si="126"/>
        <v>#N/A</v>
      </c>
      <c r="U931" s="22" t="e">
        <f t="shared" si="127"/>
        <v>#N/A</v>
      </c>
      <c r="V931" s="22">
        <f t="shared" si="128"/>
        <v>1</v>
      </c>
      <c r="W931" s="22">
        <f t="shared" si="129"/>
        <v>0</v>
      </c>
      <c r="X931" s="22">
        <f t="shared" si="130"/>
        <v>2.4425348682292825</v>
      </c>
      <c r="Y931" s="22" t="e">
        <f t="shared" si="131"/>
        <v>#N/A</v>
      </c>
    </row>
    <row r="932" spans="1:25" x14ac:dyDescent="0.2">
      <c r="A932" s="47"/>
      <c r="B932" s="2" t="s">
        <v>942</v>
      </c>
      <c r="E932" s="34">
        <v>7.5</v>
      </c>
      <c r="F932" s="6">
        <v>2.9854048301696041</v>
      </c>
      <c r="G932" s="1">
        <v>2.5355246144338652</v>
      </c>
      <c r="H932" s="7">
        <v>1.1774308216827107</v>
      </c>
      <c r="I932" s="6">
        <v>0</v>
      </c>
      <c r="J932" s="1">
        <v>0</v>
      </c>
      <c r="K932" s="7" t="s">
        <v>11</v>
      </c>
      <c r="L932" s="6" t="s">
        <v>1324</v>
      </c>
      <c r="O932" s="2" t="s">
        <v>1468</v>
      </c>
      <c r="P932" s="2" t="s">
        <v>1478</v>
      </c>
      <c r="Q932" s="45">
        <v>2</v>
      </c>
      <c r="R932" s="22">
        <f t="shared" si="124"/>
        <v>0</v>
      </c>
      <c r="S932" s="22">
        <f t="shared" si="125"/>
        <v>0</v>
      </c>
      <c r="T932" s="22" t="e">
        <f t="shared" si="126"/>
        <v>#N/A</v>
      </c>
      <c r="U932" s="22" t="e">
        <f t="shared" si="127"/>
        <v>#N/A</v>
      </c>
      <c r="V932" s="22">
        <f t="shared" si="128"/>
        <v>1</v>
      </c>
      <c r="W932" s="22">
        <f t="shared" si="129"/>
        <v>0</v>
      </c>
      <c r="X932" s="22">
        <f t="shared" si="130"/>
        <v>2.5355246144338652</v>
      </c>
      <c r="Y932" s="22" t="e">
        <f t="shared" si="131"/>
        <v>#N/A</v>
      </c>
    </row>
    <row r="933" spans="1:25" x14ac:dyDescent="0.2">
      <c r="A933" s="47"/>
      <c r="B933" s="2" t="s">
        <v>943</v>
      </c>
      <c r="E933" s="34">
        <v>7.5</v>
      </c>
      <c r="F933" s="6">
        <v>2.9302505012370532</v>
      </c>
      <c r="G933" s="1">
        <v>2.4514818974426471</v>
      </c>
      <c r="H933" s="7">
        <v>1.1952976296883331</v>
      </c>
      <c r="I933" s="6">
        <v>0</v>
      </c>
      <c r="J933" s="1">
        <v>0</v>
      </c>
      <c r="K933" s="7" t="s">
        <v>11</v>
      </c>
      <c r="L933" s="6" t="s">
        <v>1324</v>
      </c>
      <c r="P933" s="2" t="s">
        <v>1478</v>
      </c>
      <c r="Q933" s="45">
        <v>4</v>
      </c>
      <c r="R933" s="22">
        <f t="shared" si="124"/>
        <v>0</v>
      </c>
      <c r="S933" s="22">
        <f t="shared" si="125"/>
        <v>0</v>
      </c>
      <c r="T933" s="22" t="e">
        <f t="shared" si="126"/>
        <v>#N/A</v>
      </c>
      <c r="U933" s="22" t="e">
        <f t="shared" si="127"/>
        <v>#N/A</v>
      </c>
      <c r="V933" s="22">
        <f t="shared" si="128"/>
        <v>1</v>
      </c>
      <c r="W933" s="22">
        <f t="shared" si="129"/>
        <v>0</v>
      </c>
      <c r="X933" s="22">
        <f t="shared" si="130"/>
        <v>2.4514818974426471</v>
      </c>
      <c r="Y933" s="22" t="e">
        <f t="shared" si="131"/>
        <v>#N/A</v>
      </c>
    </row>
    <row r="934" spans="1:25" ht="48" x14ac:dyDescent="0.2">
      <c r="A934" s="47"/>
      <c r="B934" s="2" t="s">
        <v>944</v>
      </c>
      <c r="E934" s="34">
        <v>7.5</v>
      </c>
      <c r="F934" s="6">
        <v>2.9945972183250293</v>
      </c>
      <c r="G934" s="1">
        <v>2.5428751307132642</v>
      </c>
      <c r="H934" s="7">
        <v>1.1776422609808053</v>
      </c>
      <c r="I934" s="6">
        <v>0</v>
      </c>
      <c r="J934" s="1">
        <v>0</v>
      </c>
      <c r="K934" s="7" t="s">
        <v>11</v>
      </c>
      <c r="M934" s="1" t="s">
        <v>1349</v>
      </c>
      <c r="N934" s="23" t="s">
        <v>1614</v>
      </c>
      <c r="O934" s="2" t="s">
        <v>1468</v>
      </c>
      <c r="P934" s="2" t="s">
        <v>1478</v>
      </c>
      <c r="Q934" s="45">
        <v>3</v>
      </c>
      <c r="R934" s="22">
        <f t="shared" si="124"/>
        <v>0</v>
      </c>
      <c r="S934" s="22">
        <f t="shared" si="125"/>
        <v>0</v>
      </c>
      <c r="T934" s="22" t="e">
        <f t="shared" si="126"/>
        <v>#N/A</v>
      </c>
      <c r="U934" s="22" t="e">
        <f t="shared" si="127"/>
        <v>#N/A</v>
      </c>
      <c r="V934" s="22">
        <f t="shared" si="128"/>
        <v>1</v>
      </c>
      <c r="W934" s="22">
        <f t="shared" si="129"/>
        <v>0</v>
      </c>
      <c r="X934" s="22">
        <f t="shared" si="130"/>
        <v>2.5428751307132642</v>
      </c>
      <c r="Y934" s="22" t="e">
        <f t="shared" si="131"/>
        <v>#N/A</v>
      </c>
    </row>
    <row r="935" spans="1:25" ht="45" x14ac:dyDescent="0.2">
      <c r="A935" s="47"/>
      <c r="B935" s="2" t="s">
        <v>945</v>
      </c>
      <c r="E935" s="34">
        <v>7.5</v>
      </c>
      <c r="F935" s="6">
        <v>2.9719698013270595</v>
      </c>
      <c r="G935" s="1">
        <v>2.5316730728117327</v>
      </c>
      <c r="H935" s="7">
        <v>1.1739153183891644</v>
      </c>
      <c r="I935" s="6" t="e">
        <v>#N/A</v>
      </c>
      <c r="J935" s="1" t="e">
        <v>#N/A</v>
      </c>
      <c r="K935" s="7" t="e">
        <v>#N/A</v>
      </c>
      <c r="M935" s="1" t="s">
        <v>1447</v>
      </c>
      <c r="N935" s="23" t="s">
        <v>1615</v>
      </c>
      <c r="P935" s="2" t="s">
        <v>1478</v>
      </c>
      <c r="Q935" s="45">
        <v>3</v>
      </c>
      <c r="R935" s="22">
        <f t="shared" si="124"/>
        <v>0</v>
      </c>
      <c r="S935" s="22">
        <f t="shared" si="125"/>
        <v>0</v>
      </c>
      <c r="T935" s="22" t="e">
        <f t="shared" si="126"/>
        <v>#N/A</v>
      </c>
      <c r="U935" s="22" t="e">
        <f t="shared" si="127"/>
        <v>#N/A</v>
      </c>
      <c r="V935" s="22">
        <f t="shared" si="128"/>
        <v>1</v>
      </c>
      <c r="W935" s="22">
        <f t="shared" si="129"/>
        <v>0</v>
      </c>
      <c r="X935" s="22">
        <f t="shared" si="130"/>
        <v>2.5316730728117327</v>
      </c>
      <c r="Y935" s="22" t="e">
        <f t="shared" si="131"/>
        <v>#N/A</v>
      </c>
    </row>
    <row r="936" spans="1:25" ht="32" x14ac:dyDescent="0.2">
      <c r="A936" s="47"/>
      <c r="B936" s="2" t="s">
        <v>1448</v>
      </c>
      <c r="E936" s="34">
        <v>7.5</v>
      </c>
      <c r="F936" s="6">
        <v>2.9161083656133218</v>
      </c>
      <c r="G936" s="1">
        <v>2.4398312284262613</v>
      </c>
      <c r="H936" s="7">
        <v>1.1952090503793857</v>
      </c>
      <c r="I936" s="6">
        <v>0</v>
      </c>
      <c r="J936" s="1">
        <v>0</v>
      </c>
      <c r="K936" s="7" t="s">
        <v>11</v>
      </c>
      <c r="M936" s="1" t="s">
        <v>1349</v>
      </c>
      <c r="N936" s="23" t="s">
        <v>1616</v>
      </c>
      <c r="P936" s="2" t="s">
        <v>1478</v>
      </c>
      <c r="Q936" s="45">
        <v>3</v>
      </c>
      <c r="R936" s="22">
        <f t="shared" si="124"/>
        <v>0</v>
      </c>
      <c r="S936" s="22">
        <f t="shared" si="125"/>
        <v>0</v>
      </c>
      <c r="T936" s="22" t="e">
        <f t="shared" si="126"/>
        <v>#N/A</v>
      </c>
      <c r="U936" s="22" t="e">
        <f t="shared" si="127"/>
        <v>#N/A</v>
      </c>
      <c r="V936" s="22">
        <f t="shared" si="128"/>
        <v>1</v>
      </c>
      <c r="W936" s="22">
        <f t="shared" si="129"/>
        <v>0</v>
      </c>
      <c r="X936" s="22">
        <f t="shared" si="130"/>
        <v>2.4398312284262613</v>
      </c>
      <c r="Y936" s="22" t="e">
        <f t="shared" si="131"/>
        <v>#N/A</v>
      </c>
    </row>
    <row r="937" spans="1:25" x14ac:dyDescent="0.2">
      <c r="A937" s="47"/>
      <c r="B937" s="2" t="s">
        <v>946</v>
      </c>
      <c r="E937" s="34">
        <v>7.5</v>
      </c>
      <c r="F937" s="6">
        <v>2.9302505012370532</v>
      </c>
      <c r="G937" s="1">
        <v>2.518168772421737</v>
      </c>
      <c r="H937" s="7">
        <v>1.1636434115649106</v>
      </c>
      <c r="I937" s="6">
        <v>0</v>
      </c>
      <c r="J937" s="1">
        <v>0</v>
      </c>
      <c r="K937" s="7" t="s">
        <v>11</v>
      </c>
      <c r="L937" s="6" t="s">
        <v>1324</v>
      </c>
      <c r="P937" s="2" t="s">
        <v>1478</v>
      </c>
      <c r="Q937" s="45">
        <v>4</v>
      </c>
      <c r="R937" s="22">
        <f t="shared" si="124"/>
        <v>0</v>
      </c>
      <c r="S937" s="22">
        <f t="shared" si="125"/>
        <v>0</v>
      </c>
      <c r="T937" s="22" t="e">
        <f t="shared" si="126"/>
        <v>#N/A</v>
      </c>
      <c r="U937" s="22" t="e">
        <f t="shared" si="127"/>
        <v>#N/A</v>
      </c>
      <c r="V937" s="22">
        <f t="shared" si="128"/>
        <v>1</v>
      </c>
      <c r="W937" s="22">
        <f t="shared" si="129"/>
        <v>0</v>
      </c>
      <c r="X937" s="22">
        <f t="shared" si="130"/>
        <v>2.518168772421737</v>
      </c>
      <c r="Y937" s="22" t="e">
        <f t="shared" si="131"/>
        <v>#N/A</v>
      </c>
    </row>
    <row r="938" spans="1:25" ht="32" x14ac:dyDescent="0.2">
      <c r="A938" s="47"/>
      <c r="B938" s="2" t="s">
        <v>947</v>
      </c>
      <c r="E938" s="34">
        <v>7.5</v>
      </c>
      <c r="F938" s="6">
        <v>2.9418470524485127</v>
      </c>
      <c r="G938" s="1">
        <v>2.4359805494001798</v>
      </c>
      <c r="H938" s="7">
        <v>1.2076644262093532</v>
      </c>
      <c r="I938" s="6">
        <v>0</v>
      </c>
      <c r="J938" s="1">
        <v>0</v>
      </c>
      <c r="K938" s="7" t="s">
        <v>11</v>
      </c>
      <c r="M938" s="1" t="s">
        <v>1449</v>
      </c>
      <c r="N938" s="23" t="s">
        <v>1617</v>
      </c>
      <c r="O938" s="2" t="s">
        <v>1468</v>
      </c>
      <c r="P938" s="2" t="s">
        <v>1478</v>
      </c>
      <c r="Q938" s="45">
        <v>3</v>
      </c>
      <c r="R938" s="22">
        <f t="shared" si="124"/>
        <v>0</v>
      </c>
      <c r="S938" s="22">
        <f t="shared" si="125"/>
        <v>0</v>
      </c>
      <c r="T938" s="22" t="e">
        <f t="shared" si="126"/>
        <v>#N/A</v>
      </c>
      <c r="U938" s="22" t="e">
        <f t="shared" si="127"/>
        <v>#N/A</v>
      </c>
      <c r="V938" s="22">
        <f t="shared" si="128"/>
        <v>1</v>
      </c>
      <c r="W938" s="22">
        <f t="shared" si="129"/>
        <v>0</v>
      </c>
      <c r="X938" s="22">
        <f t="shared" si="130"/>
        <v>2.4359805494001798</v>
      </c>
      <c r="Y938" s="22" t="e">
        <f t="shared" si="131"/>
        <v>#N/A</v>
      </c>
    </row>
    <row r="939" spans="1:25" ht="64" x14ac:dyDescent="0.2">
      <c r="A939" s="47"/>
      <c r="B939" s="2" t="s">
        <v>948</v>
      </c>
      <c r="E939" s="34">
        <v>7.5</v>
      </c>
      <c r="F939" s="6">
        <v>2.9387357826112916</v>
      </c>
      <c r="G939" s="1">
        <v>2.4879931608426893</v>
      </c>
      <c r="H939" s="7">
        <v>1.1811671466234797</v>
      </c>
      <c r="I939" s="6">
        <v>0</v>
      </c>
      <c r="J939" s="1">
        <v>0</v>
      </c>
      <c r="K939" s="7" t="s">
        <v>11</v>
      </c>
      <c r="M939" s="1" t="s">
        <v>1451</v>
      </c>
      <c r="N939" s="23" t="s">
        <v>1452</v>
      </c>
      <c r="O939" s="2" t="s">
        <v>1468</v>
      </c>
      <c r="P939" s="2" t="s">
        <v>1477</v>
      </c>
      <c r="Q939" s="45">
        <v>3</v>
      </c>
      <c r="R939" s="22">
        <f t="shared" si="124"/>
        <v>0</v>
      </c>
      <c r="S939" s="22">
        <f t="shared" si="125"/>
        <v>0</v>
      </c>
      <c r="T939" s="22" t="e">
        <f t="shared" si="126"/>
        <v>#N/A</v>
      </c>
      <c r="U939" s="22" t="e">
        <f t="shared" si="127"/>
        <v>#N/A</v>
      </c>
      <c r="V939" s="22">
        <f t="shared" si="128"/>
        <v>0</v>
      </c>
      <c r="W939" s="22">
        <f t="shared" si="129"/>
        <v>1</v>
      </c>
      <c r="X939" s="22" t="e">
        <f t="shared" si="130"/>
        <v>#N/A</v>
      </c>
      <c r="Y939" s="22">
        <f t="shared" si="131"/>
        <v>2.4879931608426893</v>
      </c>
    </row>
    <row r="940" spans="1:25" ht="45" x14ac:dyDescent="0.2">
      <c r="A940" s="47"/>
      <c r="B940" s="2" t="s">
        <v>949</v>
      </c>
      <c r="E940" s="34">
        <v>7.5</v>
      </c>
      <c r="F940" s="6">
        <v>2.8903696787781321</v>
      </c>
      <c r="G940" s="1">
        <v>2.400469082248851</v>
      </c>
      <c r="H940" s="7">
        <v>1.2040853598790464</v>
      </c>
      <c r="I940" s="6">
        <v>0</v>
      </c>
      <c r="J940" s="1">
        <v>0</v>
      </c>
      <c r="K940" s="7" t="s">
        <v>11</v>
      </c>
      <c r="M940" s="1" t="s">
        <v>1453</v>
      </c>
      <c r="N940" s="23" t="s">
        <v>1618</v>
      </c>
      <c r="O940" s="2" t="s">
        <v>1468</v>
      </c>
      <c r="P940" s="2" t="s">
        <v>1477</v>
      </c>
      <c r="Q940" s="45">
        <v>3</v>
      </c>
      <c r="R940" s="22">
        <f t="shared" si="124"/>
        <v>0</v>
      </c>
      <c r="S940" s="22">
        <f t="shared" si="125"/>
        <v>0</v>
      </c>
      <c r="T940" s="22" t="e">
        <f t="shared" si="126"/>
        <v>#N/A</v>
      </c>
      <c r="U940" s="22" t="e">
        <f t="shared" si="127"/>
        <v>#N/A</v>
      </c>
      <c r="V940" s="22">
        <f t="shared" si="128"/>
        <v>0</v>
      </c>
      <c r="W940" s="22">
        <f t="shared" si="129"/>
        <v>1</v>
      </c>
      <c r="X940" s="22" t="e">
        <f t="shared" si="130"/>
        <v>#N/A</v>
      </c>
      <c r="Y940" s="22">
        <f t="shared" si="131"/>
        <v>2.400469082248851</v>
      </c>
    </row>
    <row r="941" spans="1:25" ht="45" x14ac:dyDescent="0.2">
      <c r="A941" s="47"/>
      <c r="B941" s="2" t="s">
        <v>950</v>
      </c>
      <c r="E941" s="34">
        <v>7.5</v>
      </c>
      <c r="F941" s="6">
        <v>2.8793388129916218</v>
      </c>
      <c r="G941" s="1">
        <v>2.4117471711603602</v>
      </c>
      <c r="H941" s="7">
        <v>1.1938808708569106</v>
      </c>
      <c r="I941" s="6">
        <v>0</v>
      </c>
      <c r="J941" s="1">
        <v>0</v>
      </c>
      <c r="K941" s="7" t="s">
        <v>11</v>
      </c>
      <c r="M941" s="1" t="s">
        <v>1359</v>
      </c>
      <c r="N941" s="23" t="s">
        <v>1619</v>
      </c>
      <c r="O941" s="2" t="s">
        <v>1369</v>
      </c>
      <c r="P941" s="2" t="s">
        <v>1369</v>
      </c>
      <c r="Q941" s="45">
        <v>3</v>
      </c>
      <c r="R941" s="22">
        <f t="shared" si="124"/>
        <v>1</v>
      </c>
      <c r="S941" s="22">
        <f t="shared" si="125"/>
        <v>0</v>
      </c>
      <c r="T941" s="22">
        <f t="shared" si="126"/>
        <v>2.4117471711603602</v>
      </c>
      <c r="U941" s="22" t="e">
        <f t="shared" si="127"/>
        <v>#N/A</v>
      </c>
      <c r="V941" s="22">
        <f t="shared" si="128"/>
        <v>1</v>
      </c>
      <c r="W941" s="22">
        <f t="shared" si="129"/>
        <v>0</v>
      </c>
      <c r="X941" s="22">
        <f t="shared" si="130"/>
        <v>2.4117471711603602</v>
      </c>
      <c r="Y941" s="22" t="e">
        <f t="shared" si="131"/>
        <v>#N/A</v>
      </c>
    </row>
    <row r="942" spans="1:25" x14ac:dyDescent="0.2">
      <c r="A942" s="47"/>
      <c r="B942" s="2" t="s">
        <v>951</v>
      </c>
      <c r="E942" s="34">
        <v>7.5</v>
      </c>
      <c r="F942" s="6">
        <v>3.0299525573843566</v>
      </c>
      <c r="G942" s="1">
        <v>2.5101089797058611</v>
      </c>
      <c r="H942" s="7">
        <v>1.2071000031797072</v>
      </c>
      <c r="I942" s="6" t="e">
        <v>#N/A</v>
      </c>
      <c r="J942" s="1" t="e">
        <v>#N/A</v>
      </c>
      <c r="K942" s="7" t="e">
        <v>#N/A</v>
      </c>
      <c r="P942" s="2" t="s">
        <v>1478</v>
      </c>
      <c r="Q942" s="45">
        <v>4</v>
      </c>
      <c r="R942" s="22">
        <f t="shared" si="124"/>
        <v>0</v>
      </c>
      <c r="S942" s="22">
        <f t="shared" si="125"/>
        <v>0</v>
      </c>
      <c r="T942" s="22" t="e">
        <f t="shared" si="126"/>
        <v>#N/A</v>
      </c>
      <c r="U942" s="22" t="e">
        <f t="shared" si="127"/>
        <v>#N/A</v>
      </c>
      <c r="V942" s="22">
        <f t="shared" si="128"/>
        <v>1</v>
      </c>
      <c r="W942" s="22">
        <f t="shared" si="129"/>
        <v>0</v>
      </c>
      <c r="X942" s="22">
        <f t="shared" si="130"/>
        <v>2.5101089797058611</v>
      </c>
      <c r="Y942" s="22" t="e">
        <f t="shared" si="131"/>
        <v>#N/A</v>
      </c>
    </row>
    <row r="943" spans="1:25" x14ac:dyDescent="0.2">
      <c r="A943" s="47"/>
      <c r="B943" s="2" t="s">
        <v>952</v>
      </c>
      <c r="E943" s="34">
        <v>7.35</v>
      </c>
      <c r="F943" s="6">
        <v>3.0391449455397814</v>
      </c>
      <c r="G943" s="1">
        <v>2.5129599598879411</v>
      </c>
      <c r="H943" s="7">
        <v>1.2093885274938103</v>
      </c>
      <c r="I943" s="6" t="e">
        <v>#N/A</v>
      </c>
      <c r="J943" s="1" t="e">
        <v>#N/A</v>
      </c>
      <c r="K943" s="7" t="e">
        <v>#N/A</v>
      </c>
      <c r="P943" s="2" t="s">
        <v>1478</v>
      </c>
      <c r="Q943" s="45">
        <v>4</v>
      </c>
      <c r="R943" s="22">
        <f t="shared" si="124"/>
        <v>0</v>
      </c>
      <c r="S943" s="22">
        <f t="shared" si="125"/>
        <v>0</v>
      </c>
      <c r="T943" s="22" t="e">
        <f t="shared" si="126"/>
        <v>#N/A</v>
      </c>
      <c r="U943" s="22" t="e">
        <f t="shared" si="127"/>
        <v>#N/A</v>
      </c>
      <c r="V943" s="22">
        <f t="shared" si="128"/>
        <v>1</v>
      </c>
      <c r="W943" s="22">
        <f t="shared" si="129"/>
        <v>0</v>
      </c>
      <c r="X943" s="22">
        <f t="shared" si="130"/>
        <v>2.5129599598879411</v>
      </c>
      <c r="Y943" s="22" t="e">
        <f t="shared" si="131"/>
        <v>#N/A</v>
      </c>
    </row>
    <row r="944" spans="1:25" x14ac:dyDescent="0.2">
      <c r="A944" s="47"/>
      <c r="B944" s="2" t="s">
        <v>953</v>
      </c>
      <c r="E944" s="34">
        <v>7</v>
      </c>
      <c r="F944" s="6">
        <v>3.0695505371308029</v>
      </c>
      <c r="G944" s="1">
        <v>2.523592777450435</v>
      </c>
      <c r="H944" s="7">
        <v>1.2163414654530533</v>
      </c>
      <c r="I944" s="6" t="e">
        <v>#N/A</v>
      </c>
      <c r="J944" s="1" t="e">
        <v>#N/A</v>
      </c>
      <c r="K944" s="7" t="e">
        <v>#N/A</v>
      </c>
      <c r="P944" s="2" t="s">
        <v>1478</v>
      </c>
      <c r="Q944" s="45">
        <v>4</v>
      </c>
      <c r="R944" s="22">
        <f t="shared" si="124"/>
        <v>0</v>
      </c>
      <c r="S944" s="22">
        <f t="shared" si="125"/>
        <v>0</v>
      </c>
      <c r="T944" s="22" t="e">
        <f t="shared" si="126"/>
        <v>#N/A</v>
      </c>
      <c r="U944" s="22" t="e">
        <f t="shared" si="127"/>
        <v>#N/A</v>
      </c>
      <c r="V944" s="22">
        <f t="shared" si="128"/>
        <v>1</v>
      </c>
      <c r="W944" s="22">
        <f t="shared" si="129"/>
        <v>0</v>
      </c>
      <c r="X944" s="22">
        <f t="shared" si="130"/>
        <v>2.523592777450435</v>
      </c>
      <c r="Y944" s="22" t="e">
        <f t="shared" si="131"/>
        <v>#N/A</v>
      </c>
    </row>
    <row r="945" spans="1:25" x14ac:dyDescent="0.2">
      <c r="A945" s="47"/>
      <c r="B945" s="2" t="s">
        <v>954</v>
      </c>
      <c r="E945" s="34">
        <f>4+1.5+0.95</f>
        <v>6.45</v>
      </c>
      <c r="F945" s="6">
        <v>3.0561155082882587</v>
      </c>
      <c r="G945" s="1">
        <v>2.515822883598128</v>
      </c>
      <c r="H945" s="7">
        <v>1.2147578147144462</v>
      </c>
      <c r="I945" s="6" t="e">
        <v>#N/A</v>
      </c>
      <c r="J945" s="1" t="e">
        <v>#N/A</v>
      </c>
      <c r="K945" s="7" t="e">
        <v>#N/A</v>
      </c>
      <c r="P945" s="2" t="s">
        <v>1478</v>
      </c>
      <c r="Q945" s="45">
        <v>4</v>
      </c>
      <c r="R945" s="22">
        <f t="shared" si="124"/>
        <v>0</v>
      </c>
      <c r="S945" s="22">
        <f t="shared" si="125"/>
        <v>0</v>
      </c>
      <c r="T945" s="22" t="e">
        <f t="shared" si="126"/>
        <v>#N/A</v>
      </c>
      <c r="U945" s="22" t="e">
        <f t="shared" si="127"/>
        <v>#N/A</v>
      </c>
      <c r="V945" s="22">
        <f t="shared" si="128"/>
        <v>1</v>
      </c>
      <c r="W945" s="22">
        <f t="shared" si="129"/>
        <v>0</v>
      </c>
      <c r="X945" s="22">
        <f t="shared" si="130"/>
        <v>2.515822883598128</v>
      </c>
      <c r="Y945" s="22" t="e">
        <f t="shared" si="131"/>
        <v>#N/A</v>
      </c>
    </row>
    <row r="946" spans="1:25" x14ac:dyDescent="0.2">
      <c r="A946" s="47"/>
      <c r="B946" s="2" t="s">
        <v>955</v>
      </c>
      <c r="E946" s="34">
        <v>5.5</v>
      </c>
      <c r="F946" s="6">
        <v>3.0964205948158914</v>
      </c>
      <c r="G946" s="1">
        <v>2.6003380722513754</v>
      </c>
      <c r="H946" s="7">
        <v>1.1907761640143226</v>
      </c>
      <c r="I946" s="6" t="e">
        <v>#N/A</v>
      </c>
      <c r="J946" s="1" t="e">
        <v>#N/A</v>
      </c>
      <c r="K946" s="7" t="e">
        <v>#N/A</v>
      </c>
      <c r="P946" s="2" t="s">
        <v>1478</v>
      </c>
      <c r="Q946" s="45">
        <v>4</v>
      </c>
      <c r="R946" s="22">
        <f t="shared" si="124"/>
        <v>0</v>
      </c>
      <c r="S946" s="22">
        <f t="shared" si="125"/>
        <v>0</v>
      </c>
      <c r="T946" s="22" t="e">
        <f t="shared" si="126"/>
        <v>#N/A</v>
      </c>
      <c r="U946" s="22" t="e">
        <f t="shared" si="127"/>
        <v>#N/A</v>
      </c>
      <c r="V946" s="22">
        <f t="shared" si="128"/>
        <v>1</v>
      </c>
      <c r="W946" s="22">
        <f t="shared" si="129"/>
        <v>0</v>
      </c>
      <c r="X946" s="22">
        <f t="shared" si="130"/>
        <v>2.6003380722513754</v>
      </c>
      <c r="Y946" s="22" t="e">
        <f t="shared" si="131"/>
        <v>#N/A</v>
      </c>
    </row>
    <row r="947" spans="1:25" x14ac:dyDescent="0.2">
      <c r="A947" s="47"/>
      <c r="B947" s="2" t="s">
        <v>956</v>
      </c>
      <c r="E947" s="34">
        <f>1.5+1.7+4</f>
        <v>7.2</v>
      </c>
      <c r="F947" s="6">
        <v>3.0299525573843566</v>
      </c>
      <c r="G947" s="1">
        <v>2.5055508757357128</v>
      </c>
      <c r="H947" s="7">
        <v>1.2092959623079542</v>
      </c>
      <c r="I947" s="6" t="e">
        <v>#N/A</v>
      </c>
      <c r="J947" s="1" t="e">
        <v>#N/A</v>
      </c>
      <c r="K947" s="7" t="e">
        <v>#N/A</v>
      </c>
      <c r="P947" s="2" t="s">
        <v>1478</v>
      </c>
      <c r="Q947" s="45">
        <v>4</v>
      </c>
      <c r="R947" s="22">
        <f t="shared" si="124"/>
        <v>0</v>
      </c>
      <c r="S947" s="22">
        <f t="shared" si="125"/>
        <v>0</v>
      </c>
      <c r="T947" s="22" t="e">
        <f t="shared" si="126"/>
        <v>#N/A</v>
      </c>
      <c r="U947" s="22" t="e">
        <f t="shared" si="127"/>
        <v>#N/A</v>
      </c>
      <c r="V947" s="22">
        <f t="shared" si="128"/>
        <v>1</v>
      </c>
      <c r="W947" s="22">
        <f t="shared" si="129"/>
        <v>0</v>
      </c>
      <c r="X947" s="22">
        <f t="shared" si="130"/>
        <v>2.5055508757357128</v>
      </c>
      <c r="Y947" s="22" t="e">
        <f t="shared" si="131"/>
        <v>#N/A</v>
      </c>
    </row>
    <row r="948" spans="1:25" x14ac:dyDescent="0.2">
      <c r="A948" s="47"/>
      <c r="B948" s="2" t="s">
        <v>957</v>
      </c>
      <c r="E948" s="34">
        <f>1.5+0.4+4</f>
        <v>5.9</v>
      </c>
      <c r="F948" s="6">
        <v>3.0440946930080872</v>
      </c>
      <c r="G948" s="1">
        <v>2.5050663739759473</v>
      </c>
      <c r="H948" s="7">
        <v>1.2151752642691915</v>
      </c>
      <c r="I948" s="6" t="e">
        <v>#N/A</v>
      </c>
      <c r="J948" s="1" t="e">
        <v>#N/A</v>
      </c>
      <c r="K948" s="7" t="e">
        <v>#N/A</v>
      </c>
      <c r="P948" s="2" t="s">
        <v>1478</v>
      </c>
      <c r="Q948" s="45">
        <v>4</v>
      </c>
      <c r="R948" s="22">
        <f t="shared" si="124"/>
        <v>0</v>
      </c>
      <c r="S948" s="22">
        <f t="shared" si="125"/>
        <v>0</v>
      </c>
      <c r="T948" s="22" t="e">
        <f t="shared" si="126"/>
        <v>#N/A</v>
      </c>
      <c r="U948" s="22" t="e">
        <f t="shared" si="127"/>
        <v>#N/A</v>
      </c>
      <c r="V948" s="22">
        <f t="shared" si="128"/>
        <v>1</v>
      </c>
      <c r="W948" s="22">
        <f t="shared" si="129"/>
        <v>0</v>
      </c>
      <c r="X948" s="22">
        <f t="shared" si="130"/>
        <v>2.5050663739759473</v>
      </c>
      <c r="Y948" s="22" t="e">
        <f t="shared" si="131"/>
        <v>#N/A</v>
      </c>
    </row>
    <row r="949" spans="1:25" ht="45" x14ac:dyDescent="0.2">
      <c r="A949" s="47"/>
      <c r="B949" s="2" t="s">
        <v>958</v>
      </c>
      <c r="C949" s="34">
        <v>5.5</v>
      </c>
      <c r="F949" s="6">
        <v>3.1386348696527286</v>
      </c>
      <c r="G949" s="1">
        <v>2.5986528476955133</v>
      </c>
      <c r="H949" s="7">
        <v>1.2077930580208402</v>
      </c>
      <c r="I949" s="6">
        <v>0</v>
      </c>
      <c r="J949" s="1">
        <v>0</v>
      </c>
      <c r="K949" s="7" t="s">
        <v>11</v>
      </c>
      <c r="M949" s="1" t="s">
        <v>1454</v>
      </c>
      <c r="N949" s="23" t="s">
        <v>1620</v>
      </c>
      <c r="O949" s="2" t="s">
        <v>1468</v>
      </c>
      <c r="P949" s="2" t="s">
        <v>1478</v>
      </c>
      <c r="Q949" s="45">
        <v>3</v>
      </c>
      <c r="R949" s="22">
        <f t="shared" si="124"/>
        <v>0</v>
      </c>
      <c r="S949" s="22">
        <f t="shared" si="125"/>
        <v>0</v>
      </c>
      <c r="T949" s="22" t="e">
        <f t="shared" si="126"/>
        <v>#N/A</v>
      </c>
      <c r="U949" s="22" t="e">
        <f t="shared" si="127"/>
        <v>#N/A</v>
      </c>
      <c r="V949" s="22">
        <f t="shared" si="128"/>
        <v>1</v>
      </c>
      <c r="W949" s="22">
        <f t="shared" si="129"/>
        <v>0</v>
      </c>
      <c r="X949" s="22">
        <f t="shared" si="130"/>
        <v>2.5986528476955133</v>
      </c>
      <c r="Y949" s="22" t="e">
        <f t="shared" si="131"/>
        <v>#N/A</v>
      </c>
    </row>
    <row r="950" spans="1:25" x14ac:dyDescent="0.2">
      <c r="A950" s="47"/>
      <c r="B950" s="30" t="s">
        <v>959</v>
      </c>
      <c r="C950" s="35">
        <f>1.27+5</f>
        <v>6.27</v>
      </c>
      <c r="D950" s="35"/>
      <c r="E950" s="35"/>
      <c r="F950" s="6">
        <v>3.1091485168772497</v>
      </c>
      <c r="G950" s="1">
        <v>2.6432522398742049</v>
      </c>
      <c r="H950" s="7">
        <v>1.1762587277804473</v>
      </c>
      <c r="I950" s="6" t="e">
        <v>#N/A</v>
      </c>
      <c r="J950" s="1" t="e">
        <v>#N/A</v>
      </c>
      <c r="K950" s="7" t="e">
        <v>#N/A</v>
      </c>
      <c r="P950" s="2" t="s">
        <v>1478</v>
      </c>
      <c r="Q950" s="45">
        <v>4</v>
      </c>
      <c r="R950" s="22">
        <f t="shared" si="124"/>
        <v>0</v>
      </c>
      <c r="S950" s="22">
        <f t="shared" si="125"/>
        <v>0</v>
      </c>
      <c r="T950" s="22" t="e">
        <f t="shared" si="126"/>
        <v>#N/A</v>
      </c>
      <c r="U950" s="22" t="e">
        <f t="shared" si="127"/>
        <v>#N/A</v>
      </c>
      <c r="V950" s="22">
        <f t="shared" si="128"/>
        <v>1</v>
      </c>
      <c r="W950" s="22">
        <f t="shared" si="129"/>
        <v>0</v>
      </c>
      <c r="X950" s="22">
        <f t="shared" si="130"/>
        <v>2.6432522398742049</v>
      </c>
      <c r="Y950" s="22" t="e">
        <f t="shared" si="131"/>
        <v>#N/A</v>
      </c>
    </row>
    <row r="951" spans="1:25" ht="41" x14ac:dyDescent="0.2">
      <c r="A951" s="47"/>
      <c r="B951" s="2" t="s">
        <v>960</v>
      </c>
      <c r="C951" s="34">
        <v>6.5</v>
      </c>
      <c r="F951" s="6">
        <v>3.1685454864969196</v>
      </c>
      <c r="G951" s="1">
        <v>2.6235596524569438</v>
      </c>
      <c r="H951" s="7">
        <v>1.207727632009282</v>
      </c>
      <c r="I951" s="6">
        <v>0</v>
      </c>
      <c r="J951" s="1">
        <v>0</v>
      </c>
      <c r="K951" s="7" t="s">
        <v>11</v>
      </c>
      <c r="M951" s="1" t="s">
        <v>1349</v>
      </c>
      <c r="N951" s="23" t="s">
        <v>1607</v>
      </c>
      <c r="O951" s="2" t="s">
        <v>1468</v>
      </c>
      <c r="P951" s="2" t="s">
        <v>1478</v>
      </c>
      <c r="Q951" s="45">
        <v>3</v>
      </c>
      <c r="R951" s="22">
        <f t="shared" si="124"/>
        <v>0</v>
      </c>
      <c r="S951" s="22">
        <f t="shared" si="125"/>
        <v>0</v>
      </c>
      <c r="T951" s="22" t="e">
        <f t="shared" si="126"/>
        <v>#N/A</v>
      </c>
      <c r="U951" s="22" t="e">
        <f t="shared" si="127"/>
        <v>#N/A</v>
      </c>
      <c r="V951" s="22">
        <f t="shared" si="128"/>
        <v>1</v>
      </c>
      <c r="W951" s="22">
        <f t="shared" si="129"/>
        <v>0</v>
      </c>
      <c r="X951" s="22">
        <f t="shared" si="130"/>
        <v>2.6235596524569438</v>
      </c>
      <c r="Y951" s="22" t="e">
        <f t="shared" si="131"/>
        <v>#N/A</v>
      </c>
    </row>
    <row r="952" spans="1:25" x14ac:dyDescent="0.2">
      <c r="A952" s="47"/>
      <c r="B952" s="2" t="s">
        <v>961</v>
      </c>
      <c r="E952" s="34">
        <v>8.5</v>
      </c>
      <c r="F952" s="6">
        <v>3.0508829181074786</v>
      </c>
      <c r="G952" s="1">
        <v>2.5537370685245282</v>
      </c>
      <c r="H952" s="7">
        <v>1.1946738588362922</v>
      </c>
      <c r="I952" s="6">
        <v>0</v>
      </c>
      <c r="J952" s="1">
        <v>0</v>
      </c>
      <c r="K952" s="7" t="s">
        <v>11</v>
      </c>
      <c r="L952" s="6" t="s">
        <v>1324</v>
      </c>
      <c r="O952" s="2" t="s">
        <v>1468</v>
      </c>
      <c r="P952" s="2" t="s">
        <v>1478</v>
      </c>
      <c r="Q952" s="45">
        <v>2</v>
      </c>
      <c r="R952" s="22">
        <f t="shared" si="124"/>
        <v>0</v>
      </c>
      <c r="S952" s="22">
        <f t="shared" si="125"/>
        <v>0</v>
      </c>
      <c r="T952" s="22" t="e">
        <f t="shared" si="126"/>
        <v>#N/A</v>
      </c>
      <c r="U952" s="22" t="e">
        <f t="shared" si="127"/>
        <v>#N/A</v>
      </c>
      <c r="V952" s="22">
        <f t="shared" si="128"/>
        <v>1</v>
      </c>
      <c r="W952" s="22">
        <f t="shared" si="129"/>
        <v>0</v>
      </c>
      <c r="X952" s="22">
        <f t="shared" si="130"/>
        <v>2.5537370685245282</v>
      </c>
      <c r="Y952" s="22" t="e">
        <f t="shared" si="131"/>
        <v>#N/A</v>
      </c>
    </row>
    <row r="953" spans="1:25" ht="80" x14ac:dyDescent="0.2">
      <c r="A953" s="47"/>
      <c r="B953" s="2" t="s">
        <v>962</v>
      </c>
      <c r="E953" s="34">
        <v>7.5</v>
      </c>
      <c r="F953" s="6">
        <v>3.0214672760101178</v>
      </c>
      <c r="G953" s="1">
        <v>2.5100254393929955</v>
      </c>
      <c r="H953" s="7">
        <v>1.2037596227474114</v>
      </c>
      <c r="I953" s="6">
        <v>0</v>
      </c>
      <c r="J953" s="1">
        <v>0</v>
      </c>
      <c r="K953" s="7" t="s">
        <v>11</v>
      </c>
      <c r="M953" s="1" t="s">
        <v>1455</v>
      </c>
      <c r="N953" s="23" t="s">
        <v>1621</v>
      </c>
      <c r="O953" s="2" t="s">
        <v>1468</v>
      </c>
      <c r="P953" s="2" t="s">
        <v>1478</v>
      </c>
      <c r="Q953" s="45">
        <v>3</v>
      </c>
      <c r="R953" s="22">
        <f t="shared" si="124"/>
        <v>0</v>
      </c>
      <c r="S953" s="22">
        <f t="shared" si="125"/>
        <v>0</v>
      </c>
      <c r="T953" s="22" t="e">
        <f t="shared" si="126"/>
        <v>#N/A</v>
      </c>
      <c r="U953" s="22" t="e">
        <f t="shared" si="127"/>
        <v>#N/A</v>
      </c>
      <c r="V953" s="22">
        <f t="shared" si="128"/>
        <v>1</v>
      </c>
      <c r="W953" s="22">
        <f t="shared" si="129"/>
        <v>0</v>
      </c>
      <c r="X953" s="22">
        <f t="shared" si="130"/>
        <v>2.5100254393929955</v>
      </c>
      <c r="Y953" s="22" t="e">
        <f t="shared" si="131"/>
        <v>#N/A</v>
      </c>
    </row>
    <row r="954" spans="1:25" x14ac:dyDescent="0.2">
      <c r="A954" s="47"/>
      <c r="B954" s="2" t="s">
        <v>963</v>
      </c>
      <c r="E954" s="34">
        <f>5+1.5</f>
        <v>6.5</v>
      </c>
      <c r="F954" s="6">
        <v>3.1579388847791217</v>
      </c>
      <c r="G954" s="1">
        <v>2.5613234682735797</v>
      </c>
      <c r="H954" s="7">
        <v>1.232932475689094</v>
      </c>
      <c r="I954" s="6" t="e">
        <v>#N/A</v>
      </c>
      <c r="J954" s="1" t="e">
        <v>#N/A</v>
      </c>
      <c r="K954" s="7" t="e">
        <v>#N/A</v>
      </c>
      <c r="P954" s="2" t="s">
        <v>1478</v>
      </c>
      <c r="Q954" s="45">
        <v>4</v>
      </c>
      <c r="R954" s="22">
        <f t="shared" si="124"/>
        <v>0</v>
      </c>
      <c r="S954" s="22">
        <f t="shared" si="125"/>
        <v>0</v>
      </c>
      <c r="T954" s="22" t="e">
        <f t="shared" si="126"/>
        <v>#N/A</v>
      </c>
      <c r="U954" s="22" t="e">
        <f t="shared" si="127"/>
        <v>#N/A</v>
      </c>
      <c r="V954" s="22">
        <f t="shared" si="128"/>
        <v>1</v>
      </c>
      <c r="W954" s="22">
        <f t="shared" si="129"/>
        <v>0</v>
      </c>
      <c r="X954" s="22">
        <f t="shared" si="130"/>
        <v>2.5613234682735797</v>
      </c>
      <c r="Y954" s="22" t="e">
        <f t="shared" si="131"/>
        <v>#N/A</v>
      </c>
    </row>
    <row r="955" spans="1:25" x14ac:dyDescent="0.2">
      <c r="A955" s="47"/>
      <c r="B955" s="2" t="s">
        <v>964</v>
      </c>
      <c r="E955" s="34">
        <v>6.5</v>
      </c>
      <c r="F955" s="6">
        <v>3.0080322471675731</v>
      </c>
      <c r="G955" s="1">
        <v>2.4523857744019395</v>
      </c>
      <c r="H955" s="7">
        <v>1.2265738443622878</v>
      </c>
      <c r="I955" s="6">
        <v>0</v>
      </c>
      <c r="J955" s="1">
        <v>0</v>
      </c>
      <c r="K955" s="7" t="s">
        <v>11</v>
      </c>
      <c r="L955" s="6" t="s">
        <v>1324</v>
      </c>
      <c r="O955" s="2" t="s">
        <v>1468</v>
      </c>
      <c r="P955" s="2" t="s">
        <v>1477</v>
      </c>
      <c r="Q955" s="45">
        <v>2</v>
      </c>
      <c r="R955" s="22">
        <f t="shared" si="124"/>
        <v>0</v>
      </c>
      <c r="S955" s="22">
        <f t="shared" si="125"/>
        <v>0</v>
      </c>
      <c r="T955" s="22" t="e">
        <f t="shared" si="126"/>
        <v>#N/A</v>
      </c>
      <c r="U955" s="22" t="e">
        <f t="shared" si="127"/>
        <v>#N/A</v>
      </c>
      <c r="V955" s="22">
        <f t="shared" si="128"/>
        <v>0</v>
      </c>
      <c r="W955" s="22">
        <f t="shared" si="129"/>
        <v>1</v>
      </c>
      <c r="X955" s="22" t="e">
        <f t="shared" si="130"/>
        <v>#N/A</v>
      </c>
      <c r="Y955" s="22">
        <f t="shared" si="131"/>
        <v>2.4523857744019395</v>
      </c>
    </row>
    <row r="956" spans="1:25" x14ac:dyDescent="0.2">
      <c r="A956" s="47"/>
      <c r="B956" s="2" t="s">
        <v>965</v>
      </c>
      <c r="E956" s="34">
        <v>6.5</v>
      </c>
      <c r="F956" s="6">
        <v>3.2279424561165899</v>
      </c>
      <c r="G956" s="1">
        <v>2.6391551227807737</v>
      </c>
      <c r="H956" s="7">
        <v>1.2230969025857921</v>
      </c>
      <c r="I956" s="6">
        <v>0</v>
      </c>
      <c r="J956" s="1">
        <v>0</v>
      </c>
      <c r="K956" s="7" t="s">
        <v>11</v>
      </c>
      <c r="L956" s="6" t="s">
        <v>1324</v>
      </c>
      <c r="O956" s="2" t="s">
        <v>1468</v>
      </c>
      <c r="P956" s="2" t="s">
        <v>1478</v>
      </c>
      <c r="Q956" s="45">
        <v>2</v>
      </c>
      <c r="R956" s="22">
        <f t="shared" si="124"/>
        <v>0</v>
      </c>
      <c r="S956" s="22">
        <f t="shared" si="125"/>
        <v>0</v>
      </c>
      <c r="T956" s="22" t="e">
        <f t="shared" si="126"/>
        <v>#N/A</v>
      </c>
      <c r="U956" s="22" t="e">
        <f t="shared" si="127"/>
        <v>#N/A</v>
      </c>
      <c r="V956" s="22">
        <f t="shared" si="128"/>
        <v>1</v>
      </c>
      <c r="W956" s="22">
        <f t="shared" si="129"/>
        <v>0</v>
      </c>
      <c r="X956" s="22">
        <f t="shared" si="130"/>
        <v>2.6391551227807737</v>
      </c>
      <c r="Y956" s="22" t="e">
        <f t="shared" si="131"/>
        <v>#N/A</v>
      </c>
    </row>
    <row r="957" spans="1:25" ht="41" x14ac:dyDescent="0.2">
      <c r="A957" s="47"/>
      <c r="B957" s="2" t="s">
        <v>966</v>
      </c>
      <c r="E957" s="34">
        <v>5.5</v>
      </c>
      <c r="F957" s="6">
        <v>3.1529891373108154</v>
      </c>
      <c r="G957" s="1">
        <v>2.5797199634844086</v>
      </c>
      <c r="H957" s="7">
        <v>1.2222214744006927</v>
      </c>
      <c r="I957" s="6">
        <v>0</v>
      </c>
      <c r="J957" s="1">
        <v>0</v>
      </c>
      <c r="K957" s="7" t="s">
        <v>11</v>
      </c>
      <c r="M957" s="1" t="s">
        <v>1349</v>
      </c>
      <c r="N957" s="23" t="s">
        <v>1607</v>
      </c>
      <c r="O957" s="2" t="s">
        <v>1468</v>
      </c>
      <c r="P957" s="2" t="s">
        <v>1477</v>
      </c>
      <c r="Q957" s="45">
        <v>3</v>
      </c>
      <c r="R957" s="22">
        <f t="shared" si="124"/>
        <v>0</v>
      </c>
      <c r="S957" s="22">
        <f t="shared" si="125"/>
        <v>0</v>
      </c>
      <c r="T957" s="22" t="e">
        <f t="shared" si="126"/>
        <v>#N/A</v>
      </c>
      <c r="U957" s="22" t="e">
        <f t="shared" si="127"/>
        <v>#N/A</v>
      </c>
      <c r="V957" s="22">
        <f t="shared" si="128"/>
        <v>0</v>
      </c>
      <c r="W957" s="22">
        <f t="shared" si="129"/>
        <v>1</v>
      </c>
      <c r="X957" s="22" t="e">
        <f t="shared" si="130"/>
        <v>#N/A</v>
      </c>
      <c r="Y957" s="22">
        <f t="shared" si="131"/>
        <v>2.5797199634844086</v>
      </c>
    </row>
    <row r="958" spans="1:25" x14ac:dyDescent="0.2">
      <c r="A958" s="47"/>
      <c r="B958" s="2" t="s">
        <v>967</v>
      </c>
      <c r="E958" s="34">
        <v>4.5</v>
      </c>
      <c r="F958" s="6">
        <v>3.144503855936577</v>
      </c>
      <c r="G958" s="1">
        <v>2.567222523058724</v>
      </c>
      <c r="H958" s="7">
        <v>1.2248661063436175</v>
      </c>
      <c r="I958" s="6" t="e">
        <v>#N/A</v>
      </c>
      <c r="J958" s="1" t="e">
        <v>#N/A</v>
      </c>
      <c r="K958" s="7" t="e">
        <v>#N/A</v>
      </c>
      <c r="P958" s="2" t="s">
        <v>1477</v>
      </c>
      <c r="Q958" s="45">
        <v>4</v>
      </c>
      <c r="R958" s="22">
        <f t="shared" si="124"/>
        <v>0</v>
      </c>
      <c r="S958" s="22">
        <f t="shared" si="125"/>
        <v>0</v>
      </c>
      <c r="T958" s="22" t="e">
        <f t="shared" si="126"/>
        <v>#N/A</v>
      </c>
      <c r="U958" s="22" t="e">
        <f t="shared" si="127"/>
        <v>#N/A</v>
      </c>
      <c r="V958" s="22">
        <f t="shared" si="128"/>
        <v>0</v>
      </c>
      <c r="W958" s="22">
        <f t="shared" si="129"/>
        <v>1</v>
      </c>
      <c r="X958" s="22" t="e">
        <f t="shared" si="130"/>
        <v>#N/A</v>
      </c>
      <c r="Y958" s="22">
        <f t="shared" si="131"/>
        <v>2.567222523058724</v>
      </c>
    </row>
    <row r="959" spans="1:25" x14ac:dyDescent="0.2">
      <c r="A959" s="47"/>
      <c r="B959" s="2" t="s">
        <v>968</v>
      </c>
      <c r="E959" s="34">
        <v>4.5</v>
      </c>
      <c r="F959" s="6">
        <v>3.1423825355930175</v>
      </c>
      <c r="G959" s="1">
        <v>2.5675503481723583</v>
      </c>
      <c r="H959" s="7">
        <v>1.2238835113125777</v>
      </c>
      <c r="I959" s="6" t="e">
        <v>#N/A</v>
      </c>
      <c r="J959" s="1" t="e">
        <v>#N/A</v>
      </c>
      <c r="K959" s="7" t="e">
        <v>#N/A</v>
      </c>
      <c r="P959" s="2" t="s">
        <v>1477</v>
      </c>
      <c r="Q959" s="45">
        <v>4</v>
      </c>
      <c r="R959" s="22">
        <f t="shared" si="124"/>
        <v>0</v>
      </c>
      <c r="S959" s="22">
        <f t="shared" si="125"/>
        <v>0</v>
      </c>
      <c r="T959" s="22" t="e">
        <f t="shared" si="126"/>
        <v>#N/A</v>
      </c>
      <c r="U959" s="22" t="e">
        <f t="shared" si="127"/>
        <v>#N/A</v>
      </c>
      <c r="V959" s="22">
        <f t="shared" si="128"/>
        <v>0</v>
      </c>
      <c r="W959" s="22">
        <f t="shared" si="129"/>
        <v>1</v>
      </c>
      <c r="X959" s="22" t="e">
        <f t="shared" si="130"/>
        <v>#N/A</v>
      </c>
      <c r="Y959" s="22">
        <f t="shared" si="131"/>
        <v>2.5675503481723583</v>
      </c>
    </row>
    <row r="960" spans="1:25" ht="32" x14ac:dyDescent="0.2">
      <c r="A960" s="47"/>
      <c r="B960" s="2" t="s">
        <v>969</v>
      </c>
      <c r="E960" s="34">
        <v>4.5</v>
      </c>
      <c r="F960" s="6">
        <v>3.1423825355930175</v>
      </c>
      <c r="G960" s="1">
        <v>2.567745781205764</v>
      </c>
      <c r="H960" s="7">
        <v>1.2237903606319684</v>
      </c>
      <c r="I960" s="6" t="e">
        <v>#N/A</v>
      </c>
      <c r="J960" s="1" t="e">
        <v>#N/A</v>
      </c>
      <c r="K960" s="7" t="e">
        <v>#N/A</v>
      </c>
      <c r="M960" s="1" t="s">
        <v>1456</v>
      </c>
      <c r="N960" s="23" t="s">
        <v>1622</v>
      </c>
      <c r="O960" s="2" t="s">
        <v>1468</v>
      </c>
      <c r="P960" s="2" t="s">
        <v>1477</v>
      </c>
      <c r="Q960" s="45">
        <v>3</v>
      </c>
      <c r="R960" s="22">
        <f t="shared" si="124"/>
        <v>0</v>
      </c>
      <c r="S960" s="22">
        <f t="shared" si="125"/>
        <v>0</v>
      </c>
      <c r="T960" s="22" t="e">
        <f t="shared" si="126"/>
        <v>#N/A</v>
      </c>
      <c r="U960" s="22" t="e">
        <f t="shared" si="127"/>
        <v>#N/A</v>
      </c>
      <c r="V960" s="22">
        <f t="shared" si="128"/>
        <v>0</v>
      </c>
      <c r="W960" s="22">
        <f t="shared" si="129"/>
        <v>1</v>
      </c>
      <c r="X960" s="22" t="e">
        <f t="shared" si="130"/>
        <v>#N/A</v>
      </c>
      <c r="Y960" s="22">
        <f t="shared" si="131"/>
        <v>2.567745781205764</v>
      </c>
    </row>
    <row r="961" spans="1:25" ht="32" x14ac:dyDescent="0.2">
      <c r="A961" s="47"/>
      <c r="B961" s="2" t="s">
        <v>970</v>
      </c>
      <c r="E961" s="34">
        <v>4.5</v>
      </c>
      <c r="F961" s="6">
        <v>3.1437967491553902</v>
      </c>
      <c r="G961" s="1">
        <v>2.5655555300168422</v>
      </c>
      <c r="H961" s="7">
        <v>1.2253863587722664</v>
      </c>
      <c r="I961" s="6" t="e">
        <v>#N/A</v>
      </c>
      <c r="J961" s="1" t="e">
        <v>#N/A</v>
      </c>
      <c r="K961" s="7" t="e">
        <v>#N/A</v>
      </c>
      <c r="M961" s="1" t="s">
        <v>1457</v>
      </c>
      <c r="N961" s="23" t="s">
        <v>1622</v>
      </c>
      <c r="O961" s="2" t="s">
        <v>1468</v>
      </c>
      <c r="P961" s="2" t="s">
        <v>1478</v>
      </c>
      <c r="Q961" s="45">
        <v>3</v>
      </c>
      <c r="R961" s="22">
        <f t="shared" si="124"/>
        <v>0</v>
      </c>
      <c r="S961" s="22">
        <f t="shared" si="125"/>
        <v>0</v>
      </c>
      <c r="T961" s="22" t="e">
        <f t="shared" si="126"/>
        <v>#N/A</v>
      </c>
      <c r="U961" s="22" t="e">
        <f t="shared" si="127"/>
        <v>#N/A</v>
      </c>
      <c r="V961" s="22">
        <f t="shared" si="128"/>
        <v>1</v>
      </c>
      <c r="W961" s="22">
        <f t="shared" si="129"/>
        <v>0</v>
      </c>
      <c r="X961" s="22">
        <f t="shared" si="130"/>
        <v>2.5655555300168422</v>
      </c>
      <c r="Y961" s="22" t="e">
        <f t="shared" si="131"/>
        <v>#N/A</v>
      </c>
    </row>
    <row r="962" spans="1:25" ht="45" x14ac:dyDescent="0.2">
      <c r="A962" s="47"/>
      <c r="B962" s="2" t="s">
        <v>971</v>
      </c>
      <c r="E962" s="34">
        <v>6.5</v>
      </c>
      <c r="F962" s="6">
        <v>3.230063776460149</v>
      </c>
      <c r="G962" s="1">
        <v>2.7173268361482319</v>
      </c>
      <c r="H962" s="7">
        <v>1.1886916706121056</v>
      </c>
      <c r="I962" s="6">
        <v>0</v>
      </c>
      <c r="J962" s="1">
        <v>0</v>
      </c>
      <c r="K962" s="7" t="s">
        <v>11</v>
      </c>
      <c r="M962" s="1" t="s">
        <v>1359</v>
      </c>
      <c r="N962" s="23" t="s">
        <v>1623</v>
      </c>
      <c r="O962" s="2" t="s">
        <v>1468</v>
      </c>
      <c r="P962" s="2" t="s">
        <v>1478</v>
      </c>
      <c r="Q962" s="45">
        <v>3</v>
      </c>
      <c r="R962" s="22">
        <f t="shared" si="124"/>
        <v>0</v>
      </c>
      <c r="S962" s="22">
        <f t="shared" si="125"/>
        <v>0</v>
      </c>
      <c r="T962" s="22" t="e">
        <f t="shared" si="126"/>
        <v>#N/A</v>
      </c>
      <c r="U962" s="22" t="e">
        <f t="shared" si="127"/>
        <v>#N/A</v>
      </c>
      <c r="V962" s="22">
        <f t="shared" si="128"/>
        <v>1</v>
      </c>
      <c r="W962" s="22">
        <f t="shared" si="129"/>
        <v>0</v>
      </c>
      <c r="X962" s="22">
        <f t="shared" si="130"/>
        <v>2.7173268361482319</v>
      </c>
      <c r="Y962" s="22" t="e">
        <f t="shared" si="131"/>
        <v>#N/A</v>
      </c>
    </row>
    <row r="963" spans="1:25" ht="32" x14ac:dyDescent="0.2">
      <c r="A963" s="47"/>
      <c r="B963" s="3" t="s">
        <v>972</v>
      </c>
      <c r="C963" s="36"/>
      <c r="D963" s="36"/>
      <c r="E963" s="36">
        <f>1.5+0.86+4</f>
        <v>6.3599999999999994</v>
      </c>
      <c r="F963" s="6">
        <v>3.044801799789274</v>
      </c>
      <c r="G963" s="1">
        <v>2.519380418169515</v>
      </c>
      <c r="H963" s="7">
        <v>1.2085518240240631</v>
      </c>
      <c r="I963" s="6" t="e">
        <v>#N/A</v>
      </c>
      <c r="J963" s="1" t="e">
        <v>#N/A</v>
      </c>
      <c r="K963" s="7" t="e">
        <v>#N/A</v>
      </c>
      <c r="P963" s="2" t="s">
        <v>1478</v>
      </c>
      <c r="Q963" s="45">
        <v>4</v>
      </c>
      <c r="R963" s="22">
        <f t="shared" si="124"/>
        <v>0</v>
      </c>
      <c r="S963" s="22">
        <f t="shared" si="125"/>
        <v>0</v>
      </c>
      <c r="T963" s="22" t="e">
        <f t="shared" si="126"/>
        <v>#N/A</v>
      </c>
      <c r="U963" s="22" t="e">
        <f t="shared" si="127"/>
        <v>#N/A</v>
      </c>
      <c r="V963" s="22">
        <f t="shared" si="128"/>
        <v>1</v>
      </c>
      <c r="W963" s="22">
        <f t="shared" si="129"/>
        <v>0</v>
      </c>
      <c r="X963" s="22">
        <f t="shared" si="130"/>
        <v>2.519380418169515</v>
      </c>
      <c r="Y963" s="22" t="e">
        <f t="shared" si="131"/>
        <v>#N/A</v>
      </c>
    </row>
    <row r="964" spans="1:25" ht="48" x14ac:dyDescent="0.2">
      <c r="A964" s="47"/>
      <c r="B964" s="2" t="s">
        <v>973</v>
      </c>
      <c r="E964" s="34">
        <v>5.5</v>
      </c>
      <c r="F964" s="6">
        <v>3.0992490219406381</v>
      </c>
      <c r="G964" s="1">
        <v>2.5502458974730438</v>
      </c>
      <c r="H964" s="7">
        <v>1.2152745839181955</v>
      </c>
      <c r="I964" s="6">
        <v>0</v>
      </c>
      <c r="J964" s="1">
        <v>0</v>
      </c>
      <c r="K964" s="7" t="s">
        <v>11</v>
      </c>
      <c r="M964" s="1" t="s">
        <v>1458</v>
      </c>
      <c r="N964" s="23" t="s">
        <v>1624</v>
      </c>
      <c r="O964" s="2" t="s">
        <v>1468</v>
      </c>
      <c r="P964" s="2" t="s">
        <v>1478</v>
      </c>
      <c r="Q964" s="45">
        <v>3</v>
      </c>
      <c r="R964" s="22">
        <f t="shared" ref="R964:R1027" si="132">COUNTIF(P964,R$2)</f>
        <v>0</v>
      </c>
      <c r="S964" s="22">
        <f t="shared" ref="S964:S1027" si="133">COUNTIF(P964,S$2)</f>
        <v>0</v>
      </c>
      <c r="T964" s="22" t="e">
        <f t="shared" ref="T964:T1027" si="134">IF(R964=1,G964,#N/A)</f>
        <v>#N/A</v>
      </c>
      <c r="U964" s="22" t="e">
        <f t="shared" ref="U964:U1027" si="135">IF(S964=1,G964,#N/A)</f>
        <v>#N/A</v>
      </c>
      <c r="V964" s="22">
        <f t="shared" ref="V964:V1027" si="136">COUNTIF(P964,V$2)</f>
        <v>1</v>
      </c>
      <c r="W964" s="22">
        <f t="shared" ref="W964:W1027" si="137">COUNTIF(P964,W$2)</f>
        <v>0</v>
      </c>
      <c r="X964" s="22">
        <f t="shared" ref="X964:X1027" si="138">IF(V964=1,G964,#N/A)</f>
        <v>2.5502458974730438</v>
      </c>
      <c r="Y964" s="22" t="e">
        <f t="shared" ref="Y964:Y1027" si="139">IF(W964=1,G964,#N/A)</f>
        <v>#N/A</v>
      </c>
    </row>
    <row r="965" spans="1:25" ht="45" x14ac:dyDescent="0.2">
      <c r="A965" s="47"/>
      <c r="B965" s="2" t="s">
        <v>974</v>
      </c>
      <c r="E965" s="34">
        <v>5.5</v>
      </c>
      <c r="F965" s="6">
        <v>3.026417023478424</v>
      </c>
      <c r="G965" s="1">
        <v>2.5105392934785944</v>
      </c>
      <c r="H965" s="7">
        <v>1.205484826045097</v>
      </c>
      <c r="I965" s="6">
        <v>0</v>
      </c>
      <c r="J965" s="1">
        <v>0</v>
      </c>
      <c r="K965" s="7" t="s">
        <v>11</v>
      </c>
      <c r="M965" s="1" t="s">
        <v>1459</v>
      </c>
      <c r="N965" s="23" t="s">
        <v>1603</v>
      </c>
      <c r="O965" s="2" t="s">
        <v>1468</v>
      </c>
      <c r="P965" s="2" t="s">
        <v>1477</v>
      </c>
      <c r="Q965" s="45">
        <v>3</v>
      </c>
      <c r="R965" s="22">
        <f t="shared" si="132"/>
        <v>0</v>
      </c>
      <c r="S965" s="22">
        <f t="shared" si="133"/>
        <v>0</v>
      </c>
      <c r="T965" s="22" t="e">
        <f t="shared" si="134"/>
        <v>#N/A</v>
      </c>
      <c r="U965" s="22" t="e">
        <f t="shared" si="135"/>
        <v>#N/A</v>
      </c>
      <c r="V965" s="22">
        <f t="shared" si="136"/>
        <v>0</v>
      </c>
      <c r="W965" s="22">
        <f t="shared" si="137"/>
        <v>1</v>
      </c>
      <c r="X965" s="22" t="e">
        <f t="shared" si="138"/>
        <v>#N/A</v>
      </c>
      <c r="Y965" s="22">
        <f t="shared" si="139"/>
        <v>2.5105392934785944</v>
      </c>
    </row>
    <row r="966" spans="1:25" x14ac:dyDescent="0.2">
      <c r="A966" s="47"/>
      <c r="B966" s="2" t="s">
        <v>975</v>
      </c>
      <c r="E966" s="34">
        <v>8.5</v>
      </c>
      <c r="F966" s="6">
        <v>2.9620703063904479</v>
      </c>
      <c r="G966" s="1">
        <v>2.4817396473459903</v>
      </c>
      <c r="H966" s="7">
        <v>1.1935459505424473</v>
      </c>
      <c r="I966" s="6">
        <v>0</v>
      </c>
      <c r="J966" s="1">
        <v>0</v>
      </c>
      <c r="K966" s="7" t="s">
        <v>11</v>
      </c>
      <c r="L966" s="6" t="s">
        <v>1324</v>
      </c>
      <c r="O966" s="2" t="s">
        <v>1468</v>
      </c>
      <c r="P966" s="2" t="s">
        <v>1478</v>
      </c>
      <c r="Q966" s="45">
        <v>2</v>
      </c>
      <c r="R966" s="22">
        <f t="shared" si="132"/>
        <v>0</v>
      </c>
      <c r="S966" s="22">
        <f t="shared" si="133"/>
        <v>0</v>
      </c>
      <c r="T966" s="22" t="e">
        <f t="shared" si="134"/>
        <v>#N/A</v>
      </c>
      <c r="U966" s="22" t="e">
        <f t="shared" si="135"/>
        <v>#N/A</v>
      </c>
      <c r="V966" s="22">
        <f t="shared" si="136"/>
        <v>1</v>
      </c>
      <c r="W966" s="22">
        <f t="shared" si="137"/>
        <v>0</v>
      </c>
      <c r="X966" s="22">
        <f t="shared" si="138"/>
        <v>2.4817396473459903</v>
      </c>
      <c r="Y966" s="22" t="e">
        <f t="shared" si="139"/>
        <v>#N/A</v>
      </c>
    </row>
    <row r="967" spans="1:25" ht="32" x14ac:dyDescent="0.2">
      <c r="A967" s="47"/>
      <c r="B967" s="3" t="s">
        <v>976</v>
      </c>
      <c r="C967" s="36"/>
      <c r="D967" s="36"/>
      <c r="E967" s="36"/>
      <c r="F967" s="6">
        <v>3.0950063812535187</v>
      </c>
      <c r="G967" s="1">
        <v>2.5428407913198185</v>
      </c>
      <c r="H967" s="7">
        <v>1.2171451676481515</v>
      </c>
      <c r="I967" s="6" t="e">
        <v>#N/A</v>
      </c>
      <c r="J967" s="1" t="e">
        <v>#N/A</v>
      </c>
      <c r="K967" s="7" t="e">
        <v>#N/A</v>
      </c>
      <c r="P967" s="2" t="s">
        <v>1478</v>
      </c>
      <c r="Q967" s="45">
        <v>4</v>
      </c>
      <c r="R967" s="22">
        <f t="shared" si="132"/>
        <v>0</v>
      </c>
      <c r="S967" s="22">
        <f t="shared" si="133"/>
        <v>0</v>
      </c>
      <c r="T967" s="22" t="e">
        <f t="shared" si="134"/>
        <v>#N/A</v>
      </c>
      <c r="U967" s="22" t="e">
        <f t="shared" si="135"/>
        <v>#N/A</v>
      </c>
      <c r="V967" s="22">
        <f t="shared" si="136"/>
        <v>1</v>
      </c>
      <c r="W967" s="22">
        <f t="shared" si="137"/>
        <v>0</v>
      </c>
      <c r="X967" s="22">
        <f t="shared" si="138"/>
        <v>2.5428407913198185</v>
      </c>
      <c r="Y967" s="22" t="e">
        <f t="shared" si="139"/>
        <v>#N/A</v>
      </c>
    </row>
    <row r="968" spans="1:25" x14ac:dyDescent="0.2">
      <c r="A968" s="47"/>
      <c r="B968" s="30" t="s">
        <v>977</v>
      </c>
      <c r="C968" s="35"/>
      <c r="D968" s="35"/>
      <c r="E968" s="35"/>
      <c r="F968" s="6">
        <v>3.0653078964436835</v>
      </c>
      <c r="G968" s="1">
        <v>2.5204679619042487</v>
      </c>
      <c r="H968" s="7">
        <v>1.2161661813498317</v>
      </c>
      <c r="I968" s="6" t="e">
        <v>#N/A</v>
      </c>
      <c r="J968" s="1" t="e">
        <v>#N/A</v>
      </c>
      <c r="K968" s="7" t="e">
        <v>#N/A</v>
      </c>
      <c r="P968" s="2" t="s">
        <v>1478</v>
      </c>
      <c r="Q968" s="45">
        <v>4</v>
      </c>
      <c r="R968" s="22">
        <f t="shared" si="132"/>
        <v>0</v>
      </c>
      <c r="S968" s="22">
        <f t="shared" si="133"/>
        <v>0</v>
      </c>
      <c r="T968" s="22" t="e">
        <f t="shared" si="134"/>
        <v>#N/A</v>
      </c>
      <c r="U968" s="22" t="e">
        <f t="shared" si="135"/>
        <v>#N/A</v>
      </c>
      <c r="V968" s="22">
        <f t="shared" si="136"/>
        <v>1</v>
      </c>
      <c r="W968" s="22">
        <f t="shared" si="137"/>
        <v>0</v>
      </c>
      <c r="X968" s="22">
        <f t="shared" si="138"/>
        <v>2.5204679619042487</v>
      </c>
      <c r="Y968" s="22" t="e">
        <f t="shared" si="139"/>
        <v>#N/A</v>
      </c>
    </row>
    <row r="969" spans="1:25" ht="32" x14ac:dyDescent="0.2">
      <c r="A969" s="47"/>
      <c r="B969" s="3" t="s">
        <v>978</v>
      </c>
      <c r="C969" s="36"/>
      <c r="D969" s="36"/>
      <c r="E969" s="36">
        <v>5.5</v>
      </c>
      <c r="F969" s="6">
        <v>3.0921779541287728</v>
      </c>
      <c r="G969" s="1">
        <v>2.5315576644135995</v>
      </c>
      <c r="H969" s="7">
        <v>1.221452703841543</v>
      </c>
      <c r="I969" s="6" t="e">
        <v>#N/A</v>
      </c>
      <c r="J969" s="1" t="e">
        <v>#N/A</v>
      </c>
      <c r="K969" s="7" t="e">
        <v>#N/A</v>
      </c>
      <c r="P969" s="2" t="s">
        <v>1478</v>
      </c>
      <c r="Q969" s="45">
        <v>4</v>
      </c>
      <c r="R969" s="22">
        <f t="shared" si="132"/>
        <v>0</v>
      </c>
      <c r="S969" s="22">
        <f t="shared" si="133"/>
        <v>0</v>
      </c>
      <c r="T969" s="22" t="e">
        <f t="shared" si="134"/>
        <v>#N/A</v>
      </c>
      <c r="U969" s="22" t="e">
        <f t="shared" si="135"/>
        <v>#N/A</v>
      </c>
      <c r="V969" s="22">
        <f t="shared" si="136"/>
        <v>1</v>
      </c>
      <c r="W969" s="22">
        <f t="shared" si="137"/>
        <v>0</v>
      </c>
      <c r="X969" s="22">
        <f t="shared" si="138"/>
        <v>2.5315576644135995</v>
      </c>
      <c r="Y969" s="22" t="e">
        <f t="shared" si="139"/>
        <v>#N/A</v>
      </c>
    </row>
    <row r="970" spans="1:25" ht="45" x14ac:dyDescent="0.2">
      <c r="A970" s="47"/>
      <c r="B970" s="2" t="s">
        <v>979</v>
      </c>
      <c r="E970" s="34">
        <v>5.5</v>
      </c>
      <c r="F970" s="6">
        <v>2.8989963815086077</v>
      </c>
      <c r="G970" s="1">
        <v>2.5179047356199185</v>
      </c>
      <c r="H970" s="7">
        <v>1.1513526864211814</v>
      </c>
      <c r="I970" s="6" t="e">
        <v>#N/A</v>
      </c>
      <c r="J970" s="1" t="e">
        <v>#N/A</v>
      </c>
      <c r="K970" s="7" t="e">
        <v>#N/A</v>
      </c>
      <c r="M970" s="1" t="s">
        <v>1349</v>
      </c>
      <c r="N970" s="23" t="s">
        <v>1625</v>
      </c>
      <c r="P970" s="2" t="s">
        <v>1477</v>
      </c>
      <c r="Q970" s="45">
        <v>3</v>
      </c>
      <c r="R970" s="22">
        <f t="shared" si="132"/>
        <v>0</v>
      </c>
      <c r="S970" s="22">
        <f t="shared" si="133"/>
        <v>0</v>
      </c>
      <c r="T970" s="22" t="e">
        <f t="shared" si="134"/>
        <v>#N/A</v>
      </c>
      <c r="U970" s="22" t="e">
        <f t="shared" si="135"/>
        <v>#N/A</v>
      </c>
      <c r="V970" s="22">
        <f t="shared" si="136"/>
        <v>0</v>
      </c>
      <c r="W970" s="22">
        <f t="shared" si="137"/>
        <v>1</v>
      </c>
      <c r="X970" s="22" t="e">
        <f t="shared" si="138"/>
        <v>#N/A</v>
      </c>
      <c r="Y970" s="22">
        <f t="shared" si="139"/>
        <v>2.5179047356199185</v>
      </c>
    </row>
    <row r="971" spans="1:25" x14ac:dyDescent="0.2">
      <c r="A971" s="47"/>
      <c r="B971" s="2" t="s">
        <v>980</v>
      </c>
      <c r="C971" s="34">
        <v>5.5</v>
      </c>
      <c r="F971" s="6">
        <v>3.0919658220944166</v>
      </c>
      <c r="G971" s="1">
        <v>2.5700279421681391</v>
      </c>
      <c r="H971" s="7">
        <v>1.2030864611868608</v>
      </c>
      <c r="I971" s="6" t="e">
        <v>#N/A</v>
      </c>
      <c r="J971" s="1" t="e">
        <v>#N/A</v>
      </c>
      <c r="K971" s="7" t="e">
        <v>#N/A</v>
      </c>
      <c r="L971" s="6" t="s">
        <v>1324</v>
      </c>
      <c r="P971" s="2" t="s">
        <v>1478</v>
      </c>
      <c r="Q971" s="45">
        <v>4</v>
      </c>
      <c r="R971" s="22">
        <f t="shared" si="132"/>
        <v>0</v>
      </c>
      <c r="S971" s="22">
        <f t="shared" si="133"/>
        <v>0</v>
      </c>
      <c r="T971" s="22" t="e">
        <f t="shared" si="134"/>
        <v>#N/A</v>
      </c>
      <c r="U971" s="22" t="e">
        <f t="shared" si="135"/>
        <v>#N/A</v>
      </c>
      <c r="V971" s="22">
        <f t="shared" si="136"/>
        <v>1</v>
      </c>
      <c r="W971" s="22">
        <f t="shared" si="137"/>
        <v>0</v>
      </c>
      <c r="X971" s="22">
        <f t="shared" si="138"/>
        <v>2.5700279421681391</v>
      </c>
      <c r="Y971" s="22" t="e">
        <f t="shared" si="139"/>
        <v>#N/A</v>
      </c>
    </row>
    <row r="972" spans="1:25" x14ac:dyDescent="0.2">
      <c r="A972" s="47"/>
      <c r="B972" s="2" t="s">
        <v>981</v>
      </c>
      <c r="C972" s="34">
        <v>7.5</v>
      </c>
      <c r="F972" s="6">
        <v>3.026417023478424</v>
      </c>
      <c r="G972" s="1">
        <v>2.7943455321647326</v>
      </c>
      <c r="H972" s="7">
        <v>1.0830503918153278</v>
      </c>
      <c r="I972" s="6">
        <v>0</v>
      </c>
      <c r="J972" s="1">
        <v>0</v>
      </c>
      <c r="K972" s="7" t="s">
        <v>11</v>
      </c>
      <c r="L972" s="6" t="s">
        <v>1324</v>
      </c>
      <c r="P972" s="2" t="s">
        <v>1478</v>
      </c>
      <c r="Q972" s="45">
        <v>4</v>
      </c>
      <c r="R972" s="22">
        <f t="shared" si="132"/>
        <v>0</v>
      </c>
      <c r="S972" s="22">
        <f t="shared" si="133"/>
        <v>0</v>
      </c>
      <c r="T972" s="22" t="e">
        <f t="shared" si="134"/>
        <v>#N/A</v>
      </c>
      <c r="U972" s="22" t="e">
        <f t="shared" si="135"/>
        <v>#N/A</v>
      </c>
      <c r="V972" s="22">
        <f t="shared" si="136"/>
        <v>1</v>
      </c>
      <c r="W972" s="22">
        <f t="shared" si="137"/>
        <v>0</v>
      </c>
      <c r="X972" s="22">
        <f t="shared" si="138"/>
        <v>2.7943455321647326</v>
      </c>
      <c r="Y972" s="22" t="e">
        <f t="shared" si="139"/>
        <v>#N/A</v>
      </c>
    </row>
    <row r="973" spans="1:25" x14ac:dyDescent="0.2">
      <c r="A973" s="47"/>
      <c r="B973" s="2" t="s">
        <v>982</v>
      </c>
      <c r="E973" s="34">
        <v>6.5</v>
      </c>
      <c r="F973" s="6">
        <v>2.8616611434619577</v>
      </c>
      <c r="G973" s="1">
        <v>2.3749655841119037</v>
      </c>
      <c r="H973" s="7">
        <v>1.2049274156248664</v>
      </c>
      <c r="I973" s="6">
        <v>0</v>
      </c>
      <c r="J973" s="1">
        <v>0</v>
      </c>
      <c r="K973" s="7" t="s">
        <v>11</v>
      </c>
      <c r="L973" s="6" t="s">
        <v>1324</v>
      </c>
      <c r="O973" s="2" t="s">
        <v>1468</v>
      </c>
      <c r="P973" s="2" t="s">
        <v>1477</v>
      </c>
      <c r="Q973" s="45">
        <v>2</v>
      </c>
      <c r="R973" s="22">
        <f t="shared" si="132"/>
        <v>0</v>
      </c>
      <c r="S973" s="22">
        <f t="shared" si="133"/>
        <v>0</v>
      </c>
      <c r="T973" s="22" t="e">
        <f t="shared" si="134"/>
        <v>#N/A</v>
      </c>
      <c r="U973" s="22" t="e">
        <f t="shared" si="135"/>
        <v>#N/A</v>
      </c>
      <c r="V973" s="22">
        <f t="shared" si="136"/>
        <v>0</v>
      </c>
      <c r="W973" s="22">
        <f t="shared" si="137"/>
        <v>1</v>
      </c>
      <c r="X973" s="22" t="e">
        <f t="shared" si="138"/>
        <v>#N/A</v>
      </c>
      <c r="Y973" s="22">
        <f t="shared" si="139"/>
        <v>2.3749655841119037</v>
      </c>
    </row>
    <row r="974" spans="1:25" x14ac:dyDescent="0.2">
      <c r="A974" s="47"/>
      <c r="B974" s="2" t="s">
        <v>983</v>
      </c>
      <c r="E974" s="34">
        <v>6.5</v>
      </c>
      <c r="F974" s="6">
        <v>3.1968297577443816</v>
      </c>
      <c r="G974" s="1">
        <v>2.6027130179103497</v>
      </c>
      <c r="H974" s="7">
        <v>1.228268247688342</v>
      </c>
      <c r="I974" s="6">
        <v>0</v>
      </c>
      <c r="J974" s="1">
        <v>0</v>
      </c>
      <c r="K974" s="7" t="s">
        <v>11</v>
      </c>
      <c r="L974" s="6" t="s">
        <v>1324</v>
      </c>
      <c r="P974" s="2" t="s">
        <v>1477</v>
      </c>
      <c r="Q974" s="45">
        <v>4</v>
      </c>
      <c r="R974" s="22">
        <f t="shared" si="132"/>
        <v>0</v>
      </c>
      <c r="S974" s="22">
        <f t="shared" si="133"/>
        <v>0</v>
      </c>
      <c r="T974" s="22" t="e">
        <f t="shared" si="134"/>
        <v>#N/A</v>
      </c>
      <c r="U974" s="22" t="e">
        <f t="shared" si="135"/>
        <v>#N/A</v>
      </c>
      <c r="V974" s="22">
        <f t="shared" si="136"/>
        <v>0</v>
      </c>
      <c r="W974" s="22">
        <f t="shared" si="137"/>
        <v>1</v>
      </c>
      <c r="X974" s="22" t="e">
        <f t="shared" si="138"/>
        <v>#N/A</v>
      </c>
      <c r="Y974" s="22">
        <f t="shared" si="139"/>
        <v>2.6027130179103497</v>
      </c>
    </row>
    <row r="975" spans="1:25" x14ac:dyDescent="0.2">
      <c r="A975" s="47"/>
      <c r="B975" s="2" t="s">
        <v>984</v>
      </c>
      <c r="E975" s="34">
        <v>6.5</v>
      </c>
      <c r="F975" s="6">
        <v>3.0405591591021546</v>
      </c>
      <c r="G975" s="1">
        <v>2.4930909386069331</v>
      </c>
      <c r="H975" s="7">
        <v>1.2195941640224046</v>
      </c>
      <c r="I975" s="6">
        <v>0</v>
      </c>
      <c r="J975" s="1">
        <v>0</v>
      </c>
      <c r="K975" s="7" t="s">
        <v>11</v>
      </c>
      <c r="L975" s="6" t="s">
        <v>1324</v>
      </c>
      <c r="O975" s="2" t="s">
        <v>1468</v>
      </c>
      <c r="P975" s="2" t="s">
        <v>1477</v>
      </c>
      <c r="Q975" s="45">
        <v>2</v>
      </c>
      <c r="R975" s="22">
        <f t="shared" si="132"/>
        <v>0</v>
      </c>
      <c r="S975" s="22">
        <f t="shared" si="133"/>
        <v>0</v>
      </c>
      <c r="T975" s="22" t="e">
        <f t="shared" si="134"/>
        <v>#N/A</v>
      </c>
      <c r="U975" s="22" t="e">
        <f t="shared" si="135"/>
        <v>#N/A</v>
      </c>
      <c r="V975" s="22">
        <f t="shared" si="136"/>
        <v>0</v>
      </c>
      <c r="W975" s="22">
        <f t="shared" si="137"/>
        <v>1</v>
      </c>
      <c r="X975" s="22" t="e">
        <f t="shared" si="138"/>
        <v>#N/A</v>
      </c>
      <c r="Y975" s="22">
        <f t="shared" si="139"/>
        <v>2.4930909386069331</v>
      </c>
    </row>
    <row r="976" spans="1:25" x14ac:dyDescent="0.2">
      <c r="A976" s="47"/>
      <c r="B976" s="2" t="s">
        <v>985</v>
      </c>
      <c r="E976" s="34">
        <v>5.5</v>
      </c>
      <c r="F976" s="6">
        <v>3.1119769440019955</v>
      </c>
      <c r="G976" s="1">
        <v>2.5375267787703075</v>
      </c>
      <c r="H976" s="7">
        <v>1.2263819125132813</v>
      </c>
      <c r="I976" s="6">
        <v>0</v>
      </c>
      <c r="J976" s="1">
        <v>0</v>
      </c>
      <c r="K976" s="7" t="s">
        <v>11</v>
      </c>
      <c r="L976" s="6" t="s">
        <v>1324</v>
      </c>
      <c r="O976" s="2" t="s">
        <v>1468</v>
      </c>
      <c r="P976" s="2" t="s">
        <v>1477</v>
      </c>
      <c r="Q976" s="45">
        <v>2</v>
      </c>
      <c r="R976" s="22">
        <f t="shared" si="132"/>
        <v>0</v>
      </c>
      <c r="S976" s="22">
        <f t="shared" si="133"/>
        <v>0</v>
      </c>
      <c r="T976" s="22" t="e">
        <f t="shared" si="134"/>
        <v>#N/A</v>
      </c>
      <c r="U976" s="22" t="e">
        <f t="shared" si="135"/>
        <v>#N/A</v>
      </c>
      <c r="V976" s="22">
        <f t="shared" si="136"/>
        <v>0</v>
      </c>
      <c r="W976" s="22">
        <f t="shared" si="137"/>
        <v>1</v>
      </c>
      <c r="X976" s="22" t="e">
        <f t="shared" si="138"/>
        <v>#N/A</v>
      </c>
      <c r="Y976" s="22">
        <f t="shared" si="139"/>
        <v>2.5375267787703075</v>
      </c>
    </row>
    <row r="977" spans="1:25" ht="45" x14ac:dyDescent="0.2">
      <c r="A977" s="47"/>
      <c r="B977" s="2" t="s">
        <v>986</v>
      </c>
      <c r="E977" s="34">
        <v>5.5</v>
      </c>
      <c r="F977" s="6">
        <v>2.9924758979814694</v>
      </c>
      <c r="G977" s="1">
        <v>2.4831275335954857</v>
      </c>
      <c r="H977" s="7">
        <v>1.2051237230044582</v>
      </c>
      <c r="I977" s="6">
        <v>0</v>
      </c>
      <c r="J977" s="1">
        <v>0</v>
      </c>
      <c r="K977" s="7" t="s">
        <v>11</v>
      </c>
      <c r="M977" s="1" t="s">
        <v>1349</v>
      </c>
      <c r="N977" s="23" t="s">
        <v>1625</v>
      </c>
      <c r="O977" s="2" t="s">
        <v>1468</v>
      </c>
      <c r="P977" s="2" t="s">
        <v>1478</v>
      </c>
      <c r="Q977" s="45">
        <v>3</v>
      </c>
      <c r="R977" s="22">
        <f t="shared" si="132"/>
        <v>0</v>
      </c>
      <c r="S977" s="22">
        <f t="shared" si="133"/>
        <v>0</v>
      </c>
      <c r="T977" s="22" t="e">
        <f t="shared" si="134"/>
        <v>#N/A</v>
      </c>
      <c r="U977" s="22" t="e">
        <f t="shared" si="135"/>
        <v>#N/A</v>
      </c>
      <c r="V977" s="22">
        <f t="shared" si="136"/>
        <v>1</v>
      </c>
      <c r="W977" s="22">
        <f t="shared" si="137"/>
        <v>0</v>
      </c>
      <c r="X977" s="22">
        <f t="shared" si="138"/>
        <v>2.4831275335954857</v>
      </c>
      <c r="Y977" s="22" t="e">
        <f t="shared" si="139"/>
        <v>#N/A</v>
      </c>
    </row>
    <row r="978" spans="1:25" x14ac:dyDescent="0.2">
      <c r="A978" s="47"/>
      <c r="B978" s="2" t="s">
        <v>987</v>
      </c>
      <c r="E978" s="34">
        <v>8.5</v>
      </c>
      <c r="F978" s="6">
        <v>2.9288362876746801</v>
      </c>
      <c r="G978" s="1">
        <v>2.4552716436728543</v>
      </c>
      <c r="H978" s="7">
        <v>1.1928766803551796</v>
      </c>
      <c r="I978" s="6">
        <v>0</v>
      </c>
      <c r="J978" s="1">
        <v>0</v>
      </c>
      <c r="K978" s="7" t="s">
        <v>11</v>
      </c>
      <c r="L978" s="6" t="s">
        <v>1324</v>
      </c>
      <c r="O978" s="2" t="s">
        <v>1468</v>
      </c>
      <c r="P978" s="2" t="s">
        <v>1478</v>
      </c>
      <c r="Q978" s="45">
        <v>2</v>
      </c>
      <c r="R978" s="22">
        <f t="shared" si="132"/>
        <v>0</v>
      </c>
      <c r="S978" s="22">
        <f t="shared" si="133"/>
        <v>0</v>
      </c>
      <c r="T978" s="22" t="e">
        <f t="shared" si="134"/>
        <v>#N/A</v>
      </c>
      <c r="U978" s="22" t="e">
        <f t="shared" si="135"/>
        <v>#N/A</v>
      </c>
      <c r="V978" s="22">
        <f t="shared" si="136"/>
        <v>1</v>
      </c>
      <c r="W978" s="22">
        <f t="shared" si="137"/>
        <v>0</v>
      </c>
      <c r="X978" s="22">
        <f t="shared" si="138"/>
        <v>2.4552716436728543</v>
      </c>
      <c r="Y978" s="22" t="e">
        <f t="shared" si="139"/>
        <v>#N/A</v>
      </c>
    </row>
    <row r="979" spans="1:25" x14ac:dyDescent="0.2">
      <c r="A979" s="47"/>
      <c r="B979" s="2" t="s">
        <v>988</v>
      </c>
      <c r="E979" s="34">
        <v>6.5</v>
      </c>
      <c r="F979" s="6">
        <v>2.9764245740485347</v>
      </c>
      <c r="G979" s="1">
        <v>2.414841551527553</v>
      </c>
      <c r="H979" s="7">
        <v>1.2325548117911678</v>
      </c>
      <c r="I979" s="6">
        <v>0</v>
      </c>
      <c r="J979" s="1">
        <v>0</v>
      </c>
      <c r="K979" s="7" t="s">
        <v>11</v>
      </c>
      <c r="L979" s="6" t="s">
        <v>1324</v>
      </c>
      <c r="O979" s="2" t="s">
        <v>1468</v>
      </c>
      <c r="P979" s="2" t="s">
        <v>1477</v>
      </c>
      <c r="Q979" s="45">
        <v>2</v>
      </c>
      <c r="R979" s="22">
        <f t="shared" si="132"/>
        <v>0</v>
      </c>
      <c r="S979" s="22">
        <f t="shared" si="133"/>
        <v>0</v>
      </c>
      <c r="T979" s="22" t="e">
        <f t="shared" si="134"/>
        <v>#N/A</v>
      </c>
      <c r="U979" s="22" t="e">
        <f t="shared" si="135"/>
        <v>#N/A</v>
      </c>
      <c r="V979" s="22">
        <f t="shared" si="136"/>
        <v>0</v>
      </c>
      <c r="W979" s="22">
        <f t="shared" si="137"/>
        <v>1</v>
      </c>
      <c r="X979" s="22" t="e">
        <f t="shared" si="138"/>
        <v>#N/A</v>
      </c>
      <c r="Y979" s="22">
        <f t="shared" si="139"/>
        <v>2.414841551527553</v>
      </c>
    </row>
    <row r="980" spans="1:25" x14ac:dyDescent="0.2">
      <c r="A980" s="47"/>
      <c r="B980" s="2" t="s">
        <v>989</v>
      </c>
      <c r="E980" s="34">
        <v>6.5</v>
      </c>
      <c r="F980" s="6">
        <v>3.206658542002875</v>
      </c>
      <c r="G980" s="1">
        <v>2.6119619970627443</v>
      </c>
      <c r="H980" s="7">
        <v>1.2276819286072655</v>
      </c>
      <c r="I980" s="6">
        <v>0</v>
      </c>
      <c r="J980" s="1">
        <v>0</v>
      </c>
      <c r="K980" s="7" t="s">
        <v>11</v>
      </c>
      <c r="L980" s="6" t="s">
        <v>1324</v>
      </c>
      <c r="P980" s="2" t="s">
        <v>1477</v>
      </c>
      <c r="Q980" s="45">
        <v>4</v>
      </c>
      <c r="R980" s="22">
        <f t="shared" si="132"/>
        <v>0</v>
      </c>
      <c r="S980" s="22">
        <f t="shared" si="133"/>
        <v>0</v>
      </c>
      <c r="T980" s="22" t="e">
        <f t="shared" si="134"/>
        <v>#N/A</v>
      </c>
      <c r="U980" s="22" t="e">
        <f t="shared" si="135"/>
        <v>#N/A</v>
      </c>
      <c r="V980" s="22">
        <f t="shared" si="136"/>
        <v>0</v>
      </c>
      <c r="W980" s="22">
        <f t="shared" si="137"/>
        <v>1</v>
      </c>
      <c r="X980" s="22" t="e">
        <f t="shared" si="138"/>
        <v>#N/A</v>
      </c>
      <c r="Y980" s="22">
        <f t="shared" si="139"/>
        <v>2.6119619970627443</v>
      </c>
    </row>
    <row r="981" spans="1:25" x14ac:dyDescent="0.2">
      <c r="A981" s="47"/>
      <c r="B981" s="2" t="s">
        <v>990</v>
      </c>
      <c r="E981" s="34">
        <v>6.5</v>
      </c>
      <c r="F981" s="6">
        <v>3.1105627304396228</v>
      </c>
      <c r="G981" s="1">
        <v>2.5210500278225343</v>
      </c>
      <c r="H981" s="7">
        <v>1.2338361778271647</v>
      </c>
      <c r="I981" s="6">
        <v>0</v>
      </c>
      <c r="J981" s="1">
        <v>0</v>
      </c>
      <c r="K981" s="7" t="s">
        <v>11</v>
      </c>
      <c r="L981" s="6" t="s">
        <v>1324</v>
      </c>
      <c r="P981" s="2" t="s">
        <v>1477</v>
      </c>
      <c r="Q981" s="45">
        <v>4</v>
      </c>
      <c r="R981" s="22">
        <f t="shared" si="132"/>
        <v>0</v>
      </c>
      <c r="S981" s="22">
        <f t="shared" si="133"/>
        <v>0</v>
      </c>
      <c r="T981" s="22" t="e">
        <f t="shared" si="134"/>
        <v>#N/A</v>
      </c>
      <c r="U981" s="22" t="e">
        <f t="shared" si="135"/>
        <v>#N/A</v>
      </c>
      <c r="V981" s="22">
        <f t="shared" si="136"/>
        <v>0</v>
      </c>
      <c r="W981" s="22">
        <f t="shared" si="137"/>
        <v>1</v>
      </c>
      <c r="X981" s="22" t="e">
        <f t="shared" si="138"/>
        <v>#N/A</v>
      </c>
      <c r="Y981" s="22">
        <f t="shared" si="139"/>
        <v>2.5210500278225343</v>
      </c>
    </row>
    <row r="982" spans="1:25" x14ac:dyDescent="0.2">
      <c r="A982" s="47"/>
      <c r="B982" s="2" t="s">
        <v>991</v>
      </c>
      <c r="E982" s="34">
        <v>6.5</v>
      </c>
      <c r="F982" s="6">
        <v>2.9472917746636487</v>
      </c>
      <c r="G982" s="1">
        <v>2.3952923660831051</v>
      </c>
      <c r="H982" s="7">
        <v>1.2304517880141701</v>
      </c>
      <c r="I982" s="6" t="e">
        <v>#N/A</v>
      </c>
      <c r="J982" s="1" t="e">
        <v>#N/A</v>
      </c>
      <c r="K982" s="7" t="e">
        <v>#N/A</v>
      </c>
      <c r="L982" s="6" t="s">
        <v>1324</v>
      </c>
      <c r="P982" s="2" t="s">
        <v>1477</v>
      </c>
      <c r="Q982" s="45">
        <v>4</v>
      </c>
      <c r="R982" s="22">
        <f t="shared" si="132"/>
        <v>0</v>
      </c>
      <c r="S982" s="22">
        <f t="shared" si="133"/>
        <v>0</v>
      </c>
      <c r="T982" s="22" t="e">
        <f t="shared" si="134"/>
        <v>#N/A</v>
      </c>
      <c r="U982" s="22" t="e">
        <f t="shared" si="135"/>
        <v>#N/A</v>
      </c>
      <c r="V982" s="22">
        <f t="shared" si="136"/>
        <v>0</v>
      </c>
      <c r="W982" s="22">
        <f t="shared" si="137"/>
        <v>1</v>
      </c>
      <c r="X982" s="22" t="e">
        <f t="shared" si="138"/>
        <v>#N/A</v>
      </c>
      <c r="Y982" s="22">
        <f t="shared" si="139"/>
        <v>2.3952923660831051</v>
      </c>
    </row>
    <row r="983" spans="1:25" x14ac:dyDescent="0.2">
      <c r="A983" s="47"/>
      <c r="B983" s="2" t="s">
        <v>992</v>
      </c>
      <c r="E983" s="34">
        <v>6.5</v>
      </c>
      <c r="F983" s="6">
        <v>3.1854453385672783</v>
      </c>
      <c r="G983" s="1">
        <v>2.5878443267321938</v>
      </c>
      <c r="H983" s="7">
        <v>1.2309261827158307</v>
      </c>
      <c r="I983" s="6" t="e">
        <v>#N/A</v>
      </c>
      <c r="J983" s="1" t="e">
        <v>#N/A</v>
      </c>
      <c r="K983" s="7" t="e">
        <v>#N/A</v>
      </c>
      <c r="L983" s="6" t="s">
        <v>1324</v>
      </c>
      <c r="P983" s="2" t="s">
        <v>1477</v>
      </c>
      <c r="Q983" s="45">
        <v>4</v>
      </c>
      <c r="R983" s="22">
        <f t="shared" si="132"/>
        <v>0</v>
      </c>
      <c r="S983" s="22">
        <f t="shared" si="133"/>
        <v>0</v>
      </c>
      <c r="T983" s="22" t="e">
        <f t="shared" si="134"/>
        <v>#N/A</v>
      </c>
      <c r="U983" s="22" t="e">
        <f t="shared" si="135"/>
        <v>#N/A</v>
      </c>
      <c r="V983" s="22">
        <f t="shared" si="136"/>
        <v>0</v>
      </c>
      <c r="W983" s="22">
        <f t="shared" si="137"/>
        <v>1</v>
      </c>
      <c r="X983" s="22" t="e">
        <f t="shared" si="138"/>
        <v>#N/A</v>
      </c>
      <c r="Y983" s="22">
        <f t="shared" si="139"/>
        <v>2.5878443267321938</v>
      </c>
    </row>
    <row r="984" spans="1:25" x14ac:dyDescent="0.2">
      <c r="A984" s="47"/>
      <c r="B984" s="2" t="s">
        <v>993</v>
      </c>
      <c r="E984" s="34">
        <v>6.5</v>
      </c>
      <c r="F984" s="6">
        <v>3.0271241302596099</v>
      </c>
      <c r="G984" s="1">
        <v>2.4735235312695121</v>
      </c>
      <c r="H984" s="7">
        <v>1.223810524537831</v>
      </c>
      <c r="I984" s="6" t="e">
        <v>#N/A</v>
      </c>
      <c r="J984" s="1" t="e">
        <v>#N/A</v>
      </c>
      <c r="K984" s="7" t="e">
        <v>#N/A</v>
      </c>
      <c r="L984" s="6" t="s">
        <v>1324</v>
      </c>
      <c r="P984" s="2" t="s">
        <v>1477</v>
      </c>
      <c r="Q984" s="45">
        <v>4</v>
      </c>
      <c r="R984" s="22">
        <f t="shared" si="132"/>
        <v>0</v>
      </c>
      <c r="S984" s="22">
        <f t="shared" si="133"/>
        <v>0</v>
      </c>
      <c r="T984" s="22" t="e">
        <f t="shared" si="134"/>
        <v>#N/A</v>
      </c>
      <c r="U984" s="22" t="e">
        <f t="shared" si="135"/>
        <v>#N/A</v>
      </c>
      <c r="V984" s="22">
        <f t="shared" si="136"/>
        <v>0</v>
      </c>
      <c r="W984" s="22">
        <f t="shared" si="137"/>
        <v>1</v>
      </c>
      <c r="X984" s="22" t="e">
        <f t="shared" si="138"/>
        <v>#N/A</v>
      </c>
      <c r="Y984" s="22">
        <f t="shared" si="139"/>
        <v>2.4735235312695121</v>
      </c>
    </row>
    <row r="985" spans="1:25" ht="32" x14ac:dyDescent="0.2">
      <c r="A985" s="47"/>
      <c r="B985" s="2" t="s">
        <v>994</v>
      </c>
      <c r="E985" s="34">
        <v>6.5</v>
      </c>
      <c r="F985" s="6">
        <v>3.0879353134416534</v>
      </c>
      <c r="G985" s="1">
        <v>2.5241212213362498</v>
      </c>
      <c r="H985" s="7">
        <v>1.2233704496200561</v>
      </c>
      <c r="I985" s="6" t="e">
        <v>#N/A</v>
      </c>
      <c r="J985" s="1" t="e">
        <v>#N/A</v>
      </c>
      <c r="K985" s="7" t="e">
        <v>#N/A</v>
      </c>
      <c r="M985" s="1" t="s">
        <v>1349</v>
      </c>
      <c r="N985" s="23" t="s">
        <v>1441</v>
      </c>
      <c r="P985" s="2" t="s">
        <v>1477</v>
      </c>
      <c r="Q985" s="45">
        <v>3</v>
      </c>
      <c r="R985" s="22">
        <f t="shared" si="132"/>
        <v>0</v>
      </c>
      <c r="S985" s="22">
        <f t="shared" si="133"/>
        <v>0</v>
      </c>
      <c r="T985" s="22" t="e">
        <f t="shared" si="134"/>
        <v>#N/A</v>
      </c>
      <c r="U985" s="22" t="e">
        <f t="shared" si="135"/>
        <v>#N/A</v>
      </c>
      <c r="V985" s="22">
        <f t="shared" si="136"/>
        <v>0</v>
      </c>
      <c r="W985" s="22">
        <f t="shared" si="137"/>
        <v>1</v>
      </c>
      <c r="X985" s="22" t="e">
        <f t="shared" si="138"/>
        <v>#N/A</v>
      </c>
      <c r="Y985" s="22">
        <f t="shared" si="139"/>
        <v>2.5241212213362498</v>
      </c>
    </row>
    <row r="986" spans="1:25" x14ac:dyDescent="0.2">
      <c r="A986" s="47"/>
      <c r="B986" s="2" t="s">
        <v>995</v>
      </c>
      <c r="E986" s="34">
        <v>6.5</v>
      </c>
      <c r="F986" s="6">
        <v>3.1748387368494795</v>
      </c>
      <c r="G986" s="1">
        <v>2.5637247675811459</v>
      </c>
      <c r="H986" s="7">
        <v>1.238369569540382</v>
      </c>
      <c r="I986" s="6">
        <v>0</v>
      </c>
      <c r="J986" s="1">
        <v>0</v>
      </c>
      <c r="K986" s="7" t="s">
        <v>11</v>
      </c>
      <c r="L986" s="6" t="s">
        <v>1324</v>
      </c>
      <c r="O986" s="2" t="s">
        <v>1468</v>
      </c>
      <c r="P986" s="2" t="s">
        <v>1477</v>
      </c>
      <c r="Q986" s="45">
        <v>2</v>
      </c>
      <c r="R986" s="22">
        <f t="shared" si="132"/>
        <v>0</v>
      </c>
      <c r="S986" s="22">
        <f t="shared" si="133"/>
        <v>0</v>
      </c>
      <c r="T986" s="22" t="e">
        <f t="shared" si="134"/>
        <v>#N/A</v>
      </c>
      <c r="U986" s="22" t="e">
        <f t="shared" si="135"/>
        <v>#N/A</v>
      </c>
      <c r="V986" s="22">
        <f t="shared" si="136"/>
        <v>0</v>
      </c>
      <c r="W986" s="22">
        <f t="shared" si="137"/>
        <v>1</v>
      </c>
      <c r="X986" s="22" t="e">
        <f t="shared" si="138"/>
        <v>#N/A</v>
      </c>
      <c r="Y986" s="22">
        <f t="shared" si="139"/>
        <v>2.5637247675811459</v>
      </c>
    </row>
    <row r="987" spans="1:25" x14ac:dyDescent="0.2">
      <c r="A987" s="47"/>
      <c r="B987" s="2" t="s">
        <v>996</v>
      </c>
      <c r="E987" s="34">
        <v>6.5</v>
      </c>
      <c r="F987" s="6">
        <v>3.0049209773303525</v>
      </c>
      <c r="G987" s="1">
        <v>2.4480362454579794</v>
      </c>
      <c r="H987" s="7">
        <v>1.2274822249489166</v>
      </c>
      <c r="I987" s="6">
        <v>0</v>
      </c>
      <c r="J987" s="1">
        <v>0</v>
      </c>
      <c r="K987" s="7" t="s">
        <v>11</v>
      </c>
      <c r="L987" s="6" t="s">
        <v>1324</v>
      </c>
      <c r="O987" s="2" t="s">
        <v>1468</v>
      </c>
      <c r="P987" s="2" t="s">
        <v>1477</v>
      </c>
      <c r="Q987" s="45">
        <v>2</v>
      </c>
      <c r="R987" s="22">
        <f t="shared" si="132"/>
        <v>0</v>
      </c>
      <c r="S987" s="22">
        <f t="shared" si="133"/>
        <v>0</v>
      </c>
      <c r="T987" s="22" t="e">
        <f t="shared" si="134"/>
        <v>#N/A</v>
      </c>
      <c r="U987" s="22" t="e">
        <f t="shared" si="135"/>
        <v>#N/A</v>
      </c>
      <c r="V987" s="22">
        <f t="shared" si="136"/>
        <v>0</v>
      </c>
      <c r="W987" s="22">
        <f t="shared" si="137"/>
        <v>1</v>
      </c>
      <c r="X987" s="22" t="e">
        <f t="shared" si="138"/>
        <v>#N/A</v>
      </c>
      <c r="Y987" s="22">
        <f t="shared" si="139"/>
        <v>2.4480362454579794</v>
      </c>
    </row>
    <row r="988" spans="1:25" x14ac:dyDescent="0.2">
      <c r="A988" s="47"/>
      <c r="B988" s="2" t="s">
        <v>997</v>
      </c>
      <c r="E988" s="34">
        <v>6.5</v>
      </c>
      <c r="F988" s="6">
        <v>2.8500645922504986</v>
      </c>
      <c r="G988" s="1">
        <v>2.4130299284144821</v>
      </c>
      <c r="H988" s="7">
        <v>1.1811144812957943</v>
      </c>
      <c r="I988" s="6">
        <v>0</v>
      </c>
      <c r="J988" s="1">
        <v>0</v>
      </c>
      <c r="K988" s="7" t="s">
        <v>11</v>
      </c>
      <c r="L988" s="6" t="s">
        <v>1324</v>
      </c>
      <c r="O988" s="2" t="s">
        <v>1468</v>
      </c>
      <c r="P988" s="2" t="s">
        <v>1477</v>
      </c>
      <c r="Q988" s="45">
        <v>2</v>
      </c>
      <c r="R988" s="22">
        <f t="shared" si="132"/>
        <v>0</v>
      </c>
      <c r="S988" s="22">
        <f t="shared" si="133"/>
        <v>0</v>
      </c>
      <c r="T988" s="22" t="e">
        <f t="shared" si="134"/>
        <v>#N/A</v>
      </c>
      <c r="U988" s="22" t="e">
        <f t="shared" si="135"/>
        <v>#N/A</v>
      </c>
      <c r="V988" s="22">
        <f t="shared" si="136"/>
        <v>0</v>
      </c>
      <c r="W988" s="22">
        <f t="shared" si="137"/>
        <v>1</v>
      </c>
      <c r="X988" s="22" t="e">
        <f t="shared" si="138"/>
        <v>#N/A</v>
      </c>
      <c r="Y988" s="22">
        <f t="shared" si="139"/>
        <v>2.4130299284144821</v>
      </c>
    </row>
    <row r="989" spans="1:25" x14ac:dyDescent="0.2">
      <c r="A989" s="47"/>
      <c r="B989" s="2" t="s">
        <v>998</v>
      </c>
      <c r="F989" s="6">
        <v>2.8871169875846738</v>
      </c>
      <c r="G989" s="1">
        <v>2.4510301172372406</v>
      </c>
      <c r="H989" s="7">
        <v>1.17791983349392</v>
      </c>
      <c r="I989" s="6" t="e">
        <v>#N/A</v>
      </c>
      <c r="J989" s="1" t="e">
        <v>#N/A</v>
      </c>
      <c r="K989" s="7" t="e">
        <v>#N/A</v>
      </c>
      <c r="L989" s="6" t="s">
        <v>1324</v>
      </c>
      <c r="O989" s="2" t="s">
        <v>1468</v>
      </c>
      <c r="P989" s="2" t="s">
        <v>1478</v>
      </c>
      <c r="Q989" s="45">
        <v>2</v>
      </c>
      <c r="R989" s="22">
        <f t="shared" si="132"/>
        <v>0</v>
      </c>
      <c r="S989" s="22">
        <f t="shared" si="133"/>
        <v>0</v>
      </c>
      <c r="T989" s="22" t="e">
        <f t="shared" si="134"/>
        <v>#N/A</v>
      </c>
      <c r="U989" s="22" t="e">
        <f t="shared" si="135"/>
        <v>#N/A</v>
      </c>
      <c r="V989" s="22">
        <f t="shared" si="136"/>
        <v>1</v>
      </c>
      <c r="W989" s="22">
        <f t="shared" si="137"/>
        <v>0</v>
      </c>
      <c r="X989" s="22">
        <f t="shared" si="138"/>
        <v>2.4510301172372406</v>
      </c>
      <c r="Y989" s="22" t="e">
        <f t="shared" si="139"/>
        <v>#N/A</v>
      </c>
    </row>
    <row r="990" spans="1:25" x14ac:dyDescent="0.2">
      <c r="A990" s="47"/>
      <c r="B990" s="2" t="s">
        <v>999</v>
      </c>
      <c r="F990" s="6">
        <v>2.9620703063904479</v>
      </c>
      <c r="G990" s="1">
        <v>2.5669821925111673</v>
      </c>
      <c r="H990" s="7">
        <v>1.1539115133061297</v>
      </c>
      <c r="I990" s="6" t="e">
        <v>#N/A</v>
      </c>
      <c r="J990" s="1" t="e">
        <v>#N/A</v>
      </c>
      <c r="K990" s="7" t="e">
        <v>#N/A</v>
      </c>
      <c r="L990" s="6" t="s">
        <v>1324</v>
      </c>
      <c r="O990" s="2" t="s">
        <v>1468</v>
      </c>
      <c r="P990" s="2" t="s">
        <v>1477</v>
      </c>
      <c r="Q990" s="45">
        <v>2</v>
      </c>
      <c r="R990" s="22">
        <f t="shared" si="132"/>
        <v>0</v>
      </c>
      <c r="S990" s="22">
        <f t="shared" si="133"/>
        <v>0</v>
      </c>
      <c r="T990" s="22" t="e">
        <f t="shared" si="134"/>
        <v>#N/A</v>
      </c>
      <c r="U990" s="22" t="e">
        <f t="shared" si="135"/>
        <v>#N/A</v>
      </c>
      <c r="V990" s="22">
        <f t="shared" si="136"/>
        <v>0</v>
      </c>
      <c r="W990" s="22">
        <f t="shared" si="137"/>
        <v>1</v>
      </c>
      <c r="X990" s="22" t="e">
        <f t="shared" si="138"/>
        <v>#N/A</v>
      </c>
      <c r="Y990" s="22">
        <f t="shared" si="139"/>
        <v>2.5669821925111673</v>
      </c>
    </row>
    <row r="991" spans="1:25" ht="64" x14ac:dyDescent="0.2">
      <c r="A991" s="47"/>
      <c r="B991" s="2" t="s">
        <v>1000</v>
      </c>
      <c r="E991" s="34">
        <v>6</v>
      </c>
      <c r="F991" s="6">
        <v>3.3926983361330554</v>
      </c>
      <c r="G991" s="1">
        <v>2.7577035450187535</v>
      </c>
      <c r="H991" s="7">
        <v>1.230262165873955</v>
      </c>
      <c r="I991" s="6">
        <v>0</v>
      </c>
      <c r="J991" s="1">
        <v>0</v>
      </c>
      <c r="K991" s="7" t="s">
        <v>11</v>
      </c>
      <c r="M991" s="1" t="s">
        <v>1455</v>
      </c>
      <c r="N991" s="23" t="s">
        <v>1626</v>
      </c>
      <c r="O991" s="2" t="s">
        <v>1468</v>
      </c>
      <c r="P991" s="2" t="s">
        <v>1478</v>
      </c>
      <c r="Q991" s="45">
        <v>3</v>
      </c>
      <c r="R991" s="22">
        <f t="shared" si="132"/>
        <v>0</v>
      </c>
      <c r="S991" s="22">
        <f t="shared" si="133"/>
        <v>0</v>
      </c>
      <c r="T991" s="22" t="e">
        <f t="shared" si="134"/>
        <v>#N/A</v>
      </c>
      <c r="U991" s="22" t="e">
        <f t="shared" si="135"/>
        <v>#N/A</v>
      </c>
      <c r="V991" s="22">
        <f t="shared" si="136"/>
        <v>1</v>
      </c>
      <c r="W991" s="22">
        <f t="shared" si="137"/>
        <v>0</v>
      </c>
      <c r="X991" s="22">
        <f t="shared" si="138"/>
        <v>2.7577035450187535</v>
      </c>
      <c r="Y991" s="22" t="e">
        <f t="shared" si="139"/>
        <v>#N/A</v>
      </c>
    </row>
    <row r="992" spans="1:25" ht="45" x14ac:dyDescent="0.2">
      <c r="A992" s="47"/>
      <c r="B992" s="2" t="s">
        <v>1001</v>
      </c>
      <c r="E992" s="34">
        <v>6</v>
      </c>
      <c r="F992" s="6">
        <v>3.2887536392986325</v>
      </c>
      <c r="G992" s="1">
        <v>2.6762737590134535</v>
      </c>
      <c r="H992" s="7">
        <v>1.2288554667557461</v>
      </c>
      <c r="I992" s="6">
        <v>0</v>
      </c>
      <c r="J992" s="1">
        <v>0</v>
      </c>
      <c r="K992" s="7" t="s">
        <v>11</v>
      </c>
      <c r="M992" s="1" t="s">
        <v>1455</v>
      </c>
      <c r="N992" s="23" t="s">
        <v>1627</v>
      </c>
      <c r="O992" s="2" t="s">
        <v>1468</v>
      </c>
      <c r="P992" s="2" t="s">
        <v>1478</v>
      </c>
      <c r="Q992" s="45">
        <v>3</v>
      </c>
      <c r="R992" s="22">
        <f t="shared" si="132"/>
        <v>0</v>
      </c>
      <c r="S992" s="22">
        <f t="shared" si="133"/>
        <v>0</v>
      </c>
      <c r="T992" s="22" t="e">
        <f t="shared" si="134"/>
        <v>#N/A</v>
      </c>
      <c r="U992" s="22" t="e">
        <f t="shared" si="135"/>
        <v>#N/A</v>
      </c>
      <c r="V992" s="22">
        <f t="shared" si="136"/>
        <v>1</v>
      </c>
      <c r="W992" s="22">
        <f t="shared" si="137"/>
        <v>0</v>
      </c>
      <c r="X992" s="22">
        <f t="shared" si="138"/>
        <v>2.6762737590134535</v>
      </c>
      <c r="Y992" s="22" t="e">
        <f t="shared" si="139"/>
        <v>#N/A</v>
      </c>
    </row>
    <row r="993" spans="1:25" ht="16" x14ac:dyDescent="0.2">
      <c r="A993" s="47"/>
      <c r="B993" s="3" t="s">
        <v>1002</v>
      </c>
      <c r="C993" s="36"/>
      <c r="D993" s="36"/>
      <c r="E993" s="36"/>
      <c r="F993" s="6">
        <v>3.0571761684600385</v>
      </c>
      <c r="G993" s="1">
        <v>2.5850698529340099</v>
      </c>
      <c r="H993" s="7">
        <v>1.1826280690211122</v>
      </c>
      <c r="I993" s="6" t="e">
        <v>#N/A</v>
      </c>
      <c r="J993" s="1" t="e">
        <v>#N/A</v>
      </c>
      <c r="K993" s="7" t="e">
        <v>#N/A</v>
      </c>
      <c r="P993" s="2" t="s">
        <v>1478</v>
      </c>
      <c r="Q993" s="45">
        <v>4</v>
      </c>
      <c r="R993" s="22">
        <f t="shared" si="132"/>
        <v>0</v>
      </c>
      <c r="S993" s="22">
        <f t="shared" si="133"/>
        <v>0</v>
      </c>
      <c r="T993" s="22" t="e">
        <f t="shared" si="134"/>
        <v>#N/A</v>
      </c>
      <c r="U993" s="22" t="e">
        <f t="shared" si="135"/>
        <v>#N/A</v>
      </c>
      <c r="V993" s="22">
        <f t="shared" si="136"/>
        <v>1</v>
      </c>
      <c r="W993" s="22">
        <f t="shared" si="137"/>
        <v>0</v>
      </c>
      <c r="X993" s="22">
        <f t="shared" si="138"/>
        <v>2.5850698529340099</v>
      </c>
      <c r="Y993" s="22" t="e">
        <f t="shared" si="139"/>
        <v>#N/A</v>
      </c>
    </row>
    <row r="994" spans="1:25" ht="45" x14ac:dyDescent="0.2">
      <c r="A994" s="47"/>
      <c r="B994" s="2" t="s">
        <v>1003</v>
      </c>
      <c r="C994" s="34">
        <v>5.5</v>
      </c>
      <c r="E994" s="34">
        <v>5.5</v>
      </c>
      <c r="F994" s="6">
        <v>3.1036330839839943</v>
      </c>
      <c r="G994" s="1">
        <v>2.5769136701148914</v>
      </c>
      <c r="H994" s="7">
        <v>1.2043993246563123</v>
      </c>
      <c r="I994" s="6">
        <v>0</v>
      </c>
      <c r="J994" s="1">
        <v>0</v>
      </c>
      <c r="K994" s="7" t="s">
        <v>11</v>
      </c>
      <c r="L994" s="6" t="s">
        <v>1324</v>
      </c>
      <c r="N994" s="23" t="s">
        <v>1620</v>
      </c>
      <c r="O994" s="2" t="s">
        <v>1468</v>
      </c>
      <c r="P994" s="2" t="s">
        <v>1478</v>
      </c>
      <c r="Q994" s="45">
        <v>3</v>
      </c>
      <c r="R994" s="22">
        <f t="shared" si="132"/>
        <v>0</v>
      </c>
      <c r="S994" s="22">
        <f t="shared" si="133"/>
        <v>0</v>
      </c>
      <c r="T994" s="22" t="e">
        <f t="shared" si="134"/>
        <v>#N/A</v>
      </c>
      <c r="U994" s="22" t="e">
        <f t="shared" si="135"/>
        <v>#N/A</v>
      </c>
      <c r="V994" s="22">
        <f t="shared" si="136"/>
        <v>1</v>
      </c>
      <c r="W994" s="22">
        <f t="shared" si="137"/>
        <v>0</v>
      </c>
      <c r="X994" s="22">
        <f t="shared" si="138"/>
        <v>2.5769136701148914</v>
      </c>
      <c r="Y994" s="22" t="e">
        <f t="shared" si="139"/>
        <v>#N/A</v>
      </c>
    </row>
    <row r="995" spans="1:25" x14ac:dyDescent="0.2">
      <c r="A995" s="47"/>
      <c r="B995" s="2" t="s">
        <v>1004</v>
      </c>
      <c r="C995" s="34">
        <v>7.5</v>
      </c>
      <c r="E995" s="34">
        <v>7.5</v>
      </c>
      <c r="F995" s="6">
        <v>3.0610652557565641</v>
      </c>
      <c r="G995" s="1">
        <v>2.80496900550235</v>
      </c>
      <c r="H995" s="7">
        <v>1.0913009198147448</v>
      </c>
      <c r="I995" s="6">
        <v>0</v>
      </c>
      <c r="J995" s="1">
        <v>0</v>
      </c>
      <c r="K995" s="7" t="s">
        <v>11</v>
      </c>
      <c r="L995" s="6" t="s">
        <v>1324</v>
      </c>
      <c r="O995" s="2" t="s">
        <v>1468</v>
      </c>
      <c r="P995" s="2" t="s">
        <v>1478</v>
      </c>
      <c r="Q995" s="45">
        <v>2</v>
      </c>
      <c r="R995" s="22">
        <f t="shared" si="132"/>
        <v>0</v>
      </c>
      <c r="S995" s="22">
        <f t="shared" si="133"/>
        <v>0</v>
      </c>
      <c r="T995" s="22" t="e">
        <f t="shared" si="134"/>
        <v>#N/A</v>
      </c>
      <c r="U995" s="22" t="e">
        <f t="shared" si="135"/>
        <v>#N/A</v>
      </c>
      <c r="V995" s="22">
        <f t="shared" si="136"/>
        <v>1</v>
      </c>
      <c r="W995" s="22">
        <f t="shared" si="137"/>
        <v>0</v>
      </c>
      <c r="X995" s="22">
        <f t="shared" si="138"/>
        <v>2.80496900550235</v>
      </c>
      <c r="Y995" s="22" t="e">
        <f t="shared" si="139"/>
        <v>#N/A</v>
      </c>
    </row>
    <row r="996" spans="1:25" x14ac:dyDescent="0.2">
      <c r="A996" s="47"/>
      <c r="B996" s="2" t="s">
        <v>1005</v>
      </c>
      <c r="E996" s="34">
        <v>8.5</v>
      </c>
      <c r="F996" s="6">
        <v>2.9387357826112916</v>
      </c>
      <c r="G996" s="1">
        <v>2.4630427934262529</v>
      </c>
      <c r="H996" s="7">
        <v>1.1931322470135888</v>
      </c>
      <c r="I996" s="6">
        <v>0</v>
      </c>
      <c r="J996" s="1">
        <v>0</v>
      </c>
      <c r="K996" s="7" t="s">
        <v>11</v>
      </c>
      <c r="L996" s="6" t="s">
        <v>1324</v>
      </c>
      <c r="O996" s="2" t="s">
        <v>1468</v>
      </c>
      <c r="P996" s="2" t="s">
        <v>1369</v>
      </c>
      <c r="Q996" s="45">
        <v>2</v>
      </c>
      <c r="R996" s="22">
        <f t="shared" si="132"/>
        <v>1</v>
      </c>
      <c r="S996" s="22">
        <f t="shared" si="133"/>
        <v>0</v>
      </c>
      <c r="T996" s="22">
        <f t="shared" si="134"/>
        <v>2.4630427934262529</v>
      </c>
      <c r="U996" s="22" t="e">
        <f t="shared" si="135"/>
        <v>#N/A</v>
      </c>
      <c r="V996" s="22">
        <f t="shared" si="136"/>
        <v>1</v>
      </c>
      <c r="W996" s="22">
        <f t="shared" si="137"/>
        <v>0</v>
      </c>
      <c r="X996" s="22">
        <f t="shared" si="138"/>
        <v>2.4630427934262529</v>
      </c>
      <c r="Y996" s="22" t="e">
        <f t="shared" si="139"/>
        <v>#N/A</v>
      </c>
    </row>
    <row r="997" spans="1:25" ht="45" x14ac:dyDescent="0.2">
      <c r="A997" s="47"/>
      <c r="B997" s="2" t="s">
        <v>1006</v>
      </c>
      <c r="F997" s="6">
        <v>2.9706262984428053</v>
      </c>
      <c r="G997" s="1">
        <v>2.5077751718405699</v>
      </c>
      <c r="H997" s="7">
        <v>1.1845664363374839</v>
      </c>
      <c r="I997" s="6">
        <v>0</v>
      </c>
      <c r="J997" s="1">
        <v>0</v>
      </c>
      <c r="K997" s="7" t="s">
        <v>11</v>
      </c>
      <c r="L997" s="6" t="s">
        <v>1324</v>
      </c>
      <c r="N997" s="23" t="s">
        <v>1628</v>
      </c>
      <c r="O997" s="2" t="s">
        <v>1468</v>
      </c>
      <c r="P997" s="2" t="s">
        <v>1478</v>
      </c>
      <c r="Q997" s="45">
        <v>3</v>
      </c>
      <c r="R997" s="22">
        <f t="shared" si="132"/>
        <v>0</v>
      </c>
      <c r="S997" s="22">
        <f t="shared" si="133"/>
        <v>0</v>
      </c>
      <c r="T997" s="22" t="e">
        <f t="shared" si="134"/>
        <v>#N/A</v>
      </c>
      <c r="U997" s="22" t="e">
        <f t="shared" si="135"/>
        <v>#N/A</v>
      </c>
      <c r="V997" s="22">
        <f t="shared" si="136"/>
        <v>1</v>
      </c>
      <c r="W997" s="22">
        <f t="shared" si="137"/>
        <v>0</v>
      </c>
      <c r="X997" s="22">
        <f t="shared" si="138"/>
        <v>2.5077751718405699</v>
      </c>
      <c r="Y997" s="22" t="e">
        <f t="shared" si="139"/>
        <v>#N/A</v>
      </c>
    </row>
    <row r="998" spans="1:25" ht="61" x14ac:dyDescent="0.2">
      <c r="A998" s="47"/>
      <c r="B998" s="2" t="s">
        <v>1007</v>
      </c>
      <c r="E998" s="34">
        <v>6</v>
      </c>
      <c r="F998" s="6">
        <v>3.0088100646268785</v>
      </c>
      <c r="G998" s="1">
        <v>2.535698378392067</v>
      </c>
      <c r="H998" s="7">
        <v>1.1865804270201963</v>
      </c>
      <c r="I998" s="6">
        <v>0</v>
      </c>
      <c r="J998" s="1">
        <v>0</v>
      </c>
      <c r="K998" s="7" t="s">
        <v>11</v>
      </c>
      <c r="M998" s="1" t="s">
        <v>1454</v>
      </c>
      <c r="N998" s="23" t="s">
        <v>1629</v>
      </c>
      <c r="O998" s="2" t="s">
        <v>1468</v>
      </c>
      <c r="P998" s="2" t="s">
        <v>1477</v>
      </c>
      <c r="Q998" s="45">
        <v>3</v>
      </c>
      <c r="R998" s="22">
        <f t="shared" si="132"/>
        <v>0</v>
      </c>
      <c r="S998" s="22">
        <f t="shared" si="133"/>
        <v>0</v>
      </c>
      <c r="T998" s="22" t="e">
        <f t="shared" si="134"/>
        <v>#N/A</v>
      </c>
      <c r="U998" s="22" t="e">
        <f t="shared" si="135"/>
        <v>#N/A</v>
      </c>
      <c r="V998" s="22">
        <f t="shared" si="136"/>
        <v>0</v>
      </c>
      <c r="W998" s="22">
        <f t="shared" si="137"/>
        <v>1</v>
      </c>
      <c r="X998" s="22" t="e">
        <f t="shared" si="138"/>
        <v>#N/A</v>
      </c>
      <c r="Y998" s="22">
        <f t="shared" si="139"/>
        <v>2.535698378392067</v>
      </c>
    </row>
    <row r="999" spans="1:25" ht="32" x14ac:dyDescent="0.2">
      <c r="A999" s="47"/>
      <c r="B999" s="2" t="s">
        <v>1008</v>
      </c>
      <c r="E999" s="34">
        <v>6</v>
      </c>
      <c r="F999" s="6">
        <v>3.0617723625377509</v>
      </c>
      <c r="G999" s="1">
        <v>2.513681078120293</v>
      </c>
      <c r="H999" s="7">
        <v>1.2180432868704709</v>
      </c>
      <c r="I999" s="6">
        <v>0</v>
      </c>
      <c r="J999" s="1">
        <v>0</v>
      </c>
      <c r="K999" s="7" t="s">
        <v>11</v>
      </c>
      <c r="M999" s="1" t="s">
        <v>1349</v>
      </c>
      <c r="N999" s="23" t="s">
        <v>1630</v>
      </c>
      <c r="O999" s="2" t="s">
        <v>1468</v>
      </c>
      <c r="P999" s="2" t="s">
        <v>1478</v>
      </c>
      <c r="Q999" s="45">
        <v>3</v>
      </c>
      <c r="R999" s="22">
        <f t="shared" si="132"/>
        <v>0</v>
      </c>
      <c r="S999" s="22">
        <f t="shared" si="133"/>
        <v>0</v>
      </c>
      <c r="T999" s="22" t="e">
        <f t="shared" si="134"/>
        <v>#N/A</v>
      </c>
      <c r="U999" s="22" t="e">
        <f t="shared" si="135"/>
        <v>#N/A</v>
      </c>
      <c r="V999" s="22">
        <f t="shared" si="136"/>
        <v>1</v>
      </c>
      <c r="W999" s="22">
        <f t="shared" si="137"/>
        <v>0</v>
      </c>
      <c r="X999" s="22">
        <f t="shared" si="138"/>
        <v>2.513681078120293</v>
      </c>
      <c r="Y999" s="22" t="e">
        <f t="shared" si="139"/>
        <v>#N/A</v>
      </c>
    </row>
    <row r="1000" spans="1:25" ht="32" x14ac:dyDescent="0.2">
      <c r="A1000" s="47"/>
      <c r="B1000" s="2" t="s">
        <v>1009</v>
      </c>
      <c r="E1000" s="34">
        <v>6</v>
      </c>
      <c r="F1000" s="6">
        <v>2.9678685819961772</v>
      </c>
      <c r="G1000" s="1">
        <v>2.4653131589645993</v>
      </c>
      <c r="H1000" s="7">
        <v>1.2038505417472583</v>
      </c>
      <c r="I1000" s="6">
        <v>0</v>
      </c>
      <c r="J1000" s="1">
        <v>0</v>
      </c>
      <c r="K1000" s="7" t="s">
        <v>11</v>
      </c>
      <c r="M1000" s="1" t="s">
        <v>1460</v>
      </c>
      <c r="N1000" s="23" t="s">
        <v>1631</v>
      </c>
      <c r="O1000" s="2" t="s">
        <v>1468</v>
      </c>
      <c r="P1000" s="2" t="s">
        <v>1478</v>
      </c>
      <c r="Q1000" s="45">
        <v>3</v>
      </c>
      <c r="R1000" s="22">
        <f t="shared" si="132"/>
        <v>0</v>
      </c>
      <c r="S1000" s="22">
        <f t="shared" si="133"/>
        <v>0</v>
      </c>
      <c r="T1000" s="22" t="e">
        <f t="shared" si="134"/>
        <v>#N/A</v>
      </c>
      <c r="U1000" s="22" t="e">
        <f t="shared" si="135"/>
        <v>#N/A</v>
      </c>
      <c r="V1000" s="22">
        <f t="shared" si="136"/>
        <v>1</v>
      </c>
      <c r="W1000" s="22">
        <f t="shared" si="137"/>
        <v>0</v>
      </c>
      <c r="X1000" s="22">
        <f t="shared" si="138"/>
        <v>2.4653131589645993</v>
      </c>
      <c r="Y1000" s="22" t="e">
        <f t="shared" si="139"/>
        <v>#N/A</v>
      </c>
    </row>
    <row r="1001" spans="1:25" x14ac:dyDescent="0.2">
      <c r="A1001" s="47"/>
      <c r="B1001" s="2" t="s">
        <v>1010</v>
      </c>
      <c r="F1001" s="6">
        <v>2.9090372978014565</v>
      </c>
      <c r="G1001" s="1">
        <v>2.4604003179175864</v>
      </c>
      <c r="H1001" s="7">
        <v>1.1823430832034616</v>
      </c>
      <c r="I1001" s="6">
        <v>0</v>
      </c>
      <c r="J1001" s="1">
        <v>0</v>
      </c>
      <c r="K1001" s="7" t="s">
        <v>11</v>
      </c>
      <c r="L1001" s="6" t="s">
        <v>1324</v>
      </c>
      <c r="O1001" s="2" t="s">
        <v>1468</v>
      </c>
      <c r="P1001" s="2" t="s">
        <v>1478</v>
      </c>
      <c r="Q1001" s="45">
        <v>2</v>
      </c>
      <c r="R1001" s="22">
        <f t="shared" si="132"/>
        <v>0</v>
      </c>
      <c r="S1001" s="22">
        <f t="shared" si="133"/>
        <v>0</v>
      </c>
      <c r="T1001" s="22" t="e">
        <f t="shared" si="134"/>
        <v>#N/A</v>
      </c>
      <c r="U1001" s="22" t="e">
        <f t="shared" si="135"/>
        <v>#N/A</v>
      </c>
      <c r="V1001" s="22">
        <f t="shared" si="136"/>
        <v>1</v>
      </c>
      <c r="W1001" s="22">
        <f t="shared" si="137"/>
        <v>0</v>
      </c>
      <c r="X1001" s="22">
        <f t="shared" si="138"/>
        <v>2.4604003179175864</v>
      </c>
      <c r="Y1001" s="22" t="e">
        <f t="shared" si="139"/>
        <v>#N/A</v>
      </c>
    </row>
    <row r="1002" spans="1:25" x14ac:dyDescent="0.2">
      <c r="A1002" s="47"/>
      <c r="B1002" s="30" t="s">
        <v>1011</v>
      </c>
      <c r="C1002" s="35"/>
      <c r="D1002" s="35"/>
      <c r="E1002" s="35">
        <f>5+2*1.51/1.78+3/1.78</f>
        <v>8.382022471910112</v>
      </c>
      <c r="F1002" s="6">
        <v>2.886409880803487</v>
      </c>
      <c r="G1002" s="1">
        <v>2.5293341908605926</v>
      </c>
      <c r="H1002" s="7">
        <v>1.1411737884353674</v>
      </c>
      <c r="I1002" s="6" t="e">
        <v>#N/A</v>
      </c>
      <c r="J1002" s="1" t="e">
        <v>#N/A</v>
      </c>
      <c r="K1002" s="7" t="e">
        <v>#N/A</v>
      </c>
      <c r="P1002" s="2" t="s">
        <v>1478</v>
      </c>
      <c r="Q1002" s="45">
        <v>4</v>
      </c>
      <c r="R1002" s="22">
        <f t="shared" si="132"/>
        <v>0</v>
      </c>
      <c r="S1002" s="22">
        <f t="shared" si="133"/>
        <v>0</v>
      </c>
      <c r="T1002" s="22" t="e">
        <f t="shared" si="134"/>
        <v>#N/A</v>
      </c>
      <c r="U1002" s="22" t="e">
        <f t="shared" si="135"/>
        <v>#N/A</v>
      </c>
      <c r="V1002" s="22">
        <f t="shared" si="136"/>
        <v>1</v>
      </c>
      <c r="W1002" s="22">
        <f t="shared" si="137"/>
        <v>0</v>
      </c>
      <c r="X1002" s="22">
        <f t="shared" si="138"/>
        <v>2.5293341908605926</v>
      </c>
      <c r="Y1002" s="22" t="e">
        <f t="shared" si="139"/>
        <v>#N/A</v>
      </c>
    </row>
    <row r="1003" spans="1:25" ht="61" x14ac:dyDescent="0.2">
      <c r="A1003" s="47"/>
      <c r="B1003" s="2" t="s">
        <v>1012</v>
      </c>
      <c r="E1003" s="34">
        <v>8</v>
      </c>
      <c r="F1003" s="6">
        <v>2.9373215690489185</v>
      </c>
      <c r="G1003" s="1">
        <v>2.486619033466928</v>
      </c>
      <c r="H1003" s="7">
        <v>1.1812511404103609</v>
      </c>
      <c r="I1003" s="6">
        <v>0</v>
      </c>
      <c r="J1003" s="1">
        <v>0</v>
      </c>
      <c r="K1003" s="7" t="s">
        <v>11</v>
      </c>
      <c r="M1003" s="22" t="s">
        <v>1450</v>
      </c>
      <c r="N1003" s="23" t="s">
        <v>1632</v>
      </c>
      <c r="O1003" s="2" t="s">
        <v>1369</v>
      </c>
      <c r="P1003" s="2" t="s">
        <v>1369</v>
      </c>
      <c r="Q1003" s="45">
        <v>2</v>
      </c>
      <c r="R1003" s="22">
        <f t="shared" si="132"/>
        <v>1</v>
      </c>
      <c r="S1003" s="22">
        <f t="shared" si="133"/>
        <v>0</v>
      </c>
      <c r="T1003" s="22">
        <f t="shared" si="134"/>
        <v>2.486619033466928</v>
      </c>
      <c r="U1003" s="22" t="e">
        <f t="shared" si="135"/>
        <v>#N/A</v>
      </c>
      <c r="V1003" s="22">
        <f t="shared" si="136"/>
        <v>1</v>
      </c>
      <c r="W1003" s="22">
        <f t="shared" si="137"/>
        <v>0</v>
      </c>
      <c r="X1003" s="22">
        <f t="shared" si="138"/>
        <v>2.486619033466928</v>
      </c>
      <c r="Y1003" s="22" t="e">
        <f t="shared" si="139"/>
        <v>#N/A</v>
      </c>
    </row>
    <row r="1004" spans="1:25" x14ac:dyDescent="0.2">
      <c r="A1004" s="47"/>
      <c r="B1004" s="2" t="s">
        <v>1013</v>
      </c>
      <c r="C1004" s="34">
        <v>5.5</v>
      </c>
      <c r="F1004" s="6">
        <v>3.0589439354130046</v>
      </c>
      <c r="G1004" s="1">
        <v>2.5542300699036491</v>
      </c>
      <c r="H1004" s="7">
        <v>1.1975992184323452</v>
      </c>
      <c r="I1004" s="6">
        <v>0</v>
      </c>
      <c r="J1004" s="1">
        <v>0</v>
      </c>
      <c r="K1004" s="7" t="s">
        <v>11</v>
      </c>
      <c r="L1004" s="6" t="s">
        <v>1324</v>
      </c>
      <c r="P1004" s="2" t="s">
        <v>1478</v>
      </c>
      <c r="Q1004" s="45">
        <v>4</v>
      </c>
      <c r="R1004" s="22">
        <f t="shared" si="132"/>
        <v>0</v>
      </c>
      <c r="S1004" s="22">
        <f t="shared" si="133"/>
        <v>0</v>
      </c>
      <c r="T1004" s="22" t="e">
        <f t="shared" si="134"/>
        <v>#N/A</v>
      </c>
      <c r="U1004" s="22" t="e">
        <f t="shared" si="135"/>
        <v>#N/A</v>
      </c>
      <c r="V1004" s="22">
        <f t="shared" si="136"/>
        <v>1</v>
      </c>
      <c r="W1004" s="22">
        <f t="shared" si="137"/>
        <v>0</v>
      </c>
      <c r="X1004" s="22">
        <f t="shared" si="138"/>
        <v>2.5542300699036491</v>
      </c>
      <c r="Y1004" s="22" t="e">
        <f t="shared" si="139"/>
        <v>#N/A</v>
      </c>
    </row>
    <row r="1005" spans="1:25" x14ac:dyDescent="0.2">
      <c r="A1005" s="47"/>
      <c r="B1005" s="2" t="s">
        <v>1014</v>
      </c>
      <c r="E1005" s="34">
        <f>5+1.5+2</f>
        <v>8.5</v>
      </c>
      <c r="F1005" s="6">
        <v>2.924947200378154</v>
      </c>
      <c r="G1005" s="1">
        <v>2.4586817818662174</v>
      </c>
      <c r="H1005" s="7">
        <v>1.1896404089178332</v>
      </c>
      <c r="I1005" s="6">
        <v>0</v>
      </c>
      <c r="J1005" s="1">
        <v>0</v>
      </c>
      <c r="K1005" s="7" t="s">
        <v>11</v>
      </c>
      <c r="L1005" s="6" t="s">
        <v>1324</v>
      </c>
      <c r="P1005" s="2" t="s">
        <v>1478</v>
      </c>
      <c r="Q1005" s="45">
        <v>4</v>
      </c>
      <c r="R1005" s="22">
        <f t="shared" si="132"/>
        <v>0</v>
      </c>
      <c r="S1005" s="22">
        <f t="shared" si="133"/>
        <v>0</v>
      </c>
      <c r="T1005" s="22" t="e">
        <f t="shared" si="134"/>
        <v>#N/A</v>
      </c>
      <c r="U1005" s="22" t="e">
        <f t="shared" si="135"/>
        <v>#N/A</v>
      </c>
      <c r="V1005" s="22">
        <f t="shared" si="136"/>
        <v>1</v>
      </c>
      <c r="W1005" s="22">
        <f t="shared" si="137"/>
        <v>0</v>
      </c>
      <c r="X1005" s="22">
        <f t="shared" si="138"/>
        <v>2.4586817818662174</v>
      </c>
      <c r="Y1005" s="22" t="e">
        <f t="shared" si="139"/>
        <v>#N/A</v>
      </c>
    </row>
    <row r="1006" spans="1:25" x14ac:dyDescent="0.2">
      <c r="A1006" s="47"/>
      <c r="B1006" s="2" t="s">
        <v>1015</v>
      </c>
      <c r="E1006" s="34">
        <v>5.5</v>
      </c>
      <c r="F1006" s="6">
        <v>3.0351851475651368</v>
      </c>
      <c r="G1006" s="1">
        <v>2.5229450608450708</v>
      </c>
      <c r="H1006" s="7">
        <v>1.2030325965752457</v>
      </c>
      <c r="I1006" s="6" t="e">
        <v>#N/A</v>
      </c>
      <c r="J1006" s="1" t="e">
        <v>#N/A</v>
      </c>
      <c r="K1006" s="7" t="e">
        <v>#N/A</v>
      </c>
      <c r="L1006" s="6" t="s">
        <v>1324</v>
      </c>
      <c r="P1006" s="2" t="s">
        <v>1478</v>
      </c>
      <c r="Q1006" s="45" t="e">
        <f t="shared" ref="Q1006" si="140">IF(I1006&gt;0,1,"n")</f>
        <v>#N/A</v>
      </c>
      <c r="R1006" s="22">
        <f t="shared" si="132"/>
        <v>0</v>
      </c>
      <c r="S1006" s="22">
        <f t="shared" si="133"/>
        <v>0</v>
      </c>
      <c r="T1006" s="22" t="e">
        <f t="shared" si="134"/>
        <v>#N/A</v>
      </c>
      <c r="U1006" s="22" t="e">
        <f t="shared" si="135"/>
        <v>#N/A</v>
      </c>
      <c r="V1006" s="22">
        <f t="shared" si="136"/>
        <v>1</v>
      </c>
      <c r="W1006" s="22">
        <f t="shared" si="137"/>
        <v>0</v>
      </c>
      <c r="X1006" s="22">
        <f t="shared" si="138"/>
        <v>2.5229450608450708</v>
      </c>
      <c r="Y1006" s="22" t="e">
        <f t="shared" si="139"/>
        <v>#N/A</v>
      </c>
    </row>
    <row r="1007" spans="1:25" ht="48" x14ac:dyDescent="0.2">
      <c r="A1007" s="47"/>
      <c r="B1007" s="2" t="s">
        <v>1016</v>
      </c>
      <c r="E1007" s="34">
        <v>5.5</v>
      </c>
      <c r="F1007" s="6">
        <v>2.9719698013270595</v>
      </c>
      <c r="G1007" s="1">
        <v>2.487704281142757</v>
      </c>
      <c r="H1007" s="7">
        <v>1.1946636197296929</v>
      </c>
      <c r="I1007" s="6">
        <v>0</v>
      </c>
      <c r="J1007" s="1">
        <v>0</v>
      </c>
      <c r="K1007" s="7" t="s">
        <v>11</v>
      </c>
      <c r="L1007" s="6" t="s">
        <v>1349</v>
      </c>
      <c r="N1007" s="23" t="s">
        <v>1461</v>
      </c>
      <c r="P1007" s="2" t="s">
        <v>1478</v>
      </c>
      <c r="Q1007" s="45">
        <v>3</v>
      </c>
      <c r="R1007" s="22">
        <f t="shared" si="132"/>
        <v>0</v>
      </c>
      <c r="S1007" s="22">
        <f t="shared" si="133"/>
        <v>0</v>
      </c>
      <c r="T1007" s="22" t="e">
        <f t="shared" si="134"/>
        <v>#N/A</v>
      </c>
      <c r="U1007" s="22" t="e">
        <f t="shared" si="135"/>
        <v>#N/A</v>
      </c>
      <c r="V1007" s="22">
        <f t="shared" si="136"/>
        <v>1</v>
      </c>
      <c r="W1007" s="22">
        <f t="shared" si="137"/>
        <v>0</v>
      </c>
      <c r="X1007" s="22">
        <f t="shared" si="138"/>
        <v>2.487704281142757</v>
      </c>
      <c r="Y1007" s="22" t="e">
        <f t="shared" si="139"/>
        <v>#N/A</v>
      </c>
    </row>
    <row r="1008" spans="1:25" x14ac:dyDescent="0.2">
      <c r="A1008" s="47"/>
      <c r="B1008" s="30" t="s">
        <v>1017</v>
      </c>
      <c r="C1008" s="35"/>
      <c r="D1008" s="35"/>
      <c r="E1008" s="35"/>
      <c r="F1008" s="6">
        <v>3.2954004430417863</v>
      </c>
      <c r="G1008" s="1">
        <v>2.814619385345972</v>
      </c>
      <c r="H1008" s="7">
        <v>1.1708156563544441</v>
      </c>
      <c r="I1008" s="6" t="e">
        <v>#N/A</v>
      </c>
      <c r="J1008" s="1" t="e">
        <v>#N/A</v>
      </c>
      <c r="K1008" s="7" t="e">
        <v>#N/A</v>
      </c>
      <c r="P1008" s="2" t="s">
        <v>1478</v>
      </c>
      <c r="Q1008" s="45">
        <v>4</v>
      </c>
      <c r="R1008" s="22">
        <f t="shared" si="132"/>
        <v>0</v>
      </c>
      <c r="S1008" s="22">
        <f t="shared" si="133"/>
        <v>0</v>
      </c>
      <c r="T1008" s="22" t="e">
        <f t="shared" si="134"/>
        <v>#N/A</v>
      </c>
      <c r="U1008" s="22" t="e">
        <f t="shared" si="135"/>
        <v>#N/A</v>
      </c>
      <c r="V1008" s="22">
        <f t="shared" si="136"/>
        <v>1</v>
      </c>
      <c r="W1008" s="22">
        <f t="shared" si="137"/>
        <v>0</v>
      </c>
      <c r="X1008" s="22">
        <f t="shared" si="138"/>
        <v>2.814619385345972</v>
      </c>
      <c r="Y1008" s="22" t="e">
        <f t="shared" si="139"/>
        <v>#N/A</v>
      </c>
    </row>
    <row r="1009" spans="1:25" ht="16" x14ac:dyDescent="0.2">
      <c r="A1009" s="47"/>
      <c r="B1009" s="3" t="s">
        <v>1018</v>
      </c>
      <c r="C1009" s="36"/>
      <c r="D1009" s="36"/>
      <c r="E1009" s="36"/>
      <c r="F1009" s="6">
        <v>3.1678383797157332</v>
      </c>
      <c r="G1009" s="1">
        <v>2.6422026727270111</v>
      </c>
      <c r="H1009" s="7">
        <v>1.1989384510182994</v>
      </c>
      <c r="I1009" s="6" t="e">
        <v>#N/A</v>
      </c>
      <c r="J1009" s="1" t="e">
        <v>#N/A</v>
      </c>
      <c r="K1009" s="7" t="e">
        <v>#N/A</v>
      </c>
      <c r="P1009" s="2" t="s">
        <v>1478</v>
      </c>
      <c r="Q1009" s="45">
        <v>4</v>
      </c>
      <c r="R1009" s="22">
        <f t="shared" si="132"/>
        <v>0</v>
      </c>
      <c r="S1009" s="22">
        <f t="shared" si="133"/>
        <v>0</v>
      </c>
      <c r="T1009" s="22" t="e">
        <f t="shared" si="134"/>
        <v>#N/A</v>
      </c>
      <c r="U1009" s="22" t="e">
        <f t="shared" si="135"/>
        <v>#N/A</v>
      </c>
      <c r="V1009" s="22">
        <f t="shared" si="136"/>
        <v>1</v>
      </c>
      <c r="W1009" s="22">
        <f t="shared" si="137"/>
        <v>0</v>
      </c>
      <c r="X1009" s="22">
        <f t="shared" si="138"/>
        <v>2.6422026727270111</v>
      </c>
      <c r="Y1009" s="22" t="e">
        <f t="shared" si="139"/>
        <v>#N/A</v>
      </c>
    </row>
    <row r="1010" spans="1:25" x14ac:dyDescent="0.2">
      <c r="A1010" s="47"/>
      <c r="B1010" s="2" t="s">
        <v>1019</v>
      </c>
      <c r="F1010" s="6">
        <v>3.2590551544887978</v>
      </c>
      <c r="G1010" s="1">
        <v>2.7780724115112623</v>
      </c>
      <c r="H1010" s="7">
        <v>1.1731354233188913</v>
      </c>
      <c r="I1010" s="6" t="e">
        <v>#N/A</v>
      </c>
      <c r="J1010" s="1" t="e">
        <v>#N/A</v>
      </c>
      <c r="K1010" s="7" t="e">
        <v>#N/A</v>
      </c>
      <c r="P1010" s="2" t="s">
        <v>1478</v>
      </c>
      <c r="Q1010" s="45">
        <v>4</v>
      </c>
      <c r="R1010" s="22">
        <f t="shared" si="132"/>
        <v>0</v>
      </c>
      <c r="S1010" s="22">
        <f t="shared" si="133"/>
        <v>0</v>
      </c>
      <c r="T1010" s="22" t="e">
        <f t="shared" si="134"/>
        <v>#N/A</v>
      </c>
      <c r="U1010" s="22" t="e">
        <f t="shared" si="135"/>
        <v>#N/A</v>
      </c>
      <c r="V1010" s="22">
        <f t="shared" si="136"/>
        <v>1</v>
      </c>
      <c r="W1010" s="22">
        <f t="shared" si="137"/>
        <v>0</v>
      </c>
      <c r="X1010" s="22">
        <f t="shared" si="138"/>
        <v>2.7780724115112623</v>
      </c>
      <c r="Y1010" s="22" t="e">
        <f t="shared" si="139"/>
        <v>#N/A</v>
      </c>
    </row>
    <row r="1011" spans="1:25" ht="16" x14ac:dyDescent="0.2">
      <c r="A1011" s="47"/>
      <c r="B1011" s="3" t="s">
        <v>1020</v>
      </c>
      <c r="C1011" s="36"/>
      <c r="D1011" s="36"/>
      <c r="E1011" s="36"/>
      <c r="F1011" s="6">
        <v>3.2727023153656982</v>
      </c>
      <c r="G1011" s="1">
        <v>2.7899532380045433</v>
      </c>
      <c r="H1011" s="7">
        <v>1.1730312432427832</v>
      </c>
      <c r="I1011" s="6" t="e">
        <v>#N/A</v>
      </c>
      <c r="J1011" s="1" t="e">
        <v>#N/A</v>
      </c>
      <c r="K1011" s="7" t="e">
        <v>#N/A</v>
      </c>
      <c r="P1011" s="2" t="s">
        <v>1478</v>
      </c>
      <c r="Q1011" s="45">
        <v>4</v>
      </c>
      <c r="R1011" s="22">
        <f t="shared" si="132"/>
        <v>0</v>
      </c>
      <c r="S1011" s="22">
        <f t="shared" si="133"/>
        <v>0</v>
      </c>
      <c r="T1011" s="22" t="e">
        <f t="shared" si="134"/>
        <v>#N/A</v>
      </c>
      <c r="U1011" s="22" t="e">
        <f t="shared" si="135"/>
        <v>#N/A</v>
      </c>
      <c r="V1011" s="22">
        <f t="shared" si="136"/>
        <v>1</v>
      </c>
      <c r="W1011" s="22">
        <f t="shared" si="137"/>
        <v>0</v>
      </c>
      <c r="X1011" s="22">
        <f t="shared" si="138"/>
        <v>2.7899532380045433</v>
      </c>
      <c r="Y1011" s="22" t="e">
        <f t="shared" si="139"/>
        <v>#N/A</v>
      </c>
    </row>
    <row r="1012" spans="1:25" ht="45" x14ac:dyDescent="0.2">
      <c r="A1012" s="47"/>
      <c r="B1012" s="2" t="s">
        <v>1021</v>
      </c>
      <c r="C1012" s="34">
        <v>5.5</v>
      </c>
      <c r="F1012" s="6">
        <v>3.1660706127627667</v>
      </c>
      <c r="G1012" s="1">
        <v>2.620847923497279</v>
      </c>
      <c r="H1012" s="7">
        <v>1.2080329363551696</v>
      </c>
      <c r="I1012" s="6">
        <v>0</v>
      </c>
      <c r="J1012" s="1">
        <v>0</v>
      </c>
      <c r="K1012" s="7" t="s">
        <v>11</v>
      </c>
      <c r="M1012" s="1" t="s">
        <v>1462</v>
      </c>
      <c r="N1012" s="23" t="s">
        <v>1633</v>
      </c>
      <c r="O1012" s="2" t="s">
        <v>1369</v>
      </c>
      <c r="P1012" s="2" t="s">
        <v>1369</v>
      </c>
      <c r="Q1012" s="45">
        <v>3</v>
      </c>
      <c r="R1012" s="22">
        <f t="shared" si="132"/>
        <v>1</v>
      </c>
      <c r="S1012" s="22">
        <f t="shared" si="133"/>
        <v>0</v>
      </c>
      <c r="T1012" s="22">
        <f t="shared" si="134"/>
        <v>2.620847923497279</v>
      </c>
      <c r="U1012" s="22" t="e">
        <f t="shared" si="135"/>
        <v>#N/A</v>
      </c>
      <c r="V1012" s="22">
        <f t="shared" si="136"/>
        <v>1</v>
      </c>
      <c r="W1012" s="22">
        <f t="shared" si="137"/>
        <v>0</v>
      </c>
      <c r="X1012" s="22">
        <f t="shared" si="138"/>
        <v>2.620847923497279</v>
      </c>
      <c r="Y1012" s="22" t="e">
        <f t="shared" si="139"/>
        <v>#N/A</v>
      </c>
    </row>
    <row r="1013" spans="1:25" ht="45" x14ac:dyDescent="0.2">
      <c r="A1013" s="47"/>
      <c r="B1013" s="2" t="s">
        <v>1022</v>
      </c>
      <c r="C1013" s="34">
        <v>5.5</v>
      </c>
      <c r="F1013" s="6">
        <v>3.1706668068404795</v>
      </c>
      <c r="G1013" s="1">
        <v>2.6309771775662059</v>
      </c>
      <c r="H1013" s="7">
        <v>1.2051289664829079</v>
      </c>
      <c r="I1013" s="6">
        <v>0</v>
      </c>
      <c r="J1013" s="1">
        <v>0</v>
      </c>
      <c r="K1013" s="7" t="s">
        <v>11</v>
      </c>
      <c r="M1013" s="1" t="s">
        <v>1356</v>
      </c>
      <c r="N1013" s="23" t="s">
        <v>1634</v>
      </c>
      <c r="O1013" s="2" t="s">
        <v>1369</v>
      </c>
      <c r="P1013" s="2" t="s">
        <v>1369</v>
      </c>
      <c r="Q1013" s="45">
        <v>3</v>
      </c>
      <c r="R1013" s="22">
        <f t="shared" si="132"/>
        <v>1</v>
      </c>
      <c r="S1013" s="22">
        <f t="shared" si="133"/>
        <v>0</v>
      </c>
      <c r="T1013" s="22">
        <f t="shared" si="134"/>
        <v>2.6309771775662059</v>
      </c>
      <c r="U1013" s="22" t="e">
        <f t="shared" si="135"/>
        <v>#N/A</v>
      </c>
      <c r="V1013" s="22">
        <f t="shared" si="136"/>
        <v>1</v>
      </c>
      <c r="W1013" s="22">
        <f t="shared" si="137"/>
        <v>0</v>
      </c>
      <c r="X1013" s="22">
        <f t="shared" si="138"/>
        <v>2.6309771775662059</v>
      </c>
      <c r="Y1013" s="22" t="e">
        <f t="shared" si="139"/>
        <v>#N/A</v>
      </c>
    </row>
    <row r="1014" spans="1:25" ht="45" x14ac:dyDescent="0.2">
      <c r="A1014" s="47"/>
      <c r="B1014" s="2" t="s">
        <v>1023</v>
      </c>
      <c r="C1014" s="34">
        <v>7</v>
      </c>
      <c r="F1014" s="6">
        <v>3.1890515831513295</v>
      </c>
      <c r="G1014" s="1">
        <v>2.7114195795560674</v>
      </c>
      <c r="H1014" s="7">
        <v>1.1761556961514099</v>
      </c>
      <c r="I1014" s="6">
        <v>0</v>
      </c>
      <c r="J1014" s="1">
        <v>0</v>
      </c>
      <c r="K1014" s="7" t="s">
        <v>11</v>
      </c>
      <c r="M1014" s="1" t="s">
        <v>1349</v>
      </c>
      <c r="N1014" s="23" t="s">
        <v>1595</v>
      </c>
      <c r="O1014" s="2" t="s">
        <v>1369</v>
      </c>
      <c r="P1014" s="2" t="s">
        <v>1369</v>
      </c>
      <c r="Q1014" s="45">
        <v>3</v>
      </c>
      <c r="R1014" s="22">
        <f t="shared" si="132"/>
        <v>1</v>
      </c>
      <c r="S1014" s="22">
        <f t="shared" si="133"/>
        <v>0</v>
      </c>
      <c r="T1014" s="22">
        <f t="shared" si="134"/>
        <v>2.7114195795560674</v>
      </c>
      <c r="U1014" s="22" t="e">
        <f t="shared" si="135"/>
        <v>#N/A</v>
      </c>
      <c r="V1014" s="22">
        <f t="shared" si="136"/>
        <v>1</v>
      </c>
      <c r="W1014" s="22">
        <f t="shared" si="137"/>
        <v>0</v>
      </c>
      <c r="X1014" s="22">
        <f t="shared" si="138"/>
        <v>2.7114195795560674</v>
      </c>
      <c r="Y1014" s="22" t="e">
        <f t="shared" si="139"/>
        <v>#N/A</v>
      </c>
    </row>
    <row r="1015" spans="1:25" ht="64" x14ac:dyDescent="0.2">
      <c r="A1015" s="47"/>
      <c r="B1015" s="2" t="s">
        <v>1024</v>
      </c>
      <c r="E1015" s="34">
        <v>6</v>
      </c>
      <c r="F1015" s="6">
        <v>3.1841018356830237</v>
      </c>
      <c r="G1015" s="1">
        <v>2.5734998677194625</v>
      </c>
      <c r="H1015" s="7">
        <v>1.2372652027779794</v>
      </c>
      <c r="I1015" s="6">
        <v>0</v>
      </c>
      <c r="J1015" s="1">
        <v>0</v>
      </c>
      <c r="K1015" s="7" t="s">
        <v>11</v>
      </c>
      <c r="M1015" s="1" t="s">
        <v>1359</v>
      </c>
      <c r="N1015" s="23" t="s">
        <v>1635</v>
      </c>
      <c r="P1015" s="2" t="s">
        <v>1478</v>
      </c>
      <c r="Q1015" s="45">
        <v>3</v>
      </c>
      <c r="R1015" s="22">
        <f t="shared" si="132"/>
        <v>0</v>
      </c>
      <c r="S1015" s="22">
        <f t="shared" si="133"/>
        <v>0</v>
      </c>
      <c r="T1015" s="22" t="e">
        <f t="shared" si="134"/>
        <v>#N/A</v>
      </c>
      <c r="U1015" s="22" t="e">
        <f t="shared" si="135"/>
        <v>#N/A</v>
      </c>
      <c r="V1015" s="22">
        <f t="shared" si="136"/>
        <v>1</v>
      </c>
      <c r="W1015" s="22">
        <f t="shared" si="137"/>
        <v>0</v>
      </c>
      <c r="X1015" s="22">
        <f t="shared" si="138"/>
        <v>2.5734998677194625</v>
      </c>
      <c r="Y1015" s="22" t="e">
        <f t="shared" si="139"/>
        <v>#N/A</v>
      </c>
    </row>
    <row r="1016" spans="1:25" x14ac:dyDescent="0.2">
      <c r="A1016" s="47"/>
      <c r="B1016" s="2" t="s">
        <v>1025</v>
      </c>
      <c r="C1016" s="34">
        <v>5.5</v>
      </c>
      <c r="F1016" s="6">
        <v>3.0283969224657459</v>
      </c>
      <c r="G1016" s="1">
        <v>2.5373583054034765</v>
      </c>
      <c r="H1016" s="7">
        <v>1.1935235618937103</v>
      </c>
      <c r="I1016" s="6">
        <v>0</v>
      </c>
      <c r="J1016" s="1">
        <v>0</v>
      </c>
      <c r="K1016" s="7" t="s">
        <v>11</v>
      </c>
      <c r="L1016" s="6" t="s">
        <v>1324</v>
      </c>
      <c r="O1016" s="2" t="s">
        <v>1468</v>
      </c>
      <c r="P1016" s="2" t="s">
        <v>1478</v>
      </c>
      <c r="Q1016" s="45">
        <v>2</v>
      </c>
      <c r="R1016" s="22">
        <f t="shared" si="132"/>
        <v>0</v>
      </c>
      <c r="S1016" s="22">
        <f t="shared" si="133"/>
        <v>0</v>
      </c>
      <c r="T1016" s="22" t="e">
        <f t="shared" si="134"/>
        <v>#N/A</v>
      </c>
      <c r="U1016" s="22" t="e">
        <f t="shared" si="135"/>
        <v>#N/A</v>
      </c>
      <c r="V1016" s="22">
        <f t="shared" si="136"/>
        <v>1</v>
      </c>
      <c r="W1016" s="22">
        <f t="shared" si="137"/>
        <v>0</v>
      </c>
      <c r="X1016" s="22">
        <f t="shared" si="138"/>
        <v>2.5373583054034765</v>
      </c>
      <c r="Y1016" s="22" t="e">
        <f t="shared" si="139"/>
        <v>#N/A</v>
      </c>
    </row>
    <row r="1017" spans="1:25" x14ac:dyDescent="0.2">
      <c r="A1017" s="47"/>
      <c r="B1017" s="2" t="s">
        <v>1026</v>
      </c>
      <c r="C1017" s="34">
        <v>6</v>
      </c>
      <c r="F1017" s="6">
        <v>3.0407712911365103</v>
      </c>
      <c r="G1017" s="1">
        <v>2.5397531474731951</v>
      </c>
      <c r="H1017" s="7">
        <v>1.1972704095914908</v>
      </c>
      <c r="I1017" s="6">
        <v>0</v>
      </c>
      <c r="J1017" s="1">
        <v>0</v>
      </c>
      <c r="K1017" s="7" t="s">
        <v>11</v>
      </c>
      <c r="L1017" s="6" t="s">
        <v>1324</v>
      </c>
      <c r="O1017" s="2" t="s">
        <v>1468</v>
      </c>
      <c r="P1017" s="2" t="s">
        <v>1369</v>
      </c>
      <c r="Q1017" s="45">
        <v>2</v>
      </c>
      <c r="R1017" s="22">
        <f t="shared" si="132"/>
        <v>1</v>
      </c>
      <c r="S1017" s="22">
        <f t="shared" si="133"/>
        <v>0</v>
      </c>
      <c r="T1017" s="22">
        <f t="shared" si="134"/>
        <v>2.5397531474731951</v>
      </c>
      <c r="U1017" s="22" t="e">
        <f t="shared" si="135"/>
        <v>#N/A</v>
      </c>
      <c r="V1017" s="22">
        <f t="shared" si="136"/>
        <v>1</v>
      </c>
      <c r="W1017" s="22">
        <f t="shared" si="137"/>
        <v>0</v>
      </c>
      <c r="X1017" s="22">
        <f t="shared" si="138"/>
        <v>2.5397531474731951</v>
      </c>
      <c r="Y1017" s="22" t="e">
        <f t="shared" si="139"/>
        <v>#N/A</v>
      </c>
    </row>
    <row r="1018" spans="1:25" ht="45" x14ac:dyDescent="0.2">
      <c r="A1018" s="47"/>
      <c r="B1018" s="2" t="s">
        <v>1027</v>
      </c>
      <c r="E1018" s="34">
        <v>6</v>
      </c>
      <c r="F1018" s="6">
        <v>3.1310688270940328</v>
      </c>
      <c r="G1018" s="1">
        <v>2.5891379048393701</v>
      </c>
      <c r="H1018" s="7">
        <v>1.2093094080627136</v>
      </c>
      <c r="I1018" s="6">
        <v>0</v>
      </c>
      <c r="J1018" s="1">
        <v>0</v>
      </c>
      <c r="K1018" s="7" t="s">
        <v>11</v>
      </c>
      <c r="M1018" s="1" t="s">
        <v>1451</v>
      </c>
      <c r="N1018" s="23" t="s">
        <v>1636</v>
      </c>
      <c r="O1018" s="2" t="s">
        <v>1468</v>
      </c>
      <c r="P1018" s="2" t="s">
        <v>1478</v>
      </c>
      <c r="Q1018" s="45">
        <v>3</v>
      </c>
      <c r="R1018" s="22">
        <f t="shared" si="132"/>
        <v>0</v>
      </c>
      <c r="S1018" s="22">
        <f t="shared" si="133"/>
        <v>0</v>
      </c>
      <c r="T1018" s="22" t="e">
        <f t="shared" si="134"/>
        <v>#N/A</v>
      </c>
      <c r="U1018" s="22" t="e">
        <f t="shared" si="135"/>
        <v>#N/A</v>
      </c>
      <c r="V1018" s="22">
        <f t="shared" si="136"/>
        <v>1</v>
      </c>
      <c r="W1018" s="22">
        <f t="shared" si="137"/>
        <v>0</v>
      </c>
      <c r="X1018" s="22">
        <f t="shared" si="138"/>
        <v>2.5891379048393701</v>
      </c>
      <c r="Y1018" s="22" t="e">
        <f t="shared" si="139"/>
        <v>#N/A</v>
      </c>
    </row>
    <row r="1019" spans="1:25" ht="45" x14ac:dyDescent="0.2">
      <c r="A1019" s="47"/>
      <c r="B1019" s="2" t="s">
        <v>1028</v>
      </c>
      <c r="C1019" s="34">
        <v>7</v>
      </c>
      <c r="F1019" s="6">
        <v>3.109855623658436</v>
      </c>
      <c r="G1019" s="1">
        <v>2.564102852539266</v>
      </c>
      <c r="H1019" s="7">
        <v>1.2128435567936378</v>
      </c>
      <c r="I1019" s="6">
        <v>0</v>
      </c>
      <c r="J1019" s="1">
        <v>0</v>
      </c>
      <c r="K1019" s="7" t="s">
        <v>11</v>
      </c>
      <c r="M1019" s="1" t="s">
        <v>1451</v>
      </c>
      <c r="N1019" s="23" t="s">
        <v>1636</v>
      </c>
      <c r="O1019" s="2" t="s">
        <v>1468</v>
      </c>
      <c r="P1019" s="2" t="s">
        <v>1478</v>
      </c>
      <c r="Q1019" s="45">
        <v>3</v>
      </c>
      <c r="R1019" s="22">
        <f t="shared" si="132"/>
        <v>0</v>
      </c>
      <c r="S1019" s="22">
        <f t="shared" si="133"/>
        <v>0</v>
      </c>
      <c r="T1019" s="22" t="e">
        <f t="shared" si="134"/>
        <v>#N/A</v>
      </c>
      <c r="U1019" s="22" t="e">
        <f t="shared" si="135"/>
        <v>#N/A</v>
      </c>
      <c r="V1019" s="22">
        <f t="shared" si="136"/>
        <v>1</v>
      </c>
      <c r="W1019" s="22">
        <f t="shared" si="137"/>
        <v>0</v>
      </c>
      <c r="X1019" s="22">
        <f t="shared" si="138"/>
        <v>2.564102852539266</v>
      </c>
      <c r="Y1019" s="22" t="e">
        <f t="shared" si="139"/>
        <v>#N/A</v>
      </c>
    </row>
    <row r="1020" spans="1:25" ht="41" x14ac:dyDescent="0.2">
      <c r="A1020" s="47"/>
      <c r="B1020" s="2" t="s">
        <v>1029</v>
      </c>
      <c r="E1020" s="34">
        <v>8</v>
      </c>
      <c r="F1020" s="6">
        <v>2.9854048301696041</v>
      </c>
      <c r="G1020" s="1">
        <v>2.5397978959751901</v>
      </c>
      <c r="H1020" s="7">
        <v>1.1754497611406665</v>
      </c>
      <c r="I1020" s="6">
        <v>0</v>
      </c>
      <c r="J1020" s="1">
        <v>0</v>
      </c>
      <c r="K1020" s="7" t="s">
        <v>11</v>
      </c>
      <c r="M1020" s="1" t="s">
        <v>1359</v>
      </c>
      <c r="N1020" s="23" t="s">
        <v>1637</v>
      </c>
      <c r="O1020" s="2" t="s">
        <v>1468</v>
      </c>
      <c r="P1020" s="2" t="s">
        <v>1478</v>
      </c>
      <c r="Q1020" s="45">
        <v>3</v>
      </c>
      <c r="R1020" s="22">
        <f t="shared" si="132"/>
        <v>0</v>
      </c>
      <c r="S1020" s="22">
        <f t="shared" si="133"/>
        <v>0</v>
      </c>
      <c r="T1020" s="22" t="e">
        <f t="shared" si="134"/>
        <v>#N/A</v>
      </c>
      <c r="U1020" s="22" t="e">
        <f t="shared" si="135"/>
        <v>#N/A</v>
      </c>
      <c r="V1020" s="22">
        <f t="shared" si="136"/>
        <v>1</v>
      </c>
      <c r="W1020" s="22">
        <f t="shared" si="137"/>
        <v>0</v>
      </c>
      <c r="X1020" s="22">
        <f t="shared" si="138"/>
        <v>2.5397978959751901</v>
      </c>
      <c r="Y1020" s="22" t="e">
        <f t="shared" si="139"/>
        <v>#N/A</v>
      </c>
    </row>
    <row r="1021" spans="1:25" x14ac:dyDescent="0.2">
      <c r="A1021" s="47"/>
      <c r="B1021" s="2" t="s">
        <v>1030</v>
      </c>
      <c r="E1021" s="34">
        <f>4/1.91+1.91*2</f>
        <v>5.9142408376963349</v>
      </c>
      <c r="F1021" s="6">
        <v>3.126119079625727</v>
      </c>
      <c r="G1021" s="1">
        <v>2.5529300317639438</v>
      </c>
      <c r="H1021" s="7">
        <v>1.2245220357511086</v>
      </c>
      <c r="I1021" s="6" t="e">
        <v>#N/A</v>
      </c>
      <c r="J1021" s="1" t="e">
        <v>#N/A</v>
      </c>
      <c r="K1021" s="7" t="e">
        <v>#N/A</v>
      </c>
      <c r="L1021" s="6" t="s">
        <v>1324</v>
      </c>
      <c r="P1021" s="2" t="s">
        <v>1478</v>
      </c>
      <c r="Q1021" s="45">
        <v>4</v>
      </c>
      <c r="R1021" s="22">
        <f t="shared" si="132"/>
        <v>0</v>
      </c>
      <c r="S1021" s="22">
        <f t="shared" si="133"/>
        <v>0</v>
      </c>
      <c r="T1021" s="22" t="e">
        <f t="shared" si="134"/>
        <v>#N/A</v>
      </c>
      <c r="U1021" s="22" t="e">
        <f t="shared" si="135"/>
        <v>#N/A</v>
      </c>
      <c r="V1021" s="22">
        <f t="shared" si="136"/>
        <v>1</v>
      </c>
      <c r="W1021" s="22">
        <f t="shared" si="137"/>
        <v>0</v>
      </c>
      <c r="X1021" s="22">
        <f t="shared" si="138"/>
        <v>2.5529300317639438</v>
      </c>
      <c r="Y1021" s="22" t="e">
        <f t="shared" si="139"/>
        <v>#N/A</v>
      </c>
    </row>
    <row r="1022" spans="1:25" x14ac:dyDescent="0.2">
      <c r="A1022" s="47"/>
      <c r="B1022" s="2" t="s">
        <v>1031</v>
      </c>
      <c r="E1022" s="34">
        <v>7</v>
      </c>
      <c r="F1022" s="6">
        <v>2.888531201147047</v>
      </c>
      <c r="G1022" s="1">
        <v>2.3549787120022976</v>
      </c>
      <c r="H1022" s="7">
        <v>1.226563614535225</v>
      </c>
      <c r="I1022" s="6">
        <v>0</v>
      </c>
      <c r="J1022" s="1">
        <v>0</v>
      </c>
      <c r="K1022" s="7" t="s">
        <v>11</v>
      </c>
      <c r="L1022" s="6" t="s">
        <v>1324</v>
      </c>
      <c r="O1022" s="2" t="s">
        <v>1369</v>
      </c>
      <c r="P1022" s="2" t="s">
        <v>1369</v>
      </c>
      <c r="Q1022" s="45">
        <v>2</v>
      </c>
      <c r="R1022" s="22">
        <f t="shared" si="132"/>
        <v>1</v>
      </c>
      <c r="S1022" s="22">
        <f t="shared" si="133"/>
        <v>0</v>
      </c>
      <c r="T1022" s="22">
        <f t="shared" si="134"/>
        <v>2.3549787120022976</v>
      </c>
      <c r="U1022" s="22" t="e">
        <f t="shared" si="135"/>
        <v>#N/A</v>
      </c>
      <c r="V1022" s="22">
        <f t="shared" si="136"/>
        <v>1</v>
      </c>
      <c r="W1022" s="22">
        <f t="shared" si="137"/>
        <v>0</v>
      </c>
      <c r="X1022" s="22">
        <f t="shared" si="138"/>
        <v>2.3549787120022976</v>
      </c>
      <c r="Y1022" s="22" t="e">
        <f t="shared" si="139"/>
        <v>#N/A</v>
      </c>
    </row>
    <row r="1023" spans="1:25" ht="45" x14ac:dyDescent="0.2">
      <c r="A1023" s="47"/>
      <c r="B1023" s="2" t="s">
        <v>1032</v>
      </c>
      <c r="E1023" s="34">
        <v>6</v>
      </c>
      <c r="F1023" s="6">
        <v>3.1218764389386076</v>
      </c>
      <c r="G1023" s="1">
        <v>2.5482374227657831</v>
      </c>
      <c r="H1023" s="7">
        <v>1.2251120759188181</v>
      </c>
      <c r="I1023" s="6">
        <v>0</v>
      </c>
      <c r="J1023" s="1">
        <v>0</v>
      </c>
      <c r="K1023" s="7" t="s">
        <v>11</v>
      </c>
      <c r="M1023" s="1" t="s">
        <v>1451</v>
      </c>
      <c r="N1023" s="23" t="s">
        <v>1636</v>
      </c>
      <c r="O1023" s="2" t="s">
        <v>1468</v>
      </c>
      <c r="P1023" s="2" t="s">
        <v>1478</v>
      </c>
      <c r="Q1023" s="45">
        <v>3</v>
      </c>
      <c r="R1023" s="22">
        <f t="shared" si="132"/>
        <v>0</v>
      </c>
      <c r="S1023" s="22">
        <f t="shared" si="133"/>
        <v>0</v>
      </c>
      <c r="T1023" s="22" t="e">
        <f t="shared" si="134"/>
        <v>#N/A</v>
      </c>
      <c r="U1023" s="22" t="e">
        <f t="shared" si="135"/>
        <v>#N/A</v>
      </c>
      <c r="V1023" s="22">
        <f t="shared" si="136"/>
        <v>1</v>
      </c>
      <c r="W1023" s="22">
        <f t="shared" si="137"/>
        <v>0</v>
      </c>
      <c r="X1023" s="22">
        <f t="shared" si="138"/>
        <v>2.5482374227657831</v>
      </c>
      <c r="Y1023" s="22" t="e">
        <f t="shared" si="139"/>
        <v>#N/A</v>
      </c>
    </row>
    <row r="1024" spans="1:25" x14ac:dyDescent="0.2">
      <c r="A1024" s="47"/>
      <c r="B1024" s="2" t="s">
        <v>1033</v>
      </c>
      <c r="E1024" s="34">
        <v>6</v>
      </c>
      <c r="F1024" s="6">
        <v>3.0702576439119893</v>
      </c>
      <c r="G1024" s="1">
        <v>2.5684192913930546</v>
      </c>
      <c r="H1024" s="7">
        <v>1.1953880171359204</v>
      </c>
      <c r="I1024" s="6">
        <v>0</v>
      </c>
      <c r="J1024" s="1">
        <v>0</v>
      </c>
      <c r="K1024" s="7" t="s">
        <v>11</v>
      </c>
      <c r="L1024" s="6" t="s">
        <v>1324</v>
      </c>
      <c r="O1024" s="2" t="s">
        <v>1468</v>
      </c>
      <c r="P1024" s="2" t="s">
        <v>1477</v>
      </c>
      <c r="Q1024" s="45">
        <v>2</v>
      </c>
      <c r="R1024" s="22">
        <f t="shared" si="132"/>
        <v>0</v>
      </c>
      <c r="S1024" s="22">
        <f t="shared" si="133"/>
        <v>0</v>
      </c>
      <c r="T1024" s="22" t="e">
        <f t="shared" si="134"/>
        <v>#N/A</v>
      </c>
      <c r="U1024" s="22" t="e">
        <f t="shared" si="135"/>
        <v>#N/A</v>
      </c>
      <c r="V1024" s="22">
        <f t="shared" si="136"/>
        <v>0</v>
      </c>
      <c r="W1024" s="22">
        <f t="shared" si="137"/>
        <v>1</v>
      </c>
      <c r="X1024" s="22" t="e">
        <f t="shared" si="138"/>
        <v>#N/A</v>
      </c>
      <c r="Y1024" s="22">
        <f t="shared" si="139"/>
        <v>2.5684192913930546</v>
      </c>
    </row>
    <row r="1025" spans="1:25" x14ac:dyDescent="0.2">
      <c r="A1025" s="47"/>
      <c r="B1025" s="2" t="s">
        <v>1034</v>
      </c>
      <c r="C1025" s="34">
        <v>6</v>
      </c>
      <c r="F1025" s="6">
        <v>3.0342659087495942</v>
      </c>
      <c r="G1025" s="1">
        <v>2.5376632985681926</v>
      </c>
      <c r="H1025" s="7">
        <v>1.1956928684989834</v>
      </c>
      <c r="I1025" s="6">
        <v>0</v>
      </c>
      <c r="J1025" s="1">
        <v>0</v>
      </c>
      <c r="K1025" s="7" t="s">
        <v>11</v>
      </c>
      <c r="L1025" s="6" t="s">
        <v>1324</v>
      </c>
      <c r="O1025" s="2" t="s">
        <v>1468</v>
      </c>
      <c r="P1025" s="2" t="s">
        <v>1478</v>
      </c>
      <c r="Q1025" s="45">
        <v>2</v>
      </c>
      <c r="R1025" s="22">
        <f t="shared" si="132"/>
        <v>0</v>
      </c>
      <c r="S1025" s="22">
        <f t="shared" si="133"/>
        <v>0</v>
      </c>
      <c r="T1025" s="22" t="e">
        <f t="shared" si="134"/>
        <v>#N/A</v>
      </c>
      <c r="U1025" s="22" t="e">
        <f t="shared" si="135"/>
        <v>#N/A</v>
      </c>
      <c r="V1025" s="22">
        <f t="shared" si="136"/>
        <v>1</v>
      </c>
      <c r="W1025" s="22">
        <f t="shared" si="137"/>
        <v>0</v>
      </c>
      <c r="X1025" s="22">
        <f t="shared" si="138"/>
        <v>2.5376632985681926</v>
      </c>
      <c r="Y1025" s="22" t="e">
        <f t="shared" si="139"/>
        <v>#N/A</v>
      </c>
    </row>
    <row r="1026" spans="1:25" x14ac:dyDescent="0.2">
      <c r="A1026" s="47"/>
      <c r="B1026" s="2" t="s">
        <v>1035</v>
      </c>
      <c r="E1026" s="34">
        <v>8</v>
      </c>
      <c r="F1026" s="6">
        <v>3.1013703422841976</v>
      </c>
      <c r="G1026" s="1">
        <v>2.6287117212809776</v>
      </c>
      <c r="H1026" s="7">
        <v>1.1798061830731641</v>
      </c>
      <c r="I1026" s="6">
        <v>0</v>
      </c>
      <c r="J1026" s="1">
        <v>0</v>
      </c>
      <c r="K1026" s="7" t="s">
        <v>11</v>
      </c>
      <c r="L1026" s="6" t="s">
        <v>1324</v>
      </c>
      <c r="O1026" s="2" t="s">
        <v>1468</v>
      </c>
      <c r="P1026" s="2" t="s">
        <v>1477</v>
      </c>
      <c r="Q1026" s="45">
        <v>2</v>
      </c>
      <c r="R1026" s="22">
        <f t="shared" si="132"/>
        <v>0</v>
      </c>
      <c r="S1026" s="22">
        <f t="shared" si="133"/>
        <v>0</v>
      </c>
      <c r="T1026" s="22" t="e">
        <f t="shared" si="134"/>
        <v>#N/A</v>
      </c>
      <c r="U1026" s="22" t="e">
        <f t="shared" si="135"/>
        <v>#N/A</v>
      </c>
      <c r="V1026" s="22">
        <f t="shared" si="136"/>
        <v>0</v>
      </c>
      <c r="W1026" s="22">
        <f t="shared" si="137"/>
        <v>1</v>
      </c>
      <c r="X1026" s="22" t="e">
        <f t="shared" si="138"/>
        <v>#N/A</v>
      </c>
      <c r="Y1026" s="22">
        <f t="shared" si="139"/>
        <v>2.6287117212809776</v>
      </c>
    </row>
    <row r="1027" spans="1:25" x14ac:dyDescent="0.2">
      <c r="A1027" s="47"/>
      <c r="B1027" s="30" t="s">
        <v>1036</v>
      </c>
      <c r="C1027" s="35"/>
      <c r="D1027" s="35"/>
      <c r="E1027" s="35">
        <f>4+2+0.75</f>
        <v>6.75</v>
      </c>
      <c r="F1027" s="6">
        <v>3.10122892092796</v>
      </c>
      <c r="G1027" s="1">
        <v>2.6728247825385116</v>
      </c>
      <c r="H1027" s="7">
        <v>1.1602814150737455</v>
      </c>
      <c r="I1027" s="6" t="e">
        <v>#N/A</v>
      </c>
      <c r="J1027" s="1" t="e">
        <v>#N/A</v>
      </c>
      <c r="K1027" s="7" t="e">
        <v>#N/A</v>
      </c>
      <c r="P1027" s="2" t="s">
        <v>1477</v>
      </c>
      <c r="Q1027" s="45">
        <v>4</v>
      </c>
      <c r="R1027" s="22">
        <f t="shared" si="132"/>
        <v>0</v>
      </c>
      <c r="S1027" s="22">
        <f t="shared" si="133"/>
        <v>0</v>
      </c>
      <c r="T1027" s="22" t="e">
        <f t="shared" si="134"/>
        <v>#N/A</v>
      </c>
      <c r="U1027" s="22" t="e">
        <f t="shared" si="135"/>
        <v>#N/A</v>
      </c>
      <c r="V1027" s="22">
        <f t="shared" si="136"/>
        <v>0</v>
      </c>
      <c r="W1027" s="22">
        <f t="shared" si="137"/>
        <v>1</v>
      </c>
      <c r="X1027" s="22" t="e">
        <f t="shared" si="138"/>
        <v>#N/A</v>
      </c>
      <c r="Y1027" s="22">
        <f t="shared" si="139"/>
        <v>2.6728247825385116</v>
      </c>
    </row>
    <row r="1028" spans="1:25" x14ac:dyDescent="0.2">
      <c r="A1028" s="47"/>
      <c r="B1028" s="2" t="s">
        <v>1037</v>
      </c>
      <c r="E1028" s="34">
        <v>6.8</v>
      </c>
      <c r="F1028" s="6">
        <v>3.105612982971317</v>
      </c>
      <c r="G1028" s="1">
        <v>2.6449431179455183</v>
      </c>
      <c r="H1028" s="7">
        <v>1.1741700461912497</v>
      </c>
      <c r="I1028" s="6" t="e">
        <v>#N/A</v>
      </c>
      <c r="J1028" s="1" t="e">
        <v>#N/A</v>
      </c>
      <c r="K1028" s="7" t="e">
        <v>#N/A</v>
      </c>
      <c r="P1028" s="2" t="s">
        <v>1477</v>
      </c>
      <c r="Q1028" s="45">
        <v>4</v>
      </c>
      <c r="R1028" s="22">
        <f t="shared" ref="R1028:R1091" si="141">COUNTIF(P1028,R$2)</f>
        <v>0</v>
      </c>
      <c r="S1028" s="22">
        <f t="shared" ref="S1028:S1091" si="142">COUNTIF(P1028,S$2)</f>
        <v>0</v>
      </c>
      <c r="T1028" s="22" t="e">
        <f t="shared" ref="T1028:T1091" si="143">IF(R1028=1,G1028,#N/A)</f>
        <v>#N/A</v>
      </c>
      <c r="U1028" s="22" t="e">
        <f t="shared" ref="U1028:U1091" si="144">IF(S1028=1,G1028,#N/A)</f>
        <v>#N/A</v>
      </c>
      <c r="V1028" s="22">
        <f t="shared" ref="V1028:V1091" si="145">COUNTIF(P1028,V$2)</f>
        <v>0</v>
      </c>
      <c r="W1028" s="22">
        <f t="shared" ref="W1028:W1091" si="146">COUNTIF(P1028,W$2)</f>
        <v>1</v>
      </c>
      <c r="X1028" s="22" t="e">
        <f t="shared" ref="X1028:X1091" si="147">IF(V1028=1,G1028,#N/A)</f>
        <v>#N/A</v>
      </c>
      <c r="Y1028" s="22">
        <f t="shared" ref="Y1028:Y1091" si="148">IF(W1028=1,G1028,#N/A)</f>
        <v>2.6449431179455183</v>
      </c>
    </row>
    <row r="1029" spans="1:25" ht="45" x14ac:dyDescent="0.2">
      <c r="A1029" s="47"/>
      <c r="B1029" s="2" t="s">
        <v>1038</v>
      </c>
      <c r="E1029" s="34">
        <v>7</v>
      </c>
      <c r="F1029" s="6">
        <v>3.1070271965336902</v>
      </c>
      <c r="G1029" s="1">
        <v>2.5818441616495758</v>
      </c>
      <c r="H1029" s="7">
        <v>1.2034139173406067</v>
      </c>
      <c r="I1029" s="6">
        <v>0</v>
      </c>
      <c r="J1029" s="1">
        <v>0</v>
      </c>
      <c r="K1029" s="7" t="s">
        <v>11</v>
      </c>
      <c r="M1029" s="1" t="s">
        <v>1463</v>
      </c>
      <c r="N1029" s="23" t="s">
        <v>1638</v>
      </c>
      <c r="O1029" s="2" t="s">
        <v>1468</v>
      </c>
      <c r="P1029" s="2" t="s">
        <v>1477</v>
      </c>
      <c r="Q1029" s="45">
        <v>3</v>
      </c>
      <c r="R1029" s="22">
        <f t="shared" si="141"/>
        <v>0</v>
      </c>
      <c r="S1029" s="22">
        <f t="shared" si="142"/>
        <v>0</v>
      </c>
      <c r="T1029" s="22" t="e">
        <f t="shared" si="143"/>
        <v>#N/A</v>
      </c>
      <c r="U1029" s="22" t="e">
        <f t="shared" si="144"/>
        <v>#N/A</v>
      </c>
      <c r="V1029" s="22">
        <f t="shared" si="145"/>
        <v>0</v>
      </c>
      <c r="W1029" s="22">
        <f t="shared" si="146"/>
        <v>1</v>
      </c>
      <c r="X1029" s="22" t="e">
        <f t="shared" si="147"/>
        <v>#N/A</v>
      </c>
      <c r="Y1029" s="22">
        <f t="shared" si="148"/>
        <v>2.5818441616495758</v>
      </c>
    </row>
    <row r="1030" spans="1:25" x14ac:dyDescent="0.2">
      <c r="A1030" s="47"/>
      <c r="B1030" s="2" t="s">
        <v>1039</v>
      </c>
      <c r="E1030" s="34">
        <v>7</v>
      </c>
      <c r="F1030" s="6">
        <v>2.8241844840590713</v>
      </c>
      <c r="G1030" s="1">
        <v>2.394205777080928</v>
      </c>
      <c r="H1030" s="7">
        <v>1.1795913747657829</v>
      </c>
      <c r="I1030" s="6" t="e">
        <v>#N/A</v>
      </c>
      <c r="J1030" s="1" t="e">
        <v>#N/A</v>
      </c>
      <c r="K1030" s="7" t="e">
        <v>#N/A</v>
      </c>
      <c r="P1030" s="2" t="s">
        <v>1477</v>
      </c>
      <c r="Q1030" s="45">
        <v>4</v>
      </c>
      <c r="R1030" s="22">
        <f t="shared" si="141"/>
        <v>0</v>
      </c>
      <c r="S1030" s="22">
        <f t="shared" si="142"/>
        <v>0</v>
      </c>
      <c r="T1030" s="22" t="e">
        <f t="shared" si="143"/>
        <v>#N/A</v>
      </c>
      <c r="U1030" s="22" t="e">
        <f t="shared" si="144"/>
        <v>#N/A</v>
      </c>
      <c r="V1030" s="22">
        <f t="shared" si="145"/>
        <v>0</v>
      </c>
      <c r="W1030" s="22">
        <f t="shared" si="146"/>
        <v>1</v>
      </c>
      <c r="X1030" s="22" t="e">
        <f t="shared" si="147"/>
        <v>#N/A</v>
      </c>
      <c r="Y1030" s="22">
        <f t="shared" si="148"/>
        <v>2.394205777080928</v>
      </c>
    </row>
    <row r="1031" spans="1:25" ht="45" x14ac:dyDescent="0.2">
      <c r="A1031" s="47"/>
      <c r="B1031" s="2" t="s">
        <v>1040</v>
      </c>
      <c r="E1031" s="34">
        <v>6</v>
      </c>
      <c r="F1031" s="6">
        <v>3.1204622253762344</v>
      </c>
      <c r="G1031" s="1">
        <v>2.5065819466963375</v>
      </c>
      <c r="H1031" s="7">
        <v>1.2449073246892997</v>
      </c>
      <c r="I1031" s="6">
        <v>0</v>
      </c>
      <c r="J1031" s="1">
        <v>0</v>
      </c>
      <c r="K1031" s="7" t="s">
        <v>11</v>
      </c>
      <c r="M1031" s="1" t="s">
        <v>1451</v>
      </c>
      <c r="N1031" s="23" t="s">
        <v>1636</v>
      </c>
      <c r="O1031" s="2" t="s">
        <v>1468</v>
      </c>
      <c r="P1031" s="2" t="s">
        <v>1477</v>
      </c>
      <c r="Q1031" s="45">
        <v>3</v>
      </c>
      <c r="R1031" s="22">
        <f t="shared" si="141"/>
        <v>0</v>
      </c>
      <c r="S1031" s="22">
        <f t="shared" si="142"/>
        <v>0</v>
      </c>
      <c r="T1031" s="22" t="e">
        <f t="shared" si="143"/>
        <v>#N/A</v>
      </c>
      <c r="U1031" s="22" t="e">
        <f t="shared" si="144"/>
        <v>#N/A</v>
      </c>
      <c r="V1031" s="22">
        <f t="shared" si="145"/>
        <v>0</v>
      </c>
      <c r="W1031" s="22">
        <f t="shared" si="146"/>
        <v>1</v>
      </c>
      <c r="X1031" s="22" t="e">
        <f t="shared" si="147"/>
        <v>#N/A</v>
      </c>
      <c r="Y1031" s="22">
        <f t="shared" si="148"/>
        <v>2.5065819466963375</v>
      </c>
    </row>
    <row r="1032" spans="1:25" x14ac:dyDescent="0.2">
      <c r="A1032" s="47"/>
      <c r="B1032" s="2" t="s">
        <v>1041</v>
      </c>
      <c r="E1032" s="34">
        <v>5.5</v>
      </c>
      <c r="F1032" s="6">
        <v>3.0193459556665578</v>
      </c>
      <c r="G1032" s="1">
        <v>2.5239944190915242</v>
      </c>
      <c r="H1032" s="7">
        <v>1.1962569856843537</v>
      </c>
      <c r="I1032" s="6" t="e">
        <v>#N/A</v>
      </c>
      <c r="J1032" s="1" t="e">
        <v>#N/A</v>
      </c>
      <c r="K1032" s="7" t="e">
        <v>#N/A</v>
      </c>
      <c r="L1032" s="6" t="s">
        <v>1324</v>
      </c>
      <c r="P1032" s="2" t="s">
        <v>1478</v>
      </c>
      <c r="Q1032" s="45">
        <v>4</v>
      </c>
      <c r="R1032" s="22">
        <f t="shared" si="141"/>
        <v>0</v>
      </c>
      <c r="S1032" s="22">
        <f t="shared" si="142"/>
        <v>0</v>
      </c>
      <c r="T1032" s="22" t="e">
        <f t="shared" si="143"/>
        <v>#N/A</v>
      </c>
      <c r="U1032" s="22" t="e">
        <f t="shared" si="144"/>
        <v>#N/A</v>
      </c>
      <c r="V1032" s="22">
        <f t="shared" si="145"/>
        <v>1</v>
      </c>
      <c r="W1032" s="22">
        <f t="shared" si="146"/>
        <v>0</v>
      </c>
      <c r="X1032" s="22">
        <f t="shared" si="147"/>
        <v>2.5239944190915242</v>
      </c>
      <c r="Y1032" s="22" t="e">
        <f t="shared" si="148"/>
        <v>#N/A</v>
      </c>
    </row>
    <row r="1033" spans="1:25" ht="45" x14ac:dyDescent="0.2">
      <c r="A1033" s="47"/>
      <c r="B1033" s="2" t="s">
        <v>1042</v>
      </c>
      <c r="E1033" s="34">
        <v>5.5</v>
      </c>
      <c r="F1033" s="6">
        <v>2.9387357826112916</v>
      </c>
      <c r="G1033" s="1">
        <v>2.5397377896152982</v>
      </c>
      <c r="H1033" s="7">
        <v>1.1571020420405018</v>
      </c>
      <c r="I1033" s="6">
        <v>0</v>
      </c>
      <c r="J1033" s="1">
        <v>0</v>
      </c>
      <c r="K1033" s="7" t="s">
        <v>11</v>
      </c>
      <c r="M1033" s="1" t="s">
        <v>1349</v>
      </c>
      <c r="N1033" s="23" t="s">
        <v>1625</v>
      </c>
      <c r="O1033" s="2" t="s">
        <v>1369</v>
      </c>
      <c r="P1033" s="2" t="s">
        <v>1369</v>
      </c>
      <c r="Q1033" s="45">
        <v>3</v>
      </c>
      <c r="R1033" s="22">
        <f t="shared" si="141"/>
        <v>1</v>
      </c>
      <c r="S1033" s="22">
        <f t="shared" si="142"/>
        <v>0</v>
      </c>
      <c r="T1033" s="22">
        <f t="shared" si="143"/>
        <v>2.5397377896152982</v>
      </c>
      <c r="U1033" s="22" t="e">
        <f t="shared" si="144"/>
        <v>#N/A</v>
      </c>
      <c r="V1033" s="22">
        <f t="shared" si="145"/>
        <v>1</v>
      </c>
      <c r="W1033" s="22">
        <f t="shared" si="146"/>
        <v>0</v>
      </c>
      <c r="X1033" s="22">
        <f t="shared" si="147"/>
        <v>2.5397377896152982</v>
      </c>
      <c r="Y1033" s="22" t="e">
        <f t="shared" si="148"/>
        <v>#N/A</v>
      </c>
    </row>
    <row r="1034" spans="1:25" x14ac:dyDescent="0.2">
      <c r="A1034" s="47" t="s">
        <v>1043</v>
      </c>
      <c r="B1034" s="2" t="s">
        <v>1044</v>
      </c>
      <c r="C1034" s="34">
        <v>8</v>
      </c>
      <c r="F1034" s="6">
        <v>2.8133657503069167</v>
      </c>
      <c r="G1034" s="1">
        <v>2.4710000000000001</v>
      </c>
      <c r="H1034" s="7">
        <v>1.1385535209659718</v>
      </c>
      <c r="I1034" s="6" t="e">
        <v>#N/A</v>
      </c>
      <c r="J1034" s="1" t="e">
        <v>#N/A</v>
      </c>
      <c r="K1034" s="7" t="e">
        <v>#N/A</v>
      </c>
      <c r="P1034" s="2" t="s">
        <v>1477</v>
      </c>
      <c r="Q1034" s="45">
        <v>4</v>
      </c>
      <c r="R1034" s="22">
        <f t="shared" si="141"/>
        <v>0</v>
      </c>
      <c r="S1034" s="22">
        <f t="shared" si="142"/>
        <v>0</v>
      </c>
      <c r="T1034" s="22" t="e">
        <f t="shared" si="143"/>
        <v>#N/A</v>
      </c>
      <c r="U1034" s="22" t="e">
        <f t="shared" si="144"/>
        <v>#N/A</v>
      </c>
      <c r="V1034" s="22">
        <f t="shared" si="145"/>
        <v>0</v>
      </c>
      <c r="W1034" s="22">
        <f t="shared" si="146"/>
        <v>1</v>
      </c>
      <c r="X1034" s="22" t="e">
        <f t="shared" si="147"/>
        <v>#N/A</v>
      </c>
      <c r="Y1034" s="22">
        <f t="shared" si="148"/>
        <v>2.4710000000000001</v>
      </c>
    </row>
    <row r="1035" spans="1:25" x14ac:dyDescent="0.2">
      <c r="A1035" s="47"/>
      <c r="B1035" s="2" t="s">
        <v>1045</v>
      </c>
      <c r="C1035" s="34">
        <v>8</v>
      </c>
      <c r="F1035" s="6">
        <v>2.7908797546651845</v>
      </c>
      <c r="G1035" s="1">
        <v>2.375</v>
      </c>
      <c r="H1035" s="7">
        <v>1.175107265122183</v>
      </c>
      <c r="I1035" s="6" t="e">
        <v>#N/A</v>
      </c>
      <c r="J1035" s="1" t="e">
        <v>#N/A</v>
      </c>
      <c r="K1035" s="7" t="e">
        <v>#N/A</v>
      </c>
      <c r="P1035" s="2" t="s">
        <v>1477</v>
      </c>
      <c r="Q1035" s="45">
        <v>4</v>
      </c>
      <c r="R1035" s="22">
        <f t="shared" si="141"/>
        <v>0</v>
      </c>
      <c r="S1035" s="22">
        <f t="shared" si="142"/>
        <v>0</v>
      </c>
      <c r="T1035" s="22" t="e">
        <f t="shared" si="143"/>
        <v>#N/A</v>
      </c>
      <c r="U1035" s="22" t="e">
        <f t="shared" si="144"/>
        <v>#N/A</v>
      </c>
      <c r="V1035" s="22">
        <f t="shared" si="145"/>
        <v>0</v>
      </c>
      <c r="W1035" s="22">
        <f t="shared" si="146"/>
        <v>1</v>
      </c>
      <c r="X1035" s="22" t="e">
        <f t="shared" si="147"/>
        <v>#N/A</v>
      </c>
      <c r="Y1035" s="22">
        <f t="shared" si="148"/>
        <v>2.375</v>
      </c>
    </row>
    <row r="1036" spans="1:25" x14ac:dyDescent="0.2">
      <c r="A1036" s="47"/>
      <c r="B1036" s="2" t="s">
        <v>1046</v>
      </c>
      <c r="C1036" s="34">
        <f>5+2*0.66</f>
        <v>6.32</v>
      </c>
      <c r="F1036" s="6">
        <v>3.0962791734596546</v>
      </c>
      <c r="G1036" s="1">
        <v>3.3094999999999999</v>
      </c>
      <c r="H1036" s="7">
        <v>0.93557309970075686</v>
      </c>
      <c r="I1036" s="6" t="e">
        <v>#N/A</v>
      </c>
      <c r="J1036" s="1" t="e">
        <v>#N/A</v>
      </c>
      <c r="K1036" s="7" t="e">
        <v>#N/A</v>
      </c>
      <c r="P1036" s="2" t="s">
        <v>1478</v>
      </c>
      <c r="Q1036" s="45">
        <v>4</v>
      </c>
      <c r="R1036" s="22">
        <f t="shared" si="141"/>
        <v>0</v>
      </c>
      <c r="S1036" s="22">
        <f t="shared" si="142"/>
        <v>0</v>
      </c>
      <c r="T1036" s="22" t="e">
        <f t="shared" si="143"/>
        <v>#N/A</v>
      </c>
      <c r="U1036" s="22" t="e">
        <f t="shared" si="144"/>
        <v>#N/A</v>
      </c>
      <c r="V1036" s="22">
        <f t="shared" si="145"/>
        <v>1</v>
      </c>
      <c r="W1036" s="22">
        <f t="shared" si="146"/>
        <v>0</v>
      </c>
      <c r="X1036" s="22">
        <f t="shared" si="147"/>
        <v>3.3094999999999999</v>
      </c>
      <c r="Y1036" s="22" t="e">
        <f t="shared" si="148"/>
        <v>#N/A</v>
      </c>
    </row>
    <row r="1037" spans="1:25" x14ac:dyDescent="0.2">
      <c r="A1037" s="47"/>
      <c r="B1037" s="2" t="s">
        <v>1047</v>
      </c>
      <c r="C1037" s="34">
        <f>5+2*0.71</f>
        <v>6.42</v>
      </c>
      <c r="F1037" s="6">
        <v>3.2208713883047242</v>
      </c>
      <c r="G1037" s="1">
        <v>3.4444999999999997</v>
      </c>
      <c r="H1037" s="7">
        <v>0.93507661149796029</v>
      </c>
      <c r="I1037" s="6" t="e">
        <v>#N/A</v>
      </c>
      <c r="J1037" s="1" t="e">
        <v>#N/A</v>
      </c>
      <c r="K1037" s="7" t="e">
        <v>#N/A</v>
      </c>
      <c r="P1037" s="2" t="s">
        <v>1478</v>
      </c>
      <c r="Q1037" s="45">
        <v>4</v>
      </c>
      <c r="R1037" s="22">
        <f t="shared" si="141"/>
        <v>0</v>
      </c>
      <c r="S1037" s="22">
        <f t="shared" si="142"/>
        <v>0</v>
      </c>
      <c r="T1037" s="22" t="e">
        <f t="shared" si="143"/>
        <v>#N/A</v>
      </c>
      <c r="U1037" s="22" t="e">
        <f t="shared" si="144"/>
        <v>#N/A</v>
      </c>
      <c r="V1037" s="22">
        <f t="shared" si="145"/>
        <v>1</v>
      </c>
      <c r="W1037" s="22">
        <f t="shared" si="146"/>
        <v>0</v>
      </c>
      <c r="X1037" s="22">
        <f t="shared" si="147"/>
        <v>3.4444999999999997</v>
      </c>
      <c r="Y1037" s="22" t="e">
        <f t="shared" si="148"/>
        <v>#N/A</v>
      </c>
    </row>
    <row r="1038" spans="1:25" x14ac:dyDescent="0.2">
      <c r="A1038" s="47"/>
      <c r="B1038" s="2" t="s">
        <v>1048</v>
      </c>
      <c r="C1038" s="34">
        <v>8</v>
      </c>
      <c r="F1038" s="6">
        <v>2.8468119010570403</v>
      </c>
      <c r="G1038" s="1">
        <v>2.5762999999999998</v>
      </c>
      <c r="H1038" s="7">
        <v>1.1050001556717155</v>
      </c>
      <c r="I1038" s="6" t="e">
        <v>#N/A</v>
      </c>
      <c r="J1038" s="1" t="e">
        <v>#N/A</v>
      </c>
      <c r="K1038" s="7" t="e">
        <v>#N/A</v>
      </c>
      <c r="P1038" s="2" t="s">
        <v>1477</v>
      </c>
      <c r="Q1038" s="45">
        <v>4</v>
      </c>
      <c r="R1038" s="22">
        <f t="shared" si="141"/>
        <v>0</v>
      </c>
      <c r="S1038" s="22">
        <f t="shared" si="142"/>
        <v>0</v>
      </c>
      <c r="T1038" s="22" t="e">
        <f t="shared" si="143"/>
        <v>#N/A</v>
      </c>
      <c r="U1038" s="22" t="e">
        <f t="shared" si="144"/>
        <v>#N/A</v>
      </c>
      <c r="V1038" s="22">
        <f t="shared" si="145"/>
        <v>0</v>
      </c>
      <c r="W1038" s="22">
        <f t="shared" si="146"/>
        <v>1</v>
      </c>
      <c r="X1038" s="22" t="e">
        <f t="shared" si="147"/>
        <v>#N/A</v>
      </c>
      <c r="Y1038" s="22">
        <f t="shared" si="148"/>
        <v>2.5762999999999998</v>
      </c>
    </row>
    <row r="1039" spans="1:25" x14ac:dyDescent="0.2">
      <c r="A1039" s="47"/>
      <c r="B1039" s="2" t="s">
        <v>1049</v>
      </c>
      <c r="C1039" s="34">
        <f>5+2*0.741</f>
        <v>6.4820000000000002</v>
      </c>
      <c r="F1039" s="6">
        <v>3.076904447655143</v>
      </c>
      <c r="G1039" s="1">
        <v>3.5939999999999994</v>
      </c>
      <c r="H1039" s="7">
        <v>0.85612255082224353</v>
      </c>
      <c r="I1039" s="6" t="e">
        <v>#N/A</v>
      </c>
      <c r="J1039" s="1" t="e">
        <v>#N/A</v>
      </c>
      <c r="K1039" s="7" t="e">
        <v>#N/A</v>
      </c>
      <c r="P1039" s="2" t="s">
        <v>1478</v>
      </c>
      <c r="Q1039" s="45">
        <v>4</v>
      </c>
      <c r="R1039" s="22">
        <f t="shared" si="141"/>
        <v>0</v>
      </c>
      <c r="S1039" s="22">
        <f t="shared" si="142"/>
        <v>0</v>
      </c>
      <c r="T1039" s="22" t="e">
        <f t="shared" si="143"/>
        <v>#N/A</v>
      </c>
      <c r="U1039" s="22" t="e">
        <f t="shared" si="144"/>
        <v>#N/A</v>
      </c>
      <c r="V1039" s="22">
        <f t="shared" si="145"/>
        <v>1</v>
      </c>
      <c r="W1039" s="22">
        <f t="shared" si="146"/>
        <v>0</v>
      </c>
      <c r="X1039" s="22">
        <f t="shared" si="147"/>
        <v>3.5939999999999994</v>
      </c>
      <c r="Y1039" s="22" t="e">
        <f t="shared" si="148"/>
        <v>#N/A</v>
      </c>
    </row>
    <row r="1040" spans="1:25" x14ac:dyDescent="0.2">
      <c r="A1040" s="47"/>
      <c r="B1040" s="2" t="s">
        <v>1050</v>
      </c>
      <c r="E1040" s="34">
        <f>5+2*0.75</f>
        <v>6.5</v>
      </c>
      <c r="F1040" s="6">
        <v>3.1119062333238774</v>
      </c>
      <c r="G1040" s="1">
        <v>3.3778000000000006</v>
      </c>
      <c r="H1040" s="7">
        <v>0.92128196853688116</v>
      </c>
      <c r="I1040" s="6" t="e">
        <v>#N/A</v>
      </c>
      <c r="J1040" s="1" t="e">
        <v>#N/A</v>
      </c>
      <c r="K1040" s="7" t="e">
        <v>#N/A</v>
      </c>
      <c r="P1040" s="2" t="s">
        <v>1478</v>
      </c>
      <c r="Q1040" s="45">
        <v>4</v>
      </c>
      <c r="R1040" s="22">
        <f t="shared" si="141"/>
        <v>0</v>
      </c>
      <c r="S1040" s="22">
        <f t="shared" si="142"/>
        <v>0</v>
      </c>
      <c r="T1040" s="22" t="e">
        <f t="shared" si="143"/>
        <v>#N/A</v>
      </c>
      <c r="U1040" s="22" t="e">
        <f t="shared" si="144"/>
        <v>#N/A</v>
      </c>
      <c r="V1040" s="22">
        <f t="shared" si="145"/>
        <v>1</v>
      </c>
      <c r="W1040" s="22">
        <f t="shared" si="146"/>
        <v>0</v>
      </c>
      <c r="X1040" s="22">
        <f t="shared" si="147"/>
        <v>3.3778000000000006</v>
      </c>
      <c r="Y1040" s="22" t="e">
        <f t="shared" si="148"/>
        <v>#N/A</v>
      </c>
    </row>
    <row r="1041" spans="1:25" x14ac:dyDescent="0.2">
      <c r="A1041" s="47"/>
      <c r="B1041" s="2" t="s">
        <v>1051</v>
      </c>
      <c r="C1041" s="34">
        <f>5+2*0.47</f>
        <v>5.9399999999999995</v>
      </c>
      <c r="F1041" s="6">
        <v>3.2330336249411324</v>
      </c>
      <c r="G1041" s="1">
        <v>3.4287000000000001</v>
      </c>
      <c r="H1041" s="7">
        <v>0.94293278062855668</v>
      </c>
      <c r="I1041" s="6" t="e">
        <v>#N/A</v>
      </c>
      <c r="J1041" s="1" t="e">
        <v>#N/A</v>
      </c>
      <c r="K1041" s="7" t="e">
        <v>#N/A</v>
      </c>
      <c r="P1041" s="2" t="s">
        <v>1478</v>
      </c>
      <c r="Q1041" s="45">
        <v>4</v>
      </c>
      <c r="R1041" s="22">
        <f t="shared" si="141"/>
        <v>0</v>
      </c>
      <c r="S1041" s="22">
        <f t="shared" si="142"/>
        <v>0</v>
      </c>
      <c r="T1041" s="22" t="e">
        <f t="shared" si="143"/>
        <v>#N/A</v>
      </c>
      <c r="U1041" s="22" t="e">
        <f t="shared" si="144"/>
        <v>#N/A</v>
      </c>
      <c r="V1041" s="22">
        <f t="shared" si="145"/>
        <v>1</v>
      </c>
      <c r="W1041" s="22">
        <f t="shared" si="146"/>
        <v>0</v>
      </c>
      <c r="X1041" s="22">
        <f t="shared" si="147"/>
        <v>3.4287000000000001</v>
      </c>
      <c r="Y1041" s="22" t="e">
        <f t="shared" si="148"/>
        <v>#N/A</v>
      </c>
    </row>
    <row r="1042" spans="1:25" x14ac:dyDescent="0.2">
      <c r="A1042" s="47"/>
      <c r="B1042" s="2" t="s">
        <v>1052</v>
      </c>
      <c r="C1042" s="34">
        <f>5+2*0.65</f>
        <v>6.3</v>
      </c>
      <c r="F1042" s="6">
        <v>3.0848240436044323</v>
      </c>
      <c r="G1042" s="1">
        <v>3.3138999999999998</v>
      </c>
      <c r="H1042" s="7">
        <v>0.9308742097240208</v>
      </c>
      <c r="I1042" s="6" t="e">
        <v>#N/A</v>
      </c>
      <c r="J1042" s="1" t="e">
        <v>#N/A</v>
      </c>
      <c r="K1042" s="7" t="e">
        <v>#N/A</v>
      </c>
      <c r="P1042" s="2" t="s">
        <v>1478</v>
      </c>
      <c r="Q1042" s="45">
        <v>4</v>
      </c>
      <c r="R1042" s="22">
        <f t="shared" si="141"/>
        <v>0</v>
      </c>
      <c r="S1042" s="22">
        <f t="shared" si="142"/>
        <v>0</v>
      </c>
      <c r="T1042" s="22" t="e">
        <f t="shared" si="143"/>
        <v>#N/A</v>
      </c>
      <c r="U1042" s="22" t="e">
        <f t="shared" si="144"/>
        <v>#N/A</v>
      </c>
      <c r="V1042" s="22">
        <f t="shared" si="145"/>
        <v>1</v>
      </c>
      <c r="W1042" s="22">
        <f t="shared" si="146"/>
        <v>0</v>
      </c>
      <c r="X1042" s="22">
        <f t="shared" si="147"/>
        <v>3.3138999999999998</v>
      </c>
      <c r="Y1042" s="22" t="e">
        <f t="shared" si="148"/>
        <v>#N/A</v>
      </c>
    </row>
    <row r="1043" spans="1:25" x14ac:dyDescent="0.2">
      <c r="A1043" s="47"/>
      <c r="B1043" s="2" t="s">
        <v>1053</v>
      </c>
      <c r="C1043" s="34">
        <v>6.66</v>
      </c>
      <c r="F1043" s="6">
        <v>3.1685454864969196</v>
      </c>
      <c r="G1043" s="1">
        <v>3.4809999999999999</v>
      </c>
      <c r="H1043" s="7">
        <v>0.9102400133573455</v>
      </c>
      <c r="I1043" s="6" t="e">
        <v>#N/A</v>
      </c>
      <c r="J1043" s="1" t="e">
        <v>#N/A</v>
      </c>
      <c r="K1043" s="7" t="e">
        <v>#N/A</v>
      </c>
      <c r="P1043" s="2" t="s">
        <v>1478</v>
      </c>
      <c r="Q1043" s="45">
        <v>4</v>
      </c>
      <c r="R1043" s="22">
        <f t="shared" si="141"/>
        <v>0</v>
      </c>
      <c r="S1043" s="22">
        <f t="shared" si="142"/>
        <v>0</v>
      </c>
      <c r="T1043" s="22" t="e">
        <f t="shared" si="143"/>
        <v>#N/A</v>
      </c>
      <c r="U1043" s="22" t="e">
        <f t="shared" si="144"/>
        <v>#N/A</v>
      </c>
      <c r="V1043" s="22">
        <f t="shared" si="145"/>
        <v>1</v>
      </c>
      <c r="W1043" s="22">
        <f t="shared" si="146"/>
        <v>0</v>
      </c>
      <c r="X1043" s="22">
        <f t="shared" si="147"/>
        <v>3.4809999999999999</v>
      </c>
      <c r="Y1043" s="22" t="e">
        <f t="shared" si="148"/>
        <v>#N/A</v>
      </c>
    </row>
    <row r="1044" spans="1:25" x14ac:dyDescent="0.2">
      <c r="A1044" s="47"/>
      <c r="B1044" s="2" t="s">
        <v>1054</v>
      </c>
      <c r="E1044" s="34">
        <f>5+2*0.59</f>
        <v>6.18</v>
      </c>
      <c r="F1044" s="6">
        <v>3.0292454506031699</v>
      </c>
      <c r="G1044" s="1">
        <v>3.2416999999999998</v>
      </c>
      <c r="H1044" s="7">
        <v>0.93446199543547215</v>
      </c>
      <c r="I1044" s="6" t="e">
        <v>#N/A</v>
      </c>
      <c r="J1044" s="1" t="e">
        <v>#N/A</v>
      </c>
      <c r="K1044" s="7" t="e">
        <v>#N/A</v>
      </c>
      <c r="P1044" s="2" t="s">
        <v>1478</v>
      </c>
      <c r="Q1044" s="45">
        <v>4</v>
      </c>
      <c r="R1044" s="22">
        <f t="shared" si="141"/>
        <v>0</v>
      </c>
      <c r="S1044" s="22">
        <f t="shared" si="142"/>
        <v>0</v>
      </c>
      <c r="T1044" s="22" t="e">
        <f t="shared" si="143"/>
        <v>#N/A</v>
      </c>
      <c r="U1044" s="22" t="e">
        <f t="shared" si="144"/>
        <v>#N/A</v>
      </c>
      <c r="V1044" s="22">
        <f t="shared" si="145"/>
        <v>1</v>
      </c>
      <c r="W1044" s="22">
        <f t="shared" si="146"/>
        <v>0</v>
      </c>
      <c r="X1044" s="22">
        <f t="shared" si="147"/>
        <v>3.2416999999999998</v>
      </c>
      <c r="Y1044" s="22" t="e">
        <f t="shared" si="148"/>
        <v>#N/A</v>
      </c>
    </row>
    <row r="1045" spans="1:25" x14ac:dyDescent="0.2">
      <c r="A1045" s="47"/>
      <c r="B1045" s="2" t="s">
        <v>1055</v>
      </c>
      <c r="E1045" s="34">
        <f>5+2*0.53</f>
        <v>6.0600000000000005</v>
      </c>
      <c r="F1045" s="6">
        <v>3.0228814895724909</v>
      </c>
      <c r="G1045" s="1">
        <v>3.23</v>
      </c>
      <c r="H1045" s="7">
        <v>0.93587662215866596</v>
      </c>
      <c r="I1045" s="6" t="e">
        <v>#N/A</v>
      </c>
      <c r="J1045" s="1" t="e">
        <v>#N/A</v>
      </c>
      <c r="K1045" s="7" t="e">
        <v>#N/A</v>
      </c>
      <c r="P1045" s="2" t="s">
        <v>1478</v>
      </c>
      <c r="Q1045" s="45">
        <v>4</v>
      </c>
      <c r="R1045" s="22">
        <f t="shared" si="141"/>
        <v>0</v>
      </c>
      <c r="S1045" s="22">
        <f t="shared" si="142"/>
        <v>0</v>
      </c>
      <c r="T1045" s="22" t="e">
        <f t="shared" si="143"/>
        <v>#N/A</v>
      </c>
      <c r="U1045" s="22" t="e">
        <f t="shared" si="144"/>
        <v>#N/A</v>
      </c>
      <c r="V1045" s="22">
        <f t="shared" si="145"/>
        <v>1</v>
      </c>
      <c r="W1045" s="22">
        <f t="shared" si="146"/>
        <v>0</v>
      </c>
      <c r="X1045" s="22">
        <f t="shared" si="147"/>
        <v>3.23</v>
      </c>
      <c r="Y1045" s="22" t="e">
        <f t="shared" si="148"/>
        <v>#N/A</v>
      </c>
    </row>
    <row r="1046" spans="1:25" x14ac:dyDescent="0.2">
      <c r="A1046" s="47"/>
      <c r="B1046" s="2" t="s">
        <v>1056</v>
      </c>
      <c r="E1046" s="34">
        <f>5+2*0.63</f>
        <v>6.26</v>
      </c>
      <c r="F1046" s="6">
        <v>3.0476302269140199</v>
      </c>
      <c r="G1046" s="1">
        <v>3.2729000000000004</v>
      </c>
      <c r="H1046" s="7">
        <v>0.9311712019658468</v>
      </c>
      <c r="I1046" s="6" t="e">
        <v>#N/A</v>
      </c>
      <c r="J1046" s="1" t="e">
        <v>#N/A</v>
      </c>
      <c r="K1046" s="7" t="e">
        <v>#N/A</v>
      </c>
      <c r="P1046" s="2" t="s">
        <v>1478</v>
      </c>
      <c r="Q1046" s="45">
        <v>4</v>
      </c>
      <c r="R1046" s="22">
        <f t="shared" si="141"/>
        <v>0</v>
      </c>
      <c r="S1046" s="22">
        <f t="shared" si="142"/>
        <v>0</v>
      </c>
      <c r="T1046" s="22" t="e">
        <f t="shared" si="143"/>
        <v>#N/A</v>
      </c>
      <c r="U1046" s="22" t="e">
        <f t="shared" si="144"/>
        <v>#N/A</v>
      </c>
      <c r="V1046" s="22">
        <f t="shared" si="145"/>
        <v>1</v>
      </c>
      <c r="W1046" s="22">
        <f t="shared" si="146"/>
        <v>0</v>
      </c>
      <c r="X1046" s="22">
        <f t="shared" si="147"/>
        <v>3.2729000000000004</v>
      </c>
      <c r="Y1046" s="22" t="e">
        <f t="shared" si="148"/>
        <v>#N/A</v>
      </c>
    </row>
    <row r="1047" spans="1:25" x14ac:dyDescent="0.2">
      <c r="A1047" s="47"/>
      <c r="B1047" s="2" t="s">
        <v>1057</v>
      </c>
      <c r="C1047" s="34">
        <f>5+2*0.61</f>
        <v>6.22</v>
      </c>
      <c r="F1047" s="6">
        <v>3.0221743827913041</v>
      </c>
      <c r="G1047" s="1">
        <v>3.2449000000000003</v>
      </c>
      <c r="H1047" s="7">
        <v>0.93136133094742646</v>
      </c>
      <c r="I1047" s="6" t="e">
        <v>#N/A</v>
      </c>
      <c r="J1047" s="1" t="e">
        <v>#N/A</v>
      </c>
      <c r="K1047" s="7" t="e">
        <v>#N/A</v>
      </c>
      <c r="P1047" s="2" t="s">
        <v>1478</v>
      </c>
      <c r="Q1047" s="45">
        <v>4</v>
      </c>
      <c r="R1047" s="22">
        <f t="shared" si="141"/>
        <v>0</v>
      </c>
      <c r="S1047" s="22">
        <f t="shared" si="142"/>
        <v>0</v>
      </c>
      <c r="T1047" s="22" t="e">
        <f t="shared" si="143"/>
        <v>#N/A</v>
      </c>
      <c r="U1047" s="22" t="e">
        <f t="shared" si="144"/>
        <v>#N/A</v>
      </c>
      <c r="V1047" s="22">
        <f t="shared" si="145"/>
        <v>1</v>
      </c>
      <c r="W1047" s="22">
        <f t="shared" si="146"/>
        <v>0</v>
      </c>
      <c r="X1047" s="22">
        <f t="shared" si="147"/>
        <v>3.2449000000000003</v>
      </c>
      <c r="Y1047" s="22" t="e">
        <f t="shared" si="148"/>
        <v>#N/A</v>
      </c>
    </row>
    <row r="1048" spans="1:25" x14ac:dyDescent="0.2">
      <c r="A1048" s="47"/>
      <c r="B1048" s="2" t="s">
        <v>1058</v>
      </c>
      <c r="E1048" s="34">
        <f>6.2</f>
        <v>6.2</v>
      </c>
      <c r="F1048" s="6">
        <v>3.0257099166972372</v>
      </c>
      <c r="G1048" s="1">
        <v>3.2358000000000002</v>
      </c>
      <c r="H1048" s="7">
        <v>0.935073217348797</v>
      </c>
      <c r="I1048" s="6" t="e">
        <v>#N/A</v>
      </c>
      <c r="J1048" s="1" t="e">
        <v>#N/A</v>
      </c>
      <c r="K1048" s="7" t="e">
        <v>#N/A</v>
      </c>
      <c r="P1048" s="2" t="s">
        <v>1478</v>
      </c>
      <c r="Q1048" s="45">
        <v>4</v>
      </c>
      <c r="R1048" s="22">
        <f t="shared" si="141"/>
        <v>0</v>
      </c>
      <c r="S1048" s="22">
        <f t="shared" si="142"/>
        <v>0</v>
      </c>
      <c r="T1048" s="22" t="e">
        <f t="shared" si="143"/>
        <v>#N/A</v>
      </c>
      <c r="U1048" s="22" t="e">
        <f t="shared" si="144"/>
        <v>#N/A</v>
      </c>
      <c r="V1048" s="22">
        <f t="shared" si="145"/>
        <v>1</v>
      </c>
      <c r="W1048" s="22">
        <f t="shared" si="146"/>
        <v>0</v>
      </c>
      <c r="X1048" s="22">
        <f t="shared" si="147"/>
        <v>3.2358000000000002</v>
      </c>
      <c r="Y1048" s="22" t="e">
        <f t="shared" si="148"/>
        <v>#N/A</v>
      </c>
    </row>
    <row r="1049" spans="1:25" x14ac:dyDescent="0.2">
      <c r="A1049" s="47"/>
      <c r="B1049" s="2" t="s">
        <v>1059</v>
      </c>
      <c r="C1049" s="34">
        <f>5+0.7*2</f>
        <v>6.4</v>
      </c>
      <c r="F1049" s="6">
        <v>3.1105627304396228</v>
      </c>
      <c r="G1049" s="1">
        <v>3.3386000000000005</v>
      </c>
      <c r="H1049" s="7">
        <v>0.9316967382853959</v>
      </c>
      <c r="I1049" s="6" t="e">
        <v>#N/A</v>
      </c>
      <c r="J1049" s="1" t="e">
        <v>#N/A</v>
      </c>
      <c r="K1049" s="7" t="e">
        <v>#N/A</v>
      </c>
      <c r="P1049" s="2" t="s">
        <v>1478</v>
      </c>
      <c r="Q1049" s="45">
        <v>4</v>
      </c>
      <c r="R1049" s="22">
        <f t="shared" si="141"/>
        <v>0</v>
      </c>
      <c r="S1049" s="22">
        <f t="shared" si="142"/>
        <v>0</v>
      </c>
      <c r="T1049" s="22" t="e">
        <f t="shared" si="143"/>
        <v>#N/A</v>
      </c>
      <c r="U1049" s="22" t="e">
        <f t="shared" si="144"/>
        <v>#N/A</v>
      </c>
      <c r="V1049" s="22">
        <f t="shared" si="145"/>
        <v>1</v>
      </c>
      <c r="W1049" s="22">
        <f t="shared" si="146"/>
        <v>0</v>
      </c>
      <c r="X1049" s="22">
        <f t="shared" si="147"/>
        <v>3.3386000000000005</v>
      </c>
      <c r="Y1049" s="22" t="e">
        <f t="shared" si="148"/>
        <v>#N/A</v>
      </c>
    </row>
    <row r="1050" spans="1:25" x14ac:dyDescent="0.2">
      <c r="A1050" s="47"/>
      <c r="B1050" s="2" t="s">
        <v>1060</v>
      </c>
      <c r="C1050" s="34">
        <f>5+0.68*2</f>
        <v>6.36</v>
      </c>
      <c r="F1050" s="6">
        <v>3.1070271965336902</v>
      </c>
      <c r="G1050" s="1">
        <v>3.3809999999999998</v>
      </c>
      <c r="H1050" s="7">
        <v>0.91896693183486855</v>
      </c>
      <c r="I1050" s="6" t="e">
        <v>#N/A</v>
      </c>
      <c r="J1050" s="1" t="e">
        <v>#N/A</v>
      </c>
      <c r="K1050" s="7" t="e">
        <v>#N/A</v>
      </c>
      <c r="P1050" s="2" t="s">
        <v>1478</v>
      </c>
      <c r="Q1050" s="45">
        <v>4</v>
      </c>
      <c r="R1050" s="22">
        <f t="shared" si="141"/>
        <v>0</v>
      </c>
      <c r="S1050" s="22">
        <f t="shared" si="142"/>
        <v>0</v>
      </c>
      <c r="T1050" s="22" t="e">
        <f t="shared" si="143"/>
        <v>#N/A</v>
      </c>
      <c r="U1050" s="22" t="e">
        <f t="shared" si="144"/>
        <v>#N/A</v>
      </c>
      <c r="V1050" s="22">
        <f t="shared" si="145"/>
        <v>1</v>
      </c>
      <c r="W1050" s="22">
        <f t="shared" si="146"/>
        <v>0</v>
      </c>
      <c r="X1050" s="22">
        <f t="shared" si="147"/>
        <v>3.3809999999999998</v>
      </c>
      <c r="Y1050" s="22" t="e">
        <f t="shared" si="148"/>
        <v>#N/A</v>
      </c>
    </row>
    <row r="1051" spans="1:25" x14ac:dyDescent="0.2">
      <c r="A1051" s="47"/>
      <c r="B1051" s="2" t="s">
        <v>1061</v>
      </c>
      <c r="C1051" s="34">
        <f>5+0.65*2</f>
        <v>6.3</v>
      </c>
      <c r="F1051" s="6">
        <v>3.102077449065384</v>
      </c>
      <c r="G1051" s="1">
        <v>3.3310000000000004</v>
      </c>
      <c r="H1051" s="7">
        <v>0.9312751273087313</v>
      </c>
      <c r="I1051" s="6" t="e">
        <v>#N/A</v>
      </c>
      <c r="J1051" s="1" t="e">
        <v>#N/A</v>
      </c>
      <c r="K1051" s="7" t="e">
        <v>#N/A</v>
      </c>
      <c r="P1051" s="2" t="s">
        <v>1478</v>
      </c>
      <c r="Q1051" s="45">
        <v>4</v>
      </c>
      <c r="R1051" s="22">
        <f t="shared" si="141"/>
        <v>0</v>
      </c>
      <c r="S1051" s="22">
        <f t="shared" si="142"/>
        <v>0</v>
      </c>
      <c r="T1051" s="22" t="e">
        <f t="shared" si="143"/>
        <v>#N/A</v>
      </c>
      <c r="U1051" s="22" t="e">
        <f t="shared" si="144"/>
        <v>#N/A</v>
      </c>
      <c r="V1051" s="22">
        <f t="shared" si="145"/>
        <v>1</v>
      </c>
      <c r="W1051" s="22">
        <f t="shared" si="146"/>
        <v>0</v>
      </c>
      <c r="X1051" s="22">
        <f t="shared" si="147"/>
        <v>3.3310000000000004</v>
      </c>
      <c r="Y1051" s="22" t="e">
        <f t="shared" si="148"/>
        <v>#N/A</v>
      </c>
    </row>
    <row r="1052" spans="1:25" x14ac:dyDescent="0.2">
      <c r="A1052" s="47"/>
      <c r="B1052" s="2" t="s">
        <v>1062</v>
      </c>
      <c r="C1052" s="34">
        <f>5+0.721*2</f>
        <v>6.4420000000000002</v>
      </c>
      <c r="F1052" s="6">
        <v>3.097834808378265</v>
      </c>
      <c r="G1052" s="1">
        <v>3.3296999999999999</v>
      </c>
      <c r="H1052" s="7">
        <v>0.93036453986192902</v>
      </c>
      <c r="I1052" s="6" t="e">
        <v>#N/A</v>
      </c>
      <c r="J1052" s="1" t="e">
        <v>#N/A</v>
      </c>
      <c r="K1052" s="7" t="e">
        <v>#N/A</v>
      </c>
      <c r="P1052" s="2" t="s">
        <v>1478</v>
      </c>
      <c r="Q1052" s="45">
        <v>4</v>
      </c>
      <c r="R1052" s="22">
        <f t="shared" si="141"/>
        <v>0</v>
      </c>
      <c r="S1052" s="22">
        <f t="shared" si="142"/>
        <v>0</v>
      </c>
      <c r="T1052" s="22" t="e">
        <f t="shared" si="143"/>
        <v>#N/A</v>
      </c>
      <c r="U1052" s="22" t="e">
        <f t="shared" si="144"/>
        <v>#N/A</v>
      </c>
      <c r="V1052" s="22">
        <f t="shared" si="145"/>
        <v>1</v>
      </c>
      <c r="W1052" s="22">
        <f t="shared" si="146"/>
        <v>0</v>
      </c>
      <c r="X1052" s="22">
        <f t="shared" si="147"/>
        <v>3.3296999999999999</v>
      </c>
      <c r="Y1052" s="22" t="e">
        <f t="shared" si="148"/>
        <v>#N/A</v>
      </c>
    </row>
    <row r="1053" spans="1:25" ht="48" x14ac:dyDescent="0.2">
      <c r="A1053" s="47"/>
      <c r="B1053" s="2" t="s">
        <v>1063</v>
      </c>
      <c r="C1053" s="34">
        <f>5+0.52*2</f>
        <v>6.04</v>
      </c>
      <c r="F1053" s="6">
        <v>3.0971277015970782</v>
      </c>
      <c r="G1053" s="1">
        <v>3.3540000000000001</v>
      </c>
      <c r="H1053" s="7">
        <v>0.92341314895559867</v>
      </c>
      <c r="I1053" s="6" t="e">
        <v>#N/A</v>
      </c>
      <c r="J1053" s="1" t="e">
        <v>#N/A</v>
      </c>
      <c r="K1053" s="7" t="e">
        <v>#N/A</v>
      </c>
      <c r="M1053" s="1" t="s">
        <v>1347</v>
      </c>
      <c r="N1053" s="23" t="s">
        <v>1639</v>
      </c>
      <c r="P1053" s="2" t="s">
        <v>1369</v>
      </c>
      <c r="Q1053" s="45">
        <v>3</v>
      </c>
      <c r="R1053" s="22">
        <f t="shared" si="141"/>
        <v>1</v>
      </c>
      <c r="S1053" s="22">
        <f t="shared" si="142"/>
        <v>0</v>
      </c>
      <c r="T1053" s="22">
        <f t="shared" si="143"/>
        <v>3.3540000000000001</v>
      </c>
      <c r="U1053" s="22" t="e">
        <f t="shared" si="144"/>
        <v>#N/A</v>
      </c>
      <c r="V1053" s="22">
        <f t="shared" si="145"/>
        <v>1</v>
      </c>
      <c r="W1053" s="22">
        <f t="shared" si="146"/>
        <v>0</v>
      </c>
      <c r="X1053" s="22">
        <f t="shared" si="147"/>
        <v>3.3540000000000001</v>
      </c>
      <c r="Y1053" s="22" t="e">
        <f t="shared" si="148"/>
        <v>#N/A</v>
      </c>
    </row>
    <row r="1054" spans="1:25" x14ac:dyDescent="0.2">
      <c r="A1054" s="47"/>
      <c r="B1054" s="2" t="s">
        <v>1064</v>
      </c>
      <c r="C1054" s="34">
        <f>5+0.52*2</f>
        <v>6.04</v>
      </c>
      <c r="F1054" s="6">
        <v>3.2521962187112887</v>
      </c>
      <c r="G1054" s="1">
        <v>3.4549000000000003</v>
      </c>
      <c r="H1054" s="7">
        <v>0.94132861116422728</v>
      </c>
      <c r="I1054" s="6" t="e">
        <v>#N/A</v>
      </c>
      <c r="J1054" s="1" t="e">
        <v>#N/A</v>
      </c>
      <c r="K1054" s="7" t="e">
        <v>#N/A</v>
      </c>
      <c r="P1054" s="2" t="s">
        <v>1478</v>
      </c>
      <c r="Q1054" s="45">
        <v>4</v>
      </c>
      <c r="R1054" s="22">
        <f t="shared" si="141"/>
        <v>0</v>
      </c>
      <c r="S1054" s="22">
        <f t="shared" si="142"/>
        <v>0</v>
      </c>
      <c r="T1054" s="22" t="e">
        <f t="shared" si="143"/>
        <v>#N/A</v>
      </c>
      <c r="U1054" s="22" t="e">
        <f t="shared" si="144"/>
        <v>#N/A</v>
      </c>
      <c r="V1054" s="22">
        <f t="shared" si="145"/>
        <v>1</v>
      </c>
      <c r="W1054" s="22">
        <f t="shared" si="146"/>
        <v>0</v>
      </c>
      <c r="X1054" s="22">
        <f t="shared" si="147"/>
        <v>3.4549000000000003</v>
      </c>
      <c r="Y1054" s="22" t="e">
        <f t="shared" si="148"/>
        <v>#N/A</v>
      </c>
    </row>
    <row r="1055" spans="1:25" x14ac:dyDescent="0.2">
      <c r="A1055" s="47"/>
      <c r="B1055" s="2" t="s">
        <v>1065</v>
      </c>
      <c r="C1055" s="34">
        <f>5+0.61*2</f>
        <v>6.22</v>
      </c>
      <c r="F1055" s="6">
        <v>3.1011582102498418</v>
      </c>
      <c r="G1055" s="1">
        <v>3.3620000000000001</v>
      </c>
      <c r="H1055" s="7">
        <v>0.92241469668347464</v>
      </c>
      <c r="I1055" s="6" t="e">
        <v>#N/A</v>
      </c>
      <c r="J1055" s="1" t="e">
        <v>#N/A</v>
      </c>
      <c r="K1055" s="7" t="e">
        <v>#N/A</v>
      </c>
      <c r="P1055" s="2" t="s">
        <v>1478</v>
      </c>
      <c r="Q1055" s="45">
        <v>4</v>
      </c>
      <c r="R1055" s="22">
        <f t="shared" si="141"/>
        <v>0</v>
      </c>
      <c r="S1055" s="22">
        <f t="shared" si="142"/>
        <v>0</v>
      </c>
      <c r="T1055" s="22" t="e">
        <f t="shared" si="143"/>
        <v>#N/A</v>
      </c>
      <c r="U1055" s="22" t="e">
        <f t="shared" si="144"/>
        <v>#N/A</v>
      </c>
      <c r="V1055" s="22">
        <f t="shared" si="145"/>
        <v>1</v>
      </c>
      <c r="W1055" s="22">
        <f t="shared" si="146"/>
        <v>0</v>
      </c>
      <c r="X1055" s="22">
        <f t="shared" si="147"/>
        <v>3.3620000000000001</v>
      </c>
      <c r="Y1055" s="22" t="e">
        <f t="shared" si="148"/>
        <v>#N/A</v>
      </c>
    </row>
    <row r="1056" spans="1:25" x14ac:dyDescent="0.2">
      <c r="A1056" s="47"/>
      <c r="B1056" s="2" t="s">
        <v>1066</v>
      </c>
      <c r="C1056" s="34">
        <f>5+0.64*2</f>
        <v>6.28</v>
      </c>
      <c r="F1056" s="6">
        <v>3.1996581848691279</v>
      </c>
      <c r="G1056" s="1">
        <v>3.4200000000000004</v>
      </c>
      <c r="H1056" s="7">
        <v>0.93557256867518357</v>
      </c>
      <c r="I1056" s="6" t="e">
        <v>#N/A</v>
      </c>
      <c r="J1056" s="1" t="e">
        <v>#N/A</v>
      </c>
      <c r="K1056" s="7" t="e">
        <v>#N/A</v>
      </c>
      <c r="P1056" s="2" t="s">
        <v>1478</v>
      </c>
      <c r="Q1056" s="45">
        <v>4</v>
      </c>
      <c r="R1056" s="22">
        <f t="shared" si="141"/>
        <v>0</v>
      </c>
      <c r="S1056" s="22">
        <f t="shared" si="142"/>
        <v>0</v>
      </c>
      <c r="T1056" s="22" t="e">
        <f t="shared" si="143"/>
        <v>#N/A</v>
      </c>
      <c r="U1056" s="22" t="e">
        <f t="shared" si="144"/>
        <v>#N/A</v>
      </c>
      <c r="V1056" s="22">
        <f t="shared" si="145"/>
        <v>1</v>
      </c>
      <c r="W1056" s="22">
        <f t="shared" si="146"/>
        <v>0</v>
      </c>
      <c r="X1056" s="22">
        <f t="shared" si="147"/>
        <v>3.4200000000000004</v>
      </c>
      <c r="Y1056" s="22" t="e">
        <f t="shared" si="148"/>
        <v>#N/A</v>
      </c>
    </row>
    <row r="1057" spans="1:25" x14ac:dyDescent="0.2">
      <c r="A1057" s="47"/>
      <c r="B1057" s="2" t="s">
        <v>1067</v>
      </c>
      <c r="C1057" s="34">
        <f>5+0.66*2</f>
        <v>6.32</v>
      </c>
      <c r="F1057" s="6">
        <v>3.0728032283242612</v>
      </c>
      <c r="G1057" s="1">
        <v>3.2759999999999998</v>
      </c>
      <c r="H1057" s="7">
        <v>0.93797412342010422</v>
      </c>
      <c r="I1057" s="6" t="e">
        <v>#N/A</v>
      </c>
      <c r="J1057" s="1" t="e">
        <v>#N/A</v>
      </c>
      <c r="K1057" s="7" t="e">
        <v>#N/A</v>
      </c>
      <c r="P1057" s="2" t="s">
        <v>1478</v>
      </c>
      <c r="Q1057" s="45">
        <v>4</v>
      </c>
      <c r="R1057" s="22">
        <f t="shared" si="141"/>
        <v>0</v>
      </c>
      <c r="S1057" s="22">
        <f t="shared" si="142"/>
        <v>0</v>
      </c>
      <c r="T1057" s="22" t="e">
        <f t="shared" si="143"/>
        <v>#N/A</v>
      </c>
      <c r="U1057" s="22" t="e">
        <f t="shared" si="144"/>
        <v>#N/A</v>
      </c>
      <c r="V1057" s="22">
        <f t="shared" si="145"/>
        <v>1</v>
      </c>
      <c r="W1057" s="22">
        <f t="shared" si="146"/>
        <v>0</v>
      </c>
      <c r="X1057" s="22">
        <f t="shared" si="147"/>
        <v>3.2759999999999998</v>
      </c>
      <c r="Y1057" s="22" t="e">
        <f t="shared" si="148"/>
        <v>#N/A</v>
      </c>
    </row>
    <row r="1058" spans="1:25" x14ac:dyDescent="0.2">
      <c r="A1058" s="47"/>
      <c r="B1058" s="2" t="s">
        <v>1068</v>
      </c>
      <c r="C1058" s="34">
        <f>5+0.6*2</f>
        <v>6.2</v>
      </c>
      <c r="F1058" s="6">
        <v>3.0650250537312091</v>
      </c>
      <c r="G1058" s="1">
        <v>3.3340199999999998</v>
      </c>
      <c r="H1058" s="7">
        <v>0.91931813658322659</v>
      </c>
      <c r="I1058" s="6" t="e">
        <v>#N/A</v>
      </c>
      <c r="J1058" s="1" t="e">
        <v>#N/A</v>
      </c>
      <c r="K1058" s="7" t="e">
        <v>#N/A</v>
      </c>
      <c r="P1058" s="2" t="s">
        <v>1478</v>
      </c>
      <c r="Q1058" s="45">
        <v>4</v>
      </c>
      <c r="R1058" s="22">
        <f t="shared" si="141"/>
        <v>0</v>
      </c>
      <c r="S1058" s="22">
        <f t="shared" si="142"/>
        <v>0</v>
      </c>
      <c r="T1058" s="22" t="e">
        <f t="shared" si="143"/>
        <v>#N/A</v>
      </c>
      <c r="U1058" s="22" t="e">
        <f t="shared" si="144"/>
        <v>#N/A</v>
      </c>
      <c r="V1058" s="22">
        <f t="shared" si="145"/>
        <v>1</v>
      </c>
      <c r="W1058" s="22">
        <f t="shared" si="146"/>
        <v>0</v>
      </c>
      <c r="X1058" s="22">
        <f t="shared" si="147"/>
        <v>3.3340199999999998</v>
      </c>
      <c r="Y1058" s="22" t="e">
        <f t="shared" si="148"/>
        <v>#N/A</v>
      </c>
    </row>
    <row r="1059" spans="1:25" x14ac:dyDescent="0.2">
      <c r="A1059" s="47"/>
      <c r="B1059" s="2" t="s">
        <v>1069</v>
      </c>
      <c r="C1059" s="34">
        <f>5+0.6*2</f>
        <v>6.2</v>
      </c>
      <c r="F1059" s="6">
        <v>3.076904447655143</v>
      </c>
      <c r="G1059" s="1">
        <v>3.3067000000000002</v>
      </c>
      <c r="H1059" s="7">
        <v>0.93050607785863337</v>
      </c>
      <c r="I1059" s="6" t="e">
        <v>#N/A</v>
      </c>
      <c r="J1059" s="1" t="e">
        <v>#N/A</v>
      </c>
      <c r="K1059" s="7" t="e">
        <v>#N/A</v>
      </c>
      <c r="P1059" s="2" t="s">
        <v>1478</v>
      </c>
      <c r="Q1059" s="45">
        <v>4</v>
      </c>
      <c r="R1059" s="22">
        <f t="shared" si="141"/>
        <v>0</v>
      </c>
      <c r="S1059" s="22">
        <f t="shared" si="142"/>
        <v>0</v>
      </c>
      <c r="T1059" s="22" t="e">
        <f t="shared" si="143"/>
        <v>#N/A</v>
      </c>
      <c r="U1059" s="22" t="e">
        <f t="shared" si="144"/>
        <v>#N/A</v>
      </c>
      <c r="V1059" s="22">
        <f t="shared" si="145"/>
        <v>1</v>
      </c>
      <c r="W1059" s="22">
        <f t="shared" si="146"/>
        <v>0</v>
      </c>
      <c r="X1059" s="22">
        <f t="shared" si="147"/>
        <v>3.3067000000000002</v>
      </c>
      <c r="Y1059" s="22" t="e">
        <f t="shared" si="148"/>
        <v>#N/A</v>
      </c>
    </row>
    <row r="1060" spans="1:25" x14ac:dyDescent="0.2">
      <c r="A1060" s="47"/>
      <c r="B1060" s="2" t="s">
        <v>1070</v>
      </c>
      <c r="C1060" s="34">
        <f>5+0.61*2</f>
        <v>6.22</v>
      </c>
      <c r="F1060" s="6">
        <v>3.0582368286318182</v>
      </c>
      <c r="G1060" s="1">
        <v>3.2881999999999998</v>
      </c>
      <c r="H1060" s="7">
        <v>0.93006411673007072</v>
      </c>
      <c r="I1060" s="6" t="e">
        <v>#N/A</v>
      </c>
      <c r="J1060" s="1" t="e">
        <v>#N/A</v>
      </c>
      <c r="K1060" s="7" t="e">
        <v>#N/A</v>
      </c>
      <c r="P1060" s="2" t="s">
        <v>1478</v>
      </c>
      <c r="Q1060" s="45">
        <v>4</v>
      </c>
      <c r="R1060" s="22">
        <f t="shared" si="141"/>
        <v>0</v>
      </c>
      <c r="S1060" s="22">
        <f t="shared" si="142"/>
        <v>0</v>
      </c>
      <c r="T1060" s="22" t="e">
        <f t="shared" si="143"/>
        <v>#N/A</v>
      </c>
      <c r="U1060" s="22" t="e">
        <f t="shared" si="144"/>
        <v>#N/A</v>
      </c>
      <c r="V1060" s="22">
        <f t="shared" si="145"/>
        <v>1</v>
      </c>
      <c r="W1060" s="22">
        <f t="shared" si="146"/>
        <v>0</v>
      </c>
      <c r="X1060" s="22">
        <f t="shared" si="147"/>
        <v>3.2881999999999998</v>
      </c>
      <c r="Y1060" s="22" t="e">
        <f t="shared" si="148"/>
        <v>#N/A</v>
      </c>
    </row>
    <row r="1061" spans="1:25" x14ac:dyDescent="0.2">
      <c r="A1061" s="47"/>
      <c r="B1061" s="2" t="s">
        <v>1071</v>
      </c>
      <c r="C1061" s="34">
        <f>5+0.66*2</f>
        <v>6.32</v>
      </c>
      <c r="F1061" s="6">
        <v>3.0824198805483984</v>
      </c>
      <c r="G1061" s="1">
        <v>3.2902</v>
      </c>
      <c r="H1061" s="7">
        <v>0.93684878747443878</v>
      </c>
      <c r="I1061" s="6" t="e">
        <v>#N/A</v>
      </c>
      <c r="J1061" s="1" t="e">
        <v>#N/A</v>
      </c>
      <c r="K1061" s="7" t="e">
        <v>#N/A</v>
      </c>
      <c r="P1061" s="2" t="s">
        <v>1478</v>
      </c>
      <c r="Q1061" s="45">
        <v>4</v>
      </c>
      <c r="R1061" s="22">
        <f t="shared" si="141"/>
        <v>0</v>
      </c>
      <c r="S1061" s="22">
        <f t="shared" si="142"/>
        <v>0</v>
      </c>
      <c r="T1061" s="22" t="e">
        <f t="shared" si="143"/>
        <v>#N/A</v>
      </c>
      <c r="U1061" s="22" t="e">
        <f t="shared" si="144"/>
        <v>#N/A</v>
      </c>
      <c r="V1061" s="22">
        <f t="shared" si="145"/>
        <v>1</v>
      </c>
      <c r="W1061" s="22">
        <f t="shared" si="146"/>
        <v>0</v>
      </c>
      <c r="X1061" s="22">
        <f t="shared" si="147"/>
        <v>3.2902</v>
      </c>
      <c r="Y1061" s="22" t="e">
        <f t="shared" si="148"/>
        <v>#N/A</v>
      </c>
    </row>
    <row r="1062" spans="1:25" x14ac:dyDescent="0.2">
      <c r="A1062" s="47"/>
      <c r="B1062" s="2" t="s">
        <v>1072</v>
      </c>
      <c r="C1062" s="34">
        <f>5+0.63*2</f>
        <v>6.26</v>
      </c>
      <c r="F1062" s="6">
        <v>3.0686312983152604</v>
      </c>
      <c r="G1062" s="1">
        <v>3.3047</v>
      </c>
      <c r="H1062" s="7">
        <v>0.92856576945418956</v>
      </c>
      <c r="I1062" s="6" t="e">
        <v>#N/A</v>
      </c>
      <c r="J1062" s="1" t="e">
        <v>#N/A</v>
      </c>
      <c r="K1062" s="7" t="e">
        <v>#N/A</v>
      </c>
      <c r="P1062" s="2" t="s">
        <v>1478</v>
      </c>
      <c r="Q1062" s="45">
        <v>4</v>
      </c>
      <c r="R1062" s="22">
        <f t="shared" si="141"/>
        <v>0</v>
      </c>
      <c r="S1062" s="22">
        <f t="shared" si="142"/>
        <v>0</v>
      </c>
      <c r="T1062" s="22" t="e">
        <f t="shared" si="143"/>
        <v>#N/A</v>
      </c>
      <c r="U1062" s="22" t="e">
        <f t="shared" si="144"/>
        <v>#N/A</v>
      </c>
      <c r="V1062" s="22">
        <f t="shared" si="145"/>
        <v>1</v>
      </c>
      <c r="W1062" s="22">
        <f t="shared" si="146"/>
        <v>0</v>
      </c>
      <c r="X1062" s="22">
        <f t="shared" si="147"/>
        <v>3.3047</v>
      </c>
      <c r="Y1062" s="22" t="e">
        <f t="shared" si="148"/>
        <v>#N/A</v>
      </c>
    </row>
    <row r="1063" spans="1:25" x14ac:dyDescent="0.2">
      <c r="A1063" s="47"/>
      <c r="B1063" s="2" t="s">
        <v>1073</v>
      </c>
      <c r="C1063" s="34">
        <f>5+0.667*2</f>
        <v>6.3339999999999996</v>
      </c>
      <c r="F1063" s="6">
        <v>2.8326697654333097</v>
      </c>
      <c r="G1063" s="1">
        <v>3.0832999999999999</v>
      </c>
      <c r="H1063" s="7">
        <v>0.91871363974744913</v>
      </c>
      <c r="I1063" s="6" t="e">
        <v>#N/A</v>
      </c>
      <c r="J1063" s="1" t="e">
        <v>#N/A</v>
      </c>
      <c r="K1063" s="7" t="e">
        <v>#N/A</v>
      </c>
      <c r="P1063" s="2" t="s">
        <v>1478</v>
      </c>
      <c r="Q1063" s="45">
        <v>4</v>
      </c>
      <c r="R1063" s="22">
        <f t="shared" si="141"/>
        <v>0</v>
      </c>
      <c r="S1063" s="22">
        <f t="shared" si="142"/>
        <v>0</v>
      </c>
      <c r="T1063" s="22" t="e">
        <f t="shared" si="143"/>
        <v>#N/A</v>
      </c>
      <c r="U1063" s="22" t="e">
        <f t="shared" si="144"/>
        <v>#N/A</v>
      </c>
      <c r="V1063" s="22">
        <f t="shared" si="145"/>
        <v>1</v>
      </c>
      <c r="W1063" s="22">
        <f t="shared" si="146"/>
        <v>0</v>
      </c>
      <c r="X1063" s="22">
        <f t="shared" si="147"/>
        <v>3.0832999999999999</v>
      </c>
      <c r="Y1063" s="22" t="e">
        <f t="shared" si="148"/>
        <v>#N/A</v>
      </c>
    </row>
    <row r="1064" spans="1:25" x14ac:dyDescent="0.2">
      <c r="A1064" s="47"/>
      <c r="B1064" s="2" t="s">
        <v>1074</v>
      </c>
      <c r="C1064" s="34">
        <f>5+0.65*2</f>
        <v>6.3</v>
      </c>
      <c r="F1064" s="6">
        <v>3.0536406345541058</v>
      </c>
      <c r="G1064" s="1">
        <v>3.2489000000000003</v>
      </c>
      <c r="H1064" s="7">
        <v>0.93989985365942497</v>
      </c>
      <c r="I1064" s="6" t="e">
        <v>#N/A</v>
      </c>
      <c r="J1064" s="1" t="e">
        <v>#N/A</v>
      </c>
      <c r="K1064" s="7" t="e">
        <v>#N/A</v>
      </c>
      <c r="P1064" s="2" t="s">
        <v>1478</v>
      </c>
      <c r="Q1064" s="45">
        <v>4</v>
      </c>
      <c r="R1064" s="22">
        <f t="shared" si="141"/>
        <v>0</v>
      </c>
      <c r="S1064" s="22">
        <f t="shared" si="142"/>
        <v>0</v>
      </c>
      <c r="T1064" s="22" t="e">
        <f t="shared" si="143"/>
        <v>#N/A</v>
      </c>
      <c r="U1064" s="22" t="e">
        <f t="shared" si="144"/>
        <v>#N/A</v>
      </c>
      <c r="V1064" s="22">
        <f t="shared" si="145"/>
        <v>1</v>
      </c>
      <c r="W1064" s="22">
        <f t="shared" si="146"/>
        <v>0</v>
      </c>
      <c r="X1064" s="22">
        <f t="shared" si="147"/>
        <v>3.2489000000000003</v>
      </c>
      <c r="Y1064" s="22" t="e">
        <f t="shared" si="148"/>
        <v>#N/A</v>
      </c>
    </row>
    <row r="1065" spans="1:25" x14ac:dyDescent="0.2">
      <c r="A1065" s="47"/>
      <c r="B1065" s="2" t="s">
        <v>1075</v>
      </c>
      <c r="C1065" s="34">
        <v>8</v>
      </c>
      <c r="F1065" s="6">
        <v>2.7593852186311358</v>
      </c>
      <c r="G1065" s="1">
        <v>2.3860000000000001</v>
      </c>
      <c r="H1065" s="7">
        <v>1.1564900329552119</v>
      </c>
      <c r="I1065" s="6" t="e">
        <v>#N/A</v>
      </c>
      <c r="J1065" s="1" t="e">
        <v>#N/A</v>
      </c>
      <c r="K1065" s="7" t="e">
        <v>#N/A</v>
      </c>
      <c r="P1065" s="2" t="s">
        <v>1477</v>
      </c>
      <c r="Q1065" s="45">
        <v>4</v>
      </c>
      <c r="R1065" s="22">
        <f t="shared" si="141"/>
        <v>0</v>
      </c>
      <c r="S1065" s="22">
        <f t="shared" si="142"/>
        <v>0</v>
      </c>
      <c r="T1065" s="22" t="e">
        <f t="shared" si="143"/>
        <v>#N/A</v>
      </c>
      <c r="U1065" s="22" t="e">
        <f t="shared" si="144"/>
        <v>#N/A</v>
      </c>
      <c r="V1065" s="22">
        <f t="shared" si="145"/>
        <v>0</v>
      </c>
      <c r="W1065" s="22">
        <f t="shared" si="146"/>
        <v>1</v>
      </c>
      <c r="X1065" s="22" t="e">
        <f t="shared" si="147"/>
        <v>#N/A</v>
      </c>
      <c r="Y1065" s="22">
        <f t="shared" si="148"/>
        <v>2.3860000000000001</v>
      </c>
    </row>
    <row r="1066" spans="1:25" x14ac:dyDescent="0.2">
      <c r="A1066" s="47"/>
      <c r="B1066" s="2" t="s">
        <v>1076</v>
      </c>
      <c r="C1066" s="34">
        <f>5+0.62*2</f>
        <v>6.24</v>
      </c>
      <c r="F1066" s="6">
        <v>3.0379428640117641</v>
      </c>
      <c r="G1066" s="1">
        <v>3.2646000000000002</v>
      </c>
      <c r="H1066" s="7">
        <v>0.93057123813384912</v>
      </c>
      <c r="I1066" s="6" t="e">
        <v>#N/A</v>
      </c>
      <c r="J1066" s="1" t="e">
        <v>#N/A</v>
      </c>
      <c r="K1066" s="7" t="e">
        <v>#N/A</v>
      </c>
      <c r="P1066" s="2" t="s">
        <v>1478</v>
      </c>
      <c r="Q1066" s="45">
        <v>4</v>
      </c>
      <c r="R1066" s="22">
        <f t="shared" si="141"/>
        <v>0</v>
      </c>
      <c r="S1066" s="22">
        <f t="shared" si="142"/>
        <v>0</v>
      </c>
      <c r="T1066" s="22" t="e">
        <f t="shared" si="143"/>
        <v>#N/A</v>
      </c>
      <c r="U1066" s="22" t="e">
        <f t="shared" si="144"/>
        <v>#N/A</v>
      </c>
      <c r="V1066" s="22">
        <f t="shared" si="145"/>
        <v>1</v>
      </c>
      <c r="W1066" s="22">
        <f t="shared" si="146"/>
        <v>0</v>
      </c>
      <c r="X1066" s="22">
        <f t="shared" si="147"/>
        <v>3.2646000000000002</v>
      </c>
      <c r="Y1066" s="22" t="e">
        <f t="shared" si="148"/>
        <v>#N/A</v>
      </c>
    </row>
    <row r="1067" spans="1:25" x14ac:dyDescent="0.2">
      <c r="A1067" s="47"/>
      <c r="B1067" s="2" t="s">
        <v>1077</v>
      </c>
      <c r="C1067" s="34">
        <f t="shared" ref="C1067" si="149">5+0.64*2</f>
        <v>6.28</v>
      </c>
      <c r="F1067" s="6">
        <v>2.7944859992492361</v>
      </c>
      <c r="G1067" s="1">
        <v>3.0373000000000001</v>
      </c>
      <c r="H1067" s="7">
        <v>0.92005597051632571</v>
      </c>
      <c r="I1067" s="6" t="e">
        <v>#N/A</v>
      </c>
      <c r="J1067" s="1" t="e">
        <v>#N/A</v>
      </c>
      <c r="K1067" s="7" t="e">
        <v>#N/A</v>
      </c>
      <c r="P1067" s="2" t="s">
        <v>1478</v>
      </c>
      <c r="Q1067" s="45">
        <v>4</v>
      </c>
      <c r="R1067" s="22">
        <f t="shared" si="141"/>
        <v>0</v>
      </c>
      <c r="S1067" s="22">
        <f t="shared" si="142"/>
        <v>0</v>
      </c>
      <c r="T1067" s="22" t="e">
        <f t="shared" si="143"/>
        <v>#N/A</v>
      </c>
      <c r="U1067" s="22" t="e">
        <f t="shared" si="144"/>
        <v>#N/A</v>
      </c>
      <c r="V1067" s="22">
        <f t="shared" si="145"/>
        <v>1</v>
      </c>
      <c r="W1067" s="22">
        <f t="shared" si="146"/>
        <v>0</v>
      </c>
      <c r="X1067" s="22">
        <f t="shared" si="147"/>
        <v>3.0373000000000001</v>
      </c>
      <c r="Y1067" s="22" t="e">
        <f t="shared" si="148"/>
        <v>#N/A</v>
      </c>
    </row>
    <row r="1068" spans="1:25" x14ac:dyDescent="0.2">
      <c r="A1068" s="47"/>
      <c r="B1068" s="2" t="s">
        <v>1078</v>
      </c>
      <c r="C1068" s="34">
        <f>5+0.6*2</f>
        <v>6.2</v>
      </c>
      <c r="F1068" s="6">
        <v>3.0341951980714761</v>
      </c>
      <c r="G1068" s="1">
        <v>3.2526000000000002</v>
      </c>
      <c r="H1068" s="7">
        <v>0.93285224069097827</v>
      </c>
      <c r="I1068" s="6" t="e">
        <v>#N/A</v>
      </c>
      <c r="J1068" s="1" t="e">
        <v>#N/A</v>
      </c>
      <c r="K1068" s="7" t="e">
        <v>#N/A</v>
      </c>
      <c r="P1068" s="2" t="s">
        <v>1478</v>
      </c>
      <c r="Q1068" s="45">
        <v>4</v>
      </c>
      <c r="R1068" s="22">
        <f t="shared" si="141"/>
        <v>0</v>
      </c>
      <c r="S1068" s="22">
        <f t="shared" si="142"/>
        <v>0</v>
      </c>
      <c r="T1068" s="22" t="e">
        <f t="shared" si="143"/>
        <v>#N/A</v>
      </c>
      <c r="U1068" s="22" t="e">
        <f t="shared" si="144"/>
        <v>#N/A</v>
      </c>
      <c r="V1068" s="22">
        <f t="shared" si="145"/>
        <v>1</v>
      </c>
      <c r="W1068" s="22">
        <f t="shared" si="146"/>
        <v>0</v>
      </c>
      <c r="X1068" s="22">
        <f t="shared" si="147"/>
        <v>3.2526000000000002</v>
      </c>
      <c r="Y1068" s="22" t="e">
        <f t="shared" si="148"/>
        <v>#N/A</v>
      </c>
    </row>
    <row r="1069" spans="1:25" x14ac:dyDescent="0.2">
      <c r="A1069" s="47"/>
      <c r="B1069" s="2" t="s">
        <v>1079</v>
      </c>
      <c r="C1069" s="34">
        <f>5+0.61*2</f>
        <v>6.22</v>
      </c>
      <c r="F1069" s="6">
        <v>3.010931384970438</v>
      </c>
      <c r="G1069" s="1">
        <v>3.2262000000000004</v>
      </c>
      <c r="H1069" s="7">
        <v>0.93327486980671936</v>
      </c>
      <c r="I1069" s="6" t="e">
        <v>#N/A</v>
      </c>
      <c r="J1069" s="1" t="e">
        <v>#N/A</v>
      </c>
      <c r="K1069" s="7" t="e">
        <v>#N/A</v>
      </c>
      <c r="P1069" s="2" t="s">
        <v>1478</v>
      </c>
      <c r="Q1069" s="45">
        <v>4</v>
      </c>
      <c r="R1069" s="22">
        <f t="shared" si="141"/>
        <v>0</v>
      </c>
      <c r="S1069" s="22">
        <f t="shared" si="142"/>
        <v>0</v>
      </c>
      <c r="T1069" s="22" t="e">
        <f t="shared" si="143"/>
        <v>#N/A</v>
      </c>
      <c r="U1069" s="22" t="e">
        <f t="shared" si="144"/>
        <v>#N/A</v>
      </c>
      <c r="V1069" s="22">
        <f t="shared" si="145"/>
        <v>1</v>
      </c>
      <c r="W1069" s="22">
        <f t="shared" si="146"/>
        <v>0</v>
      </c>
      <c r="X1069" s="22">
        <f t="shared" si="147"/>
        <v>3.2262000000000004</v>
      </c>
      <c r="Y1069" s="22" t="e">
        <f t="shared" si="148"/>
        <v>#N/A</v>
      </c>
    </row>
    <row r="1070" spans="1:25" x14ac:dyDescent="0.2">
      <c r="A1070" s="47"/>
      <c r="B1070" s="2" t="s">
        <v>1080</v>
      </c>
      <c r="C1070" s="34">
        <f>5+0.46*2</f>
        <v>5.92</v>
      </c>
      <c r="F1070" s="6">
        <v>3.0405591591021546</v>
      </c>
      <c r="G1070" s="1">
        <v>3.2724000000000002</v>
      </c>
      <c r="H1070" s="7">
        <v>0.92915265832482408</v>
      </c>
      <c r="I1070" s="6" t="e">
        <v>#N/A</v>
      </c>
      <c r="J1070" s="1" t="e">
        <v>#N/A</v>
      </c>
      <c r="K1070" s="7" t="e">
        <v>#N/A</v>
      </c>
      <c r="P1070" s="2" t="s">
        <v>1478</v>
      </c>
      <c r="Q1070" s="45">
        <v>4</v>
      </c>
      <c r="R1070" s="22">
        <f t="shared" si="141"/>
        <v>0</v>
      </c>
      <c r="S1070" s="22">
        <f t="shared" si="142"/>
        <v>0</v>
      </c>
      <c r="T1070" s="22" t="e">
        <f t="shared" si="143"/>
        <v>#N/A</v>
      </c>
      <c r="U1070" s="22" t="e">
        <f t="shared" si="144"/>
        <v>#N/A</v>
      </c>
      <c r="V1070" s="22">
        <f t="shared" si="145"/>
        <v>1</v>
      </c>
      <c r="W1070" s="22">
        <f t="shared" si="146"/>
        <v>0</v>
      </c>
      <c r="X1070" s="22">
        <f t="shared" si="147"/>
        <v>3.2724000000000002</v>
      </c>
      <c r="Y1070" s="22" t="e">
        <f t="shared" si="148"/>
        <v>#N/A</v>
      </c>
    </row>
    <row r="1071" spans="1:25" x14ac:dyDescent="0.2">
      <c r="A1071" s="47"/>
      <c r="B1071" s="2" t="s">
        <v>1081</v>
      </c>
      <c r="C1071" s="34">
        <v>6.44</v>
      </c>
      <c r="F1071" s="6">
        <v>3.0609945450784459</v>
      </c>
      <c r="G1071" s="1">
        <v>3.2387000000000001</v>
      </c>
      <c r="H1071" s="7">
        <v>0.94513062187866914</v>
      </c>
      <c r="I1071" s="6" t="e">
        <v>#N/A</v>
      </c>
      <c r="J1071" s="1" t="e">
        <v>#N/A</v>
      </c>
      <c r="K1071" s="7" t="e">
        <v>#N/A</v>
      </c>
      <c r="P1071" s="2" t="s">
        <v>1478</v>
      </c>
      <c r="Q1071" s="45">
        <v>4</v>
      </c>
      <c r="R1071" s="22">
        <f t="shared" si="141"/>
        <v>0</v>
      </c>
      <c r="S1071" s="22">
        <f t="shared" si="142"/>
        <v>0</v>
      </c>
      <c r="T1071" s="22" t="e">
        <f t="shared" si="143"/>
        <v>#N/A</v>
      </c>
      <c r="U1071" s="22" t="e">
        <f t="shared" si="144"/>
        <v>#N/A</v>
      </c>
      <c r="V1071" s="22">
        <f t="shared" si="145"/>
        <v>1</v>
      </c>
      <c r="W1071" s="22">
        <f t="shared" si="146"/>
        <v>0</v>
      </c>
      <c r="X1071" s="22">
        <f t="shared" si="147"/>
        <v>3.2387000000000001</v>
      </c>
      <c r="Y1071" s="22" t="e">
        <f t="shared" si="148"/>
        <v>#N/A</v>
      </c>
    </row>
    <row r="1072" spans="1:25" x14ac:dyDescent="0.2">
      <c r="A1072" s="47"/>
      <c r="B1072" s="2" t="s">
        <v>1082</v>
      </c>
      <c r="C1072" s="34">
        <v>6.6</v>
      </c>
      <c r="F1072" s="6">
        <v>3.0624794693189377</v>
      </c>
      <c r="G1072" s="1">
        <v>3.2369999999999997</v>
      </c>
      <c r="H1072" s="7">
        <v>0.94608571804724673</v>
      </c>
      <c r="I1072" s="6" t="e">
        <v>#N/A</v>
      </c>
      <c r="J1072" s="1" t="e">
        <v>#N/A</v>
      </c>
      <c r="K1072" s="7" t="e">
        <v>#N/A</v>
      </c>
      <c r="P1072" s="2" t="s">
        <v>1478</v>
      </c>
      <c r="Q1072" s="45">
        <v>4</v>
      </c>
      <c r="R1072" s="22">
        <f t="shared" si="141"/>
        <v>0</v>
      </c>
      <c r="S1072" s="22">
        <f t="shared" si="142"/>
        <v>0</v>
      </c>
      <c r="T1072" s="22" t="e">
        <f t="shared" si="143"/>
        <v>#N/A</v>
      </c>
      <c r="U1072" s="22" t="e">
        <f t="shared" si="144"/>
        <v>#N/A</v>
      </c>
      <c r="V1072" s="22">
        <f t="shared" si="145"/>
        <v>1</v>
      </c>
      <c r="W1072" s="22">
        <f t="shared" si="146"/>
        <v>0</v>
      </c>
      <c r="X1072" s="22">
        <f t="shared" si="147"/>
        <v>3.2369999999999997</v>
      </c>
      <c r="Y1072" s="22" t="e">
        <f t="shared" si="148"/>
        <v>#N/A</v>
      </c>
    </row>
    <row r="1073" spans="1:25" x14ac:dyDescent="0.2">
      <c r="A1073" s="47"/>
      <c r="B1073" s="2" t="s">
        <v>1083</v>
      </c>
      <c r="C1073" s="34">
        <v>6.6340000000000003</v>
      </c>
      <c r="F1073" s="6">
        <v>3.0547012947258856</v>
      </c>
      <c r="G1073" s="1">
        <v>3.23</v>
      </c>
      <c r="H1073" s="7">
        <v>0.94572795502349405</v>
      </c>
      <c r="I1073" s="6" t="e">
        <v>#N/A</v>
      </c>
      <c r="J1073" s="1" t="e">
        <v>#N/A</v>
      </c>
      <c r="K1073" s="7" t="e">
        <v>#N/A</v>
      </c>
      <c r="P1073" s="2" t="s">
        <v>1478</v>
      </c>
      <c r="Q1073" s="45">
        <v>4</v>
      </c>
      <c r="R1073" s="22">
        <f t="shared" si="141"/>
        <v>0</v>
      </c>
      <c r="S1073" s="22">
        <f t="shared" si="142"/>
        <v>0</v>
      </c>
      <c r="T1073" s="22" t="e">
        <f t="shared" si="143"/>
        <v>#N/A</v>
      </c>
      <c r="U1073" s="22" t="e">
        <f t="shared" si="144"/>
        <v>#N/A</v>
      </c>
      <c r="V1073" s="22">
        <f t="shared" si="145"/>
        <v>1</v>
      </c>
      <c r="W1073" s="22">
        <f t="shared" si="146"/>
        <v>0</v>
      </c>
      <c r="X1073" s="22">
        <f t="shared" si="147"/>
        <v>3.23</v>
      </c>
      <c r="Y1073" s="22" t="e">
        <f t="shared" si="148"/>
        <v>#N/A</v>
      </c>
    </row>
    <row r="1074" spans="1:25" x14ac:dyDescent="0.2">
      <c r="A1074" s="47"/>
      <c r="B1074" s="2" t="s">
        <v>1084</v>
      </c>
      <c r="E1074" s="34">
        <f>7.2</f>
        <v>7.2</v>
      </c>
      <c r="F1074" s="6">
        <v>3.0487615977639186</v>
      </c>
      <c r="G1074" s="1">
        <v>3.238</v>
      </c>
      <c r="H1074" s="7">
        <v>0.941557009809734</v>
      </c>
      <c r="I1074" s="6" t="e">
        <v>#N/A</v>
      </c>
      <c r="J1074" s="1" t="e">
        <v>#N/A</v>
      </c>
      <c r="K1074" s="7" t="e">
        <v>#N/A</v>
      </c>
      <c r="P1074" s="2" t="s">
        <v>1478</v>
      </c>
      <c r="Q1074" s="45">
        <v>4</v>
      </c>
      <c r="R1074" s="22">
        <f t="shared" si="141"/>
        <v>0</v>
      </c>
      <c r="S1074" s="22">
        <f t="shared" si="142"/>
        <v>0</v>
      </c>
      <c r="T1074" s="22" t="e">
        <f t="shared" si="143"/>
        <v>#N/A</v>
      </c>
      <c r="U1074" s="22" t="e">
        <f t="shared" si="144"/>
        <v>#N/A</v>
      </c>
      <c r="V1074" s="22">
        <f t="shared" si="145"/>
        <v>1</v>
      </c>
      <c r="W1074" s="22">
        <f t="shared" si="146"/>
        <v>0</v>
      </c>
      <c r="X1074" s="22">
        <f t="shared" si="147"/>
        <v>3.238</v>
      </c>
      <c r="Y1074" s="22" t="e">
        <f t="shared" si="148"/>
        <v>#N/A</v>
      </c>
    </row>
    <row r="1075" spans="1:25" x14ac:dyDescent="0.2">
      <c r="A1075" s="47"/>
      <c r="B1075" s="2" t="s">
        <v>1085</v>
      </c>
      <c r="E1075" s="34">
        <v>7</v>
      </c>
      <c r="F1075" s="6">
        <v>3.0539941879446988</v>
      </c>
      <c r="G1075" s="1">
        <v>3.2511999999999999</v>
      </c>
      <c r="H1075" s="7">
        <v>0.93934368477629759</v>
      </c>
      <c r="I1075" s="6" t="e">
        <v>#N/A</v>
      </c>
      <c r="J1075" s="1" t="e">
        <v>#N/A</v>
      </c>
      <c r="K1075" s="7" t="e">
        <v>#N/A</v>
      </c>
      <c r="P1075" s="2" t="s">
        <v>1478</v>
      </c>
      <c r="Q1075" s="45">
        <v>4</v>
      </c>
      <c r="R1075" s="22">
        <f t="shared" si="141"/>
        <v>0</v>
      </c>
      <c r="S1075" s="22">
        <f t="shared" si="142"/>
        <v>0</v>
      </c>
      <c r="T1075" s="22" t="e">
        <f t="shared" si="143"/>
        <v>#N/A</v>
      </c>
      <c r="U1075" s="22" t="e">
        <f t="shared" si="144"/>
        <v>#N/A</v>
      </c>
      <c r="V1075" s="22">
        <f t="shared" si="145"/>
        <v>1</v>
      </c>
      <c r="W1075" s="22">
        <f t="shared" si="146"/>
        <v>0</v>
      </c>
      <c r="X1075" s="22">
        <f t="shared" si="147"/>
        <v>3.2511999999999999</v>
      </c>
      <c r="Y1075" s="22" t="e">
        <f t="shared" si="148"/>
        <v>#N/A</v>
      </c>
    </row>
    <row r="1076" spans="1:25" x14ac:dyDescent="0.2">
      <c r="A1076" s="47"/>
      <c r="B1076" s="2" t="s">
        <v>1086</v>
      </c>
      <c r="C1076" s="34">
        <v>7.2</v>
      </c>
      <c r="F1076" s="6">
        <v>3.0730153603586174</v>
      </c>
      <c r="G1076" s="1">
        <v>3.2543999999999995</v>
      </c>
      <c r="H1076" s="7">
        <v>0.94426479853694001</v>
      </c>
      <c r="I1076" s="6" t="e">
        <v>#N/A</v>
      </c>
      <c r="J1076" s="1" t="e">
        <v>#N/A</v>
      </c>
      <c r="K1076" s="7" t="e">
        <v>#N/A</v>
      </c>
      <c r="P1076" s="2" t="s">
        <v>1478</v>
      </c>
      <c r="Q1076" s="45">
        <v>4</v>
      </c>
      <c r="R1076" s="22">
        <f t="shared" si="141"/>
        <v>0</v>
      </c>
      <c r="S1076" s="22">
        <f t="shared" si="142"/>
        <v>0</v>
      </c>
      <c r="T1076" s="22" t="e">
        <f t="shared" si="143"/>
        <v>#N/A</v>
      </c>
      <c r="U1076" s="22" t="e">
        <f t="shared" si="144"/>
        <v>#N/A</v>
      </c>
      <c r="V1076" s="22">
        <f t="shared" si="145"/>
        <v>1</v>
      </c>
      <c r="W1076" s="22">
        <f t="shared" si="146"/>
        <v>0</v>
      </c>
      <c r="X1076" s="22">
        <f t="shared" si="147"/>
        <v>3.2543999999999995</v>
      </c>
      <c r="Y1076" s="22" t="e">
        <f t="shared" si="148"/>
        <v>#N/A</v>
      </c>
    </row>
    <row r="1077" spans="1:25" x14ac:dyDescent="0.2">
      <c r="A1077" s="47"/>
      <c r="B1077" s="2" t="s">
        <v>1087</v>
      </c>
      <c r="C1077" s="34">
        <v>6.14</v>
      </c>
      <c r="F1077" s="6">
        <v>3.0327809845091025</v>
      </c>
      <c r="G1077" s="1">
        <v>3.2498000000000005</v>
      </c>
      <c r="H1077" s="7">
        <v>0.93322080882180514</v>
      </c>
      <c r="I1077" s="6" t="e">
        <v>#N/A</v>
      </c>
      <c r="J1077" s="1" t="e">
        <v>#N/A</v>
      </c>
      <c r="K1077" s="7" t="e">
        <v>#N/A</v>
      </c>
      <c r="P1077" s="2" t="s">
        <v>1478</v>
      </c>
      <c r="Q1077" s="45">
        <v>4</v>
      </c>
      <c r="R1077" s="22">
        <f t="shared" si="141"/>
        <v>0</v>
      </c>
      <c r="S1077" s="22">
        <f t="shared" si="142"/>
        <v>0</v>
      </c>
      <c r="T1077" s="22" t="e">
        <f t="shared" si="143"/>
        <v>#N/A</v>
      </c>
      <c r="U1077" s="22" t="e">
        <f t="shared" si="144"/>
        <v>#N/A</v>
      </c>
      <c r="V1077" s="22">
        <f t="shared" si="145"/>
        <v>1</v>
      </c>
      <c r="W1077" s="22">
        <f t="shared" si="146"/>
        <v>0</v>
      </c>
      <c r="X1077" s="22">
        <f t="shared" si="147"/>
        <v>3.2498000000000005</v>
      </c>
      <c r="Y1077" s="22" t="e">
        <f t="shared" si="148"/>
        <v>#N/A</v>
      </c>
    </row>
    <row r="1078" spans="1:25" x14ac:dyDescent="0.2">
      <c r="A1078" s="46" t="s">
        <v>1088</v>
      </c>
      <c r="B1078" s="2" t="s">
        <v>1089</v>
      </c>
      <c r="F1078" s="6">
        <v>2.7997893001081349</v>
      </c>
      <c r="G1078" s="1">
        <v>2.4296000000000002</v>
      </c>
      <c r="H1078" s="7">
        <v>1.1523663566464168</v>
      </c>
      <c r="I1078" s="6" t="e">
        <v>#N/A</v>
      </c>
      <c r="J1078" s="1" t="e">
        <v>#N/A</v>
      </c>
      <c r="K1078" s="7" t="e">
        <v>#N/A</v>
      </c>
      <c r="P1078" s="2" t="s">
        <v>1477</v>
      </c>
      <c r="Q1078" s="45">
        <v>4</v>
      </c>
      <c r="R1078" s="22">
        <f t="shared" si="141"/>
        <v>0</v>
      </c>
      <c r="S1078" s="22">
        <f t="shared" si="142"/>
        <v>0</v>
      </c>
      <c r="T1078" s="22" t="e">
        <f t="shared" si="143"/>
        <v>#N/A</v>
      </c>
      <c r="U1078" s="22" t="e">
        <f t="shared" si="144"/>
        <v>#N/A</v>
      </c>
      <c r="V1078" s="22">
        <f t="shared" si="145"/>
        <v>0</v>
      </c>
      <c r="W1078" s="22">
        <f t="shared" si="146"/>
        <v>1</v>
      </c>
      <c r="X1078" s="22" t="e">
        <f t="shared" si="147"/>
        <v>#N/A</v>
      </c>
      <c r="Y1078" s="22">
        <f t="shared" si="148"/>
        <v>2.4296000000000002</v>
      </c>
    </row>
    <row r="1079" spans="1:25" ht="16" x14ac:dyDescent="0.2">
      <c r="A1079" s="46"/>
      <c r="B1079" s="4" t="s">
        <v>1090</v>
      </c>
      <c r="C1079" s="37"/>
      <c r="D1079" s="37"/>
      <c r="E1079" s="37"/>
      <c r="F1079" s="6">
        <v>2.8226359202082727</v>
      </c>
      <c r="G1079" s="1">
        <v>2.4342999999999999</v>
      </c>
      <c r="H1079" s="7">
        <v>1.1595267305624914</v>
      </c>
      <c r="I1079" s="6" t="e">
        <v>#N/A</v>
      </c>
      <c r="J1079" s="1" t="e">
        <v>#N/A</v>
      </c>
      <c r="K1079" s="7" t="e">
        <v>#N/A</v>
      </c>
      <c r="P1079" s="2" t="s">
        <v>1477</v>
      </c>
      <c r="Q1079" s="45">
        <v>4</v>
      </c>
      <c r="R1079" s="22">
        <f t="shared" si="141"/>
        <v>0</v>
      </c>
      <c r="S1079" s="22">
        <f t="shared" si="142"/>
        <v>0</v>
      </c>
      <c r="T1079" s="22" t="e">
        <f t="shared" si="143"/>
        <v>#N/A</v>
      </c>
      <c r="U1079" s="22" t="e">
        <f t="shared" si="144"/>
        <v>#N/A</v>
      </c>
      <c r="V1079" s="22">
        <f t="shared" si="145"/>
        <v>0</v>
      </c>
      <c r="W1079" s="22">
        <f t="shared" si="146"/>
        <v>1</v>
      </c>
      <c r="X1079" s="22" t="e">
        <f t="shared" si="147"/>
        <v>#N/A</v>
      </c>
      <c r="Y1079" s="22">
        <f t="shared" si="148"/>
        <v>2.4342999999999999</v>
      </c>
    </row>
    <row r="1080" spans="1:25" ht="29" x14ac:dyDescent="0.2">
      <c r="A1080" s="46" t="s">
        <v>1091</v>
      </c>
      <c r="B1080" s="2" t="s">
        <v>1092</v>
      </c>
      <c r="F1080" s="6">
        <v>3.2294999999999998</v>
      </c>
      <c r="G1080" s="1">
        <v>2.5792000000000002</v>
      </c>
      <c r="H1080" s="7">
        <v>1.2521324441687343</v>
      </c>
      <c r="I1080" s="6" t="e">
        <v>#N/A</v>
      </c>
      <c r="J1080" s="1" t="e">
        <v>#N/A</v>
      </c>
      <c r="K1080" s="7" t="e">
        <v>#N/A</v>
      </c>
      <c r="M1080" s="1" t="s">
        <v>1464</v>
      </c>
      <c r="N1080" s="23" t="s">
        <v>1640</v>
      </c>
      <c r="P1080" s="2" t="s">
        <v>1477</v>
      </c>
      <c r="Q1080" s="45">
        <v>3</v>
      </c>
      <c r="R1080" s="22">
        <f t="shared" si="141"/>
        <v>0</v>
      </c>
      <c r="S1080" s="22">
        <f t="shared" si="142"/>
        <v>0</v>
      </c>
      <c r="T1080" s="22" t="e">
        <f t="shared" si="143"/>
        <v>#N/A</v>
      </c>
      <c r="U1080" s="22" t="e">
        <f t="shared" si="144"/>
        <v>#N/A</v>
      </c>
      <c r="V1080" s="22">
        <f t="shared" si="145"/>
        <v>0</v>
      </c>
      <c r="W1080" s="22">
        <f t="shared" si="146"/>
        <v>1</v>
      </c>
      <c r="X1080" s="22" t="e">
        <f t="shared" si="147"/>
        <v>#N/A</v>
      </c>
      <c r="Y1080" s="22">
        <f t="shared" si="148"/>
        <v>2.5792000000000002</v>
      </c>
    </row>
    <row r="1081" spans="1:25" ht="29" x14ac:dyDescent="0.2">
      <c r="A1081" s="46"/>
      <c r="B1081" s="2" t="s">
        <v>1091</v>
      </c>
      <c r="F1081" s="6">
        <v>3.2440000000000002</v>
      </c>
      <c r="G1081" s="1">
        <v>2.5299999999999998</v>
      </c>
      <c r="H1081" s="7">
        <v>1.282213438735178</v>
      </c>
      <c r="I1081" s="6" t="e">
        <v>#N/A</v>
      </c>
      <c r="J1081" s="1" t="e">
        <v>#N/A</v>
      </c>
      <c r="K1081" s="7" t="e">
        <v>#N/A</v>
      </c>
      <c r="M1081" s="1" t="s">
        <v>1464</v>
      </c>
      <c r="N1081" s="23" t="s">
        <v>1640</v>
      </c>
      <c r="P1081" s="2" t="s">
        <v>1477</v>
      </c>
      <c r="Q1081" s="45">
        <v>3</v>
      </c>
      <c r="R1081" s="22">
        <f t="shared" si="141"/>
        <v>0</v>
      </c>
      <c r="S1081" s="22">
        <f t="shared" si="142"/>
        <v>0</v>
      </c>
      <c r="T1081" s="22" t="e">
        <f t="shared" si="143"/>
        <v>#N/A</v>
      </c>
      <c r="U1081" s="22" t="e">
        <f t="shared" si="144"/>
        <v>#N/A</v>
      </c>
      <c r="V1081" s="22">
        <f t="shared" si="145"/>
        <v>0</v>
      </c>
      <c r="W1081" s="22">
        <f t="shared" si="146"/>
        <v>1</v>
      </c>
      <c r="X1081" s="22" t="e">
        <f t="shared" si="147"/>
        <v>#N/A</v>
      </c>
      <c r="Y1081" s="22">
        <f t="shared" si="148"/>
        <v>2.5299999999999998</v>
      </c>
    </row>
    <row r="1082" spans="1:25" x14ac:dyDescent="0.2">
      <c r="A1082" s="46" t="s">
        <v>1093</v>
      </c>
      <c r="B1082" s="2" t="s">
        <v>1093</v>
      </c>
      <c r="F1082" s="6">
        <v>3.4580000000000002</v>
      </c>
      <c r="G1082" s="1">
        <v>2.92</v>
      </c>
      <c r="H1082" s="7">
        <v>1.1842465753424658</v>
      </c>
      <c r="I1082" s="6" t="e">
        <v>#N/A</v>
      </c>
      <c r="J1082" s="1" t="e">
        <v>#N/A</v>
      </c>
      <c r="K1082" s="7" t="e">
        <v>#N/A</v>
      </c>
      <c r="L1082" s="6" t="s">
        <v>1324</v>
      </c>
      <c r="O1082" s="2" t="s">
        <v>1475</v>
      </c>
      <c r="P1082" s="2" t="s">
        <v>1477</v>
      </c>
      <c r="Q1082" s="45">
        <v>4</v>
      </c>
      <c r="R1082" s="22">
        <f t="shared" si="141"/>
        <v>0</v>
      </c>
      <c r="S1082" s="22">
        <f t="shared" si="142"/>
        <v>0</v>
      </c>
      <c r="T1082" s="22" t="e">
        <f t="shared" si="143"/>
        <v>#N/A</v>
      </c>
      <c r="U1082" s="22" t="e">
        <f t="shared" si="144"/>
        <v>#N/A</v>
      </c>
      <c r="V1082" s="22">
        <f t="shared" si="145"/>
        <v>0</v>
      </c>
      <c r="W1082" s="22">
        <f t="shared" si="146"/>
        <v>1</v>
      </c>
      <c r="X1082" s="22" t="e">
        <f t="shared" si="147"/>
        <v>#N/A</v>
      </c>
      <c r="Y1082" s="22">
        <f t="shared" si="148"/>
        <v>2.92</v>
      </c>
    </row>
    <row r="1083" spans="1:25" x14ac:dyDescent="0.2">
      <c r="A1083" s="46"/>
      <c r="B1083" s="2" t="s">
        <v>1094</v>
      </c>
      <c r="F1083" s="6">
        <v>3.0688434303496162</v>
      </c>
      <c r="G1083" s="1">
        <v>2.7624200000000001</v>
      </c>
      <c r="H1083" s="7">
        <v>1.1109257210524164</v>
      </c>
      <c r="I1083" s="6" t="e">
        <v>#N/A</v>
      </c>
      <c r="J1083" s="1" t="e">
        <v>#N/A</v>
      </c>
      <c r="K1083" s="7" t="e">
        <v>#N/A</v>
      </c>
      <c r="L1083" s="6" t="s">
        <v>1324</v>
      </c>
      <c r="P1083" s="2" t="s">
        <v>1477</v>
      </c>
      <c r="Q1083" s="45">
        <v>4</v>
      </c>
      <c r="R1083" s="22">
        <f t="shared" si="141"/>
        <v>0</v>
      </c>
      <c r="S1083" s="22">
        <f t="shared" si="142"/>
        <v>0</v>
      </c>
      <c r="T1083" s="22" t="e">
        <f t="shared" si="143"/>
        <v>#N/A</v>
      </c>
      <c r="U1083" s="22" t="e">
        <f t="shared" si="144"/>
        <v>#N/A</v>
      </c>
      <c r="V1083" s="22">
        <f t="shared" si="145"/>
        <v>0</v>
      </c>
      <c r="W1083" s="22">
        <f t="shared" si="146"/>
        <v>1</v>
      </c>
      <c r="X1083" s="22" t="e">
        <f t="shared" si="147"/>
        <v>#N/A</v>
      </c>
      <c r="Y1083" s="22">
        <f t="shared" si="148"/>
        <v>2.7624200000000001</v>
      </c>
    </row>
    <row r="1084" spans="1:25" x14ac:dyDescent="0.2">
      <c r="A1084" s="46"/>
      <c r="B1084" s="2" t="s">
        <v>1095</v>
      </c>
      <c r="F1084" s="6">
        <v>3.0547012947258856</v>
      </c>
      <c r="G1084" s="1">
        <v>2.7525200000000001</v>
      </c>
      <c r="H1084" s="7">
        <v>1.1097835055606808</v>
      </c>
      <c r="I1084" s="6" t="e">
        <v>#N/A</v>
      </c>
      <c r="J1084" s="1" t="e">
        <v>#N/A</v>
      </c>
      <c r="K1084" s="7" t="e">
        <v>#N/A</v>
      </c>
      <c r="L1084" s="6" t="s">
        <v>1324</v>
      </c>
      <c r="P1084" s="2" t="s">
        <v>1477</v>
      </c>
      <c r="Q1084" s="45">
        <v>4</v>
      </c>
      <c r="R1084" s="22">
        <f t="shared" si="141"/>
        <v>0</v>
      </c>
      <c r="S1084" s="22">
        <f t="shared" si="142"/>
        <v>0</v>
      </c>
      <c r="T1084" s="22" t="e">
        <f t="shared" si="143"/>
        <v>#N/A</v>
      </c>
      <c r="U1084" s="22" t="e">
        <f t="shared" si="144"/>
        <v>#N/A</v>
      </c>
      <c r="V1084" s="22">
        <f t="shared" si="145"/>
        <v>0</v>
      </c>
      <c r="W1084" s="22">
        <f t="shared" si="146"/>
        <v>1</v>
      </c>
      <c r="X1084" s="22" t="e">
        <f t="shared" si="147"/>
        <v>#N/A</v>
      </c>
      <c r="Y1084" s="22">
        <f t="shared" si="148"/>
        <v>2.7525200000000001</v>
      </c>
    </row>
    <row r="1085" spans="1:25" x14ac:dyDescent="0.2">
      <c r="A1085" s="46" t="s">
        <v>1096</v>
      </c>
      <c r="B1085" s="2" t="s">
        <v>1097</v>
      </c>
      <c r="F1085" s="6">
        <v>2.8149920959036456</v>
      </c>
      <c r="G1085" s="1">
        <v>2.327</v>
      </c>
      <c r="H1085" s="7">
        <v>1.2097086789444116</v>
      </c>
      <c r="I1085" s="6">
        <v>0.35759999999999997</v>
      </c>
      <c r="J1085" s="1">
        <v>1.3950400000000001</v>
      </c>
      <c r="P1085" s="2" t="s">
        <v>1307</v>
      </c>
      <c r="Q1085" s="45">
        <v>4</v>
      </c>
      <c r="R1085" s="22">
        <f t="shared" si="141"/>
        <v>0</v>
      </c>
      <c r="S1085" s="22">
        <f t="shared" si="142"/>
        <v>1</v>
      </c>
      <c r="T1085" s="22" t="e">
        <f t="shared" si="143"/>
        <v>#N/A</v>
      </c>
      <c r="U1085" s="22">
        <f t="shared" si="144"/>
        <v>2.327</v>
      </c>
      <c r="V1085" s="22">
        <f t="shared" si="145"/>
        <v>0</v>
      </c>
      <c r="W1085" s="22">
        <f t="shared" si="146"/>
        <v>1</v>
      </c>
      <c r="X1085" s="22" t="e">
        <f t="shared" si="147"/>
        <v>#N/A</v>
      </c>
      <c r="Y1085" s="22">
        <f t="shared" si="148"/>
        <v>2.327</v>
      </c>
    </row>
    <row r="1086" spans="1:25" ht="16" x14ac:dyDescent="0.2">
      <c r="A1086" s="46"/>
      <c r="B1086" s="3" t="s">
        <v>1098</v>
      </c>
      <c r="C1086" s="36"/>
      <c r="D1086" s="36"/>
      <c r="E1086" s="36"/>
      <c r="F1086" s="6">
        <v>3.1408976113525258</v>
      </c>
      <c r="G1086" s="1">
        <v>2.3519999999999999</v>
      </c>
      <c r="H1086" s="7">
        <v>1.3354156510852577</v>
      </c>
      <c r="I1086" s="6" t="e">
        <v>#N/A</v>
      </c>
      <c r="J1086" s="1" t="e">
        <v>#N/A</v>
      </c>
      <c r="K1086" s="7" t="e">
        <v>#N/A</v>
      </c>
      <c r="P1086" s="2" t="s">
        <v>1477</v>
      </c>
      <c r="Q1086" s="45">
        <v>4</v>
      </c>
      <c r="R1086" s="22">
        <f t="shared" si="141"/>
        <v>0</v>
      </c>
      <c r="S1086" s="22">
        <f t="shared" si="142"/>
        <v>0</v>
      </c>
      <c r="T1086" s="22" t="e">
        <f t="shared" si="143"/>
        <v>#N/A</v>
      </c>
      <c r="U1086" s="22" t="e">
        <f t="shared" si="144"/>
        <v>#N/A</v>
      </c>
      <c r="V1086" s="22">
        <f t="shared" si="145"/>
        <v>0</v>
      </c>
      <c r="W1086" s="22">
        <f t="shared" si="146"/>
        <v>1</v>
      </c>
      <c r="X1086" s="22" t="e">
        <f t="shared" si="147"/>
        <v>#N/A</v>
      </c>
      <c r="Y1086" s="22">
        <f t="shared" si="148"/>
        <v>2.3519999999999999</v>
      </c>
    </row>
    <row r="1087" spans="1:25" x14ac:dyDescent="0.2">
      <c r="A1087" s="46"/>
      <c r="B1087" s="2" t="s">
        <v>1099</v>
      </c>
      <c r="F1087" s="6">
        <v>3.1435846171210349</v>
      </c>
      <c r="G1087" s="1">
        <v>2.355</v>
      </c>
      <c r="H1087" s="7">
        <v>1.3348554637456624</v>
      </c>
      <c r="I1087" s="6" t="e">
        <v>#N/A</v>
      </c>
      <c r="J1087" s="1" t="e">
        <v>#N/A</v>
      </c>
      <c r="K1087" s="7" t="e">
        <v>#N/A</v>
      </c>
      <c r="P1087" s="2" t="s">
        <v>1477</v>
      </c>
      <c r="Q1087" s="45">
        <v>4</v>
      </c>
      <c r="R1087" s="22">
        <f t="shared" si="141"/>
        <v>0</v>
      </c>
      <c r="S1087" s="22">
        <f t="shared" si="142"/>
        <v>0</v>
      </c>
      <c r="T1087" s="22" t="e">
        <f t="shared" si="143"/>
        <v>#N/A</v>
      </c>
      <c r="U1087" s="22" t="e">
        <f t="shared" si="144"/>
        <v>#N/A</v>
      </c>
      <c r="V1087" s="22">
        <f t="shared" si="145"/>
        <v>0</v>
      </c>
      <c r="W1087" s="22">
        <f t="shared" si="146"/>
        <v>1</v>
      </c>
      <c r="X1087" s="22" t="e">
        <f t="shared" si="147"/>
        <v>#N/A</v>
      </c>
      <c r="Y1087" s="22">
        <f t="shared" si="148"/>
        <v>2.355</v>
      </c>
    </row>
    <row r="1088" spans="1:25" x14ac:dyDescent="0.2">
      <c r="A1088" s="46"/>
      <c r="B1088" s="2" t="s">
        <v>1100</v>
      </c>
      <c r="F1088" s="6">
        <v>3.1462009122114245</v>
      </c>
      <c r="G1088" s="1">
        <v>2.359</v>
      </c>
      <c r="H1088" s="7">
        <v>1.3337011073384588</v>
      </c>
      <c r="I1088" s="6" t="e">
        <v>#N/A</v>
      </c>
      <c r="J1088" s="1" t="e">
        <v>#N/A</v>
      </c>
      <c r="K1088" s="7" t="e">
        <v>#N/A</v>
      </c>
      <c r="P1088" s="2" t="s">
        <v>1477</v>
      </c>
      <c r="Q1088" s="45">
        <v>4</v>
      </c>
      <c r="R1088" s="22">
        <f t="shared" si="141"/>
        <v>0</v>
      </c>
      <c r="S1088" s="22">
        <f t="shared" si="142"/>
        <v>0</v>
      </c>
      <c r="T1088" s="22" t="e">
        <f t="shared" si="143"/>
        <v>#N/A</v>
      </c>
      <c r="U1088" s="22" t="e">
        <f t="shared" si="144"/>
        <v>#N/A</v>
      </c>
      <c r="V1088" s="22">
        <f t="shared" si="145"/>
        <v>0</v>
      </c>
      <c r="W1088" s="22">
        <f t="shared" si="146"/>
        <v>1</v>
      </c>
      <c r="X1088" s="22" t="e">
        <f t="shared" si="147"/>
        <v>#N/A</v>
      </c>
      <c r="Y1088" s="22">
        <f t="shared" si="148"/>
        <v>2.359</v>
      </c>
    </row>
    <row r="1089" spans="1:25" x14ac:dyDescent="0.2">
      <c r="A1089" s="46"/>
      <c r="B1089" s="2" t="s">
        <v>1101</v>
      </c>
      <c r="F1089" s="6">
        <v>3.1511506596797307</v>
      </c>
      <c r="G1089" s="1">
        <v>2.3650000000000002</v>
      </c>
      <c r="H1089" s="7">
        <v>1.3324104269258903</v>
      </c>
      <c r="I1089" s="6" t="e">
        <v>#N/A</v>
      </c>
      <c r="J1089" s="1" t="e">
        <v>#N/A</v>
      </c>
      <c r="K1089" s="7" t="e">
        <v>#N/A</v>
      </c>
      <c r="P1089" s="2" t="s">
        <v>1477</v>
      </c>
      <c r="Q1089" s="45">
        <v>4</v>
      </c>
      <c r="R1089" s="22">
        <f t="shared" si="141"/>
        <v>0</v>
      </c>
      <c r="S1089" s="22">
        <f t="shared" si="142"/>
        <v>0</v>
      </c>
      <c r="T1089" s="22" t="e">
        <f t="shared" si="143"/>
        <v>#N/A</v>
      </c>
      <c r="U1089" s="22" t="e">
        <f t="shared" si="144"/>
        <v>#N/A</v>
      </c>
      <c r="V1089" s="22">
        <f t="shared" si="145"/>
        <v>0</v>
      </c>
      <c r="W1089" s="22">
        <f t="shared" si="146"/>
        <v>1</v>
      </c>
      <c r="X1089" s="22" t="e">
        <f t="shared" si="147"/>
        <v>#N/A</v>
      </c>
      <c r="Y1089" s="22">
        <f t="shared" si="148"/>
        <v>2.3650000000000002</v>
      </c>
    </row>
    <row r="1090" spans="1:25" x14ac:dyDescent="0.2">
      <c r="A1090" s="46"/>
      <c r="B1090" s="2" t="s">
        <v>1102</v>
      </c>
      <c r="F1090" s="6">
        <v>3.1560296964699179</v>
      </c>
      <c r="G1090" s="1">
        <v>2.37</v>
      </c>
      <c r="H1090" s="7">
        <v>1.3316580997763365</v>
      </c>
      <c r="I1090" s="6" t="e">
        <v>#N/A</v>
      </c>
      <c r="J1090" s="1" t="e">
        <v>#N/A</v>
      </c>
      <c r="K1090" s="7" t="e">
        <v>#N/A</v>
      </c>
      <c r="P1090" s="2" t="s">
        <v>1477</v>
      </c>
      <c r="Q1090" s="45">
        <v>4</v>
      </c>
      <c r="R1090" s="22">
        <f t="shared" si="141"/>
        <v>0</v>
      </c>
      <c r="S1090" s="22">
        <f t="shared" si="142"/>
        <v>0</v>
      </c>
      <c r="T1090" s="22" t="e">
        <f t="shared" si="143"/>
        <v>#N/A</v>
      </c>
      <c r="U1090" s="22" t="e">
        <f t="shared" si="144"/>
        <v>#N/A</v>
      </c>
      <c r="V1090" s="22">
        <f t="shared" si="145"/>
        <v>0</v>
      </c>
      <c r="W1090" s="22">
        <f t="shared" si="146"/>
        <v>1</v>
      </c>
      <c r="X1090" s="22" t="e">
        <f t="shared" si="147"/>
        <v>#N/A</v>
      </c>
      <c r="Y1090" s="22">
        <f t="shared" si="148"/>
        <v>2.37</v>
      </c>
    </row>
    <row r="1091" spans="1:25" x14ac:dyDescent="0.2">
      <c r="A1091" s="46"/>
      <c r="B1091" s="2" t="s">
        <v>1103</v>
      </c>
      <c r="F1091" s="6">
        <v>3.1684040651406824</v>
      </c>
      <c r="G1091" s="1">
        <v>2.3780000000000001</v>
      </c>
      <c r="H1091" s="7">
        <v>1.3323818608665612</v>
      </c>
      <c r="I1091" s="6" t="e">
        <v>#N/A</v>
      </c>
      <c r="J1091" s="1" t="e">
        <v>#N/A</v>
      </c>
      <c r="K1091" s="7" t="e">
        <v>#N/A</v>
      </c>
      <c r="P1091" s="2" t="s">
        <v>1477</v>
      </c>
      <c r="Q1091" s="45">
        <v>4</v>
      </c>
      <c r="R1091" s="22">
        <f t="shared" si="141"/>
        <v>0</v>
      </c>
      <c r="S1091" s="22">
        <f t="shared" si="142"/>
        <v>0</v>
      </c>
      <c r="T1091" s="22" t="e">
        <f t="shared" si="143"/>
        <v>#N/A</v>
      </c>
      <c r="U1091" s="22" t="e">
        <f t="shared" si="144"/>
        <v>#N/A</v>
      </c>
      <c r="V1091" s="22">
        <f t="shared" si="145"/>
        <v>0</v>
      </c>
      <c r="W1091" s="22">
        <f t="shared" si="146"/>
        <v>1</v>
      </c>
      <c r="X1091" s="22" t="e">
        <f t="shared" si="147"/>
        <v>#N/A</v>
      </c>
      <c r="Y1091" s="22">
        <f t="shared" si="148"/>
        <v>2.3780000000000001</v>
      </c>
    </row>
    <row r="1092" spans="1:25" x14ac:dyDescent="0.2">
      <c r="A1092" s="46"/>
      <c r="B1092" s="2" t="s">
        <v>1104</v>
      </c>
      <c r="F1092" s="6">
        <v>2.9422713165172243</v>
      </c>
      <c r="G1092" s="1">
        <v>2.2021000000000002</v>
      </c>
      <c r="H1092" s="7">
        <v>1.3361206650548223</v>
      </c>
      <c r="I1092" s="6">
        <v>0.98629999999999995</v>
      </c>
      <c r="J1092" s="1">
        <v>2.2425299999999999</v>
      </c>
      <c r="P1092" s="2" t="s">
        <v>1307</v>
      </c>
      <c r="Q1092" s="45">
        <f t="shared" ref="Q1092:Q1145" si="150">IF(I1092&gt;0,1,"n")</f>
        <v>1</v>
      </c>
      <c r="R1092" s="22">
        <f t="shared" ref="R1092:R1155" si="151">COUNTIF(P1092,R$2)</f>
        <v>0</v>
      </c>
      <c r="S1092" s="22">
        <f t="shared" ref="S1092:S1155" si="152">COUNTIF(P1092,S$2)</f>
        <v>1</v>
      </c>
      <c r="T1092" s="22" t="e">
        <f t="shared" ref="T1092:T1155" si="153">IF(R1092=1,G1092,#N/A)</f>
        <v>#N/A</v>
      </c>
      <c r="U1092" s="22">
        <f t="shared" ref="U1092:U1155" si="154">IF(S1092=1,G1092,#N/A)</f>
        <v>2.2021000000000002</v>
      </c>
      <c r="V1092" s="22">
        <f t="shared" ref="V1092:V1155" si="155">COUNTIF(P1092,V$2)</f>
        <v>0</v>
      </c>
      <c r="W1092" s="22">
        <f t="shared" ref="W1092:W1155" si="156">COUNTIF(P1092,W$2)</f>
        <v>1</v>
      </c>
      <c r="X1092" s="22" t="e">
        <f t="shared" ref="X1092:X1155" si="157">IF(V1092=1,G1092,#N/A)</f>
        <v>#N/A</v>
      </c>
      <c r="Y1092" s="22">
        <f t="shared" ref="Y1092:Y1155" si="158">IF(W1092=1,G1092,#N/A)</f>
        <v>2.2021000000000002</v>
      </c>
    </row>
    <row r="1093" spans="1:25" ht="45" x14ac:dyDescent="0.2">
      <c r="A1093" s="46"/>
      <c r="B1093" s="2" t="s">
        <v>1105</v>
      </c>
      <c r="F1093" s="6">
        <v>3.230063776460149</v>
      </c>
      <c r="G1093" s="1">
        <v>2.4316</v>
      </c>
      <c r="H1093" s="7">
        <v>1.328369705732912</v>
      </c>
      <c r="I1093" s="6">
        <v>0</v>
      </c>
      <c r="J1093" s="1">
        <v>0</v>
      </c>
      <c r="K1093" s="7" t="s">
        <v>11</v>
      </c>
      <c r="M1093" s="1" t="s">
        <v>1383</v>
      </c>
      <c r="N1093" s="23" t="s">
        <v>1641</v>
      </c>
      <c r="P1093" s="2" t="s">
        <v>1307</v>
      </c>
      <c r="Q1093" s="45">
        <v>3</v>
      </c>
      <c r="R1093" s="22">
        <f t="shared" si="151"/>
        <v>0</v>
      </c>
      <c r="S1093" s="22">
        <f t="shared" si="152"/>
        <v>1</v>
      </c>
      <c r="T1093" s="22" t="e">
        <f t="shared" si="153"/>
        <v>#N/A</v>
      </c>
      <c r="U1093" s="22">
        <f t="shared" si="154"/>
        <v>2.4316</v>
      </c>
      <c r="V1093" s="22">
        <f t="shared" si="155"/>
        <v>0</v>
      </c>
      <c r="W1093" s="22">
        <f t="shared" si="156"/>
        <v>1</v>
      </c>
      <c r="X1093" s="22" t="e">
        <f t="shared" si="157"/>
        <v>#N/A</v>
      </c>
      <c r="Y1093" s="22">
        <f t="shared" si="158"/>
        <v>2.4316</v>
      </c>
    </row>
    <row r="1094" spans="1:25" x14ac:dyDescent="0.2">
      <c r="A1094" s="46"/>
      <c r="B1094" s="2" t="s">
        <v>1106</v>
      </c>
      <c r="F1094" s="6">
        <v>2.9188660820599499</v>
      </c>
      <c r="G1094" s="1">
        <v>2.1856</v>
      </c>
      <c r="H1094" s="7">
        <v>1.3354987564329932</v>
      </c>
      <c r="I1094" s="6">
        <v>1.2479</v>
      </c>
      <c r="J1094" s="1">
        <v>2.59517</v>
      </c>
      <c r="P1094" s="2" t="s">
        <v>1307</v>
      </c>
      <c r="Q1094" s="45">
        <f t="shared" si="150"/>
        <v>1</v>
      </c>
      <c r="R1094" s="22">
        <f t="shared" si="151"/>
        <v>0</v>
      </c>
      <c r="S1094" s="22">
        <f t="shared" si="152"/>
        <v>1</v>
      </c>
      <c r="T1094" s="22" t="e">
        <f t="shared" si="153"/>
        <v>#N/A</v>
      </c>
      <c r="U1094" s="22">
        <f t="shared" si="154"/>
        <v>2.1856</v>
      </c>
      <c r="V1094" s="22">
        <f t="shared" si="155"/>
        <v>0</v>
      </c>
      <c r="W1094" s="22">
        <f t="shared" si="156"/>
        <v>1</v>
      </c>
      <c r="X1094" s="22" t="e">
        <f t="shared" si="157"/>
        <v>#N/A</v>
      </c>
      <c r="Y1094" s="22">
        <f t="shared" si="158"/>
        <v>2.1856</v>
      </c>
    </row>
    <row r="1095" spans="1:25" ht="45" x14ac:dyDescent="0.2">
      <c r="A1095" s="46"/>
      <c r="B1095" s="2" t="s">
        <v>1107</v>
      </c>
      <c r="F1095" s="6">
        <v>3.1324830406564055</v>
      </c>
      <c r="G1095" s="1">
        <v>2.3448000000000002</v>
      </c>
      <c r="H1095" s="7">
        <v>1.335927601781135</v>
      </c>
      <c r="I1095" s="6">
        <v>0</v>
      </c>
      <c r="J1095" s="1">
        <v>0</v>
      </c>
      <c r="K1095" s="7" t="s">
        <v>11</v>
      </c>
      <c r="M1095" s="1" t="s">
        <v>1349</v>
      </c>
      <c r="N1095" s="23" t="s">
        <v>1641</v>
      </c>
      <c r="P1095" s="2" t="s">
        <v>1477</v>
      </c>
      <c r="Q1095" s="45">
        <v>3</v>
      </c>
      <c r="R1095" s="22">
        <f t="shared" si="151"/>
        <v>0</v>
      </c>
      <c r="S1095" s="22">
        <f t="shared" si="152"/>
        <v>0</v>
      </c>
      <c r="T1095" s="22" t="e">
        <f t="shared" si="153"/>
        <v>#N/A</v>
      </c>
      <c r="U1095" s="22" t="e">
        <f t="shared" si="154"/>
        <v>#N/A</v>
      </c>
      <c r="V1095" s="22">
        <f t="shared" si="155"/>
        <v>0</v>
      </c>
      <c r="W1095" s="22">
        <f t="shared" si="156"/>
        <v>1</v>
      </c>
      <c r="X1095" s="22" t="e">
        <f t="shared" si="157"/>
        <v>#N/A</v>
      </c>
      <c r="Y1095" s="22">
        <f t="shared" si="158"/>
        <v>2.3448000000000002</v>
      </c>
    </row>
    <row r="1096" spans="1:25" x14ac:dyDescent="0.2">
      <c r="A1096" s="46"/>
      <c r="B1096" s="2" t="s">
        <v>1108</v>
      </c>
      <c r="F1096" s="6">
        <v>2.4977839938633606</v>
      </c>
      <c r="G1096" s="1">
        <v>2.1351</v>
      </c>
      <c r="H1096" s="7">
        <v>1.1698674506408884</v>
      </c>
      <c r="I1096" s="6" t="e">
        <v>#N/A</v>
      </c>
      <c r="J1096" s="1" t="e">
        <v>#N/A</v>
      </c>
      <c r="K1096" s="7" t="e">
        <v>#N/A</v>
      </c>
      <c r="P1096" s="2" t="s">
        <v>1477</v>
      </c>
      <c r="Q1096" s="45">
        <v>4</v>
      </c>
      <c r="R1096" s="22">
        <f t="shared" si="151"/>
        <v>0</v>
      </c>
      <c r="S1096" s="22">
        <f t="shared" si="152"/>
        <v>0</v>
      </c>
      <c r="T1096" s="22" t="e">
        <f t="shared" si="153"/>
        <v>#N/A</v>
      </c>
      <c r="U1096" s="22" t="e">
        <f t="shared" si="154"/>
        <v>#N/A</v>
      </c>
      <c r="V1096" s="22">
        <f t="shared" si="155"/>
        <v>0</v>
      </c>
      <c r="W1096" s="22">
        <f t="shared" si="156"/>
        <v>1</v>
      </c>
      <c r="X1096" s="22" t="e">
        <f t="shared" si="157"/>
        <v>#N/A</v>
      </c>
      <c r="Y1096" s="22">
        <f t="shared" si="158"/>
        <v>2.1351</v>
      </c>
    </row>
    <row r="1097" spans="1:25" ht="61" x14ac:dyDescent="0.2">
      <c r="A1097" s="46"/>
      <c r="B1097" s="2" t="s">
        <v>1109</v>
      </c>
      <c r="F1097" s="6">
        <v>3.3621513231857967</v>
      </c>
      <c r="G1097" s="1">
        <v>2.52</v>
      </c>
      <c r="H1097" s="7">
        <v>1.3341870330102368</v>
      </c>
      <c r="I1097" s="6" t="e">
        <v>#N/A</v>
      </c>
      <c r="J1097" s="1" t="e">
        <v>#N/A</v>
      </c>
      <c r="K1097" s="7" t="e">
        <v>#N/A</v>
      </c>
      <c r="M1097" s="1" t="s">
        <v>1465</v>
      </c>
      <c r="N1097" s="23" t="s">
        <v>1642</v>
      </c>
      <c r="O1097" s="2" t="s">
        <v>1468</v>
      </c>
      <c r="P1097" s="2" t="s">
        <v>1477</v>
      </c>
      <c r="Q1097" s="45">
        <v>3</v>
      </c>
      <c r="R1097" s="22">
        <f t="shared" si="151"/>
        <v>0</v>
      </c>
      <c r="S1097" s="22">
        <f t="shared" si="152"/>
        <v>0</v>
      </c>
      <c r="T1097" s="22" t="e">
        <f t="shared" si="153"/>
        <v>#N/A</v>
      </c>
      <c r="U1097" s="22" t="e">
        <f t="shared" si="154"/>
        <v>#N/A</v>
      </c>
      <c r="V1097" s="22">
        <f t="shared" si="155"/>
        <v>0</v>
      </c>
      <c r="W1097" s="22">
        <f t="shared" si="156"/>
        <v>1</v>
      </c>
      <c r="X1097" s="22" t="e">
        <f t="shared" si="157"/>
        <v>#N/A</v>
      </c>
      <c r="Y1097" s="22">
        <f t="shared" si="158"/>
        <v>2.52</v>
      </c>
    </row>
    <row r="1098" spans="1:25" x14ac:dyDescent="0.2">
      <c r="A1098" s="46"/>
      <c r="B1098" s="2" t="s">
        <v>1110</v>
      </c>
      <c r="F1098" s="6">
        <v>3.7644243710028231</v>
      </c>
      <c r="G1098" s="1">
        <v>2.8494999999999999</v>
      </c>
      <c r="H1098" s="7">
        <v>1.3210824253387694</v>
      </c>
      <c r="I1098" s="6">
        <v>2.6038000000000001</v>
      </c>
      <c r="J1098" s="1">
        <v>4.4229200000000004</v>
      </c>
      <c r="P1098" s="2" t="s">
        <v>1307</v>
      </c>
      <c r="Q1098" s="45">
        <f t="shared" si="150"/>
        <v>1</v>
      </c>
      <c r="R1098" s="22">
        <f t="shared" si="151"/>
        <v>0</v>
      </c>
      <c r="S1098" s="22">
        <f t="shared" si="152"/>
        <v>1</v>
      </c>
      <c r="T1098" s="22" t="e">
        <f t="shared" si="153"/>
        <v>#N/A</v>
      </c>
      <c r="U1098" s="22">
        <f t="shared" si="154"/>
        <v>2.8494999999999999</v>
      </c>
      <c r="V1098" s="22">
        <f t="shared" si="155"/>
        <v>0</v>
      </c>
      <c r="W1098" s="22">
        <f t="shared" si="156"/>
        <v>1</v>
      </c>
      <c r="X1098" s="22" t="e">
        <f t="shared" si="157"/>
        <v>#N/A</v>
      </c>
      <c r="Y1098" s="22">
        <f t="shared" si="158"/>
        <v>2.8494999999999999</v>
      </c>
    </row>
    <row r="1099" spans="1:25" x14ac:dyDescent="0.2">
      <c r="A1099" s="46"/>
      <c r="B1099" s="2" t="s">
        <v>1111</v>
      </c>
      <c r="F1099" s="6">
        <v>3.6128772456589222</v>
      </c>
      <c r="G1099" s="1">
        <v>2.7334000000000001</v>
      </c>
      <c r="H1099" s="7">
        <v>1.3217521203113054</v>
      </c>
      <c r="I1099" s="6">
        <v>2.9056000000000002</v>
      </c>
      <c r="J1099" s="1">
        <v>4.8297499999999998</v>
      </c>
      <c r="P1099" s="2" t="s">
        <v>1307</v>
      </c>
      <c r="Q1099" s="45">
        <f t="shared" si="150"/>
        <v>1</v>
      </c>
      <c r="R1099" s="22">
        <f t="shared" si="151"/>
        <v>0</v>
      </c>
      <c r="S1099" s="22">
        <f t="shared" si="152"/>
        <v>1</v>
      </c>
      <c r="T1099" s="22" t="e">
        <f t="shared" si="153"/>
        <v>#N/A</v>
      </c>
      <c r="U1099" s="22">
        <f t="shared" si="154"/>
        <v>2.7334000000000001</v>
      </c>
      <c r="V1099" s="22">
        <f t="shared" si="155"/>
        <v>0</v>
      </c>
      <c r="W1099" s="22">
        <f t="shared" si="156"/>
        <v>1</v>
      </c>
      <c r="X1099" s="22" t="e">
        <f t="shared" si="157"/>
        <v>#N/A</v>
      </c>
      <c r="Y1099" s="22">
        <f t="shared" si="158"/>
        <v>2.7334000000000001</v>
      </c>
    </row>
    <row r="1100" spans="1:25" ht="61" x14ac:dyDescent="0.2">
      <c r="A1100" s="46"/>
      <c r="B1100" s="2" t="s">
        <v>1112</v>
      </c>
      <c r="F1100" s="6">
        <v>3.6677628740146226</v>
      </c>
      <c r="G1100" s="1">
        <v>2.7366000000000001</v>
      </c>
      <c r="H1100" s="7">
        <v>1.3402626887431932</v>
      </c>
      <c r="I1100" s="6" t="e">
        <v>#N/A</v>
      </c>
      <c r="J1100" s="1" t="e">
        <v>#N/A</v>
      </c>
      <c r="K1100" s="7" t="e">
        <v>#N/A</v>
      </c>
      <c r="M1100" s="1" t="s">
        <v>1325</v>
      </c>
      <c r="N1100" s="23" t="s">
        <v>1643</v>
      </c>
      <c r="P1100" s="2" t="s">
        <v>1307</v>
      </c>
      <c r="Q1100" s="45">
        <v>3</v>
      </c>
      <c r="R1100" s="22">
        <f t="shared" si="151"/>
        <v>0</v>
      </c>
      <c r="S1100" s="22">
        <f t="shared" si="152"/>
        <v>1</v>
      </c>
      <c r="T1100" s="22" t="e">
        <f t="shared" si="153"/>
        <v>#N/A</v>
      </c>
      <c r="U1100" s="22">
        <f t="shared" si="154"/>
        <v>2.7366000000000001</v>
      </c>
      <c r="V1100" s="22">
        <f t="shared" si="155"/>
        <v>0</v>
      </c>
      <c r="W1100" s="22">
        <f t="shared" si="156"/>
        <v>1</v>
      </c>
      <c r="X1100" s="22" t="e">
        <f t="shared" si="157"/>
        <v>#N/A</v>
      </c>
      <c r="Y1100" s="22">
        <f t="shared" si="158"/>
        <v>2.7366000000000001</v>
      </c>
    </row>
    <row r="1101" spans="1:25" x14ac:dyDescent="0.2">
      <c r="A1101" s="46"/>
      <c r="B1101" s="2" t="s">
        <v>1113</v>
      </c>
      <c r="F1101" s="6">
        <v>3.4814402371719666</v>
      </c>
      <c r="G1101" s="1">
        <v>2.601</v>
      </c>
      <c r="H1101" s="7">
        <v>1.3385006678861848</v>
      </c>
      <c r="I1101" s="6">
        <v>5.0323000000000002</v>
      </c>
      <c r="J1101" s="1">
        <v>7.6965399999999997</v>
      </c>
      <c r="P1101" s="2" t="s">
        <v>1307</v>
      </c>
      <c r="Q1101" s="45">
        <f t="shared" si="150"/>
        <v>1</v>
      </c>
      <c r="R1101" s="22">
        <f t="shared" si="151"/>
        <v>0</v>
      </c>
      <c r="S1101" s="22">
        <f t="shared" si="152"/>
        <v>1</v>
      </c>
      <c r="T1101" s="22" t="e">
        <f t="shared" si="153"/>
        <v>#N/A</v>
      </c>
      <c r="U1101" s="22">
        <f t="shared" si="154"/>
        <v>2.601</v>
      </c>
      <c r="V1101" s="22">
        <f t="shared" si="155"/>
        <v>0</v>
      </c>
      <c r="W1101" s="22">
        <f t="shared" si="156"/>
        <v>1</v>
      </c>
      <c r="X1101" s="22" t="e">
        <f t="shared" si="157"/>
        <v>#N/A</v>
      </c>
      <c r="Y1101" s="22">
        <f t="shared" si="158"/>
        <v>2.601</v>
      </c>
    </row>
    <row r="1102" spans="1:25" x14ac:dyDescent="0.2">
      <c r="A1102" s="46"/>
      <c r="B1102" s="2" t="s">
        <v>1114</v>
      </c>
      <c r="F1102" s="6">
        <v>2.6947839431019327</v>
      </c>
      <c r="G1102" s="1">
        <v>1.9999499999999999</v>
      </c>
      <c r="H1102" s="7">
        <v>1.3474256571923962</v>
      </c>
      <c r="I1102" s="6">
        <v>1.0851</v>
      </c>
      <c r="J1102" s="1">
        <v>2.3757100000000002</v>
      </c>
      <c r="P1102" s="2" t="s">
        <v>1307</v>
      </c>
      <c r="Q1102" s="45">
        <f t="shared" si="150"/>
        <v>1</v>
      </c>
      <c r="R1102" s="22">
        <f t="shared" si="151"/>
        <v>0</v>
      </c>
      <c r="S1102" s="22">
        <f t="shared" si="152"/>
        <v>1</v>
      </c>
      <c r="T1102" s="22" t="e">
        <f t="shared" si="153"/>
        <v>#N/A</v>
      </c>
      <c r="U1102" s="22">
        <f t="shared" si="154"/>
        <v>1.9999499999999999</v>
      </c>
      <c r="V1102" s="22">
        <f t="shared" si="155"/>
        <v>0</v>
      </c>
      <c r="W1102" s="22">
        <f t="shared" si="156"/>
        <v>1</v>
      </c>
      <c r="X1102" s="22" t="e">
        <f t="shared" si="157"/>
        <v>#N/A</v>
      </c>
      <c r="Y1102" s="22">
        <f t="shared" si="158"/>
        <v>1.9999499999999999</v>
      </c>
    </row>
    <row r="1103" spans="1:25" ht="48" x14ac:dyDescent="0.2">
      <c r="A1103" s="46"/>
      <c r="B1103" s="2" t="s">
        <v>1115</v>
      </c>
      <c r="F1103" s="6">
        <v>2.6375082938258223</v>
      </c>
      <c r="G1103" s="1">
        <v>1.92</v>
      </c>
      <c r="H1103" s="7">
        <v>1.3737022363676159</v>
      </c>
      <c r="I1103" s="6" t="e">
        <v>#N/A</v>
      </c>
      <c r="J1103" s="1" t="e">
        <v>#N/A</v>
      </c>
      <c r="K1103" s="7" t="e">
        <v>#N/A</v>
      </c>
      <c r="M1103" s="1" t="s">
        <v>1349</v>
      </c>
      <c r="N1103" s="23" t="s">
        <v>1644</v>
      </c>
      <c r="O1103" s="2" t="s">
        <v>1369</v>
      </c>
      <c r="P1103" s="2" t="s">
        <v>1369</v>
      </c>
      <c r="Q1103" s="45">
        <v>3</v>
      </c>
      <c r="R1103" s="22">
        <f t="shared" si="151"/>
        <v>1</v>
      </c>
      <c r="S1103" s="22">
        <f t="shared" si="152"/>
        <v>0</v>
      </c>
      <c r="T1103" s="22">
        <f t="shared" si="153"/>
        <v>1.92</v>
      </c>
      <c r="U1103" s="22" t="e">
        <f t="shared" si="154"/>
        <v>#N/A</v>
      </c>
      <c r="V1103" s="22">
        <f t="shared" si="155"/>
        <v>1</v>
      </c>
      <c r="W1103" s="22">
        <f t="shared" si="156"/>
        <v>0</v>
      </c>
      <c r="X1103" s="22">
        <f t="shared" si="157"/>
        <v>1.92</v>
      </c>
      <c r="Y1103" s="22" t="e">
        <f t="shared" si="158"/>
        <v>#N/A</v>
      </c>
    </row>
    <row r="1104" spans="1:25" ht="61" x14ac:dyDescent="0.2">
      <c r="A1104" s="46"/>
      <c r="B1104" s="2" t="s">
        <v>1116</v>
      </c>
      <c r="F1104" s="6">
        <v>3.3984259010606661</v>
      </c>
      <c r="G1104" s="1">
        <v>2.5379999999999998</v>
      </c>
      <c r="H1104" s="7">
        <v>1.3390172975022325</v>
      </c>
      <c r="I1104" s="6" t="e">
        <v>#N/A</v>
      </c>
      <c r="J1104" s="1" t="e">
        <v>#N/A</v>
      </c>
      <c r="K1104" s="7" t="e">
        <v>#N/A</v>
      </c>
      <c r="M1104" s="1" t="s">
        <v>1465</v>
      </c>
      <c r="N1104" s="23" t="s">
        <v>1642</v>
      </c>
      <c r="O1104" s="2" t="s">
        <v>1468</v>
      </c>
      <c r="P1104" s="2" t="s">
        <v>1477</v>
      </c>
      <c r="Q1104" s="45">
        <v>3</v>
      </c>
      <c r="R1104" s="22">
        <f t="shared" si="151"/>
        <v>0</v>
      </c>
      <c r="S1104" s="22">
        <f t="shared" si="152"/>
        <v>0</v>
      </c>
      <c r="T1104" s="22" t="e">
        <f t="shared" si="153"/>
        <v>#N/A</v>
      </c>
      <c r="U1104" s="22" t="e">
        <f t="shared" si="154"/>
        <v>#N/A</v>
      </c>
      <c r="V1104" s="22">
        <f t="shared" si="155"/>
        <v>0</v>
      </c>
      <c r="W1104" s="22">
        <f t="shared" si="156"/>
        <v>1</v>
      </c>
      <c r="X1104" s="22" t="e">
        <f t="shared" si="157"/>
        <v>#N/A</v>
      </c>
      <c r="Y1104" s="22">
        <f t="shared" si="158"/>
        <v>2.5379999999999998</v>
      </c>
    </row>
    <row r="1105" spans="1:25" ht="61" x14ac:dyDescent="0.2">
      <c r="A1105" s="46"/>
      <c r="B1105" s="2" t="s">
        <v>1117</v>
      </c>
      <c r="F1105" s="6">
        <v>3.3101789747685855</v>
      </c>
      <c r="G1105" s="1">
        <v>2.4950000000000001</v>
      </c>
      <c r="H1105" s="7">
        <v>1.3267250399874089</v>
      </c>
      <c r="I1105" s="6" t="e">
        <v>#N/A</v>
      </c>
      <c r="J1105" s="1" t="e">
        <v>#N/A</v>
      </c>
      <c r="K1105" s="7" t="e">
        <v>#N/A</v>
      </c>
      <c r="M1105" s="1" t="s">
        <v>1465</v>
      </c>
      <c r="N1105" s="23" t="s">
        <v>1642</v>
      </c>
      <c r="O1105" s="2" t="s">
        <v>1468</v>
      </c>
      <c r="P1105" s="2" t="s">
        <v>1477</v>
      </c>
      <c r="Q1105" s="45">
        <v>3</v>
      </c>
      <c r="R1105" s="22">
        <f t="shared" si="151"/>
        <v>0</v>
      </c>
      <c r="S1105" s="22">
        <f t="shared" si="152"/>
        <v>0</v>
      </c>
      <c r="T1105" s="22" t="e">
        <f t="shared" si="153"/>
        <v>#N/A</v>
      </c>
      <c r="U1105" s="22" t="e">
        <f t="shared" si="154"/>
        <v>#N/A</v>
      </c>
      <c r="V1105" s="22">
        <f t="shared" si="155"/>
        <v>0</v>
      </c>
      <c r="W1105" s="22">
        <f t="shared" si="156"/>
        <v>1</v>
      </c>
      <c r="X1105" s="22" t="e">
        <f t="shared" si="157"/>
        <v>#N/A</v>
      </c>
      <c r="Y1105" s="22">
        <f t="shared" si="158"/>
        <v>2.4950000000000001</v>
      </c>
    </row>
    <row r="1106" spans="1:25" ht="61" x14ac:dyDescent="0.2">
      <c r="A1106" s="46"/>
      <c r="B1106" s="2" t="s">
        <v>1118</v>
      </c>
      <c r="F1106" s="6">
        <v>3.3361297936381313</v>
      </c>
      <c r="G1106" s="1">
        <v>2.5019999999999998</v>
      </c>
      <c r="H1106" s="7">
        <v>1.3333852092878224</v>
      </c>
      <c r="I1106" s="6" t="e">
        <v>#N/A</v>
      </c>
      <c r="J1106" s="1" t="e">
        <v>#N/A</v>
      </c>
      <c r="K1106" s="7" t="e">
        <v>#N/A</v>
      </c>
      <c r="M1106" s="1" t="s">
        <v>1465</v>
      </c>
      <c r="N1106" s="23" t="s">
        <v>1642</v>
      </c>
      <c r="O1106" s="2" t="s">
        <v>1468</v>
      </c>
      <c r="P1106" s="2" t="s">
        <v>1477</v>
      </c>
      <c r="Q1106" s="45">
        <v>3</v>
      </c>
      <c r="R1106" s="22">
        <f t="shared" si="151"/>
        <v>0</v>
      </c>
      <c r="S1106" s="22">
        <f t="shared" si="152"/>
        <v>0</v>
      </c>
      <c r="T1106" s="22" t="e">
        <f t="shared" si="153"/>
        <v>#N/A</v>
      </c>
      <c r="U1106" s="22" t="e">
        <f t="shared" si="154"/>
        <v>#N/A</v>
      </c>
      <c r="V1106" s="22">
        <f t="shared" si="155"/>
        <v>0</v>
      </c>
      <c r="W1106" s="22">
        <f t="shared" si="156"/>
        <v>1</v>
      </c>
      <c r="X1106" s="22" t="e">
        <f t="shared" si="157"/>
        <v>#N/A</v>
      </c>
      <c r="Y1106" s="22">
        <f t="shared" si="158"/>
        <v>2.5019999999999998</v>
      </c>
    </row>
    <row r="1107" spans="1:25" x14ac:dyDescent="0.2">
      <c r="A1107" s="46"/>
      <c r="B1107" s="2" t="s">
        <v>1119</v>
      </c>
      <c r="F1107" s="6">
        <v>2.7435036003256861</v>
      </c>
      <c r="G1107" s="1">
        <v>2.0560999999999998</v>
      </c>
      <c r="H1107" s="7">
        <v>1.334324011636441</v>
      </c>
      <c r="I1107" s="6">
        <v>1.4462999999999999</v>
      </c>
      <c r="J1107" s="1">
        <v>2.8626100000000001</v>
      </c>
      <c r="P1107" s="2" t="s">
        <v>1307</v>
      </c>
      <c r="Q1107" s="45">
        <f t="shared" si="150"/>
        <v>1</v>
      </c>
      <c r="R1107" s="22">
        <f t="shared" si="151"/>
        <v>0</v>
      </c>
      <c r="S1107" s="22">
        <f t="shared" si="152"/>
        <v>1</v>
      </c>
      <c r="T1107" s="22" t="e">
        <f t="shared" si="153"/>
        <v>#N/A</v>
      </c>
      <c r="U1107" s="22">
        <f t="shared" si="154"/>
        <v>2.0560999999999998</v>
      </c>
      <c r="V1107" s="22">
        <f t="shared" si="155"/>
        <v>0</v>
      </c>
      <c r="W1107" s="22">
        <f t="shared" si="156"/>
        <v>1</v>
      </c>
      <c r="X1107" s="22" t="e">
        <f t="shared" si="157"/>
        <v>#N/A</v>
      </c>
      <c r="Y1107" s="22">
        <f t="shared" si="158"/>
        <v>2.0560999999999998</v>
      </c>
    </row>
    <row r="1108" spans="1:25" x14ac:dyDescent="0.2">
      <c r="A1108" s="46" t="s">
        <v>1120</v>
      </c>
      <c r="B1108" s="2" t="s">
        <v>1121</v>
      </c>
      <c r="F1108" s="6">
        <v>3.1091485168772497</v>
      </c>
      <c r="G1108" s="1">
        <v>2.5430000000000001</v>
      </c>
      <c r="H1108" s="7">
        <v>1.2226301678636451</v>
      </c>
      <c r="I1108" s="6" t="e">
        <v>#N/A</v>
      </c>
      <c r="J1108" s="1" t="e">
        <v>#N/A</v>
      </c>
      <c r="K1108" s="7" t="e">
        <v>#N/A</v>
      </c>
      <c r="L1108" s="6" t="s">
        <v>1324</v>
      </c>
      <c r="O1108" s="2" t="s">
        <v>1307</v>
      </c>
      <c r="P1108" s="2" t="s">
        <v>1307</v>
      </c>
      <c r="Q1108" s="45">
        <v>2</v>
      </c>
      <c r="R1108" s="22">
        <f t="shared" si="151"/>
        <v>0</v>
      </c>
      <c r="S1108" s="22">
        <f t="shared" si="152"/>
        <v>1</v>
      </c>
      <c r="T1108" s="22" t="e">
        <f t="shared" si="153"/>
        <v>#N/A</v>
      </c>
      <c r="U1108" s="22">
        <f t="shared" si="154"/>
        <v>2.5430000000000001</v>
      </c>
      <c r="V1108" s="22">
        <f t="shared" si="155"/>
        <v>0</v>
      </c>
      <c r="W1108" s="22">
        <f t="shared" si="156"/>
        <v>1</v>
      </c>
      <c r="X1108" s="22" t="e">
        <f t="shared" si="157"/>
        <v>#N/A</v>
      </c>
      <c r="Y1108" s="22">
        <f t="shared" si="158"/>
        <v>2.5430000000000001</v>
      </c>
    </row>
    <row r="1109" spans="1:25" x14ac:dyDescent="0.2">
      <c r="A1109" s="46"/>
      <c r="B1109" s="2" t="s">
        <v>1120</v>
      </c>
      <c r="F1109" s="6">
        <v>3.5426756844227225</v>
      </c>
      <c r="G1109" s="1">
        <v>3.15</v>
      </c>
      <c r="H1109" s="7">
        <v>1.1246589474357849</v>
      </c>
      <c r="I1109" s="6">
        <v>0</v>
      </c>
      <c r="J1109" s="1">
        <v>0</v>
      </c>
      <c r="K1109" s="7" t="s">
        <v>11</v>
      </c>
      <c r="L1109" s="6" t="s">
        <v>1324</v>
      </c>
      <c r="O1109" s="2" t="s">
        <v>1307</v>
      </c>
      <c r="P1109" s="2" t="s">
        <v>1307</v>
      </c>
      <c r="Q1109" s="45">
        <v>2</v>
      </c>
      <c r="R1109" s="22">
        <f t="shared" si="151"/>
        <v>0</v>
      </c>
      <c r="S1109" s="22">
        <f t="shared" si="152"/>
        <v>1</v>
      </c>
      <c r="T1109" s="22" t="e">
        <f t="shared" si="153"/>
        <v>#N/A</v>
      </c>
      <c r="U1109" s="22">
        <f t="shared" si="154"/>
        <v>3.15</v>
      </c>
      <c r="V1109" s="22">
        <f t="shared" si="155"/>
        <v>0</v>
      </c>
      <c r="W1109" s="22">
        <f t="shared" si="156"/>
        <v>1</v>
      </c>
      <c r="X1109" s="22" t="e">
        <f t="shared" si="157"/>
        <v>#N/A</v>
      </c>
      <c r="Y1109" s="22">
        <f t="shared" si="158"/>
        <v>3.15</v>
      </c>
    </row>
    <row r="1110" spans="1:25" ht="45" x14ac:dyDescent="0.2">
      <c r="A1110" s="46"/>
      <c r="B1110" s="2" t="s">
        <v>1122</v>
      </c>
      <c r="F1110" s="6">
        <v>2.9033804435519643</v>
      </c>
      <c r="G1110" s="1">
        <v>2.3252999999999999</v>
      </c>
      <c r="H1110" s="7">
        <v>1.2486046718926438</v>
      </c>
      <c r="I1110" s="6" t="e">
        <v>#N/A</v>
      </c>
      <c r="J1110" s="1" t="e">
        <v>#N/A</v>
      </c>
      <c r="K1110" s="7" t="e">
        <v>#N/A</v>
      </c>
      <c r="M1110" s="1" t="s">
        <v>1466</v>
      </c>
      <c r="N1110" s="23" t="s">
        <v>1645</v>
      </c>
      <c r="P1110" s="2" t="s">
        <v>1307</v>
      </c>
      <c r="Q1110" s="45">
        <v>3</v>
      </c>
      <c r="R1110" s="22">
        <f t="shared" si="151"/>
        <v>0</v>
      </c>
      <c r="S1110" s="22">
        <f t="shared" si="152"/>
        <v>1</v>
      </c>
      <c r="T1110" s="22" t="e">
        <f t="shared" si="153"/>
        <v>#N/A</v>
      </c>
      <c r="U1110" s="22">
        <f t="shared" si="154"/>
        <v>2.3252999999999999</v>
      </c>
      <c r="V1110" s="22">
        <f t="shared" si="155"/>
        <v>0</v>
      </c>
      <c r="W1110" s="22">
        <f t="shared" si="156"/>
        <v>1</v>
      </c>
      <c r="X1110" s="22" t="e">
        <f t="shared" si="157"/>
        <v>#N/A</v>
      </c>
      <c r="Y1110" s="22">
        <f t="shared" si="158"/>
        <v>2.3252999999999999</v>
      </c>
    </row>
    <row r="1111" spans="1:25" ht="45" x14ac:dyDescent="0.2">
      <c r="A1111" s="46"/>
      <c r="B1111" s="2" t="s">
        <v>1123</v>
      </c>
      <c r="F1111" s="6">
        <v>2.8651966773678903</v>
      </c>
      <c r="G1111" s="1">
        <v>2.2884699999999998</v>
      </c>
      <c r="H1111" s="7">
        <v>1.2520140868649756</v>
      </c>
      <c r="I1111" s="6" t="e">
        <v>#N/A</v>
      </c>
      <c r="J1111" s="1" t="e">
        <v>#N/A</v>
      </c>
      <c r="K1111" s="7" t="e">
        <v>#N/A</v>
      </c>
      <c r="M1111" s="1" t="s">
        <v>1466</v>
      </c>
      <c r="N1111" s="23" t="s">
        <v>1646</v>
      </c>
      <c r="P1111" s="2" t="s">
        <v>1307</v>
      </c>
      <c r="Q1111" s="45">
        <v>3</v>
      </c>
      <c r="R1111" s="22">
        <f t="shared" si="151"/>
        <v>0</v>
      </c>
      <c r="S1111" s="22">
        <f t="shared" si="152"/>
        <v>1</v>
      </c>
      <c r="T1111" s="22" t="e">
        <f t="shared" si="153"/>
        <v>#N/A</v>
      </c>
      <c r="U1111" s="22">
        <f t="shared" si="154"/>
        <v>2.2884699999999998</v>
      </c>
      <c r="V1111" s="22">
        <f t="shared" si="155"/>
        <v>0</v>
      </c>
      <c r="W1111" s="22">
        <f t="shared" si="156"/>
        <v>1</v>
      </c>
      <c r="X1111" s="22" t="e">
        <f t="shared" si="157"/>
        <v>#N/A</v>
      </c>
      <c r="Y1111" s="22">
        <f t="shared" si="158"/>
        <v>2.2884699999999998</v>
      </c>
    </row>
    <row r="1112" spans="1:25" x14ac:dyDescent="0.2">
      <c r="A1112" s="46" t="s">
        <v>1124</v>
      </c>
      <c r="B1112" s="2" t="s">
        <v>1125</v>
      </c>
      <c r="F1112" s="6">
        <v>2.7534738059404162</v>
      </c>
      <c r="G1112" s="1">
        <v>2.2909999999999999</v>
      </c>
      <c r="H1112" s="7">
        <v>1.2018654761852539</v>
      </c>
      <c r="I1112" s="6" t="e">
        <v>#N/A</v>
      </c>
      <c r="J1112" s="1" t="e">
        <v>#N/A</v>
      </c>
      <c r="K1112" s="7" t="e">
        <v>#N/A</v>
      </c>
      <c r="P1112" s="2" t="s">
        <v>1477</v>
      </c>
      <c r="Q1112" s="45">
        <v>4</v>
      </c>
      <c r="R1112" s="22">
        <f t="shared" si="151"/>
        <v>0</v>
      </c>
      <c r="S1112" s="22">
        <f t="shared" si="152"/>
        <v>0</v>
      </c>
      <c r="T1112" s="22" t="e">
        <f t="shared" si="153"/>
        <v>#N/A</v>
      </c>
      <c r="U1112" s="22" t="e">
        <f t="shared" si="154"/>
        <v>#N/A</v>
      </c>
      <c r="V1112" s="22">
        <f t="shared" si="155"/>
        <v>0</v>
      </c>
      <c r="W1112" s="22">
        <f t="shared" si="156"/>
        <v>1</v>
      </c>
      <c r="X1112" s="22" t="e">
        <f t="shared" si="157"/>
        <v>#N/A</v>
      </c>
      <c r="Y1112" s="22">
        <f t="shared" si="158"/>
        <v>2.2909999999999999</v>
      </c>
    </row>
    <row r="1113" spans="1:25" x14ac:dyDescent="0.2">
      <c r="A1113" s="46"/>
      <c r="B1113" s="2" t="s">
        <v>1126</v>
      </c>
      <c r="F1113" s="6">
        <v>2.6657925650732843</v>
      </c>
      <c r="G1113" s="1">
        <v>2.0449999999999999</v>
      </c>
      <c r="H1113" s="7">
        <v>1.3035660464906036</v>
      </c>
      <c r="I1113" s="6">
        <v>2.9613</v>
      </c>
      <c r="J1113" s="1">
        <v>4.9048299999999996</v>
      </c>
      <c r="P1113" s="2" t="s">
        <v>1307</v>
      </c>
      <c r="Q1113" s="45">
        <f t="shared" si="150"/>
        <v>1</v>
      </c>
      <c r="R1113" s="22">
        <f t="shared" si="151"/>
        <v>0</v>
      </c>
      <c r="S1113" s="22">
        <f t="shared" si="152"/>
        <v>1</v>
      </c>
      <c r="T1113" s="22" t="e">
        <f t="shared" si="153"/>
        <v>#N/A</v>
      </c>
      <c r="U1113" s="22">
        <f t="shared" si="154"/>
        <v>2.0449999999999999</v>
      </c>
      <c r="V1113" s="22">
        <f t="shared" si="155"/>
        <v>0</v>
      </c>
      <c r="W1113" s="22">
        <f t="shared" si="156"/>
        <v>1</v>
      </c>
      <c r="X1113" s="22" t="e">
        <f t="shared" si="157"/>
        <v>#N/A</v>
      </c>
      <c r="Y1113" s="22">
        <f t="shared" si="158"/>
        <v>2.0449999999999999</v>
      </c>
    </row>
    <row r="1114" spans="1:25" x14ac:dyDescent="0.2">
      <c r="A1114" s="46"/>
      <c r="B1114" s="2" t="s">
        <v>1127</v>
      </c>
      <c r="F1114" s="6">
        <v>2.6491755557154004</v>
      </c>
      <c r="G1114" s="1">
        <v>2.0070000000000001</v>
      </c>
      <c r="H1114" s="7">
        <v>1.3199678902418537</v>
      </c>
      <c r="I1114" s="6">
        <v>3.0225</v>
      </c>
      <c r="J1114" s="1">
        <v>4.98733</v>
      </c>
      <c r="P1114" s="2" t="s">
        <v>1307</v>
      </c>
      <c r="Q1114" s="45">
        <f t="shared" si="150"/>
        <v>1</v>
      </c>
      <c r="R1114" s="22">
        <f t="shared" si="151"/>
        <v>0</v>
      </c>
      <c r="S1114" s="22">
        <f t="shared" si="152"/>
        <v>1</v>
      </c>
      <c r="T1114" s="22" t="e">
        <f t="shared" si="153"/>
        <v>#N/A</v>
      </c>
      <c r="U1114" s="22">
        <f t="shared" si="154"/>
        <v>2.0070000000000001</v>
      </c>
      <c r="V1114" s="22">
        <f t="shared" si="155"/>
        <v>0</v>
      </c>
      <c r="W1114" s="22">
        <f t="shared" si="156"/>
        <v>1</v>
      </c>
      <c r="X1114" s="22" t="e">
        <f t="shared" si="157"/>
        <v>#N/A</v>
      </c>
      <c r="Y1114" s="22">
        <f t="shared" si="158"/>
        <v>2.0070000000000001</v>
      </c>
    </row>
    <row r="1115" spans="1:25" x14ac:dyDescent="0.2">
      <c r="A1115" s="46"/>
      <c r="B1115" s="2" t="s">
        <v>1128</v>
      </c>
      <c r="F1115" s="6">
        <v>3.0437411396174938</v>
      </c>
      <c r="G1115" s="1">
        <v>2.528</v>
      </c>
      <c r="H1115" s="7">
        <v>1.2040115267474263</v>
      </c>
      <c r="I1115" s="6" t="e">
        <v>#N/A</v>
      </c>
      <c r="J1115" s="1" t="e">
        <v>#N/A</v>
      </c>
      <c r="K1115" s="7" t="e">
        <v>#N/A</v>
      </c>
      <c r="P1115" s="2" t="s">
        <v>1478</v>
      </c>
      <c r="Q1115" s="45">
        <v>4</v>
      </c>
      <c r="R1115" s="22">
        <f t="shared" si="151"/>
        <v>0</v>
      </c>
      <c r="S1115" s="22">
        <f t="shared" si="152"/>
        <v>0</v>
      </c>
      <c r="T1115" s="22" t="e">
        <f t="shared" si="153"/>
        <v>#N/A</v>
      </c>
      <c r="U1115" s="22" t="e">
        <f t="shared" si="154"/>
        <v>#N/A</v>
      </c>
      <c r="V1115" s="22">
        <f t="shared" si="155"/>
        <v>1</v>
      </c>
      <c r="W1115" s="22">
        <f t="shared" si="156"/>
        <v>0</v>
      </c>
      <c r="X1115" s="22">
        <f t="shared" si="157"/>
        <v>2.528</v>
      </c>
      <c r="Y1115" s="22" t="e">
        <f t="shared" si="158"/>
        <v>#N/A</v>
      </c>
    </row>
    <row r="1116" spans="1:25" x14ac:dyDescent="0.2">
      <c r="A1116" s="46" t="s">
        <v>1129</v>
      </c>
      <c r="B1116" s="2" t="s">
        <v>1129</v>
      </c>
      <c r="F1116" s="6">
        <v>2.8859149060566565</v>
      </c>
      <c r="G1116" s="1">
        <v>3.173</v>
      </c>
      <c r="H1116" s="7">
        <v>0.90952250427250436</v>
      </c>
      <c r="I1116" s="6">
        <v>0</v>
      </c>
      <c r="J1116" s="1">
        <v>0</v>
      </c>
      <c r="K1116" s="7" t="s">
        <v>11</v>
      </c>
      <c r="P1116" s="2" t="s">
        <v>1478</v>
      </c>
      <c r="Q1116" s="45">
        <v>4</v>
      </c>
      <c r="R1116" s="22">
        <f t="shared" si="151"/>
        <v>0</v>
      </c>
      <c r="S1116" s="22">
        <f t="shared" si="152"/>
        <v>0</v>
      </c>
      <c r="T1116" s="22" t="e">
        <f t="shared" si="153"/>
        <v>#N/A</v>
      </c>
      <c r="U1116" s="22" t="e">
        <f t="shared" si="154"/>
        <v>#N/A</v>
      </c>
      <c r="V1116" s="22">
        <f t="shared" si="155"/>
        <v>1</v>
      </c>
      <c r="W1116" s="22">
        <f t="shared" si="156"/>
        <v>0</v>
      </c>
      <c r="X1116" s="22">
        <f t="shared" si="157"/>
        <v>3.173</v>
      </c>
      <c r="Y1116" s="22" t="e">
        <f t="shared" si="158"/>
        <v>#N/A</v>
      </c>
    </row>
    <row r="1117" spans="1:25" x14ac:dyDescent="0.2">
      <c r="A1117" s="46"/>
      <c r="B1117" s="2" t="s">
        <v>1130</v>
      </c>
      <c r="F1117" s="6">
        <v>2.9086837444108635</v>
      </c>
      <c r="G1117" s="1">
        <v>2.9929999999999999</v>
      </c>
      <c r="H1117" s="7">
        <v>0.97182884878411746</v>
      </c>
      <c r="I1117" s="6" t="e">
        <v>#N/A</v>
      </c>
      <c r="J1117" s="1" t="e">
        <v>#N/A</v>
      </c>
      <c r="K1117" s="7" t="e">
        <v>#N/A</v>
      </c>
      <c r="P1117" s="2" t="s">
        <v>1478</v>
      </c>
      <c r="Q1117" s="45">
        <v>4</v>
      </c>
      <c r="R1117" s="22">
        <f t="shared" si="151"/>
        <v>0</v>
      </c>
      <c r="S1117" s="22">
        <f t="shared" si="152"/>
        <v>0</v>
      </c>
      <c r="T1117" s="22" t="e">
        <f t="shared" si="153"/>
        <v>#N/A</v>
      </c>
      <c r="U1117" s="22" t="e">
        <f t="shared" si="154"/>
        <v>#N/A</v>
      </c>
      <c r="V1117" s="22">
        <f t="shared" si="155"/>
        <v>1</v>
      </c>
      <c r="W1117" s="22">
        <f t="shared" si="156"/>
        <v>0</v>
      </c>
      <c r="X1117" s="22">
        <f t="shared" si="157"/>
        <v>2.9929999999999999</v>
      </c>
      <c r="Y1117" s="22" t="e">
        <f t="shared" si="158"/>
        <v>#N/A</v>
      </c>
    </row>
    <row r="1118" spans="1:25" x14ac:dyDescent="0.2">
      <c r="A1118" s="46" t="s">
        <v>1131</v>
      </c>
      <c r="B1118" s="2" t="s">
        <v>1132</v>
      </c>
      <c r="F1118" s="6">
        <v>2.8907939428468437</v>
      </c>
      <c r="G1118" s="1">
        <v>3.0430000000000001</v>
      </c>
      <c r="H1118" s="7">
        <v>0.94998157832627128</v>
      </c>
      <c r="I1118" s="6" t="e">
        <v>#N/A</v>
      </c>
      <c r="J1118" s="1" t="e">
        <v>#N/A</v>
      </c>
      <c r="K1118" s="7" t="e">
        <v>#N/A</v>
      </c>
      <c r="P1118" s="2" t="s">
        <v>1478</v>
      </c>
      <c r="Q1118" s="45">
        <v>4</v>
      </c>
      <c r="R1118" s="22">
        <f t="shared" si="151"/>
        <v>0</v>
      </c>
      <c r="S1118" s="22">
        <f t="shared" si="152"/>
        <v>0</v>
      </c>
      <c r="T1118" s="22" t="e">
        <f t="shared" si="153"/>
        <v>#N/A</v>
      </c>
      <c r="U1118" s="22" t="e">
        <f t="shared" si="154"/>
        <v>#N/A</v>
      </c>
      <c r="V1118" s="22">
        <f t="shared" si="155"/>
        <v>1</v>
      </c>
      <c r="W1118" s="22">
        <f t="shared" si="156"/>
        <v>0</v>
      </c>
      <c r="X1118" s="22">
        <f t="shared" si="157"/>
        <v>3.0430000000000001</v>
      </c>
      <c r="Y1118" s="22" t="e">
        <f t="shared" si="158"/>
        <v>#N/A</v>
      </c>
    </row>
    <row r="1119" spans="1:25" x14ac:dyDescent="0.2">
      <c r="A1119" s="46"/>
      <c r="B1119" s="2" t="s">
        <v>1133</v>
      </c>
      <c r="F1119" s="6">
        <v>2.8926324204779288</v>
      </c>
      <c r="G1119" s="1">
        <v>3.044</v>
      </c>
      <c r="H1119" s="7">
        <v>0.9502734627062841</v>
      </c>
      <c r="I1119" s="6" t="e">
        <v>#N/A</v>
      </c>
      <c r="J1119" s="1" t="e">
        <v>#N/A</v>
      </c>
      <c r="K1119" s="7" t="e">
        <v>#N/A</v>
      </c>
      <c r="P1119" s="2" t="s">
        <v>1478</v>
      </c>
      <c r="Q1119" s="45">
        <v>4</v>
      </c>
      <c r="R1119" s="22">
        <f t="shared" si="151"/>
        <v>0</v>
      </c>
      <c r="S1119" s="22">
        <f t="shared" si="152"/>
        <v>0</v>
      </c>
      <c r="T1119" s="22" t="e">
        <f t="shared" si="153"/>
        <v>#N/A</v>
      </c>
      <c r="U1119" s="22" t="e">
        <f t="shared" si="154"/>
        <v>#N/A</v>
      </c>
      <c r="V1119" s="22">
        <f t="shared" si="155"/>
        <v>1</v>
      </c>
      <c r="W1119" s="22">
        <f t="shared" si="156"/>
        <v>0</v>
      </c>
      <c r="X1119" s="22">
        <f t="shared" si="157"/>
        <v>3.044</v>
      </c>
      <c r="Y1119" s="22" t="e">
        <f t="shared" si="158"/>
        <v>#N/A</v>
      </c>
    </row>
    <row r="1120" spans="1:25" x14ac:dyDescent="0.2">
      <c r="A1120" s="46"/>
      <c r="B1120" s="2" t="s">
        <v>1134</v>
      </c>
      <c r="F1120" s="6">
        <v>3.0228814895724909</v>
      </c>
      <c r="G1120" s="1">
        <v>2.3249</v>
      </c>
      <c r="H1120" s="7">
        <v>1.3002200049776296</v>
      </c>
      <c r="I1120" s="6" t="e">
        <v>#N/A</v>
      </c>
      <c r="J1120" s="1" t="e">
        <v>#N/A</v>
      </c>
      <c r="K1120" s="7" t="e">
        <v>#N/A</v>
      </c>
      <c r="P1120" s="2" t="s">
        <v>1477</v>
      </c>
      <c r="Q1120" s="45">
        <v>4</v>
      </c>
      <c r="R1120" s="22">
        <f t="shared" si="151"/>
        <v>0</v>
      </c>
      <c r="S1120" s="22">
        <f t="shared" si="152"/>
        <v>0</v>
      </c>
      <c r="T1120" s="22" t="e">
        <f t="shared" si="153"/>
        <v>#N/A</v>
      </c>
      <c r="U1120" s="22" t="e">
        <f t="shared" si="154"/>
        <v>#N/A</v>
      </c>
      <c r="V1120" s="22">
        <f t="shared" si="155"/>
        <v>0</v>
      </c>
      <c r="W1120" s="22">
        <f t="shared" si="156"/>
        <v>1</v>
      </c>
      <c r="X1120" s="22" t="e">
        <f t="shared" si="157"/>
        <v>#N/A</v>
      </c>
      <c r="Y1120" s="22">
        <f t="shared" si="158"/>
        <v>2.3249</v>
      </c>
    </row>
    <row r="1121" spans="1:25" x14ac:dyDescent="0.2">
      <c r="A1121" s="52" t="s">
        <v>1135</v>
      </c>
      <c r="B1121" s="2" t="s">
        <v>1136</v>
      </c>
      <c r="F1121" s="6">
        <v>2.8288655309505257</v>
      </c>
      <c r="G1121" s="1">
        <v>2.3318599999999998</v>
      </c>
      <c r="H1121" s="7">
        <v>1.2131369511679628</v>
      </c>
      <c r="I1121" s="6" t="e">
        <v>#N/A</v>
      </c>
      <c r="J1121" s="1" t="e">
        <v>#N/A</v>
      </c>
      <c r="K1121" s="7" t="e">
        <v>#N/A</v>
      </c>
      <c r="P1121" s="2" t="s">
        <v>1477</v>
      </c>
      <c r="Q1121" s="45">
        <v>4</v>
      </c>
      <c r="R1121" s="22">
        <f t="shared" si="151"/>
        <v>0</v>
      </c>
      <c r="S1121" s="22">
        <f t="shared" si="152"/>
        <v>0</v>
      </c>
      <c r="T1121" s="22" t="e">
        <f t="shared" si="153"/>
        <v>#N/A</v>
      </c>
      <c r="U1121" s="22" t="e">
        <f t="shared" si="154"/>
        <v>#N/A</v>
      </c>
      <c r="V1121" s="22">
        <f t="shared" si="155"/>
        <v>0</v>
      </c>
      <c r="W1121" s="22">
        <f t="shared" si="156"/>
        <v>1</v>
      </c>
      <c r="X1121" s="22" t="e">
        <f t="shared" si="157"/>
        <v>#N/A</v>
      </c>
      <c r="Y1121" s="22">
        <f t="shared" si="158"/>
        <v>2.3318599999999998</v>
      </c>
    </row>
    <row r="1122" spans="1:25" x14ac:dyDescent="0.2">
      <c r="A1122" s="52"/>
      <c r="B1122" s="2" t="s">
        <v>1137</v>
      </c>
      <c r="F1122" s="6">
        <v>2.8294135387059454</v>
      </c>
      <c r="G1122" s="1">
        <v>2.3415400000000002</v>
      </c>
      <c r="H1122" s="7">
        <v>1.208355842183326</v>
      </c>
      <c r="I1122" s="6" t="e">
        <v>#N/A</v>
      </c>
      <c r="J1122" s="1" t="e">
        <v>#N/A</v>
      </c>
      <c r="K1122" s="7" t="e">
        <v>#N/A</v>
      </c>
      <c r="P1122" s="2" t="s">
        <v>1477</v>
      </c>
      <c r="Q1122" s="45">
        <v>4</v>
      </c>
      <c r="R1122" s="22">
        <f t="shared" si="151"/>
        <v>0</v>
      </c>
      <c r="S1122" s="22">
        <f t="shared" si="152"/>
        <v>0</v>
      </c>
      <c r="T1122" s="22" t="e">
        <f t="shared" si="153"/>
        <v>#N/A</v>
      </c>
      <c r="U1122" s="22" t="e">
        <f t="shared" si="154"/>
        <v>#N/A</v>
      </c>
      <c r="V1122" s="22">
        <f t="shared" si="155"/>
        <v>0</v>
      </c>
      <c r="W1122" s="22">
        <f t="shared" si="156"/>
        <v>1</v>
      </c>
      <c r="X1122" s="22" t="e">
        <f t="shared" si="157"/>
        <v>#N/A</v>
      </c>
      <c r="Y1122" s="22">
        <f t="shared" si="158"/>
        <v>2.3415400000000002</v>
      </c>
    </row>
    <row r="1123" spans="1:25" x14ac:dyDescent="0.2">
      <c r="A1123" s="52"/>
      <c r="B1123" s="2" t="s">
        <v>1138</v>
      </c>
      <c r="F1123" s="6">
        <v>2.8280749855691596</v>
      </c>
      <c r="G1123" s="1">
        <v>2.3312300000000001</v>
      </c>
      <c r="H1123" s="7">
        <v>1.213125682823728</v>
      </c>
      <c r="I1123" s="6" t="e">
        <v>#N/A</v>
      </c>
      <c r="J1123" s="1" t="e">
        <v>#N/A</v>
      </c>
      <c r="K1123" s="7" t="e">
        <v>#N/A</v>
      </c>
      <c r="P1123" s="2" t="s">
        <v>1477</v>
      </c>
      <c r="Q1123" s="45">
        <v>4</v>
      </c>
      <c r="R1123" s="22">
        <f t="shared" si="151"/>
        <v>0</v>
      </c>
      <c r="S1123" s="22">
        <f t="shared" si="152"/>
        <v>0</v>
      </c>
      <c r="T1123" s="22" t="e">
        <f t="shared" si="153"/>
        <v>#N/A</v>
      </c>
      <c r="U1123" s="22" t="e">
        <f t="shared" si="154"/>
        <v>#N/A</v>
      </c>
      <c r="V1123" s="22">
        <f t="shared" si="155"/>
        <v>0</v>
      </c>
      <c r="W1123" s="22">
        <f t="shared" si="156"/>
        <v>1</v>
      </c>
      <c r="X1123" s="22" t="e">
        <f t="shared" si="157"/>
        <v>#N/A</v>
      </c>
      <c r="Y1123" s="22">
        <f t="shared" si="158"/>
        <v>2.3312300000000001</v>
      </c>
    </row>
    <row r="1124" spans="1:25" x14ac:dyDescent="0.2">
      <c r="A1124" s="52"/>
      <c r="B1124" s="2" t="s">
        <v>1139</v>
      </c>
      <c r="F1124" s="6">
        <v>2.8311070594468877</v>
      </c>
      <c r="G1124" s="1">
        <v>2.3580999999999999</v>
      </c>
      <c r="H1124" s="7">
        <v>1.200588210613158</v>
      </c>
      <c r="I1124" s="6">
        <v>0</v>
      </c>
      <c r="J1124" s="1">
        <v>0</v>
      </c>
      <c r="K1124" s="7" t="s">
        <v>11</v>
      </c>
      <c r="O1124" s="2" t="s">
        <v>1307</v>
      </c>
      <c r="P1124" s="2" t="s">
        <v>1307</v>
      </c>
      <c r="Q1124" s="45">
        <v>2</v>
      </c>
      <c r="R1124" s="22">
        <f t="shared" si="151"/>
        <v>0</v>
      </c>
      <c r="S1124" s="22">
        <f t="shared" si="152"/>
        <v>1</v>
      </c>
      <c r="T1124" s="22" t="e">
        <f t="shared" si="153"/>
        <v>#N/A</v>
      </c>
      <c r="U1124" s="22">
        <f t="shared" si="154"/>
        <v>2.3580999999999999</v>
      </c>
      <c r="V1124" s="22">
        <f t="shared" si="155"/>
        <v>0</v>
      </c>
      <c r="W1124" s="22">
        <f t="shared" si="156"/>
        <v>1</v>
      </c>
      <c r="X1124" s="22" t="e">
        <f t="shared" si="157"/>
        <v>#N/A</v>
      </c>
      <c r="Y1124" s="22">
        <f t="shared" si="158"/>
        <v>2.3580999999999999</v>
      </c>
    </row>
    <row r="1125" spans="1:25" x14ac:dyDescent="0.2">
      <c r="A1125" s="52"/>
      <c r="B1125" s="2" t="s">
        <v>1140</v>
      </c>
      <c r="F1125" s="6">
        <v>2.8567113959936523</v>
      </c>
      <c r="G1125" s="1">
        <v>2.3864999999999998</v>
      </c>
      <c r="H1125" s="7">
        <v>1.1970297070997915</v>
      </c>
      <c r="I1125" s="6">
        <v>0</v>
      </c>
      <c r="J1125" s="1">
        <v>0</v>
      </c>
      <c r="K1125" s="7" t="s">
        <v>11</v>
      </c>
      <c r="O1125" s="2" t="s">
        <v>1468</v>
      </c>
      <c r="P1125" s="2" t="s">
        <v>1477</v>
      </c>
      <c r="Q1125" s="45">
        <v>2</v>
      </c>
      <c r="R1125" s="22">
        <f t="shared" si="151"/>
        <v>0</v>
      </c>
      <c r="S1125" s="22">
        <f t="shared" si="152"/>
        <v>0</v>
      </c>
      <c r="T1125" s="22" t="e">
        <f t="shared" si="153"/>
        <v>#N/A</v>
      </c>
      <c r="U1125" s="22" t="e">
        <f t="shared" si="154"/>
        <v>#N/A</v>
      </c>
      <c r="V1125" s="22">
        <f t="shared" si="155"/>
        <v>0</v>
      </c>
      <c r="W1125" s="22">
        <f t="shared" si="156"/>
        <v>1</v>
      </c>
      <c r="X1125" s="22" t="e">
        <f t="shared" si="157"/>
        <v>#N/A</v>
      </c>
      <c r="Y1125" s="22">
        <f t="shared" si="158"/>
        <v>2.3864999999999998</v>
      </c>
    </row>
    <row r="1126" spans="1:25" x14ac:dyDescent="0.2">
      <c r="A1126" s="52"/>
      <c r="B1126" s="2" t="s">
        <v>1141</v>
      </c>
      <c r="F1126" s="6">
        <v>2.9540799997630396</v>
      </c>
      <c r="G1126" s="1">
        <v>2.3713000000000002</v>
      </c>
      <c r="H1126" s="7">
        <v>1.2457639268599667</v>
      </c>
      <c r="I1126" s="6">
        <v>0</v>
      </c>
      <c r="J1126" s="1">
        <v>0</v>
      </c>
      <c r="K1126" s="7" t="s">
        <v>11</v>
      </c>
      <c r="O1126" s="2" t="s">
        <v>1468</v>
      </c>
      <c r="P1126" s="2" t="s">
        <v>1477</v>
      </c>
      <c r="Q1126" s="45">
        <v>2</v>
      </c>
      <c r="R1126" s="22">
        <f t="shared" si="151"/>
        <v>0</v>
      </c>
      <c r="S1126" s="22">
        <f t="shared" si="152"/>
        <v>0</v>
      </c>
      <c r="T1126" s="22" t="e">
        <f t="shared" si="153"/>
        <v>#N/A</v>
      </c>
      <c r="U1126" s="22" t="e">
        <f t="shared" si="154"/>
        <v>#N/A</v>
      </c>
      <c r="V1126" s="22">
        <f t="shared" si="155"/>
        <v>0</v>
      </c>
      <c r="W1126" s="22">
        <f t="shared" si="156"/>
        <v>1</v>
      </c>
      <c r="X1126" s="22" t="e">
        <f t="shared" si="157"/>
        <v>#N/A</v>
      </c>
      <c r="Y1126" s="22">
        <f t="shared" si="158"/>
        <v>2.3713000000000002</v>
      </c>
    </row>
    <row r="1127" spans="1:25" ht="16" x14ac:dyDescent="0.2">
      <c r="A1127" s="53" t="s">
        <v>1142</v>
      </c>
      <c r="B1127" s="3" t="s">
        <v>1142</v>
      </c>
      <c r="C1127" s="36"/>
      <c r="D1127" s="36"/>
      <c r="E1127" s="36"/>
      <c r="F1127" s="6">
        <v>2.6260460929027887</v>
      </c>
      <c r="G1127" s="1">
        <v>2.0409999999999999</v>
      </c>
      <c r="H1127" s="7">
        <v>1.2866467873115084</v>
      </c>
      <c r="I1127" s="6" t="e">
        <v>#N/A</v>
      </c>
      <c r="J1127" s="1" t="e">
        <v>#N/A</v>
      </c>
      <c r="K1127" s="7" t="e">
        <v>#N/A</v>
      </c>
      <c r="P1127" s="2" t="s">
        <v>1477</v>
      </c>
      <c r="Q1127" s="45">
        <v>4</v>
      </c>
      <c r="R1127" s="22">
        <f t="shared" si="151"/>
        <v>0</v>
      </c>
      <c r="S1127" s="22">
        <f t="shared" si="152"/>
        <v>0</v>
      </c>
      <c r="T1127" s="22" t="e">
        <f t="shared" si="153"/>
        <v>#N/A</v>
      </c>
      <c r="U1127" s="22" t="e">
        <f t="shared" si="154"/>
        <v>#N/A</v>
      </c>
      <c r="V1127" s="22">
        <f t="shared" si="155"/>
        <v>0</v>
      </c>
      <c r="W1127" s="22">
        <f t="shared" si="156"/>
        <v>1</v>
      </c>
      <c r="X1127" s="22" t="e">
        <f t="shared" si="157"/>
        <v>#N/A</v>
      </c>
      <c r="Y1127" s="22">
        <f t="shared" si="158"/>
        <v>2.0409999999999999</v>
      </c>
    </row>
    <row r="1128" spans="1:25" x14ac:dyDescent="0.2">
      <c r="A1128" s="53"/>
      <c r="B1128" s="2" t="s">
        <v>1143</v>
      </c>
      <c r="F1128" s="6">
        <v>2.6328413890699913</v>
      </c>
      <c r="G1128" s="1">
        <v>2.0640000000000001</v>
      </c>
      <c r="H1128" s="7">
        <v>1.2756014481928253</v>
      </c>
      <c r="I1128" s="6" t="e">
        <v>#N/A</v>
      </c>
      <c r="J1128" s="1" t="e">
        <v>#N/A</v>
      </c>
      <c r="K1128" s="7" t="e">
        <v>#N/A</v>
      </c>
      <c r="P1128" s="2" t="s">
        <v>1477</v>
      </c>
      <c r="Q1128" s="45">
        <v>4</v>
      </c>
      <c r="R1128" s="22">
        <f t="shared" si="151"/>
        <v>0</v>
      </c>
      <c r="S1128" s="22">
        <f t="shared" si="152"/>
        <v>0</v>
      </c>
      <c r="T1128" s="22" t="e">
        <f t="shared" si="153"/>
        <v>#N/A</v>
      </c>
      <c r="U1128" s="22" t="e">
        <f t="shared" si="154"/>
        <v>#N/A</v>
      </c>
      <c r="V1128" s="22">
        <f t="shared" si="155"/>
        <v>0</v>
      </c>
      <c r="W1128" s="22">
        <f t="shared" si="156"/>
        <v>1</v>
      </c>
      <c r="X1128" s="22" t="e">
        <f t="shared" si="157"/>
        <v>#N/A</v>
      </c>
      <c r="Y1128" s="22">
        <f t="shared" si="158"/>
        <v>2.0640000000000001</v>
      </c>
    </row>
    <row r="1129" spans="1:25" x14ac:dyDescent="0.2">
      <c r="A1129" s="46" t="s">
        <v>1144</v>
      </c>
      <c r="B1129" s="2" t="s">
        <v>1145</v>
      </c>
      <c r="F1129" s="6">
        <v>2.5084118087845946</v>
      </c>
      <c r="G1129" s="1">
        <v>2.1133999999999999</v>
      </c>
      <c r="H1129" s="7">
        <v>1.1869082089451095</v>
      </c>
      <c r="I1129" s="6" t="e">
        <v>#N/A</v>
      </c>
      <c r="J1129" s="1" t="e">
        <v>#N/A</v>
      </c>
      <c r="K1129" s="7" t="e">
        <v>#N/A</v>
      </c>
      <c r="O1129" s="2" t="s">
        <v>1468</v>
      </c>
      <c r="P1129" s="2" t="s">
        <v>1477</v>
      </c>
      <c r="Q1129" s="45">
        <v>2</v>
      </c>
      <c r="R1129" s="22">
        <f t="shared" si="151"/>
        <v>0</v>
      </c>
      <c r="S1129" s="22">
        <f t="shared" si="152"/>
        <v>0</v>
      </c>
      <c r="T1129" s="22" t="e">
        <f t="shared" si="153"/>
        <v>#N/A</v>
      </c>
      <c r="U1129" s="22" t="e">
        <f t="shared" si="154"/>
        <v>#N/A</v>
      </c>
      <c r="V1129" s="22">
        <f t="shared" si="155"/>
        <v>0</v>
      </c>
      <c r="W1129" s="22">
        <f t="shared" si="156"/>
        <v>1</v>
      </c>
      <c r="X1129" s="22" t="e">
        <f t="shared" si="157"/>
        <v>#N/A</v>
      </c>
      <c r="Y1129" s="22">
        <f t="shared" si="158"/>
        <v>2.1133999999999999</v>
      </c>
    </row>
    <row r="1130" spans="1:25" x14ac:dyDescent="0.2">
      <c r="A1130" s="46"/>
      <c r="B1130" s="2" t="s">
        <v>1146</v>
      </c>
      <c r="F1130" s="6">
        <v>2.5187850652646011</v>
      </c>
      <c r="G1130" s="1">
        <v>2.0990000000000002</v>
      </c>
      <c r="H1130" s="7">
        <v>1.1999928848330639</v>
      </c>
      <c r="I1130" s="6" t="e">
        <v>#N/A</v>
      </c>
      <c r="J1130" s="1" t="e">
        <v>#N/A</v>
      </c>
      <c r="K1130" s="7" t="e">
        <v>#N/A</v>
      </c>
      <c r="P1130" s="2" t="s">
        <v>1477</v>
      </c>
      <c r="Q1130" s="45">
        <v>4</v>
      </c>
      <c r="R1130" s="22">
        <f t="shared" si="151"/>
        <v>0</v>
      </c>
      <c r="S1130" s="22">
        <f t="shared" si="152"/>
        <v>0</v>
      </c>
      <c r="T1130" s="22" t="e">
        <f t="shared" si="153"/>
        <v>#N/A</v>
      </c>
      <c r="U1130" s="22" t="e">
        <f t="shared" si="154"/>
        <v>#N/A</v>
      </c>
      <c r="V1130" s="22">
        <f t="shared" si="155"/>
        <v>0</v>
      </c>
      <c r="W1130" s="22">
        <f t="shared" si="156"/>
        <v>1</v>
      </c>
      <c r="X1130" s="22" t="e">
        <f t="shared" si="157"/>
        <v>#N/A</v>
      </c>
      <c r="Y1130" s="22">
        <f t="shared" si="158"/>
        <v>2.0990000000000002</v>
      </c>
    </row>
    <row r="1131" spans="1:25" x14ac:dyDescent="0.2">
      <c r="A1131" s="46"/>
      <c r="B1131" s="2" t="s">
        <v>1147</v>
      </c>
      <c r="F1131" s="6">
        <v>2.4738130739811366</v>
      </c>
      <c r="G1131" s="1">
        <v>2.1059999999999999</v>
      </c>
      <c r="H1131" s="7">
        <v>1.1746500826121258</v>
      </c>
      <c r="I1131" s="6">
        <v>0</v>
      </c>
      <c r="J1131" s="1">
        <v>0</v>
      </c>
      <c r="K1131" s="7" t="s">
        <v>11</v>
      </c>
      <c r="O1131" s="2" t="s">
        <v>1307</v>
      </c>
      <c r="P1131" s="2" t="s">
        <v>1307</v>
      </c>
      <c r="Q1131" s="45">
        <v>2</v>
      </c>
      <c r="R1131" s="22">
        <f t="shared" si="151"/>
        <v>0</v>
      </c>
      <c r="S1131" s="22">
        <f t="shared" si="152"/>
        <v>1</v>
      </c>
      <c r="T1131" s="22" t="e">
        <f t="shared" si="153"/>
        <v>#N/A</v>
      </c>
      <c r="U1131" s="22">
        <f t="shared" si="154"/>
        <v>2.1059999999999999</v>
      </c>
      <c r="V1131" s="22">
        <f t="shared" si="155"/>
        <v>0</v>
      </c>
      <c r="W1131" s="22">
        <f t="shared" si="156"/>
        <v>1</v>
      </c>
      <c r="X1131" s="22" t="e">
        <f t="shared" si="157"/>
        <v>#N/A</v>
      </c>
      <c r="Y1131" s="22">
        <f t="shared" si="158"/>
        <v>2.1059999999999999</v>
      </c>
    </row>
    <row r="1132" spans="1:25" x14ac:dyDescent="0.2">
      <c r="A1132" s="46"/>
      <c r="B1132" s="2" t="s">
        <v>1148</v>
      </c>
      <c r="F1132" s="6">
        <v>2.4807427204367651</v>
      </c>
      <c r="G1132" s="1">
        <v>2.1035499999999998</v>
      </c>
      <c r="H1132" s="7">
        <v>1.1793124577199332</v>
      </c>
      <c r="I1132" s="6">
        <v>0</v>
      </c>
      <c r="J1132" s="1">
        <v>0</v>
      </c>
      <c r="K1132" s="7" t="s">
        <v>11</v>
      </c>
      <c r="O1132" s="2" t="s">
        <v>1307</v>
      </c>
      <c r="P1132" s="2" t="s">
        <v>1307</v>
      </c>
      <c r="Q1132" s="45">
        <v>2</v>
      </c>
      <c r="R1132" s="22">
        <f t="shared" si="151"/>
        <v>0</v>
      </c>
      <c r="S1132" s="22">
        <f t="shared" si="152"/>
        <v>1</v>
      </c>
      <c r="T1132" s="22" t="e">
        <f t="shared" si="153"/>
        <v>#N/A</v>
      </c>
      <c r="U1132" s="22">
        <f t="shared" si="154"/>
        <v>2.1035499999999998</v>
      </c>
      <c r="V1132" s="22">
        <f t="shared" si="155"/>
        <v>0</v>
      </c>
      <c r="W1132" s="22">
        <f t="shared" si="156"/>
        <v>1</v>
      </c>
      <c r="X1132" s="22" t="e">
        <f t="shared" si="157"/>
        <v>#N/A</v>
      </c>
      <c r="Y1132" s="22">
        <f t="shared" si="158"/>
        <v>2.1035499999999998</v>
      </c>
    </row>
    <row r="1133" spans="1:25" x14ac:dyDescent="0.2">
      <c r="A1133" s="46"/>
      <c r="B1133" s="2" t="s">
        <v>1149</v>
      </c>
      <c r="F1133" s="6">
        <v>2.4762879477152895</v>
      </c>
      <c r="G1133" s="1">
        <v>2.1110000000000002</v>
      </c>
      <c r="H1133" s="7">
        <v>1.1730402405093743</v>
      </c>
      <c r="I1133" s="6">
        <v>0</v>
      </c>
      <c r="J1133" s="1">
        <v>0</v>
      </c>
      <c r="K1133" s="7" t="s">
        <v>11</v>
      </c>
      <c r="O1133" s="2" t="s">
        <v>1307</v>
      </c>
      <c r="P1133" s="2" t="s">
        <v>1307</v>
      </c>
      <c r="Q1133" s="45">
        <v>2</v>
      </c>
      <c r="R1133" s="22">
        <f t="shared" si="151"/>
        <v>0</v>
      </c>
      <c r="S1133" s="22">
        <f t="shared" si="152"/>
        <v>1</v>
      </c>
      <c r="T1133" s="22" t="e">
        <f t="shared" si="153"/>
        <v>#N/A</v>
      </c>
      <c r="U1133" s="22">
        <f t="shared" si="154"/>
        <v>2.1110000000000002</v>
      </c>
      <c r="V1133" s="22">
        <f t="shared" si="155"/>
        <v>0</v>
      </c>
      <c r="W1133" s="22">
        <f t="shared" si="156"/>
        <v>1</v>
      </c>
      <c r="X1133" s="22" t="e">
        <f t="shared" si="157"/>
        <v>#N/A</v>
      </c>
      <c r="Y1133" s="22">
        <f t="shared" si="158"/>
        <v>2.1110000000000002</v>
      </c>
    </row>
    <row r="1134" spans="1:25" x14ac:dyDescent="0.2">
      <c r="A1134" s="46"/>
      <c r="B1134" s="2" t="s">
        <v>1150</v>
      </c>
      <c r="F1134" s="6">
        <v>2.3577768511884241</v>
      </c>
      <c r="G1134" s="1">
        <v>2.1</v>
      </c>
      <c r="H1134" s="7">
        <v>1.1227508815182972</v>
      </c>
      <c r="I1134" s="6">
        <v>0</v>
      </c>
      <c r="J1134" s="1">
        <v>0</v>
      </c>
      <c r="K1134" s="7" t="s">
        <v>11</v>
      </c>
      <c r="O1134" s="2" t="s">
        <v>1307</v>
      </c>
      <c r="P1134" s="2" t="s">
        <v>1307</v>
      </c>
      <c r="Q1134" s="45">
        <v>2</v>
      </c>
      <c r="R1134" s="22">
        <f t="shared" si="151"/>
        <v>0</v>
      </c>
      <c r="S1134" s="22">
        <f t="shared" si="152"/>
        <v>1</v>
      </c>
      <c r="T1134" s="22" t="e">
        <f t="shared" si="153"/>
        <v>#N/A</v>
      </c>
      <c r="U1134" s="22">
        <f t="shared" si="154"/>
        <v>2.1</v>
      </c>
      <c r="V1134" s="22">
        <f t="shared" si="155"/>
        <v>0</v>
      </c>
      <c r="W1134" s="22">
        <f t="shared" si="156"/>
        <v>1</v>
      </c>
      <c r="X1134" s="22" t="e">
        <f t="shared" si="157"/>
        <v>#N/A</v>
      </c>
      <c r="Y1134" s="22">
        <f t="shared" si="158"/>
        <v>2.1</v>
      </c>
    </row>
    <row r="1135" spans="1:25" x14ac:dyDescent="0.2">
      <c r="A1135" s="46"/>
      <c r="B1135" s="2" t="s">
        <v>1151</v>
      </c>
      <c r="F1135" s="6">
        <v>2.3481601989642873</v>
      </c>
      <c r="G1135" s="1">
        <v>2.0337999999999998</v>
      </c>
      <c r="H1135" s="7">
        <v>1.1545679019393684</v>
      </c>
      <c r="I1135" s="6" t="e">
        <v>#N/A</v>
      </c>
      <c r="J1135" s="1" t="e">
        <v>#N/A</v>
      </c>
      <c r="K1135" s="7" t="e">
        <v>#N/A</v>
      </c>
      <c r="P1135" s="2" t="s">
        <v>1477</v>
      </c>
      <c r="Q1135" s="45">
        <v>4</v>
      </c>
      <c r="R1135" s="22">
        <f t="shared" si="151"/>
        <v>0</v>
      </c>
      <c r="S1135" s="22">
        <f t="shared" si="152"/>
        <v>0</v>
      </c>
      <c r="T1135" s="22" t="e">
        <f t="shared" si="153"/>
        <v>#N/A</v>
      </c>
      <c r="U1135" s="22" t="e">
        <f t="shared" si="154"/>
        <v>#N/A</v>
      </c>
      <c r="V1135" s="22">
        <f t="shared" si="155"/>
        <v>0</v>
      </c>
      <c r="W1135" s="22">
        <f t="shared" si="156"/>
        <v>1</v>
      </c>
      <c r="X1135" s="22" t="e">
        <f t="shared" si="157"/>
        <v>#N/A</v>
      </c>
      <c r="Y1135" s="22">
        <f t="shared" si="158"/>
        <v>2.0337999999999998</v>
      </c>
    </row>
    <row r="1136" spans="1:25" ht="32" x14ac:dyDescent="0.2">
      <c r="A1136" s="46"/>
      <c r="B1136" s="3" t="s">
        <v>1152</v>
      </c>
      <c r="C1136" s="36"/>
      <c r="D1136" s="36"/>
      <c r="E1136" s="36"/>
      <c r="F1136" s="6">
        <v>2.3285026304473013</v>
      </c>
      <c r="G1136" s="1">
        <v>2.0274000000000001</v>
      </c>
      <c r="H1136" s="7">
        <v>1.14851663729274</v>
      </c>
      <c r="I1136" s="6">
        <v>0</v>
      </c>
      <c r="J1136" s="1">
        <v>0</v>
      </c>
      <c r="K1136" s="7" t="s">
        <v>11</v>
      </c>
      <c r="O1136" s="2" t="s">
        <v>1307</v>
      </c>
      <c r="P1136" s="2" t="s">
        <v>1307</v>
      </c>
      <c r="Q1136" s="45">
        <v>2</v>
      </c>
      <c r="R1136" s="22">
        <f t="shared" si="151"/>
        <v>0</v>
      </c>
      <c r="S1136" s="22">
        <f t="shared" si="152"/>
        <v>1</v>
      </c>
      <c r="T1136" s="22" t="e">
        <f t="shared" si="153"/>
        <v>#N/A</v>
      </c>
      <c r="U1136" s="22">
        <f t="shared" si="154"/>
        <v>2.0274000000000001</v>
      </c>
      <c r="V1136" s="22">
        <f t="shared" si="155"/>
        <v>0</v>
      </c>
      <c r="W1136" s="22">
        <f t="shared" si="156"/>
        <v>1</v>
      </c>
      <c r="X1136" s="22" t="e">
        <f t="shared" si="157"/>
        <v>#N/A</v>
      </c>
      <c r="Y1136" s="22">
        <f t="shared" si="158"/>
        <v>2.0274000000000001</v>
      </c>
    </row>
    <row r="1137" spans="1:25" x14ac:dyDescent="0.2">
      <c r="A1137" s="46"/>
      <c r="B1137" s="2" t="s">
        <v>1153</v>
      </c>
      <c r="F1137" s="6">
        <v>2.3249670965413682</v>
      </c>
      <c r="G1137" s="1">
        <v>2.0939999999999999</v>
      </c>
      <c r="H1137" s="7">
        <v>1.1102994730379028</v>
      </c>
      <c r="I1137" s="6" t="e">
        <v>#N/A</v>
      </c>
      <c r="J1137" s="1" t="e">
        <v>#N/A</v>
      </c>
      <c r="K1137" s="7" t="e">
        <v>#N/A</v>
      </c>
      <c r="P1137" s="2" t="s">
        <v>1477</v>
      </c>
      <c r="Q1137" s="45">
        <v>4</v>
      </c>
      <c r="R1137" s="22">
        <f t="shared" si="151"/>
        <v>0</v>
      </c>
      <c r="S1137" s="22">
        <f t="shared" si="152"/>
        <v>0</v>
      </c>
      <c r="T1137" s="22" t="e">
        <f t="shared" si="153"/>
        <v>#N/A</v>
      </c>
      <c r="U1137" s="22" t="e">
        <f t="shared" si="154"/>
        <v>#N/A</v>
      </c>
      <c r="V1137" s="22">
        <f t="shared" si="155"/>
        <v>0</v>
      </c>
      <c r="W1137" s="22">
        <f t="shared" si="156"/>
        <v>1</v>
      </c>
      <c r="X1137" s="22" t="e">
        <f t="shared" si="157"/>
        <v>#N/A</v>
      </c>
      <c r="Y1137" s="22">
        <f t="shared" si="158"/>
        <v>2.0939999999999999</v>
      </c>
    </row>
    <row r="1138" spans="1:25" x14ac:dyDescent="0.2">
      <c r="A1138" s="46"/>
      <c r="B1138" s="2" t="s">
        <v>1154</v>
      </c>
      <c r="F1138" s="6">
        <v>2.3511300474452708</v>
      </c>
      <c r="G1138" s="1">
        <v>2.0295999999999998</v>
      </c>
      <c r="H1138" s="7">
        <v>1.1584204017763455</v>
      </c>
      <c r="I1138" s="6">
        <v>0</v>
      </c>
      <c r="J1138" s="1">
        <v>0</v>
      </c>
      <c r="K1138" s="7" t="s">
        <v>11</v>
      </c>
      <c r="P1138" s="2" t="s">
        <v>1477</v>
      </c>
      <c r="Q1138" s="45">
        <v>4</v>
      </c>
      <c r="R1138" s="22">
        <f t="shared" si="151"/>
        <v>0</v>
      </c>
      <c r="S1138" s="22">
        <f t="shared" si="152"/>
        <v>0</v>
      </c>
      <c r="T1138" s="22" t="e">
        <f t="shared" si="153"/>
        <v>#N/A</v>
      </c>
      <c r="U1138" s="22" t="e">
        <f t="shared" si="154"/>
        <v>#N/A</v>
      </c>
      <c r="V1138" s="22">
        <f t="shared" si="155"/>
        <v>0</v>
      </c>
      <c r="W1138" s="22">
        <f t="shared" si="156"/>
        <v>1</v>
      </c>
      <c r="X1138" s="22" t="e">
        <f t="shared" si="157"/>
        <v>#N/A</v>
      </c>
      <c r="Y1138" s="22">
        <f t="shared" si="158"/>
        <v>2.0295999999999998</v>
      </c>
    </row>
    <row r="1139" spans="1:25" x14ac:dyDescent="0.2">
      <c r="A1139" s="46"/>
      <c r="B1139" s="2" t="s">
        <v>1155</v>
      </c>
      <c r="F1139" s="6">
        <v>2.3518371542264571</v>
      </c>
      <c r="G1139" s="1">
        <v>2.0880000000000001</v>
      </c>
      <c r="H1139" s="7">
        <v>1.1263587903383414</v>
      </c>
      <c r="I1139" s="6" t="e">
        <v>#N/A</v>
      </c>
      <c r="J1139" s="1" t="e">
        <v>#N/A</v>
      </c>
      <c r="K1139" s="7" t="e">
        <v>#N/A</v>
      </c>
      <c r="P1139" s="2" t="s">
        <v>1477</v>
      </c>
      <c r="Q1139" s="45">
        <v>4</v>
      </c>
      <c r="R1139" s="22">
        <f t="shared" si="151"/>
        <v>0</v>
      </c>
      <c r="S1139" s="22">
        <f t="shared" si="152"/>
        <v>0</v>
      </c>
      <c r="T1139" s="22" t="e">
        <f t="shared" si="153"/>
        <v>#N/A</v>
      </c>
      <c r="U1139" s="22" t="e">
        <f t="shared" si="154"/>
        <v>#N/A</v>
      </c>
      <c r="V1139" s="22">
        <f t="shared" si="155"/>
        <v>0</v>
      </c>
      <c r="W1139" s="22">
        <f t="shared" si="156"/>
        <v>1</v>
      </c>
      <c r="X1139" s="22" t="e">
        <f t="shared" si="157"/>
        <v>#N/A</v>
      </c>
      <c r="Y1139" s="22">
        <f t="shared" si="158"/>
        <v>2.0880000000000001</v>
      </c>
    </row>
    <row r="1140" spans="1:25" x14ac:dyDescent="0.2">
      <c r="A1140" s="46"/>
      <c r="B1140" s="2" t="s">
        <v>1156</v>
      </c>
      <c r="F1140" s="6">
        <v>2.5483067733791396</v>
      </c>
      <c r="G1140" s="1">
        <v>2.1217000000000001</v>
      </c>
      <c r="H1140" s="7">
        <v>1.2010683760093979</v>
      </c>
      <c r="I1140" s="6" t="e">
        <v>#N/A</v>
      </c>
      <c r="J1140" s="1" t="e">
        <v>#N/A</v>
      </c>
      <c r="K1140" s="7" t="e">
        <v>#N/A</v>
      </c>
      <c r="O1140" s="2" t="s">
        <v>1468</v>
      </c>
      <c r="P1140" s="2" t="s">
        <v>1478</v>
      </c>
      <c r="Q1140" s="45">
        <v>2</v>
      </c>
      <c r="R1140" s="22">
        <f t="shared" si="151"/>
        <v>0</v>
      </c>
      <c r="S1140" s="22">
        <f t="shared" si="152"/>
        <v>0</v>
      </c>
      <c r="T1140" s="22" t="e">
        <f t="shared" si="153"/>
        <v>#N/A</v>
      </c>
      <c r="U1140" s="22" t="e">
        <f t="shared" si="154"/>
        <v>#N/A</v>
      </c>
      <c r="V1140" s="22">
        <f t="shared" si="155"/>
        <v>1</v>
      </c>
      <c r="W1140" s="22">
        <f t="shared" si="156"/>
        <v>0</v>
      </c>
      <c r="X1140" s="22">
        <f t="shared" si="157"/>
        <v>2.1217000000000001</v>
      </c>
      <c r="Y1140" s="22" t="e">
        <f t="shared" si="158"/>
        <v>#N/A</v>
      </c>
    </row>
    <row r="1141" spans="1:25" x14ac:dyDescent="0.2">
      <c r="A1141" s="46"/>
      <c r="B1141" s="2" t="s">
        <v>1157</v>
      </c>
      <c r="F1141" s="6">
        <v>2.4726817031312383</v>
      </c>
      <c r="G1141" s="1">
        <v>2.097</v>
      </c>
      <c r="H1141" s="7">
        <v>1.1791519805108432</v>
      </c>
      <c r="I1141" s="6" t="e">
        <v>#N/A</v>
      </c>
      <c r="J1141" s="1" t="e">
        <v>#N/A</v>
      </c>
      <c r="K1141" s="7" t="e">
        <v>#N/A</v>
      </c>
      <c r="P1141" s="2" t="s">
        <v>1477</v>
      </c>
      <c r="Q1141" s="45">
        <v>4</v>
      </c>
      <c r="R1141" s="22">
        <f t="shared" si="151"/>
        <v>0</v>
      </c>
      <c r="S1141" s="22">
        <f t="shared" si="152"/>
        <v>0</v>
      </c>
      <c r="T1141" s="22" t="e">
        <f t="shared" si="153"/>
        <v>#N/A</v>
      </c>
      <c r="U1141" s="22" t="e">
        <f t="shared" si="154"/>
        <v>#N/A</v>
      </c>
      <c r="V1141" s="22">
        <f t="shared" si="155"/>
        <v>0</v>
      </c>
      <c r="W1141" s="22">
        <f t="shared" si="156"/>
        <v>1</v>
      </c>
      <c r="X1141" s="22" t="e">
        <f t="shared" si="157"/>
        <v>#N/A</v>
      </c>
      <c r="Y1141" s="22">
        <f t="shared" si="158"/>
        <v>2.097</v>
      </c>
    </row>
    <row r="1142" spans="1:25" x14ac:dyDescent="0.2">
      <c r="A1142" s="46"/>
      <c r="B1142" s="2" t="s">
        <v>1158</v>
      </c>
      <c r="F1142" s="6">
        <v>2.4709139361782722</v>
      </c>
      <c r="G1142" s="1">
        <v>2.1013999999999999</v>
      </c>
      <c r="H1142" s="7">
        <v>1.1758417893681699</v>
      </c>
      <c r="I1142" s="6">
        <v>0</v>
      </c>
      <c r="J1142" s="1">
        <v>0</v>
      </c>
      <c r="K1142" s="7" t="s">
        <v>11</v>
      </c>
      <c r="O1142" s="2" t="s">
        <v>1468</v>
      </c>
      <c r="P1142" s="2" t="s">
        <v>1477</v>
      </c>
      <c r="Q1142" s="45">
        <v>2</v>
      </c>
      <c r="R1142" s="22">
        <f t="shared" si="151"/>
        <v>0</v>
      </c>
      <c r="S1142" s="22">
        <f t="shared" si="152"/>
        <v>0</v>
      </c>
      <c r="T1142" s="22" t="e">
        <f t="shared" si="153"/>
        <v>#N/A</v>
      </c>
      <c r="U1142" s="22" t="e">
        <f t="shared" si="154"/>
        <v>#N/A</v>
      </c>
      <c r="V1142" s="22">
        <f t="shared" si="155"/>
        <v>0</v>
      </c>
      <c r="W1142" s="22">
        <f t="shared" si="156"/>
        <v>1</v>
      </c>
      <c r="X1142" s="22" t="e">
        <f t="shared" si="157"/>
        <v>#N/A</v>
      </c>
      <c r="Y1142" s="22">
        <f t="shared" si="158"/>
        <v>2.1013999999999999</v>
      </c>
    </row>
    <row r="1143" spans="1:25" x14ac:dyDescent="0.2">
      <c r="A1143" s="46" t="s">
        <v>1159</v>
      </c>
      <c r="B1143" s="2" t="s">
        <v>1160</v>
      </c>
      <c r="F1143" s="6">
        <v>3.972</v>
      </c>
      <c r="G1143" s="1">
        <v>2.0093000000000001</v>
      </c>
      <c r="H1143" s="7">
        <v>1.9768078435275966</v>
      </c>
      <c r="I1143" s="6">
        <v>0.1658</v>
      </c>
      <c r="J1143" s="1">
        <v>1.1365000000000001</v>
      </c>
      <c r="P1143" s="2" t="s">
        <v>1307</v>
      </c>
      <c r="Q1143" s="45">
        <v>1</v>
      </c>
      <c r="R1143" s="22">
        <f t="shared" si="151"/>
        <v>0</v>
      </c>
      <c r="S1143" s="22">
        <f t="shared" si="152"/>
        <v>1</v>
      </c>
      <c r="T1143" s="22" t="e">
        <f t="shared" si="153"/>
        <v>#N/A</v>
      </c>
      <c r="U1143" s="22">
        <f t="shared" si="154"/>
        <v>2.0093000000000001</v>
      </c>
      <c r="V1143" s="22">
        <f t="shared" si="155"/>
        <v>0</v>
      </c>
      <c r="W1143" s="22">
        <f t="shared" si="156"/>
        <v>1</v>
      </c>
      <c r="X1143" s="22" t="e">
        <f t="shared" si="157"/>
        <v>#N/A</v>
      </c>
      <c r="Y1143" s="22">
        <f t="shared" si="158"/>
        <v>2.0093000000000001</v>
      </c>
    </row>
    <row r="1144" spans="1:25" x14ac:dyDescent="0.2">
      <c r="A1144" s="46"/>
      <c r="B1144" s="2" t="s">
        <v>1161</v>
      </c>
      <c r="F1144" s="6">
        <v>3.9485000000000001</v>
      </c>
      <c r="G1144" s="1">
        <v>1.9978</v>
      </c>
      <c r="H1144" s="7">
        <v>1.9764240664731205</v>
      </c>
      <c r="I1144" s="6">
        <v>2.8342000000000001</v>
      </c>
      <c r="J1144" s="1">
        <v>4.7335000000000003</v>
      </c>
      <c r="P1144" s="2" t="s">
        <v>1307</v>
      </c>
      <c r="Q1144" s="45">
        <f t="shared" si="150"/>
        <v>1</v>
      </c>
      <c r="R1144" s="22">
        <f t="shared" si="151"/>
        <v>0</v>
      </c>
      <c r="S1144" s="22">
        <f t="shared" si="152"/>
        <v>1</v>
      </c>
      <c r="T1144" s="22" t="e">
        <f t="shared" si="153"/>
        <v>#N/A</v>
      </c>
      <c r="U1144" s="22">
        <f t="shared" si="154"/>
        <v>1.9978</v>
      </c>
      <c r="V1144" s="22">
        <f t="shared" si="155"/>
        <v>0</v>
      </c>
      <c r="W1144" s="22">
        <f t="shared" si="156"/>
        <v>1</v>
      </c>
      <c r="X1144" s="22" t="e">
        <f t="shared" si="157"/>
        <v>#N/A</v>
      </c>
      <c r="Y1144" s="22">
        <f t="shared" si="158"/>
        <v>1.9978</v>
      </c>
    </row>
    <row r="1145" spans="1:25" x14ac:dyDescent="0.2">
      <c r="A1145" s="46"/>
      <c r="B1145" s="2" t="s">
        <v>1162</v>
      </c>
      <c r="F1145" s="6">
        <v>3.8936999999999999</v>
      </c>
      <c r="G1145" s="1">
        <v>1.9587000000000001</v>
      </c>
      <c r="H1145" s="7">
        <v>1.9879001378465306</v>
      </c>
      <c r="I1145" s="6">
        <v>2.5217999999999998</v>
      </c>
      <c r="J1145" s="1">
        <v>4.3123899999999997</v>
      </c>
      <c r="P1145" s="2" t="s">
        <v>1307</v>
      </c>
      <c r="Q1145" s="45">
        <f t="shared" si="150"/>
        <v>1</v>
      </c>
      <c r="R1145" s="22">
        <f t="shared" si="151"/>
        <v>0</v>
      </c>
      <c r="S1145" s="22">
        <f t="shared" si="152"/>
        <v>1</v>
      </c>
      <c r="T1145" s="22" t="e">
        <f t="shared" si="153"/>
        <v>#N/A</v>
      </c>
      <c r="U1145" s="22">
        <f t="shared" si="154"/>
        <v>1.9587000000000001</v>
      </c>
      <c r="V1145" s="22">
        <f t="shared" si="155"/>
        <v>0</v>
      </c>
      <c r="W1145" s="22">
        <f t="shared" si="156"/>
        <v>1</v>
      </c>
      <c r="X1145" s="22" t="e">
        <f t="shared" si="157"/>
        <v>#N/A</v>
      </c>
      <c r="Y1145" s="22">
        <f t="shared" si="158"/>
        <v>1.9587000000000001</v>
      </c>
    </row>
    <row r="1146" spans="1:25" x14ac:dyDescent="0.2">
      <c r="A1146" s="52" t="s">
        <v>1163</v>
      </c>
      <c r="B1146" s="2" t="s">
        <v>1164</v>
      </c>
      <c r="F1146" s="6">
        <v>2.8206489501531382</v>
      </c>
      <c r="G1146" s="1">
        <v>2.6212</v>
      </c>
      <c r="H1146" s="7">
        <v>1.0760907027899962</v>
      </c>
      <c r="I1146" s="6" t="e">
        <v>#N/A</v>
      </c>
      <c r="J1146" s="1" t="e">
        <v>#N/A</v>
      </c>
      <c r="K1146" s="7" t="e">
        <v>#N/A</v>
      </c>
      <c r="P1146" s="2" t="s">
        <v>1477</v>
      </c>
      <c r="Q1146" s="45">
        <v>4</v>
      </c>
      <c r="R1146" s="22">
        <f t="shared" si="151"/>
        <v>0</v>
      </c>
      <c r="S1146" s="22">
        <f t="shared" si="152"/>
        <v>0</v>
      </c>
      <c r="T1146" s="22" t="e">
        <f t="shared" si="153"/>
        <v>#N/A</v>
      </c>
      <c r="U1146" s="22" t="e">
        <f t="shared" si="154"/>
        <v>#N/A</v>
      </c>
      <c r="V1146" s="22">
        <f t="shared" si="155"/>
        <v>0</v>
      </c>
      <c r="W1146" s="22">
        <f t="shared" si="156"/>
        <v>1</v>
      </c>
      <c r="X1146" s="22" t="e">
        <f t="shared" si="157"/>
        <v>#N/A</v>
      </c>
      <c r="Y1146" s="22">
        <f t="shared" si="158"/>
        <v>2.6212</v>
      </c>
    </row>
    <row r="1147" spans="1:25" x14ac:dyDescent="0.2">
      <c r="A1147" s="52"/>
      <c r="B1147" s="2" t="s">
        <v>1165</v>
      </c>
      <c r="F1147" s="6">
        <v>2.810678744538408</v>
      </c>
      <c r="G1147" s="1">
        <v>2.613</v>
      </c>
      <c r="H1147" s="7">
        <v>1.0756520262297773</v>
      </c>
      <c r="I1147" s="6" t="e">
        <v>#N/A</v>
      </c>
      <c r="J1147" s="1" t="e">
        <v>#N/A</v>
      </c>
      <c r="K1147" s="7" t="e">
        <v>#N/A</v>
      </c>
      <c r="P1147" s="2" t="s">
        <v>1477</v>
      </c>
      <c r="Q1147" s="45">
        <v>4</v>
      </c>
      <c r="R1147" s="22">
        <f t="shared" si="151"/>
        <v>0</v>
      </c>
      <c r="S1147" s="22">
        <f t="shared" si="152"/>
        <v>0</v>
      </c>
      <c r="T1147" s="22" t="e">
        <f t="shared" si="153"/>
        <v>#N/A</v>
      </c>
      <c r="U1147" s="22" t="e">
        <f t="shared" si="154"/>
        <v>#N/A</v>
      </c>
      <c r="V1147" s="22">
        <f t="shared" si="155"/>
        <v>0</v>
      </c>
      <c r="W1147" s="22">
        <f t="shared" si="156"/>
        <v>1</v>
      </c>
      <c r="X1147" s="22" t="e">
        <f t="shared" si="157"/>
        <v>#N/A</v>
      </c>
      <c r="Y1147" s="22">
        <f t="shared" si="158"/>
        <v>2.613</v>
      </c>
    </row>
    <row r="1148" spans="1:25" x14ac:dyDescent="0.2">
      <c r="A1148" s="52"/>
      <c r="B1148" s="2" t="s">
        <v>1166</v>
      </c>
      <c r="F1148" s="6">
        <v>2.810678744538408</v>
      </c>
      <c r="G1148" s="1">
        <v>2.613</v>
      </c>
      <c r="H1148" s="7">
        <v>1.0756520262297773</v>
      </c>
      <c r="I1148" s="6" t="e">
        <v>#N/A</v>
      </c>
      <c r="J1148" s="1" t="e">
        <v>#N/A</v>
      </c>
      <c r="K1148" s="7" t="e">
        <v>#N/A</v>
      </c>
      <c r="P1148" s="2" t="s">
        <v>1477</v>
      </c>
      <c r="Q1148" s="45">
        <v>4</v>
      </c>
      <c r="R1148" s="22">
        <f t="shared" si="151"/>
        <v>0</v>
      </c>
      <c r="S1148" s="22">
        <f t="shared" si="152"/>
        <v>0</v>
      </c>
      <c r="T1148" s="22" t="e">
        <f t="shared" si="153"/>
        <v>#N/A</v>
      </c>
      <c r="U1148" s="22" t="e">
        <f t="shared" si="154"/>
        <v>#N/A</v>
      </c>
      <c r="V1148" s="22">
        <f t="shared" si="155"/>
        <v>0</v>
      </c>
      <c r="W1148" s="22">
        <f t="shared" si="156"/>
        <v>1</v>
      </c>
      <c r="X1148" s="22" t="e">
        <f t="shared" si="157"/>
        <v>#N/A</v>
      </c>
      <c r="Y1148" s="22">
        <f t="shared" si="158"/>
        <v>2.613</v>
      </c>
    </row>
    <row r="1149" spans="1:25" ht="16" x14ac:dyDescent="0.2">
      <c r="A1149" s="52"/>
      <c r="B1149" s="5" t="s">
        <v>1167</v>
      </c>
      <c r="C1149" s="38"/>
      <c r="D1149" s="38"/>
      <c r="E1149" s="38"/>
      <c r="F1149" s="6">
        <v>2.8425692603699209</v>
      </c>
      <c r="G1149" s="1">
        <v>2.4284300000000001</v>
      </c>
      <c r="H1149" s="7">
        <v>1.1705378620631111</v>
      </c>
      <c r="I1149" s="6" t="e">
        <v>#N/A</v>
      </c>
      <c r="J1149" s="1" t="e">
        <v>#N/A</v>
      </c>
      <c r="K1149" s="7" t="e">
        <v>#N/A</v>
      </c>
      <c r="P1149" s="2" t="s">
        <v>1477</v>
      </c>
      <c r="Q1149" s="45">
        <v>4</v>
      </c>
      <c r="R1149" s="22">
        <f t="shared" si="151"/>
        <v>0</v>
      </c>
      <c r="S1149" s="22">
        <f t="shared" si="152"/>
        <v>0</v>
      </c>
      <c r="T1149" s="22" t="e">
        <f t="shared" si="153"/>
        <v>#N/A</v>
      </c>
      <c r="U1149" s="22" t="e">
        <f t="shared" si="154"/>
        <v>#N/A</v>
      </c>
      <c r="V1149" s="22">
        <f t="shared" si="155"/>
        <v>0</v>
      </c>
      <c r="W1149" s="22">
        <f t="shared" si="156"/>
        <v>1</v>
      </c>
      <c r="X1149" s="22" t="e">
        <f t="shared" si="157"/>
        <v>#N/A</v>
      </c>
      <c r="Y1149" s="22">
        <f t="shared" si="158"/>
        <v>2.4284300000000001</v>
      </c>
    </row>
    <row r="1150" spans="1:25" ht="16" x14ac:dyDescent="0.2">
      <c r="A1150" s="52"/>
      <c r="B1150" s="5" t="s">
        <v>1168</v>
      </c>
      <c r="C1150" s="38"/>
      <c r="D1150" s="38"/>
      <c r="E1150" s="38"/>
      <c r="F1150" s="6">
        <v>2.6867229257964063</v>
      </c>
      <c r="G1150" s="1">
        <v>2.407</v>
      </c>
      <c r="H1150" s="7">
        <v>1.1162122666374765</v>
      </c>
      <c r="I1150" s="6" t="e">
        <v>#N/A</v>
      </c>
      <c r="J1150" s="1" t="e">
        <v>#N/A</v>
      </c>
      <c r="K1150" s="7" t="e">
        <v>#N/A</v>
      </c>
      <c r="P1150" s="2" t="s">
        <v>1477</v>
      </c>
      <c r="Q1150" s="45">
        <v>4</v>
      </c>
      <c r="R1150" s="22">
        <f t="shared" si="151"/>
        <v>0</v>
      </c>
      <c r="S1150" s="22">
        <f t="shared" si="152"/>
        <v>0</v>
      </c>
      <c r="T1150" s="22" t="e">
        <f t="shared" si="153"/>
        <v>#N/A</v>
      </c>
      <c r="U1150" s="22" t="e">
        <f t="shared" si="154"/>
        <v>#N/A</v>
      </c>
      <c r="V1150" s="22">
        <f t="shared" si="155"/>
        <v>0</v>
      </c>
      <c r="W1150" s="22">
        <f t="shared" si="156"/>
        <v>1</v>
      </c>
      <c r="X1150" s="22" t="e">
        <f t="shared" si="157"/>
        <v>#N/A</v>
      </c>
      <c r="Y1150" s="22">
        <f t="shared" si="158"/>
        <v>2.407</v>
      </c>
    </row>
    <row r="1151" spans="1:25" x14ac:dyDescent="0.2">
      <c r="A1151" s="52"/>
      <c r="B1151" s="2" t="s">
        <v>1169</v>
      </c>
      <c r="F1151" s="6">
        <v>2.6876421646119488</v>
      </c>
      <c r="G1151" s="1">
        <v>2.3976999999999999</v>
      </c>
      <c r="H1151" s="7">
        <v>1.1209251218300658</v>
      </c>
      <c r="I1151" s="6" t="e">
        <v>#N/A</v>
      </c>
      <c r="J1151" s="1" t="e">
        <v>#N/A</v>
      </c>
      <c r="K1151" s="7" t="e">
        <v>#N/A</v>
      </c>
      <c r="M1151" s="1" t="s">
        <v>1320</v>
      </c>
      <c r="P1151" s="2" t="s">
        <v>1477</v>
      </c>
      <c r="Q1151" s="45">
        <v>4</v>
      </c>
      <c r="R1151" s="22">
        <f t="shared" si="151"/>
        <v>0</v>
      </c>
      <c r="S1151" s="22">
        <f t="shared" si="152"/>
        <v>0</v>
      </c>
      <c r="T1151" s="22" t="e">
        <f t="shared" si="153"/>
        <v>#N/A</v>
      </c>
      <c r="U1151" s="22" t="e">
        <f t="shared" si="154"/>
        <v>#N/A</v>
      </c>
      <c r="V1151" s="22">
        <f t="shared" si="155"/>
        <v>0</v>
      </c>
      <c r="W1151" s="22">
        <f t="shared" si="156"/>
        <v>1</v>
      </c>
      <c r="X1151" s="22" t="e">
        <f t="shared" si="157"/>
        <v>#N/A</v>
      </c>
      <c r="Y1151" s="22">
        <f t="shared" si="158"/>
        <v>2.3976999999999999</v>
      </c>
    </row>
    <row r="1152" spans="1:25" x14ac:dyDescent="0.2">
      <c r="A1152" s="52"/>
      <c r="B1152" s="2" t="s">
        <v>1170</v>
      </c>
      <c r="F1152" s="6">
        <v>2.6820560210405748</v>
      </c>
      <c r="G1152" s="1">
        <v>2.3957000000000002</v>
      </c>
      <c r="H1152" s="7">
        <v>1.1195291651878676</v>
      </c>
      <c r="I1152" s="6" t="e">
        <v>#N/A</v>
      </c>
      <c r="J1152" s="1" t="e">
        <v>#N/A</v>
      </c>
      <c r="K1152" s="7" t="e">
        <v>#N/A</v>
      </c>
      <c r="P1152" s="2" t="s">
        <v>1477</v>
      </c>
      <c r="Q1152" s="45">
        <v>4</v>
      </c>
      <c r="R1152" s="22">
        <f t="shared" si="151"/>
        <v>0</v>
      </c>
      <c r="S1152" s="22">
        <f t="shared" si="152"/>
        <v>0</v>
      </c>
      <c r="T1152" s="22" t="e">
        <f t="shared" si="153"/>
        <v>#N/A</v>
      </c>
      <c r="U1152" s="22" t="e">
        <f t="shared" si="154"/>
        <v>#N/A</v>
      </c>
      <c r="V1152" s="22">
        <f t="shared" si="155"/>
        <v>0</v>
      </c>
      <c r="W1152" s="22">
        <f t="shared" si="156"/>
        <v>1</v>
      </c>
      <c r="X1152" s="22" t="e">
        <f t="shared" si="157"/>
        <v>#N/A</v>
      </c>
      <c r="Y1152" s="22">
        <f t="shared" si="158"/>
        <v>2.3957000000000002</v>
      </c>
    </row>
    <row r="1153" spans="1:25" x14ac:dyDescent="0.2">
      <c r="A1153" s="52"/>
      <c r="B1153" s="2" t="s">
        <v>1171</v>
      </c>
      <c r="F1153" s="6">
        <v>2.6828338384998802</v>
      </c>
      <c r="G1153" s="1">
        <v>2.3997999999999999</v>
      </c>
      <c r="H1153" s="7">
        <v>1.1179405944244856</v>
      </c>
      <c r="I1153" s="6" t="e">
        <v>#N/A</v>
      </c>
      <c r="J1153" s="1" t="e">
        <v>#N/A</v>
      </c>
      <c r="K1153" s="7" t="e">
        <v>#N/A</v>
      </c>
      <c r="P1153" s="2" t="s">
        <v>1477</v>
      </c>
      <c r="Q1153" s="45">
        <v>4</v>
      </c>
      <c r="R1153" s="22">
        <f t="shared" si="151"/>
        <v>0</v>
      </c>
      <c r="S1153" s="22">
        <f t="shared" si="152"/>
        <v>0</v>
      </c>
      <c r="T1153" s="22" t="e">
        <f t="shared" si="153"/>
        <v>#N/A</v>
      </c>
      <c r="U1153" s="22" t="e">
        <f t="shared" si="154"/>
        <v>#N/A</v>
      </c>
      <c r="V1153" s="22">
        <f t="shared" si="155"/>
        <v>0</v>
      </c>
      <c r="W1153" s="22">
        <f t="shared" si="156"/>
        <v>1</v>
      </c>
      <c r="X1153" s="22" t="e">
        <f t="shared" si="157"/>
        <v>#N/A</v>
      </c>
      <c r="Y1153" s="22">
        <f t="shared" si="158"/>
        <v>2.3997999999999999</v>
      </c>
    </row>
    <row r="1154" spans="1:25" x14ac:dyDescent="0.2">
      <c r="A1154" s="52"/>
      <c r="B1154" s="2" t="s">
        <v>1172</v>
      </c>
      <c r="F1154" s="6">
        <v>2.6846723161309654</v>
      </c>
      <c r="G1154" s="1">
        <v>2.33</v>
      </c>
      <c r="H1154" s="7">
        <v>1.1522198781677964</v>
      </c>
      <c r="I1154" s="6" t="e">
        <v>#N/A</v>
      </c>
      <c r="J1154" s="1" t="e">
        <v>#N/A</v>
      </c>
      <c r="K1154" s="7" t="e">
        <v>#N/A</v>
      </c>
      <c r="P1154" s="2" t="s">
        <v>1477</v>
      </c>
      <c r="Q1154" s="45">
        <v>4</v>
      </c>
      <c r="R1154" s="22">
        <f t="shared" si="151"/>
        <v>0</v>
      </c>
      <c r="S1154" s="22">
        <f t="shared" si="152"/>
        <v>0</v>
      </c>
      <c r="T1154" s="22" t="e">
        <f t="shared" si="153"/>
        <v>#N/A</v>
      </c>
      <c r="U1154" s="22" t="e">
        <f t="shared" si="154"/>
        <v>#N/A</v>
      </c>
      <c r="V1154" s="22">
        <f t="shared" si="155"/>
        <v>0</v>
      </c>
      <c r="W1154" s="22">
        <f t="shared" si="156"/>
        <v>1</v>
      </c>
      <c r="X1154" s="22" t="e">
        <f t="shared" si="157"/>
        <v>#N/A</v>
      </c>
      <c r="Y1154" s="22">
        <f t="shared" si="158"/>
        <v>2.33</v>
      </c>
    </row>
    <row r="1155" spans="1:25" x14ac:dyDescent="0.2">
      <c r="A1155" s="52"/>
      <c r="B1155" s="2" t="s">
        <v>1173</v>
      </c>
      <c r="F1155" s="6">
        <v>2.6872179005432368</v>
      </c>
      <c r="G1155" s="1">
        <v>2.33</v>
      </c>
      <c r="H1155" s="7">
        <v>1.1533124036666251</v>
      </c>
      <c r="I1155" s="6" t="e">
        <v>#N/A</v>
      </c>
      <c r="J1155" s="1" t="e">
        <v>#N/A</v>
      </c>
      <c r="K1155" s="7" t="e">
        <v>#N/A</v>
      </c>
      <c r="P1155" s="2" t="s">
        <v>1477</v>
      </c>
      <c r="Q1155" s="45">
        <v>4</v>
      </c>
      <c r="R1155" s="22">
        <f t="shared" si="151"/>
        <v>0</v>
      </c>
      <c r="S1155" s="22">
        <f t="shared" si="152"/>
        <v>0</v>
      </c>
      <c r="T1155" s="22" t="e">
        <f t="shared" si="153"/>
        <v>#N/A</v>
      </c>
      <c r="U1155" s="22" t="e">
        <f t="shared" si="154"/>
        <v>#N/A</v>
      </c>
      <c r="V1155" s="22">
        <f t="shared" si="155"/>
        <v>0</v>
      </c>
      <c r="W1155" s="22">
        <f t="shared" si="156"/>
        <v>1</v>
      </c>
      <c r="X1155" s="22" t="e">
        <f t="shared" si="157"/>
        <v>#N/A</v>
      </c>
      <c r="Y1155" s="22">
        <f t="shared" si="158"/>
        <v>2.33</v>
      </c>
    </row>
    <row r="1156" spans="1:25" x14ac:dyDescent="0.2">
      <c r="A1156" s="52"/>
      <c r="B1156" s="2" t="s">
        <v>1174</v>
      </c>
      <c r="F1156" s="6">
        <v>2.6891270888524406</v>
      </c>
      <c r="G1156" s="1">
        <v>2.5491999999999999</v>
      </c>
      <c r="H1156" s="7">
        <v>1.0548905887542919</v>
      </c>
      <c r="I1156" s="6" t="e">
        <v>#N/A</v>
      </c>
      <c r="J1156" s="1" t="e">
        <v>#N/A</v>
      </c>
      <c r="K1156" s="7" t="e">
        <v>#N/A</v>
      </c>
      <c r="P1156" s="2" t="s">
        <v>1477</v>
      </c>
      <c r="Q1156" s="45">
        <v>4</v>
      </c>
      <c r="R1156" s="22">
        <f t="shared" ref="R1156:R1219" si="159">COUNTIF(P1156,R$2)</f>
        <v>0</v>
      </c>
      <c r="S1156" s="22">
        <f t="shared" ref="S1156:S1219" si="160">COUNTIF(P1156,S$2)</f>
        <v>0</v>
      </c>
      <c r="T1156" s="22" t="e">
        <f t="shared" ref="T1156:T1219" si="161">IF(R1156=1,G1156,#N/A)</f>
        <v>#N/A</v>
      </c>
      <c r="U1156" s="22" t="e">
        <f t="shared" ref="U1156:U1219" si="162">IF(S1156=1,G1156,#N/A)</f>
        <v>#N/A</v>
      </c>
      <c r="V1156" s="22">
        <f t="shared" ref="V1156:V1219" si="163">COUNTIF(P1156,V$2)</f>
        <v>0</v>
      </c>
      <c r="W1156" s="22">
        <f t="shared" ref="W1156:W1219" si="164">COUNTIF(P1156,W$2)</f>
        <v>1</v>
      </c>
      <c r="X1156" s="22" t="e">
        <f t="shared" ref="X1156:X1219" si="165">IF(V1156=1,G1156,#N/A)</f>
        <v>#N/A</v>
      </c>
      <c r="Y1156" s="22">
        <f t="shared" ref="Y1156:Y1219" si="166">IF(W1156=1,G1156,#N/A)</f>
        <v>2.5491999999999999</v>
      </c>
    </row>
    <row r="1157" spans="1:25" x14ac:dyDescent="0.2">
      <c r="A1157" s="52"/>
      <c r="B1157" s="2" t="s">
        <v>1175</v>
      </c>
      <c r="F1157" s="6">
        <v>2.6943596790332207</v>
      </c>
      <c r="G1157" s="1">
        <v>2.5</v>
      </c>
      <c r="H1157" s="7">
        <v>1.0777438716132883</v>
      </c>
      <c r="I1157" s="6" t="e">
        <v>#N/A</v>
      </c>
      <c r="J1157" s="1" t="e">
        <v>#N/A</v>
      </c>
      <c r="K1157" s="7" t="e">
        <v>#N/A</v>
      </c>
      <c r="P1157" s="2" t="s">
        <v>1477</v>
      </c>
      <c r="Q1157" s="45">
        <v>4</v>
      </c>
      <c r="R1157" s="22">
        <f t="shared" si="159"/>
        <v>0</v>
      </c>
      <c r="S1157" s="22">
        <f t="shared" si="160"/>
        <v>0</v>
      </c>
      <c r="T1157" s="22" t="e">
        <f t="shared" si="161"/>
        <v>#N/A</v>
      </c>
      <c r="U1157" s="22" t="e">
        <f t="shared" si="162"/>
        <v>#N/A</v>
      </c>
      <c r="V1157" s="22">
        <f t="shared" si="163"/>
        <v>0</v>
      </c>
      <c r="W1157" s="22">
        <f t="shared" si="164"/>
        <v>1</v>
      </c>
      <c r="X1157" s="22" t="e">
        <f t="shared" si="165"/>
        <v>#N/A</v>
      </c>
      <c r="Y1157" s="22">
        <f t="shared" si="166"/>
        <v>2.5</v>
      </c>
    </row>
    <row r="1158" spans="1:25" x14ac:dyDescent="0.2">
      <c r="A1158" s="52"/>
      <c r="B1158" s="2" t="s">
        <v>1176</v>
      </c>
      <c r="F1158" s="6">
        <v>2.6960567353080687</v>
      </c>
      <c r="G1158" s="1">
        <v>2.5503999999999998</v>
      </c>
      <c r="H1158" s="7">
        <v>1.0571113297161501</v>
      </c>
      <c r="I1158" s="6" t="e">
        <v>#N/A</v>
      </c>
      <c r="J1158" s="1" t="e">
        <v>#N/A</v>
      </c>
      <c r="K1158" s="7" t="e">
        <v>#N/A</v>
      </c>
      <c r="P1158" s="2" t="s">
        <v>1477</v>
      </c>
      <c r="Q1158" s="45">
        <v>4</v>
      </c>
      <c r="R1158" s="22">
        <f t="shared" si="159"/>
        <v>0</v>
      </c>
      <c r="S1158" s="22">
        <f t="shared" si="160"/>
        <v>0</v>
      </c>
      <c r="T1158" s="22" t="e">
        <f t="shared" si="161"/>
        <v>#N/A</v>
      </c>
      <c r="U1158" s="22" t="e">
        <f t="shared" si="162"/>
        <v>#N/A</v>
      </c>
      <c r="V1158" s="22">
        <f t="shared" si="163"/>
        <v>0</v>
      </c>
      <c r="W1158" s="22">
        <f t="shared" si="164"/>
        <v>1</v>
      </c>
      <c r="X1158" s="22" t="e">
        <f t="shared" si="165"/>
        <v>#N/A</v>
      </c>
      <c r="Y1158" s="22">
        <f t="shared" si="166"/>
        <v>2.5503999999999998</v>
      </c>
    </row>
    <row r="1159" spans="1:25" x14ac:dyDescent="0.2">
      <c r="A1159" s="52"/>
      <c r="B1159" s="2" t="s">
        <v>1177</v>
      </c>
      <c r="F1159" s="6">
        <v>2.693299018861441</v>
      </c>
      <c r="G1159" s="1">
        <v>2.5287000000000002</v>
      </c>
      <c r="H1159" s="32">
        <v>1.0650923473964649</v>
      </c>
      <c r="I1159" s="6" t="e">
        <v>#N/A</v>
      </c>
      <c r="J1159" s="1" t="e">
        <v>#N/A</v>
      </c>
      <c r="K1159" s="7" t="e">
        <v>#N/A</v>
      </c>
      <c r="P1159" s="2" t="s">
        <v>1477</v>
      </c>
      <c r="Q1159" s="45">
        <v>4</v>
      </c>
      <c r="R1159" s="22">
        <f t="shared" si="159"/>
        <v>0</v>
      </c>
      <c r="S1159" s="22">
        <f t="shared" si="160"/>
        <v>0</v>
      </c>
      <c r="T1159" s="22" t="e">
        <f t="shared" si="161"/>
        <v>#N/A</v>
      </c>
      <c r="U1159" s="22" t="e">
        <f t="shared" si="162"/>
        <v>#N/A</v>
      </c>
      <c r="V1159" s="22">
        <f t="shared" si="163"/>
        <v>0</v>
      </c>
      <c r="W1159" s="22">
        <f t="shared" si="164"/>
        <v>1</v>
      </c>
      <c r="X1159" s="22" t="e">
        <f t="shared" si="165"/>
        <v>#N/A</v>
      </c>
      <c r="Y1159" s="22">
        <f t="shared" si="166"/>
        <v>2.5287000000000002</v>
      </c>
    </row>
    <row r="1160" spans="1:25" x14ac:dyDescent="0.2">
      <c r="A1160" s="52"/>
      <c r="B1160" s="2" t="s">
        <v>1178</v>
      </c>
      <c r="F1160" s="6">
        <v>2.6964102886986616</v>
      </c>
      <c r="G1160" s="1">
        <v>2.5512000000000001</v>
      </c>
      <c r="H1160" s="32">
        <v>1.0569184261126769</v>
      </c>
      <c r="I1160" s="6" t="e">
        <v>#N/A</v>
      </c>
      <c r="J1160" s="1" t="e">
        <v>#N/A</v>
      </c>
      <c r="K1160" s="7" t="e">
        <v>#N/A</v>
      </c>
      <c r="P1160" s="2" t="s">
        <v>1477</v>
      </c>
      <c r="Q1160" s="45">
        <v>4</v>
      </c>
      <c r="R1160" s="22">
        <f t="shared" si="159"/>
        <v>0</v>
      </c>
      <c r="S1160" s="22">
        <f t="shared" si="160"/>
        <v>0</v>
      </c>
      <c r="T1160" s="22" t="e">
        <f t="shared" si="161"/>
        <v>#N/A</v>
      </c>
      <c r="U1160" s="22" t="e">
        <f t="shared" si="162"/>
        <v>#N/A</v>
      </c>
      <c r="V1160" s="22">
        <f t="shared" si="163"/>
        <v>0</v>
      </c>
      <c r="W1160" s="22">
        <f t="shared" si="164"/>
        <v>1</v>
      </c>
      <c r="X1160" s="22" t="e">
        <f t="shared" si="165"/>
        <v>#N/A</v>
      </c>
      <c r="Y1160" s="22">
        <f t="shared" si="166"/>
        <v>2.5512000000000001</v>
      </c>
    </row>
    <row r="1161" spans="1:25" x14ac:dyDescent="0.2">
      <c r="A1161" s="52"/>
      <c r="B1161" s="2" t="s">
        <v>1179</v>
      </c>
      <c r="F1161" s="6">
        <v>2.6983194770078653</v>
      </c>
      <c r="G1161" s="1">
        <v>2.5640999999999998</v>
      </c>
      <c r="H1161" s="32">
        <v>1.0523456483787159</v>
      </c>
      <c r="I1161" s="6" t="e">
        <v>#N/A</v>
      </c>
      <c r="J1161" s="1" t="e">
        <v>#N/A</v>
      </c>
      <c r="K1161" s="7" t="e">
        <v>#N/A</v>
      </c>
      <c r="P1161" s="2" t="s">
        <v>1477</v>
      </c>
      <c r="Q1161" s="45">
        <v>4</v>
      </c>
      <c r="R1161" s="22">
        <f t="shared" si="159"/>
        <v>0</v>
      </c>
      <c r="S1161" s="22">
        <f t="shared" si="160"/>
        <v>0</v>
      </c>
      <c r="T1161" s="22" t="e">
        <f t="shared" si="161"/>
        <v>#N/A</v>
      </c>
      <c r="U1161" s="22" t="e">
        <f t="shared" si="162"/>
        <v>#N/A</v>
      </c>
      <c r="V1161" s="22">
        <f t="shared" si="163"/>
        <v>0</v>
      </c>
      <c r="W1161" s="22">
        <f t="shared" si="164"/>
        <v>1</v>
      </c>
      <c r="X1161" s="22" t="e">
        <f t="shared" si="165"/>
        <v>#N/A</v>
      </c>
      <c r="Y1161" s="22">
        <f t="shared" si="166"/>
        <v>2.5640999999999998</v>
      </c>
    </row>
    <row r="1162" spans="1:25" x14ac:dyDescent="0.2">
      <c r="A1162" s="52"/>
      <c r="B1162" s="2" t="s">
        <v>1180</v>
      </c>
      <c r="F1162" s="6">
        <v>2.6912484091960001</v>
      </c>
      <c r="G1162" s="1">
        <v>2.5649999999999999</v>
      </c>
      <c r="H1162" s="32">
        <v>1.0492196527079922</v>
      </c>
      <c r="I1162" s="6" t="e">
        <v>#N/A</v>
      </c>
      <c r="J1162" s="1" t="e">
        <v>#N/A</v>
      </c>
      <c r="K1162" s="7" t="e">
        <v>#N/A</v>
      </c>
      <c r="P1162" s="2" t="s">
        <v>1477</v>
      </c>
      <c r="Q1162" s="45">
        <v>4</v>
      </c>
      <c r="R1162" s="22">
        <f t="shared" si="159"/>
        <v>0</v>
      </c>
      <c r="S1162" s="22">
        <f t="shared" si="160"/>
        <v>0</v>
      </c>
      <c r="T1162" s="22" t="e">
        <f t="shared" si="161"/>
        <v>#N/A</v>
      </c>
      <c r="U1162" s="22" t="e">
        <f t="shared" si="162"/>
        <v>#N/A</v>
      </c>
      <c r="V1162" s="22">
        <f t="shared" si="163"/>
        <v>0</v>
      </c>
      <c r="W1162" s="22">
        <f t="shared" si="164"/>
        <v>1</v>
      </c>
      <c r="X1162" s="22" t="e">
        <f t="shared" si="165"/>
        <v>#N/A</v>
      </c>
      <c r="Y1162" s="22">
        <f t="shared" si="166"/>
        <v>2.5649999999999999</v>
      </c>
    </row>
    <row r="1163" spans="1:25" x14ac:dyDescent="0.2">
      <c r="A1163" s="52"/>
      <c r="B1163" s="2" t="s">
        <v>1181</v>
      </c>
      <c r="F1163" s="6">
        <v>2.675119303517135</v>
      </c>
      <c r="G1163" s="1">
        <v>2.3660000000000001</v>
      </c>
      <c r="H1163" s="32">
        <v>1.1306505932025084</v>
      </c>
      <c r="I1163" s="6" t="e">
        <v>#N/A</v>
      </c>
      <c r="J1163" s="1" t="e">
        <v>#N/A</v>
      </c>
      <c r="K1163" s="7" t="e">
        <v>#N/A</v>
      </c>
      <c r="P1163" s="2" t="s">
        <v>1477</v>
      </c>
      <c r="Q1163" s="45">
        <v>4</v>
      </c>
      <c r="R1163" s="22">
        <f t="shared" si="159"/>
        <v>0</v>
      </c>
      <c r="S1163" s="22">
        <f t="shared" si="160"/>
        <v>0</v>
      </c>
      <c r="T1163" s="22" t="e">
        <f t="shared" si="161"/>
        <v>#N/A</v>
      </c>
      <c r="U1163" s="22" t="e">
        <f t="shared" si="162"/>
        <v>#N/A</v>
      </c>
      <c r="V1163" s="22">
        <f t="shared" si="163"/>
        <v>0</v>
      </c>
      <c r="W1163" s="22">
        <f t="shared" si="164"/>
        <v>1</v>
      </c>
      <c r="X1163" s="22" t="e">
        <f t="shared" si="165"/>
        <v>#N/A</v>
      </c>
      <c r="Y1163" s="22">
        <f t="shared" si="166"/>
        <v>2.3660000000000001</v>
      </c>
    </row>
    <row r="1164" spans="1:25" x14ac:dyDescent="0.2">
      <c r="A1164" s="52"/>
      <c r="B1164" s="2" t="s">
        <v>1182</v>
      </c>
      <c r="F1164" s="6">
        <v>2.6817731783281005</v>
      </c>
      <c r="G1164" s="1">
        <v>2.476</v>
      </c>
      <c r="H1164" s="32">
        <v>1.0831070994863088</v>
      </c>
      <c r="I1164" s="6" t="e">
        <v>#N/A</v>
      </c>
      <c r="J1164" s="1" t="e">
        <v>#N/A</v>
      </c>
      <c r="K1164" s="7" t="e">
        <v>#N/A</v>
      </c>
      <c r="P1164" s="2" t="s">
        <v>1477</v>
      </c>
      <c r="Q1164" s="45">
        <v>4</v>
      </c>
      <c r="R1164" s="22">
        <f t="shared" si="159"/>
        <v>0</v>
      </c>
      <c r="S1164" s="22">
        <f t="shared" si="160"/>
        <v>0</v>
      </c>
      <c r="T1164" s="22" t="e">
        <f t="shared" si="161"/>
        <v>#N/A</v>
      </c>
      <c r="U1164" s="22" t="e">
        <f t="shared" si="162"/>
        <v>#N/A</v>
      </c>
      <c r="V1164" s="22">
        <f t="shared" si="163"/>
        <v>0</v>
      </c>
      <c r="W1164" s="22">
        <f t="shared" si="164"/>
        <v>1</v>
      </c>
      <c r="X1164" s="22" t="e">
        <f t="shared" si="165"/>
        <v>#N/A</v>
      </c>
      <c r="Y1164" s="22">
        <f t="shared" si="166"/>
        <v>2.476</v>
      </c>
    </row>
    <row r="1165" spans="1:25" x14ac:dyDescent="0.2">
      <c r="A1165" s="52"/>
      <c r="B1165" s="2" t="s">
        <v>1183</v>
      </c>
      <c r="F1165" s="6">
        <v>2.7000165332827133</v>
      </c>
      <c r="G1165" s="1">
        <v>2.5764999999999998</v>
      </c>
      <c r="H1165" s="32">
        <v>1.0479396597254855</v>
      </c>
      <c r="I1165" s="6" t="e">
        <v>#N/A</v>
      </c>
      <c r="J1165" s="1" t="e">
        <v>#N/A</v>
      </c>
      <c r="K1165" s="7" t="e">
        <v>#N/A</v>
      </c>
      <c r="P1165" s="2" t="s">
        <v>1477</v>
      </c>
      <c r="Q1165" s="45">
        <v>4</v>
      </c>
      <c r="R1165" s="22">
        <f t="shared" si="159"/>
        <v>0</v>
      </c>
      <c r="S1165" s="22">
        <f t="shared" si="160"/>
        <v>0</v>
      </c>
      <c r="T1165" s="22" t="e">
        <f t="shared" si="161"/>
        <v>#N/A</v>
      </c>
      <c r="U1165" s="22" t="e">
        <f t="shared" si="162"/>
        <v>#N/A</v>
      </c>
      <c r="V1165" s="22">
        <f t="shared" si="163"/>
        <v>0</v>
      </c>
      <c r="W1165" s="22">
        <f t="shared" si="164"/>
        <v>1</v>
      </c>
      <c r="X1165" s="22" t="e">
        <f t="shared" si="165"/>
        <v>#N/A</v>
      </c>
      <c r="Y1165" s="22">
        <f t="shared" si="166"/>
        <v>2.5764999999999998</v>
      </c>
    </row>
    <row r="1166" spans="1:25" x14ac:dyDescent="0.2">
      <c r="A1166" s="52"/>
      <c r="B1166" s="2" t="s">
        <v>1184</v>
      </c>
      <c r="F1166" s="6">
        <v>2.697612370226679</v>
      </c>
      <c r="G1166" s="1">
        <v>2.5720000000000001</v>
      </c>
      <c r="H1166" s="32">
        <v>1.0488384021099062</v>
      </c>
      <c r="I1166" s="6" t="e">
        <v>#N/A</v>
      </c>
      <c r="J1166" s="1" t="e">
        <v>#N/A</v>
      </c>
      <c r="K1166" s="7" t="e">
        <v>#N/A</v>
      </c>
      <c r="P1166" s="2" t="s">
        <v>1477</v>
      </c>
      <c r="Q1166" s="45">
        <v>4</v>
      </c>
      <c r="R1166" s="22">
        <f t="shared" si="159"/>
        <v>0</v>
      </c>
      <c r="S1166" s="22">
        <f t="shared" si="160"/>
        <v>0</v>
      </c>
      <c r="T1166" s="22" t="e">
        <f t="shared" si="161"/>
        <v>#N/A</v>
      </c>
      <c r="U1166" s="22" t="e">
        <f t="shared" si="162"/>
        <v>#N/A</v>
      </c>
      <c r="V1166" s="22">
        <f t="shared" si="163"/>
        <v>0</v>
      </c>
      <c r="W1166" s="22">
        <f t="shared" si="164"/>
        <v>1</v>
      </c>
      <c r="X1166" s="22" t="e">
        <f t="shared" si="165"/>
        <v>#N/A</v>
      </c>
      <c r="Y1166" s="22">
        <f t="shared" si="166"/>
        <v>2.5720000000000001</v>
      </c>
    </row>
    <row r="1167" spans="1:25" x14ac:dyDescent="0.2">
      <c r="A1167" s="52"/>
      <c r="B1167" s="2" t="s">
        <v>1185</v>
      </c>
      <c r="F1167" s="6">
        <v>2.7024914070168662</v>
      </c>
      <c r="G1167" s="1">
        <v>2.5943999999999998</v>
      </c>
      <c r="H1167" s="32">
        <v>1.041663354539341</v>
      </c>
      <c r="I1167" s="6" t="e">
        <v>#N/A</v>
      </c>
      <c r="J1167" s="1" t="e">
        <v>#N/A</v>
      </c>
      <c r="K1167" s="7" t="e">
        <v>#N/A</v>
      </c>
      <c r="P1167" s="2" t="s">
        <v>1477</v>
      </c>
      <c r="Q1167" s="45">
        <v>4</v>
      </c>
      <c r="R1167" s="22">
        <f t="shared" si="159"/>
        <v>0</v>
      </c>
      <c r="S1167" s="22">
        <f t="shared" si="160"/>
        <v>0</v>
      </c>
      <c r="T1167" s="22" t="e">
        <f t="shared" si="161"/>
        <v>#N/A</v>
      </c>
      <c r="U1167" s="22" t="e">
        <f t="shared" si="162"/>
        <v>#N/A</v>
      </c>
      <c r="V1167" s="22">
        <f t="shared" si="163"/>
        <v>0</v>
      </c>
      <c r="W1167" s="22">
        <f t="shared" si="164"/>
        <v>1</v>
      </c>
      <c r="X1167" s="22" t="e">
        <f t="shared" si="165"/>
        <v>#N/A</v>
      </c>
      <c r="Y1167" s="22">
        <f t="shared" si="166"/>
        <v>2.5943999999999998</v>
      </c>
    </row>
    <row r="1168" spans="1:25" ht="16" x14ac:dyDescent="0.2">
      <c r="A1168" s="52"/>
      <c r="B1168" s="3" t="s">
        <v>1186</v>
      </c>
      <c r="C1168" s="36"/>
      <c r="D1168" s="36"/>
      <c r="E1168" s="36"/>
      <c r="F1168" s="6">
        <v>2.6919555159771864</v>
      </c>
      <c r="G1168" s="1">
        <v>2.5619999999999998</v>
      </c>
      <c r="H1168" s="32">
        <v>1.0507242451120946</v>
      </c>
      <c r="I1168" s="6" t="e">
        <v>#N/A</v>
      </c>
      <c r="J1168" s="1" t="e">
        <v>#N/A</v>
      </c>
      <c r="K1168" s="7" t="e">
        <v>#N/A</v>
      </c>
      <c r="P1168" s="2" t="s">
        <v>1477</v>
      </c>
      <c r="Q1168" s="45">
        <v>4</v>
      </c>
      <c r="R1168" s="22">
        <f t="shared" si="159"/>
        <v>0</v>
      </c>
      <c r="S1168" s="22">
        <f t="shared" si="160"/>
        <v>0</v>
      </c>
      <c r="T1168" s="22" t="e">
        <f t="shared" si="161"/>
        <v>#N/A</v>
      </c>
      <c r="U1168" s="22" t="e">
        <f t="shared" si="162"/>
        <v>#N/A</v>
      </c>
      <c r="V1168" s="22">
        <f t="shared" si="163"/>
        <v>0</v>
      </c>
      <c r="W1168" s="22">
        <f t="shared" si="164"/>
        <v>1</v>
      </c>
      <c r="X1168" s="22" t="e">
        <f t="shared" si="165"/>
        <v>#N/A</v>
      </c>
      <c r="Y1168" s="22">
        <f t="shared" si="166"/>
        <v>2.5619999999999998</v>
      </c>
    </row>
    <row r="1169" spans="1:25" ht="16" x14ac:dyDescent="0.2">
      <c r="A1169" s="52"/>
      <c r="B1169" s="3" t="s">
        <v>1187</v>
      </c>
      <c r="C1169" s="36"/>
      <c r="D1169" s="36"/>
      <c r="E1169" s="36"/>
      <c r="F1169" s="6">
        <v>2.6822469398714954</v>
      </c>
      <c r="G1169" s="1">
        <v>2.4940000000000002</v>
      </c>
      <c r="H1169" s="32">
        <v>1.0754799277752587</v>
      </c>
      <c r="I1169" s="6" t="e">
        <v>#N/A</v>
      </c>
      <c r="J1169" s="1" t="e">
        <v>#N/A</v>
      </c>
      <c r="K1169" s="7" t="e">
        <v>#N/A</v>
      </c>
      <c r="P1169" s="2" t="s">
        <v>1477</v>
      </c>
      <c r="Q1169" s="45">
        <v>4</v>
      </c>
      <c r="R1169" s="22">
        <f t="shared" si="159"/>
        <v>0</v>
      </c>
      <c r="S1169" s="22">
        <f t="shared" si="160"/>
        <v>0</v>
      </c>
      <c r="T1169" s="22" t="e">
        <f t="shared" si="161"/>
        <v>#N/A</v>
      </c>
      <c r="U1169" s="22" t="e">
        <f t="shared" si="162"/>
        <v>#N/A</v>
      </c>
      <c r="V1169" s="22">
        <f t="shared" si="163"/>
        <v>0</v>
      </c>
      <c r="W1169" s="22">
        <f t="shared" si="164"/>
        <v>1</v>
      </c>
      <c r="X1169" s="22" t="e">
        <f t="shared" si="165"/>
        <v>#N/A</v>
      </c>
      <c r="Y1169" s="22">
        <f t="shared" si="166"/>
        <v>2.4940000000000002</v>
      </c>
    </row>
    <row r="1170" spans="1:25" x14ac:dyDescent="0.2">
      <c r="A1170" s="52"/>
      <c r="B1170" s="2" t="s">
        <v>1188</v>
      </c>
      <c r="F1170" s="6">
        <v>2.6957314661887226</v>
      </c>
      <c r="G1170" s="1">
        <v>2.6002800000000001</v>
      </c>
      <c r="H1170" s="32">
        <v>1.0367081491949799</v>
      </c>
      <c r="I1170" s="6" t="e">
        <v>#N/A</v>
      </c>
      <c r="J1170" s="1" t="e">
        <v>#N/A</v>
      </c>
      <c r="K1170" s="7" t="e">
        <v>#N/A</v>
      </c>
      <c r="P1170" s="2" t="s">
        <v>1477</v>
      </c>
      <c r="Q1170" s="45">
        <v>4</v>
      </c>
      <c r="R1170" s="22">
        <f t="shared" si="159"/>
        <v>0</v>
      </c>
      <c r="S1170" s="22">
        <f t="shared" si="160"/>
        <v>0</v>
      </c>
      <c r="T1170" s="22" t="e">
        <f t="shared" si="161"/>
        <v>#N/A</v>
      </c>
      <c r="U1170" s="22" t="e">
        <f t="shared" si="162"/>
        <v>#N/A</v>
      </c>
      <c r="V1170" s="22">
        <f t="shared" si="163"/>
        <v>0</v>
      </c>
      <c r="W1170" s="22">
        <f t="shared" si="164"/>
        <v>1</v>
      </c>
      <c r="X1170" s="22" t="e">
        <f t="shared" si="165"/>
        <v>#N/A</v>
      </c>
      <c r="Y1170" s="22">
        <f t="shared" si="166"/>
        <v>2.6002800000000001</v>
      </c>
    </row>
    <row r="1171" spans="1:25" x14ac:dyDescent="0.2">
      <c r="A1171" s="52"/>
      <c r="B1171" s="2" t="s">
        <v>1189</v>
      </c>
      <c r="F1171" s="6">
        <v>2.7053905448197311</v>
      </c>
      <c r="G1171" s="1">
        <v>2.6030000000000002</v>
      </c>
      <c r="H1171" s="32">
        <v>1.0393355915557936</v>
      </c>
      <c r="I1171" s="6" t="e">
        <v>#N/A</v>
      </c>
      <c r="J1171" s="1" t="e">
        <v>#N/A</v>
      </c>
      <c r="K1171" s="7" t="e">
        <v>#N/A</v>
      </c>
      <c r="P1171" s="2" t="s">
        <v>1477</v>
      </c>
      <c r="Q1171" s="45">
        <v>4</v>
      </c>
      <c r="R1171" s="22">
        <f t="shared" si="159"/>
        <v>0</v>
      </c>
      <c r="S1171" s="22">
        <f t="shared" si="160"/>
        <v>0</v>
      </c>
      <c r="T1171" s="22" t="e">
        <f t="shared" si="161"/>
        <v>#N/A</v>
      </c>
      <c r="U1171" s="22" t="e">
        <f t="shared" si="162"/>
        <v>#N/A</v>
      </c>
      <c r="V1171" s="22">
        <f t="shared" si="163"/>
        <v>0</v>
      </c>
      <c r="W1171" s="22">
        <f t="shared" si="164"/>
        <v>1</v>
      </c>
      <c r="X1171" s="22" t="e">
        <f t="shared" si="165"/>
        <v>#N/A</v>
      </c>
      <c r="Y1171" s="22">
        <f t="shared" si="166"/>
        <v>2.6030000000000002</v>
      </c>
    </row>
    <row r="1172" spans="1:25" x14ac:dyDescent="0.2">
      <c r="A1172" s="52"/>
      <c r="B1172" s="2" t="s">
        <v>1190</v>
      </c>
      <c r="F1172" s="6">
        <v>2.7048955700729005</v>
      </c>
      <c r="G1172" s="1">
        <v>2.6067</v>
      </c>
      <c r="H1172" s="32">
        <v>1.0376704530912266</v>
      </c>
      <c r="I1172" s="6" t="e">
        <v>#N/A</v>
      </c>
      <c r="J1172" s="1" t="e">
        <v>#N/A</v>
      </c>
      <c r="K1172" s="7" t="e">
        <v>#N/A</v>
      </c>
      <c r="P1172" s="2" t="s">
        <v>1477</v>
      </c>
      <c r="Q1172" s="45">
        <v>4</v>
      </c>
      <c r="R1172" s="22">
        <f t="shared" si="159"/>
        <v>0</v>
      </c>
      <c r="S1172" s="22">
        <f t="shared" si="160"/>
        <v>0</v>
      </c>
      <c r="T1172" s="22" t="e">
        <f t="shared" si="161"/>
        <v>#N/A</v>
      </c>
      <c r="U1172" s="22" t="e">
        <f t="shared" si="162"/>
        <v>#N/A</v>
      </c>
      <c r="V1172" s="22">
        <f t="shared" si="163"/>
        <v>0</v>
      </c>
      <c r="W1172" s="22">
        <f t="shared" si="164"/>
        <v>1</v>
      </c>
      <c r="X1172" s="22" t="e">
        <f t="shared" si="165"/>
        <v>#N/A</v>
      </c>
      <c r="Y1172" s="22">
        <f t="shared" si="166"/>
        <v>2.6067</v>
      </c>
    </row>
    <row r="1173" spans="1:25" x14ac:dyDescent="0.2">
      <c r="A1173" s="52"/>
      <c r="B1173" s="2" t="s">
        <v>1191</v>
      </c>
      <c r="F1173" s="6">
        <v>2.7043298846479513</v>
      </c>
      <c r="G1173" s="1">
        <v>2.5686</v>
      </c>
      <c r="H1173" s="32">
        <v>1.0528419701969756</v>
      </c>
      <c r="I1173" s="6" t="e">
        <v>#N/A</v>
      </c>
      <c r="J1173" s="1" t="e">
        <v>#N/A</v>
      </c>
      <c r="K1173" s="7" t="e">
        <v>#N/A</v>
      </c>
      <c r="P1173" s="2" t="s">
        <v>1477</v>
      </c>
      <c r="Q1173" s="45">
        <v>4</v>
      </c>
      <c r="R1173" s="22">
        <f t="shared" si="159"/>
        <v>0</v>
      </c>
      <c r="S1173" s="22">
        <f t="shared" si="160"/>
        <v>0</v>
      </c>
      <c r="T1173" s="22" t="e">
        <f t="shared" si="161"/>
        <v>#N/A</v>
      </c>
      <c r="U1173" s="22" t="e">
        <f t="shared" si="162"/>
        <v>#N/A</v>
      </c>
      <c r="V1173" s="22">
        <f t="shared" si="163"/>
        <v>0</v>
      </c>
      <c r="W1173" s="22">
        <f t="shared" si="164"/>
        <v>1</v>
      </c>
      <c r="X1173" s="22" t="e">
        <f t="shared" si="165"/>
        <v>#N/A</v>
      </c>
      <c r="Y1173" s="22">
        <f t="shared" si="166"/>
        <v>2.5686</v>
      </c>
    </row>
    <row r="1174" spans="1:25" ht="16" x14ac:dyDescent="0.2">
      <c r="A1174" s="52"/>
      <c r="B1174" s="3" t="s">
        <v>1192</v>
      </c>
      <c r="C1174" s="36"/>
      <c r="D1174" s="36"/>
      <c r="E1174" s="36"/>
      <c r="F1174" s="6">
        <v>2.6982487663297468</v>
      </c>
      <c r="G1174" s="1">
        <v>2.2599999999999998</v>
      </c>
      <c r="H1174" s="32">
        <v>1.1939153833317464</v>
      </c>
      <c r="I1174" s="6" t="e">
        <v>#N/A</v>
      </c>
      <c r="J1174" s="1" t="e">
        <v>#N/A</v>
      </c>
      <c r="K1174" s="7" t="e">
        <v>#N/A</v>
      </c>
      <c r="P1174" s="2" t="s">
        <v>1477</v>
      </c>
      <c r="Q1174" s="45">
        <v>4</v>
      </c>
      <c r="R1174" s="22">
        <f t="shared" si="159"/>
        <v>0</v>
      </c>
      <c r="S1174" s="22">
        <f t="shared" si="160"/>
        <v>0</v>
      </c>
      <c r="T1174" s="22" t="e">
        <f t="shared" si="161"/>
        <v>#N/A</v>
      </c>
      <c r="U1174" s="22" t="e">
        <f t="shared" si="162"/>
        <v>#N/A</v>
      </c>
      <c r="V1174" s="22">
        <f t="shared" si="163"/>
        <v>0</v>
      </c>
      <c r="W1174" s="22">
        <f t="shared" si="164"/>
        <v>1</v>
      </c>
      <c r="X1174" s="22" t="e">
        <f t="shared" si="165"/>
        <v>#N/A</v>
      </c>
      <c r="Y1174" s="22">
        <f t="shared" si="166"/>
        <v>2.2599999999999998</v>
      </c>
    </row>
    <row r="1175" spans="1:25" ht="32" x14ac:dyDescent="0.2">
      <c r="A1175" s="52"/>
      <c r="B1175" s="3" t="s">
        <v>1193</v>
      </c>
      <c r="C1175" s="36"/>
      <c r="D1175" s="36"/>
      <c r="E1175" s="36"/>
      <c r="F1175" s="6">
        <v>2.6129716885186491</v>
      </c>
      <c r="G1175" s="1">
        <v>2.5590000000000002</v>
      </c>
      <c r="H1175" s="32">
        <v>1.0210909294719221</v>
      </c>
      <c r="I1175" s="6" t="e">
        <v>#N/A</v>
      </c>
      <c r="J1175" s="1" t="e">
        <v>#N/A</v>
      </c>
      <c r="K1175" s="7" t="e">
        <v>#N/A</v>
      </c>
      <c r="P1175" s="2" t="s">
        <v>1477</v>
      </c>
      <c r="Q1175" s="45">
        <v>4</v>
      </c>
      <c r="R1175" s="22">
        <f t="shared" si="159"/>
        <v>0</v>
      </c>
      <c r="S1175" s="22">
        <f t="shared" si="160"/>
        <v>0</v>
      </c>
      <c r="T1175" s="22" t="e">
        <f t="shared" si="161"/>
        <v>#N/A</v>
      </c>
      <c r="U1175" s="22" t="e">
        <f t="shared" si="162"/>
        <v>#N/A</v>
      </c>
      <c r="V1175" s="22">
        <f t="shared" si="163"/>
        <v>0</v>
      </c>
      <c r="W1175" s="22">
        <f t="shared" si="164"/>
        <v>1</v>
      </c>
      <c r="X1175" s="22" t="e">
        <f t="shared" si="165"/>
        <v>#N/A</v>
      </c>
      <c r="Y1175" s="22">
        <f t="shared" si="166"/>
        <v>2.5590000000000002</v>
      </c>
    </row>
    <row r="1176" spans="1:25" x14ac:dyDescent="0.2">
      <c r="A1176" s="52"/>
      <c r="B1176" s="2" t="s">
        <v>1194</v>
      </c>
      <c r="F1176" s="6">
        <v>2.7070522457555195</v>
      </c>
      <c r="G1176" s="1">
        <v>2.6143999999999998</v>
      </c>
      <c r="H1176" s="32">
        <v>1.0354392004878823</v>
      </c>
      <c r="I1176" s="6" t="e">
        <v>#N/A</v>
      </c>
      <c r="J1176" s="1" t="e">
        <v>#N/A</v>
      </c>
      <c r="K1176" s="7" t="e">
        <v>#N/A</v>
      </c>
      <c r="P1176" s="2" t="s">
        <v>1477</v>
      </c>
      <c r="Q1176" s="45">
        <v>4</v>
      </c>
      <c r="R1176" s="22">
        <f t="shared" si="159"/>
        <v>0</v>
      </c>
      <c r="S1176" s="22">
        <f t="shared" si="160"/>
        <v>0</v>
      </c>
      <c r="T1176" s="22" t="e">
        <f t="shared" si="161"/>
        <v>#N/A</v>
      </c>
      <c r="U1176" s="22" t="e">
        <f t="shared" si="162"/>
        <v>#N/A</v>
      </c>
      <c r="V1176" s="22">
        <f t="shared" si="163"/>
        <v>0</v>
      </c>
      <c r="W1176" s="22">
        <f t="shared" si="164"/>
        <v>1</v>
      </c>
      <c r="X1176" s="22" t="e">
        <f t="shared" si="165"/>
        <v>#N/A</v>
      </c>
      <c r="Y1176" s="22">
        <f t="shared" si="166"/>
        <v>2.6143999999999998</v>
      </c>
    </row>
    <row r="1177" spans="1:25" x14ac:dyDescent="0.2">
      <c r="A1177" s="46" t="s">
        <v>1195</v>
      </c>
      <c r="B1177" s="2" t="s">
        <v>1196</v>
      </c>
      <c r="F1177" s="6">
        <v>2.5975567606887826</v>
      </c>
      <c r="G1177" s="1">
        <v>2.2557999999999998</v>
      </c>
      <c r="H1177" s="32">
        <v>1.1515013568085748</v>
      </c>
      <c r="I1177" s="6" t="e">
        <v>#N/A</v>
      </c>
      <c r="J1177" s="1" t="e">
        <v>#N/A</v>
      </c>
      <c r="K1177" s="7" t="e">
        <v>#N/A</v>
      </c>
      <c r="O1177" s="2" t="s">
        <v>1307</v>
      </c>
      <c r="P1177" s="2" t="s">
        <v>1307</v>
      </c>
      <c r="Q1177" s="45">
        <v>2</v>
      </c>
      <c r="R1177" s="22">
        <f t="shared" si="159"/>
        <v>0</v>
      </c>
      <c r="S1177" s="22">
        <f t="shared" si="160"/>
        <v>1</v>
      </c>
      <c r="T1177" s="22" t="e">
        <f t="shared" si="161"/>
        <v>#N/A</v>
      </c>
      <c r="U1177" s="22">
        <f t="shared" si="162"/>
        <v>2.2557999999999998</v>
      </c>
      <c r="V1177" s="22">
        <f t="shared" si="163"/>
        <v>0</v>
      </c>
      <c r="W1177" s="22">
        <f t="shared" si="164"/>
        <v>1</v>
      </c>
      <c r="X1177" s="22" t="e">
        <f t="shared" si="165"/>
        <v>#N/A</v>
      </c>
      <c r="Y1177" s="22">
        <f t="shared" si="166"/>
        <v>2.2557999999999998</v>
      </c>
    </row>
    <row r="1178" spans="1:25" x14ac:dyDescent="0.2">
      <c r="A1178" s="46"/>
      <c r="B1178" s="2" t="s">
        <v>1197</v>
      </c>
      <c r="F1178" s="6">
        <v>2.6684512865705456</v>
      </c>
      <c r="G1178" s="1">
        <v>2.3889</v>
      </c>
      <c r="H1178" s="32">
        <v>1.1170209245136027</v>
      </c>
      <c r="I1178" s="6" t="e">
        <v>#N/A</v>
      </c>
      <c r="J1178" s="1" t="e">
        <v>#N/A</v>
      </c>
      <c r="K1178" s="7" t="e">
        <v>#N/A</v>
      </c>
      <c r="P1178" s="2" t="s">
        <v>1477</v>
      </c>
      <c r="Q1178" s="45">
        <v>4</v>
      </c>
      <c r="R1178" s="22">
        <f t="shared" si="159"/>
        <v>0</v>
      </c>
      <c r="S1178" s="22">
        <f t="shared" si="160"/>
        <v>0</v>
      </c>
      <c r="T1178" s="22" t="e">
        <f t="shared" si="161"/>
        <v>#N/A</v>
      </c>
      <c r="U1178" s="22" t="e">
        <f t="shared" si="162"/>
        <v>#N/A</v>
      </c>
      <c r="V1178" s="22">
        <f t="shared" si="163"/>
        <v>0</v>
      </c>
      <c r="W1178" s="22">
        <f t="shared" si="164"/>
        <v>1</v>
      </c>
      <c r="X1178" s="22" t="e">
        <f t="shared" si="165"/>
        <v>#N/A</v>
      </c>
      <c r="Y1178" s="22">
        <f t="shared" si="166"/>
        <v>2.3889</v>
      </c>
    </row>
    <row r="1179" spans="1:25" x14ac:dyDescent="0.2">
      <c r="A1179" s="46"/>
      <c r="B1179" s="2" t="s">
        <v>1198</v>
      </c>
      <c r="F1179" s="6">
        <v>2.6691159669448612</v>
      </c>
      <c r="G1179" s="1">
        <v>2.3948</v>
      </c>
      <c r="H1179" s="32">
        <v>1.114546503651604</v>
      </c>
      <c r="I1179" s="6" t="e">
        <v>#N/A</v>
      </c>
      <c r="J1179" s="1" t="e">
        <v>#N/A</v>
      </c>
      <c r="K1179" s="7" t="e">
        <v>#N/A</v>
      </c>
      <c r="P1179" s="2" t="s">
        <v>1477</v>
      </c>
      <c r="Q1179" s="45">
        <v>4</v>
      </c>
      <c r="R1179" s="22">
        <f t="shared" si="159"/>
        <v>0</v>
      </c>
      <c r="S1179" s="22">
        <f t="shared" si="160"/>
        <v>0</v>
      </c>
      <c r="T1179" s="22" t="e">
        <f t="shared" si="161"/>
        <v>#N/A</v>
      </c>
      <c r="U1179" s="22" t="e">
        <f t="shared" si="162"/>
        <v>#N/A</v>
      </c>
      <c r="V1179" s="22">
        <f t="shared" si="163"/>
        <v>0</v>
      </c>
      <c r="W1179" s="22">
        <f t="shared" si="164"/>
        <v>1</v>
      </c>
      <c r="X1179" s="22" t="e">
        <f t="shared" si="165"/>
        <v>#N/A</v>
      </c>
      <c r="Y1179" s="22">
        <f t="shared" si="166"/>
        <v>2.3948</v>
      </c>
    </row>
    <row r="1180" spans="1:25" x14ac:dyDescent="0.2">
      <c r="A1180" s="46"/>
      <c r="B1180" s="2" t="s">
        <v>1199</v>
      </c>
      <c r="F1180" s="6">
        <v>2.6684866419096052</v>
      </c>
      <c r="G1180" s="1">
        <v>2.3944999999999999</v>
      </c>
      <c r="H1180" s="32">
        <v>1.1144233209060785</v>
      </c>
      <c r="I1180" s="6" t="e">
        <v>#N/A</v>
      </c>
      <c r="J1180" s="1" t="e">
        <v>#N/A</v>
      </c>
      <c r="K1180" s="7" t="e">
        <v>#N/A</v>
      </c>
      <c r="P1180" s="2" t="s">
        <v>1477</v>
      </c>
      <c r="Q1180" s="45">
        <v>4</v>
      </c>
      <c r="R1180" s="22">
        <f t="shared" si="159"/>
        <v>0</v>
      </c>
      <c r="S1180" s="22">
        <f t="shared" si="160"/>
        <v>0</v>
      </c>
      <c r="T1180" s="22" t="e">
        <f t="shared" si="161"/>
        <v>#N/A</v>
      </c>
      <c r="U1180" s="22" t="e">
        <f t="shared" si="162"/>
        <v>#N/A</v>
      </c>
      <c r="V1180" s="22">
        <f t="shared" si="163"/>
        <v>0</v>
      </c>
      <c r="W1180" s="22">
        <f t="shared" si="164"/>
        <v>1</v>
      </c>
      <c r="X1180" s="22" t="e">
        <f t="shared" si="165"/>
        <v>#N/A</v>
      </c>
      <c r="Y1180" s="22">
        <f t="shared" si="166"/>
        <v>2.3944999999999999</v>
      </c>
    </row>
    <row r="1181" spans="1:25" x14ac:dyDescent="0.2">
      <c r="A1181" s="46"/>
      <c r="B1181" s="2" t="s">
        <v>1200</v>
      </c>
      <c r="F1181" s="6">
        <v>2.6680553067730814</v>
      </c>
      <c r="G1181" s="1">
        <v>2.3944999999999999</v>
      </c>
      <c r="H1181" s="32">
        <v>1.1142431851213537</v>
      </c>
      <c r="I1181" s="6" t="e">
        <v>#N/A</v>
      </c>
      <c r="J1181" s="1" t="e">
        <v>#N/A</v>
      </c>
      <c r="K1181" s="7" t="e">
        <v>#N/A</v>
      </c>
      <c r="P1181" s="2" t="s">
        <v>1477</v>
      </c>
      <c r="Q1181" s="45">
        <v>4</v>
      </c>
      <c r="R1181" s="22">
        <f t="shared" si="159"/>
        <v>0</v>
      </c>
      <c r="S1181" s="22">
        <f t="shared" si="160"/>
        <v>0</v>
      </c>
      <c r="T1181" s="22" t="e">
        <f t="shared" si="161"/>
        <v>#N/A</v>
      </c>
      <c r="U1181" s="22" t="e">
        <f t="shared" si="162"/>
        <v>#N/A</v>
      </c>
      <c r="V1181" s="22">
        <f t="shared" si="163"/>
        <v>0</v>
      </c>
      <c r="W1181" s="22">
        <f t="shared" si="164"/>
        <v>1</v>
      </c>
      <c r="X1181" s="22" t="e">
        <f t="shared" si="165"/>
        <v>#N/A</v>
      </c>
      <c r="Y1181" s="22">
        <f t="shared" si="166"/>
        <v>2.3944999999999999</v>
      </c>
    </row>
    <row r="1182" spans="1:25" x14ac:dyDescent="0.2">
      <c r="A1182" s="46"/>
      <c r="B1182" s="2" t="s">
        <v>1201</v>
      </c>
      <c r="F1182" s="6">
        <v>2.6687129160795848</v>
      </c>
      <c r="G1182" s="1">
        <v>2.3929999999999998</v>
      </c>
      <c r="H1182" s="32">
        <v>1.1152164296195508</v>
      </c>
      <c r="I1182" s="6" t="e">
        <v>#N/A</v>
      </c>
      <c r="J1182" s="1" t="e">
        <v>#N/A</v>
      </c>
      <c r="K1182" s="7" t="e">
        <v>#N/A</v>
      </c>
      <c r="P1182" s="2" t="s">
        <v>1477</v>
      </c>
      <c r="Q1182" s="45">
        <v>4</v>
      </c>
      <c r="R1182" s="22">
        <f t="shared" si="159"/>
        <v>0</v>
      </c>
      <c r="S1182" s="22">
        <f t="shared" si="160"/>
        <v>0</v>
      </c>
      <c r="T1182" s="22" t="e">
        <f t="shared" si="161"/>
        <v>#N/A</v>
      </c>
      <c r="U1182" s="22" t="e">
        <f t="shared" si="162"/>
        <v>#N/A</v>
      </c>
      <c r="V1182" s="22">
        <f t="shared" si="163"/>
        <v>0</v>
      </c>
      <c r="W1182" s="22">
        <f t="shared" si="164"/>
        <v>1</v>
      </c>
      <c r="X1182" s="22" t="e">
        <f t="shared" si="165"/>
        <v>#N/A</v>
      </c>
      <c r="Y1182" s="22">
        <f t="shared" si="166"/>
        <v>2.3929999999999998</v>
      </c>
    </row>
    <row r="1183" spans="1:25" x14ac:dyDescent="0.2">
      <c r="A1183" s="46"/>
      <c r="B1183" s="2" t="s">
        <v>1202</v>
      </c>
      <c r="F1183" s="6">
        <v>2.6652268796483352</v>
      </c>
      <c r="G1183" s="1">
        <v>2.3934700000000002</v>
      </c>
      <c r="H1183" s="32">
        <v>1.1135409592133325</v>
      </c>
      <c r="I1183" s="6" t="e">
        <v>#N/A</v>
      </c>
      <c r="J1183" s="1" t="e">
        <v>#N/A</v>
      </c>
      <c r="K1183" s="7" t="e">
        <v>#N/A</v>
      </c>
      <c r="P1183" s="2" t="s">
        <v>1477</v>
      </c>
      <c r="Q1183" s="45">
        <v>4</v>
      </c>
      <c r="R1183" s="22">
        <f t="shared" si="159"/>
        <v>0</v>
      </c>
      <c r="S1183" s="22">
        <f t="shared" si="160"/>
        <v>0</v>
      </c>
      <c r="T1183" s="22" t="e">
        <f t="shared" si="161"/>
        <v>#N/A</v>
      </c>
      <c r="U1183" s="22" t="e">
        <f t="shared" si="162"/>
        <v>#N/A</v>
      </c>
      <c r="V1183" s="22">
        <f t="shared" si="163"/>
        <v>0</v>
      </c>
      <c r="W1183" s="22">
        <f t="shared" si="164"/>
        <v>1</v>
      </c>
      <c r="X1183" s="22" t="e">
        <f t="shared" si="165"/>
        <v>#N/A</v>
      </c>
      <c r="Y1183" s="22">
        <f t="shared" si="166"/>
        <v>2.3934700000000002</v>
      </c>
    </row>
    <row r="1184" spans="1:25" x14ac:dyDescent="0.2">
      <c r="A1184" s="46"/>
      <c r="B1184" s="2" t="s">
        <v>1203</v>
      </c>
      <c r="F1184" s="6">
        <v>2.6645197728671488</v>
      </c>
      <c r="G1184" s="1">
        <v>2.39459</v>
      </c>
      <c r="H1184" s="32">
        <v>1.1127248392698328</v>
      </c>
      <c r="I1184" s="6" t="e">
        <v>#N/A</v>
      </c>
      <c r="J1184" s="1" t="e">
        <v>#N/A</v>
      </c>
      <c r="K1184" s="7" t="e">
        <v>#N/A</v>
      </c>
      <c r="P1184" s="2" t="s">
        <v>1477</v>
      </c>
      <c r="Q1184" s="45">
        <v>4</v>
      </c>
      <c r="R1184" s="22">
        <f t="shared" si="159"/>
        <v>0</v>
      </c>
      <c r="S1184" s="22">
        <f t="shared" si="160"/>
        <v>0</v>
      </c>
      <c r="T1184" s="22" t="e">
        <f t="shared" si="161"/>
        <v>#N/A</v>
      </c>
      <c r="U1184" s="22" t="e">
        <f t="shared" si="162"/>
        <v>#N/A</v>
      </c>
      <c r="V1184" s="22">
        <f t="shared" si="163"/>
        <v>0</v>
      </c>
      <c r="W1184" s="22">
        <f t="shared" si="164"/>
        <v>1</v>
      </c>
      <c r="X1184" s="22" t="e">
        <f t="shared" si="165"/>
        <v>#N/A</v>
      </c>
      <c r="Y1184" s="22">
        <f t="shared" si="166"/>
        <v>2.39459</v>
      </c>
    </row>
    <row r="1185" spans="1:25" x14ac:dyDescent="0.2">
      <c r="A1185" s="46"/>
      <c r="B1185" s="2" t="s">
        <v>1199</v>
      </c>
      <c r="F1185" s="6">
        <v>2.6672067786356575</v>
      </c>
      <c r="G1185" s="1">
        <v>2.3929</v>
      </c>
      <c r="H1185" s="32">
        <v>1.1146336155441754</v>
      </c>
      <c r="I1185" s="6" t="e">
        <v>#N/A</v>
      </c>
      <c r="J1185" s="1" t="e">
        <v>#N/A</v>
      </c>
      <c r="K1185" s="7" t="e">
        <v>#N/A</v>
      </c>
      <c r="P1185" s="2" t="s">
        <v>1477</v>
      </c>
      <c r="Q1185" s="45">
        <v>4</v>
      </c>
      <c r="R1185" s="22">
        <f t="shared" si="159"/>
        <v>0</v>
      </c>
      <c r="S1185" s="22">
        <f t="shared" si="160"/>
        <v>0</v>
      </c>
      <c r="T1185" s="22" t="e">
        <f t="shared" si="161"/>
        <v>#N/A</v>
      </c>
      <c r="U1185" s="22" t="e">
        <f t="shared" si="162"/>
        <v>#N/A</v>
      </c>
      <c r="V1185" s="22">
        <f t="shared" si="163"/>
        <v>0</v>
      </c>
      <c r="W1185" s="22">
        <f t="shared" si="164"/>
        <v>1</v>
      </c>
      <c r="X1185" s="22" t="e">
        <f t="shared" si="165"/>
        <v>#N/A</v>
      </c>
      <c r="Y1185" s="22">
        <f t="shared" si="166"/>
        <v>2.3929</v>
      </c>
    </row>
    <row r="1186" spans="1:25" x14ac:dyDescent="0.2">
      <c r="A1186" s="46"/>
      <c r="B1186" s="2" t="s">
        <v>1195</v>
      </c>
      <c r="F1186" s="6">
        <v>2.6647319049015046</v>
      </c>
      <c r="G1186" s="1">
        <v>2.4641000000000002</v>
      </c>
      <c r="H1186" s="32">
        <v>1.0814219816166164</v>
      </c>
      <c r="I1186" s="6" t="e">
        <v>#N/A</v>
      </c>
      <c r="J1186" s="1" t="e">
        <v>#N/A</v>
      </c>
      <c r="K1186" s="7" t="e">
        <v>#N/A</v>
      </c>
      <c r="O1186" s="2" t="s">
        <v>1307</v>
      </c>
      <c r="P1186" s="2" t="s">
        <v>1307</v>
      </c>
      <c r="Q1186" s="45">
        <v>2</v>
      </c>
      <c r="R1186" s="22">
        <f t="shared" si="159"/>
        <v>0</v>
      </c>
      <c r="S1186" s="22">
        <f t="shared" si="160"/>
        <v>1</v>
      </c>
      <c r="T1186" s="22" t="e">
        <f t="shared" si="161"/>
        <v>#N/A</v>
      </c>
      <c r="U1186" s="22">
        <f t="shared" si="162"/>
        <v>2.4641000000000002</v>
      </c>
      <c r="V1186" s="22">
        <f t="shared" si="163"/>
        <v>0</v>
      </c>
      <c r="W1186" s="22">
        <f t="shared" si="164"/>
        <v>1</v>
      </c>
      <c r="X1186" s="22" t="e">
        <f t="shared" si="165"/>
        <v>#N/A</v>
      </c>
      <c r="Y1186" s="22">
        <f t="shared" si="166"/>
        <v>2.4641000000000002</v>
      </c>
    </row>
    <row r="1187" spans="1:25" x14ac:dyDescent="0.2">
      <c r="A1187" s="46"/>
      <c r="B1187" s="2" t="s">
        <v>1204</v>
      </c>
      <c r="F1187" s="6">
        <v>2.6681967281293186</v>
      </c>
      <c r="G1187" s="1">
        <v>2.3957999999999999</v>
      </c>
      <c r="H1187" s="32">
        <v>1.1136976075337335</v>
      </c>
      <c r="I1187" s="6" t="e">
        <v>#N/A</v>
      </c>
      <c r="J1187" s="1" t="e">
        <v>#N/A</v>
      </c>
      <c r="K1187" s="7" t="e">
        <v>#N/A</v>
      </c>
      <c r="P1187" s="2" t="s">
        <v>1477</v>
      </c>
      <c r="Q1187" s="45">
        <v>4</v>
      </c>
      <c r="R1187" s="22">
        <f t="shared" si="159"/>
        <v>0</v>
      </c>
      <c r="S1187" s="22">
        <f t="shared" si="160"/>
        <v>0</v>
      </c>
      <c r="T1187" s="22" t="e">
        <f t="shared" si="161"/>
        <v>#N/A</v>
      </c>
      <c r="U1187" s="22" t="e">
        <f t="shared" si="162"/>
        <v>#N/A</v>
      </c>
      <c r="V1187" s="22">
        <f t="shared" si="163"/>
        <v>0</v>
      </c>
      <c r="W1187" s="22">
        <f t="shared" si="164"/>
        <v>1</v>
      </c>
      <c r="X1187" s="22" t="e">
        <f t="shared" si="165"/>
        <v>#N/A</v>
      </c>
      <c r="Y1187" s="22">
        <f t="shared" si="166"/>
        <v>2.3957999999999999</v>
      </c>
    </row>
    <row r="1188" spans="1:25" ht="16" x14ac:dyDescent="0.2">
      <c r="A1188" s="46"/>
      <c r="B1188" s="5" t="s">
        <v>1205</v>
      </c>
      <c r="C1188" s="38"/>
      <c r="D1188" s="38"/>
      <c r="E1188" s="38"/>
      <c r="F1188" s="6">
        <v>2.7022085643043914</v>
      </c>
      <c r="G1188" s="1">
        <v>2.5527000000000002</v>
      </c>
      <c r="H1188" s="32">
        <v>1.0585687955123559</v>
      </c>
      <c r="I1188" s="6">
        <v>0</v>
      </c>
      <c r="J1188" s="1">
        <v>0</v>
      </c>
      <c r="K1188" s="7" t="s">
        <v>11</v>
      </c>
      <c r="O1188" s="2" t="s">
        <v>1307</v>
      </c>
      <c r="P1188" s="2" t="s">
        <v>1307</v>
      </c>
      <c r="Q1188" s="45">
        <v>2</v>
      </c>
      <c r="R1188" s="22">
        <f t="shared" si="159"/>
        <v>0</v>
      </c>
      <c r="S1188" s="22">
        <f t="shared" si="160"/>
        <v>1</v>
      </c>
      <c r="T1188" s="22" t="e">
        <f t="shared" si="161"/>
        <v>#N/A</v>
      </c>
      <c r="U1188" s="22">
        <f t="shared" si="162"/>
        <v>2.5527000000000002</v>
      </c>
      <c r="V1188" s="22">
        <f t="shared" si="163"/>
        <v>0</v>
      </c>
      <c r="W1188" s="22">
        <f t="shared" si="164"/>
        <v>1</v>
      </c>
      <c r="X1188" s="22" t="e">
        <f t="shared" si="165"/>
        <v>#N/A</v>
      </c>
      <c r="Y1188" s="22">
        <f t="shared" si="166"/>
        <v>2.5527000000000002</v>
      </c>
    </row>
    <row r="1189" spans="1:25" ht="16" x14ac:dyDescent="0.2">
      <c r="A1189" s="46"/>
      <c r="B1189" s="5" t="s">
        <v>1206</v>
      </c>
      <c r="C1189" s="38"/>
      <c r="D1189" s="38"/>
      <c r="E1189" s="38"/>
      <c r="F1189" s="6">
        <v>2.7817580771878783</v>
      </c>
      <c r="G1189" s="1">
        <v>2.601</v>
      </c>
      <c r="H1189" s="32">
        <v>1.0694956082998379</v>
      </c>
      <c r="I1189" s="6" t="e">
        <v>#N/A</v>
      </c>
      <c r="J1189" s="1" t="e">
        <v>#N/A</v>
      </c>
      <c r="K1189" s="7" t="e">
        <v>#N/A</v>
      </c>
      <c r="P1189" s="2" t="s">
        <v>1477</v>
      </c>
      <c r="Q1189" s="45">
        <v>4</v>
      </c>
      <c r="R1189" s="22">
        <f t="shared" si="159"/>
        <v>0</v>
      </c>
      <c r="S1189" s="22">
        <f t="shared" si="160"/>
        <v>0</v>
      </c>
      <c r="T1189" s="22" t="e">
        <f t="shared" si="161"/>
        <v>#N/A</v>
      </c>
      <c r="U1189" s="22" t="e">
        <f t="shared" si="162"/>
        <v>#N/A</v>
      </c>
      <c r="V1189" s="22">
        <f t="shared" si="163"/>
        <v>0</v>
      </c>
      <c r="W1189" s="22">
        <f t="shared" si="164"/>
        <v>1</v>
      </c>
      <c r="X1189" s="22" t="e">
        <f t="shared" si="165"/>
        <v>#N/A</v>
      </c>
      <c r="Y1189" s="22">
        <f t="shared" si="166"/>
        <v>2.601</v>
      </c>
    </row>
    <row r="1190" spans="1:25" ht="16" x14ac:dyDescent="0.2">
      <c r="A1190" s="46"/>
      <c r="B1190" s="5" t="s">
        <v>1207</v>
      </c>
      <c r="C1190" s="38"/>
      <c r="D1190" s="38"/>
      <c r="E1190" s="38"/>
      <c r="F1190" s="6">
        <v>2.8446198700353622</v>
      </c>
      <c r="G1190" s="1">
        <v>2.5991</v>
      </c>
      <c r="H1190" s="32">
        <v>1.0944634181198731</v>
      </c>
      <c r="I1190" s="6" t="e">
        <v>#N/A</v>
      </c>
      <c r="J1190" s="1" t="e">
        <v>#N/A</v>
      </c>
      <c r="K1190" s="7" t="e">
        <v>#N/A</v>
      </c>
      <c r="O1190" s="2" t="s">
        <v>1307</v>
      </c>
      <c r="P1190" s="2" t="s">
        <v>1307</v>
      </c>
      <c r="Q1190" s="45">
        <v>2</v>
      </c>
      <c r="R1190" s="22">
        <f t="shared" si="159"/>
        <v>0</v>
      </c>
      <c r="S1190" s="22">
        <f t="shared" si="160"/>
        <v>1</v>
      </c>
      <c r="T1190" s="22" t="e">
        <f t="shared" si="161"/>
        <v>#N/A</v>
      </c>
      <c r="U1190" s="22">
        <f t="shared" si="162"/>
        <v>2.5991</v>
      </c>
      <c r="V1190" s="22">
        <f t="shared" si="163"/>
        <v>0</v>
      </c>
      <c r="W1190" s="22">
        <f t="shared" si="164"/>
        <v>1</v>
      </c>
      <c r="X1190" s="22" t="e">
        <f t="shared" si="165"/>
        <v>#N/A</v>
      </c>
      <c r="Y1190" s="22">
        <f t="shared" si="166"/>
        <v>2.5991</v>
      </c>
    </row>
    <row r="1191" spans="1:25" x14ac:dyDescent="0.2">
      <c r="A1191" s="46"/>
      <c r="B1191" s="2" t="s">
        <v>1169</v>
      </c>
      <c r="F1191" s="6">
        <v>2.6855915549465079</v>
      </c>
      <c r="G1191" s="1">
        <v>2.4693000000000001</v>
      </c>
      <c r="H1191" s="32">
        <v>1.087592254868387</v>
      </c>
      <c r="I1191" s="6" t="e">
        <v>#N/A</v>
      </c>
      <c r="J1191" s="1" t="e">
        <v>#N/A</v>
      </c>
      <c r="K1191" s="7" t="e">
        <v>#N/A</v>
      </c>
      <c r="P1191" s="2" t="s">
        <v>1477</v>
      </c>
      <c r="Q1191" s="45">
        <v>4</v>
      </c>
      <c r="R1191" s="22">
        <f t="shared" si="159"/>
        <v>0</v>
      </c>
      <c r="S1191" s="22">
        <f t="shared" si="160"/>
        <v>0</v>
      </c>
      <c r="T1191" s="22" t="e">
        <f t="shared" si="161"/>
        <v>#N/A</v>
      </c>
      <c r="U1191" s="22" t="e">
        <f t="shared" si="162"/>
        <v>#N/A</v>
      </c>
      <c r="V1191" s="22">
        <f t="shared" si="163"/>
        <v>0</v>
      </c>
      <c r="W1191" s="22">
        <f t="shared" si="164"/>
        <v>1</v>
      </c>
      <c r="X1191" s="22" t="e">
        <f t="shared" si="165"/>
        <v>#N/A</v>
      </c>
      <c r="Y1191" s="22">
        <f t="shared" si="166"/>
        <v>2.4693000000000001</v>
      </c>
    </row>
    <row r="1192" spans="1:25" x14ac:dyDescent="0.2">
      <c r="A1192" s="46"/>
      <c r="B1192" s="2" t="s">
        <v>1208</v>
      </c>
      <c r="F1192" s="6">
        <v>2.6884199820712538</v>
      </c>
      <c r="G1192" s="1">
        <v>2.5022000000000002</v>
      </c>
      <c r="H1192" s="32">
        <v>1.0744225010275972</v>
      </c>
      <c r="I1192" s="6" t="e">
        <v>#N/A</v>
      </c>
      <c r="J1192" s="1" t="e">
        <v>#N/A</v>
      </c>
      <c r="K1192" s="7" t="e">
        <v>#N/A</v>
      </c>
      <c r="P1192" s="2" t="s">
        <v>1477</v>
      </c>
      <c r="Q1192" s="45">
        <v>4</v>
      </c>
      <c r="R1192" s="22">
        <f t="shared" si="159"/>
        <v>0</v>
      </c>
      <c r="S1192" s="22">
        <f t="shared" si="160"/>
        <v>0</v>
      </c>
      <c r="T1192" s="22" t="e">
        <f t="shared" si="161"/>
        <v>#N/A</v>
      </c>
      <c r="U1192" s="22" t="e">
        <f t="shared" si="162"/>
        <v>#N/A</v>
      </c>
      <c r="V1192" s="22">
        <f t="shared" si="163"/>
        <v>0</v>
      </c>
      <c r="W1192" s="22">
        <f t="shared" si="164"/>
        <v>1</v>
      </c>
      <c r="X1192" s="22" t="e">
        <f t="shared" si="165"/>
        <v>#N/A</v>
      </c>
      <c r="Y1192" s="22">
        <f t="shared" si="166"/>
        <v>2.5022000000000002</v>
      </c>
    </row>
    <row r="1193" spans="1:25" x14ac:dyDescent="0.2">
      <c r="A1193" s="46"/>
      <c r="B1193" s="2" t="s">
        <v>1209</v>
      </c>
      <c r="F1193" s="6">
        <v>2.69336972953956</v>
      </c>
      <c r="G1193" s="1">
        <v>2.536</v>
      </c>
      <c r="H1193" s="32">
        <v>1.062054309755347</v>
      </c>
      <c r="I1193" s="6" t="e">
        <v>#N/A</v>
      </c>
      <c r="J1193" s="1" t="e">
        <v>#N/A</v>
      </c>
      <c r="K1193" s="7" t="e">
        <v>#N/A</v>
      </c>
      <c r="P1193" s="2" t="s">
        <v>1477</v>
      </c>
      <c r="Q1193" s="45">
        <v>4</v>
      </c>
      <c r="R1193" s="22">
        <f t="shared" si="159"/>
        <v>0</v>
      </c>
      <c r="S1193" s="22">
        <f t="shared" si="160"/>
        <v>0</v>
      </c>
      <c r="T1193" s="22" t="e">
        <f t="shared" si="161"/>
        <v>#N/A</v>
      </c>
      <c r="U1193" s="22" t="e">
        <f t="shared" si="162"/>
        <v>#N/A</v>
      </c>
      <c r="V1193" s="22">
        <f t="shared" si="163"/>
        <v>0</v>
      </c>
      <c r="W1193" s="22">
        <f t="shared" si="164"/>
        <v>1</v>
      </c>
      <c r="X1193" s="22" t="e">
        <f t="shared" si="165"/>
        <v>#N/A</v>
      </c>
      <c r="Y1193" s="22">
        <f t="shared" si="166"/>
        <v>2.536</v>
      </c>
    </row>
    <row r="1194" spans="1:25" x14ac:dyDescent="0.2">
      <c r="A1194" s="46"/>
      <c r="B1194" s="2" t="s">
        <v>1210</v>
      </c>
      <c r="F1194" s="6">
        <v>2.6957738925955939</v>
      </c>
      <c r="G1194" s="1">
        <v>2.56</v>
      </c>
      <c r="H1194" s="32">
        <v>1.0530366767951538</v>
      </c>
      <c r="I1194" s="6" t="e">
        <v>#N/A</v>
      </c>
      <c r="J1194" s="1" t="e">
        <v>#N/A</v>
      </c>
      <c r="K1194" s="7" t="e">
        <v>#N/A</v>
      </c>
      <c r="P1194" s="2" t="s">
        <v>1477</v>
      </c>
      <c r="Q1194" s="45">
        <v>4</v>
      </c>
      <c r="R1194" s="22">
        <f t="shared" si="159"/>
        <v>0</v>
      </c>
      <c r="S1194" s="22">
        <f t="shared" si="160"/>
        <v>0</v>
      </c>
      <c r="T1194" s="22" t="e">
        <f t="shared" si="161"/>
        <v>#N/A</v>
      </c>
      <c r="U1194" s="22" t="e">
        <f t="shared" si="162"/>
        <v>#N/A</v>
      </c>
      <c r="V1194" s="22">
        <f t="shared" si="163"/>
        <v>0</v>
      </c>
      <c r="W1194" s="22">
        <f t="shared" si="164"/>
        <v>1</v>
      </c>
      <c r="X1194" s="22" t="e">
        <f t="shared" si="165"/>
        <v>#N/A</v>
      </c>
      <c r="Y1194" s="22">
        <f t="shared" si="166"/>
        <v>2.56</v>
      </c>
    </row>
    <row r="1195" spans="1:25" x14ac:dyDescent="0.2">
      <c r="A1195" s="46"/>
      <c r="B1195" s="2" t="s">
        <v>1211</v>
      </c>
      <c r="F1195" s="6">
        <v>2.6887028247837286</v>
      </c>
      <c r="G1195" s="1">
        <v>2.5244</v>
      </c>
      <c r="H1195" s="32">
        <v>1.0650858916113646</v>
      </c>
      <c r="I1195" s="6" t="e">
        <v>#N/A</v>
      </c>
      <c r="J1195" s="1" t="e">
        <v>#N/A</v>
      </c>
      <c r="K1195" s="7" t="e">
        <v>#N/A</v>
      </c>
      <c r="P1195" s="2" t="s">
        <v>1477</v>
      </c>
      <c r="Q1195" s="45">
        <v>4</v>
      </c>
      <c r="R1195" s="22">
        <f t="shared" si="159"/>
        <v>0</v>
      </c>
      <c r="S1195" s="22">
        <f t="shared" si="160"/>
        <v>0</v>
      </c>
      <c r="T1195" s="22" t="e">
        <f t="shared" si="161"/>
        <v>#N/A</v>
      </c>
      <c r="U1195" s="22" t="e">
        <f t="shared" si="162"/>
        <v>#N/A</v>
      </c>
      <c r="V1195" s="22">
        <f t="shared" si="163"/>
        <v>0</v>
      </c>
      <c r="W1195" s="22">
        <f t="shared" si="164"/>
        <v>1</v>
      </c>
      <c r="X1195" s="22" t="e">
        <f t="shared" si="165"/>
        <v>#N/A</v>
      </c>
      <c r="Y1195" s="22">
        <f t="shared" si="166"/>
        <v>2.5244</v>
      </c>
    </row>
    <row r="1196" spans="1:25" x14ac:dyDescent="0.2">
      <c r="A1196" s="46"/>
      <c r="B1196" s="2" t="s">
        <v>1212</v>
      </c>
      <c r="F1196" s="6">
        <v>2.6961981566643058</v>
      </c>
      <c r="G1196" s="1">
        <v>2.6019999999999999</v>
      </c>
      <c r="H1196" s="32">
        <v>1.03620221239981</v>
      </c>
      <c r="I1196" s="6" t="e">
        <v>#N/A</v>
      </c>
      <c r="J1196" s="1" t="e">
        <v>#N/A</v>
      </c>
      <c r="K1196" s="7" t="e">
        <v>#N/A</v>
      </c>
      <c r="P1196" s="2" t="s">
        <v>1477</v>
      </c>
      <c r="Q1196" s="45">
        <v>4</v>
      </c>
      <c r="R1196" s="22">
        <f t="shared" si="159"/>
        <v>0</v>
      </c>
      <c r="S1196" s="22">
        <f t="shared" si="160"/>
        <v>0</v>
      </c>
      <c r="T1196" s="22" t="e">
        <f t="shared" si="161"/>
        <v>#N/A</v>
      </c>
      <c r="U1196" s="22" t="e">
        <f t="shared" si="162"/>
        <v>#N/A</v>
      </c>
      <c r="V1196" s="22">
        <f t="shared" si="163"/>
        <v>0</v>
      </c>
      <c r="W1196" s="22">
        <f t="shared" si="164"/>
        <v>1</v>
      </c>
      <c r="X1196" s="22" t="e">
        <f t="shared" si="165"/>
        <v>#N/A</v>
      </c>
      <c r="Y1196" s="22">
        <f t="shared" si="166"/>
        <v>2.6019999999999999</v>
      </c>
    </row>
    <row r="1197" spans="1:25" x14ac:dyDescent="0.2">
      <c r="A1197" s="46"/>
      <c r="B1197" s="2" t="s">
        <v>1213</v>
      </c>
      <c r="F1197" s="6">
        <v>2.6947839431019327</v>
      </c>
      <c r="G1197" s="1">
        <v>2.601</v>
      </c>
      <c r="H1197" s="32">
        <v>1.0360568793163909</v>
      </c>
      <c r="I1197" s="6" t="e">
        <v>#N/A</v>
      </c>
      <c r="J1197" s="1" t="e">
        <v>#N/A</v>
      </c>
      <c r="K1197" s="7" t="e">
        <v>#N/A</v>
      </c>
      <c r="P1197" s="2" t="s">
        <v>1477</v>
      </c>
      <c r="Q1197" s="45">
        <v>4</v>
      </c>
      <c r="R1197" s="22">
        <f t="shared" si="159"/>
        <v>0</v>
      </c>
      <c r="S1197" s="22">
        <f t="shared" si="160"/>
        <v>0</v>
      </c>
      <c r="T1197" s="22" t="e">
        <f t="shared" si="161"/>
        <v>#N/A</v>
      </c>
      <c r="U1197" s="22" t="e">
        <f t="shared" si="162"/>
        <v>#N/A</v>
      </c>
      <c r="V1197" s="22">
        <f t="shared" si="163"/>
        <v>0</v>
      </c>
      <c r="W1197" s="22">
        <f t="shared" si="164"/>
        <v>1</v>
      </c>
      <c r="X1197" s="22" t="e">
        <f t="shared" si="165"/>
        <v>#N/A</v>
      </c>
      <c r="Y1197" s="22">
        <f t="shared" si="166"/>
        <v>2.601</v>
      </c>
    </row>
    <row r="1198" spans="1:25" x14ac:dyDescent="0.2">
      <c r="A1198" s="46"/>
      <c r="B1198" s="2" t="s">
        <v>1214</v>
      </c>
      <c r="F1198" s="6">
        <v>2.69336972953956</v>
      </c>
      <c r="G1198" s="1">
        <v>2.6</v>
      </c>
      <c r="H1198" s="32">
        <v>1.0359114344382923</v>
      </c>
      <c r="I1198" s="6" t="e">
        <v>#N/A</v>
      </c>
      <c r="J1198" s="1" t="e">
        <v>#N/A</v>
      </c>
      <c r="K1198" s="7" t="e">
        <v>#N/A</v>
      </c>
      <c r="P1198" s="2" t="s">
        <v>1477</v>
      </c>
      <c r="Q1198" s="45">
        <v>4</v>
      </c>
      <c r="R1198" s="22">
        <f t="shared" si="159"/>
        <v>0</v>
      </c>
      <c r="S1198" s="22">
        <f t="shared" si="160"/>
        <v>0</v>
      </c>
      <c r="T1198" s="22" t="e">
        <f t="shared" si="161"/>
        <v>#N/A</v>
      </c>
      <c r="U1198" s="22" t="e">
        <f t="shared" si="162"/>
        <v>#N/A</v>
      </c>
      <c r="V1198" s="22">
        <f t="shared" si="163"/>
        <v>0</v>
      </c>
      <c r="W1198" s="22">
        <f t="shared" si="164"/>
        <v>1</v>
      </c>
      <c r="X1198" s="22" t="e">
        <f t="shared" si="165"/>
        <v>#N/A</v>
      </c>
      <c r="Y1198" s="22">
        <f t="shared" si="166"/>
        <v>2.6</v>
      </c>
    </row>
    <row r="1199" spans="1:25" x14ac:dyDescent="0.2">
      <c r="A1199" s="46"/>
      <c r="B1199" s="2" t="s">
        <v>1215</v>
      </c>
      <c r="F1199" s="6">
        <v>2.6926626227583732</v>
      </c>
      <c r="G1199" s="1">
        <v>2.6040000000000001</v>
      </c>
      <c r="H1199" s="32">
        <v>1.0340486262512953</v>
      </c>
      <c r="I1199" s="6" t="e">
        <v>#N/A</v>
      </c>
      <c r="J1199" s="1" t="e">
        <v>#N/A</v>
      </c>
      <c r="K1199" s="7" t="e">
        <v>#N/A</v>
      </c>
      <c r="P1199" s="2" t="s">
        <v>1477</v>
      </c>
      <c r="Q1199" s="45">
        <v>4</v>
      </c>
      <c r="R1199" s="22">
        <f t="shared" si="159"/>
        <v>0</v>
      </c>
      <c r="S1199" s="22">
        <f t="shared" si="160"/>
        <v>0</v>
      </c>
      <c r="T1199" s="22" t="e">
        <f t="shared" si="161"/>
        <v>#N/A</v>
      </c>
      <c r="U1199" s="22" t="e">
        <f t="shared" si="162"/>
        <v>#N/A</v>
      </c>
      <c r="V1199" s="22">
        <f t="shared" si="163"/>
        <v>0</v>
      </c>
      <c r="W1199" s="22">
        <f t="shared" si="164"/>
        <v>1</v>
      </c>
      <c r="X1199" s="22" t="e">
        <f t="shared" si="165"/>
        <v>#N/A</v>
      </c>
      <c r="Y1199" s="22">
        <f t="shared" si="166"/>
        <v>2.6040000000000001</v>
      </c>
    </row>
    <row r="1200" spans="1:25" x14ac:dyDescent="0.2">
      <c r="A1200" s="46"/>
      <c r="B1200" s="2" t="s">
        <v>1216</v>
      </c>
      <c r="F1200" s="6">
        <v>2.6912484091960001</v>
      </c>
      <c r="G1200" s="1">
        <v>2.6080000000000001</v>
      </c>
      <c r="H1200" s="32">
        <v>1.0319204022990798</v>
      </c>
      <c r="I1200" s="6" t="e">
        <v>#N/A</v>
      </c>
      <c r="J1200" s="1" t="e">
        <v>#N/A</v>
      </c>
      <c r="K1200" s="7" t="e">
        <v>#N/A</v>
      </c>
      <c r="P1200" s="2" t="s">
        <v>1477</v>
      </c>
      <c r="Q1200" s="45">
        <v>4</v>
      </c>
      <c r="R1200" s="22">
        <f t="shared" si="159"/>
        <v>0</v>
      </c>
      <c r="S1200" s="22">
        <f t="shared" si="160"/>
        <v>0</v>
      </c>
      <c r="T1200" s="22" t="e">
        <f t="shared" si="161"/>
        <v>#N/A</v>
      </c>
      <c r="U1200" s="22" t="e">
        <f t="shared" si="162"/>
        <v>#N/A</v>
      </c>
      <c r="V1200" s="22">
        <f t="shared" si="163"/>
        <v>0</v>
      </c>
      <c r="W1200" s="22">
        <f t="shared" si="164"/>
        <v>1</v>
      </c>
      <c r="X1200" s="22" t="e">
        <f t="shared" si="165"/>
        <v>#N/A</v>
      </c>
      <c r="Y1200" s="22">
        <f t="shared" si="166"/>
        <v>2.6080000000000001</v>
      </c>
    </row>
    <row r="1201" spans="1:25" x14ac:dyDescent="0.2">
      <c r="A1201" s="46"/>
      <c r="B1201" s="2" t="s">
        <v>1217</v>
      </c>
      <c r="F1201" s="6">
        <v>2.6905413024148137</v>
      </c>
      <c r="G1201" s="1">
        <v>2.61</v>
      </c>
      <c r="H1201" s="32">
        <v>1.0308587365574</v>
      </c>
      <c r="I1201" s="6" t="e">
        <v>#N/A</v>
      </c>
      <c r="J1201" s="1" t="e">
        <v>#N/A</v>
      </c>
      <c r="K1201" s="7" t="e">
        <v>#N/A</v>
      </c>
      <c r="P1201" s="2" t="s">
        <v>1477</v>
      </c>
      <c r="Q1201" s="45">
        <v>4</v>
      </c>
      <c r="R1201" s="22">
        <f t="shared" si="159"/>
        <v>0</v>
      </c>
      <c r="S1201" s="22">
        <f t="shared" si="160"/>
        <v>0</v>
      </c>
      <c r="T1201" s="22" t="e">
        <f t="shared" si="161"/>
        <v>#N/A</v>
      </c>
      <c r="U1201" s="22" t="e">
        <f t="shared" si="162"/>
        <v>#N/A</v>
      </c>
      <c r="V1201" s="22">
        <f t="shared" si="163"/>
        <v>0</v>
      </c>
      <c r="W1201" s="22">
        <f t="shared" si="164"/>
        <v>1</v>
      </c>
      <c r="X1201" s="22" t="e">
        <f t="shared" si="165"/>
        <v>#N/A</v>
      </c>
      <c r="Y1201" s="22">
        <f t="shared" si="166"/>
        <v>2.61</v>
      </c>
    </row>
    <row r="1202" spans="1:25" x14ac:dyDescent="0.2">
      <c r="A1202" s="46"/>
      <c r="B1202" s="2" t="s">
        <v>1218</v>
      </c>
      <c r="F1202" s="6">
        <v>2.697612370226679</v>
      </c>
      <c r="G1202" s="1">
        <v>2.5933799999999998</v>
      </c>
      <c r="H1202" s="32">
        <v>1.0401917074345755</v>
      </c>
      <c r="I1202" s="6" t="e">
        <v>#N/A</v>
      </c>
      <c r="J1202" s="1" t="e">
        <v>#N/A</v>
      </c>
      <c r="K1202" s="7" t="e">
        <v>#N/A</v>
      </c>
      <c r="P1202" s="2" t="s">
        <v>1477</v>
      </c>
      <c r="Q1202" s="45">
        <v>4</v>
      </c>
      <c r="R1202" s="22">
        <f t="shared" si="159"/>
        <v>0</v>
      </c>
      <c r="S1202" s="22">
        <f t="shared" si="160"/>
        <v>0</v>
      </c>
      <c r="T1202" s="22" t="e">
        <f t="shared" si="161"/>
        <v>#N/A</v>
      </c>
      <c r="U1202" s="22" t="e">
        <f t="shared" si="162"/>
        <v>#N/A</v>
      </c>
      <c r="V1202" s="22">
        <f t="shared" si="163"/>
        <v>0</v>
      </c>
      <c r="W1202" s="22">
        <f t="shared" si="164"/>
        <v>1</v>
      </c>
      <c r="X1202" s="22" t="e">
        <f t="shared" si="165"/>
        <v>#N/A</v>
      </c>
      <c r="Y1202" s="22">
        <f t="shared" si="166"/>
        <v>2.5933799999999998</v>
      </c>
    </row>
    <row r="1203" spans="1:25" x14ac:dyDescent="0.2">
      <c r="A1203" s="46"/>
      <c r="B1203" s="2" t="s">
        <v>1219</v>
      </c>
      <c r="F1203" s="6">
        <v>2.6954910498831191</v>
      </c>
      <c r="G1203" s="1">
        <v>2.5916999999999999</v>
      </c>
      <c r="H1203" s="32">
        <v>1.0400474784439244</v>
      </c>
      <c r="I1203" s="6" t="e">
        <v>#N/A</v>
      </c>
      <c r="J1203" s="1" t="e">
        <v>#N/A</v>
      </c>
      <c r="K1203" s="7" t="e">
        <v>#N/A</v>
      </c>
      <c r="P1203" s="2" t="s">
        <v>1477</v>
      </c>
      <c r="Q1203" s="45">
        <v>4</v>
      </c>
      <c r="R1203" s="22">
        <f t="shared" si="159"/>
        <v>0</v>
      </c>
      <c r="S1203" s="22">
        <f t="shared" si="160"/>
        <v>0</v>
      </c>
      <c r="T1203" s="22" t="e">
        <f t="shared" si="161"/>
        <v>#N/A</v>
      </c>
      <c r="U1203" s="22" t="e">
        <f t="shared" si="162"/>
        <v>#N/A</v>
      </c>
      <c r="V1203" s="22">
        <f t="shared" si="163"/>
        <v>0</v>
      </c>
      <c r="W1203" s="22">
        <f t="shared" si="164"/>
        <v>1</v>
      </c>
      <c r="X1203" s="22" t="e">
        <f t="shared" si="165"/>
        <v>#N/A</v>
      </c>
      <c r="Y1203" s="22">
        <f t="shared" si="166"/>
        <v>2.5916999999999999</v>
      </c>
    </row>
    <row r="1204" spans="1:25" x14ac:dyDescent="0.2">
      <c r="A1204" s="46"/>
      <c r="B1204" s="2" t="s">
        <v>1220</v>
      </c>
      <c r="F1204" s="6">
        <v>2.6912484091960001</v>
      </c>
      <c r="G1204" s="1">
        <v>2.5823</v>
      </c>
      <c r="H1204" s="32">
        <v>1.0421904539348643</v>
      </c>
      <c r="I1204" s="6" t="e">
        <v>#N/A</v>
      </c>
      <c r="J1204" s="1" t="e">
        <v>#N/A</v>
      </c>
      <c r="K1204" s="7" t="e">
        <v>#N/A</v>
      </c>
      <c r="P1204" s="2" t="s">
        <v>1477</v>
      </c>
      <c r="Q1204" s="45">
        <v>4</v>
      </c>
      <c r="R1204" s="22">
        <f t="shared" si="159"/>
        <v>0</v>
      </c>
      <c r="S1204" s="22">
        <f t="shared" si="160"/>
        <v>0</v>
      </c>
      <c r="T1204" s="22" t="e">
        <f t="shared" si="161"/>
        <v>#N/A</v>
      </c>
      <c r="U1204" s="22" t="e">
        <f t="shared" si="162"/>
        <v>#N/A</v>
      </c>
      <c r="V1204" s="22">
        <f t="shared" si="163"/>
        <v>0</v>
      </c>
      <c r="W1204" s="22">
        <f t="shared" si="164"/>
        <v>1</v>
      </c>
      <c r="X1204" s="22" t="e">
        <f t="shared" si="165"/>
        <v>#N/A</v>
      </c>
      <c r="Y1204" s="22">
        <f t="shared" si="166"/>
        <v>2.5823</v>
      </c>
    </row>
    <row r="1205" spans="1:25" x14ac:dyDescent="0.2">
      <c r="A1205" s="46"/>
      <c r="B1205" s="2" t="s">
        <v>1221</v>
      </c>
      <c r="F1205" s="6">
        <v>2.69336972953956</v>
      </c>
      <c r="G1205" s="1">
        <v>2.5834000000000001</v>
      </c>
      <c r="H1205" s="32">
        <v>1.0425678290390803</v>
      </c>
      <c r="I1205" s="6" t="e">
        <v>#N/A</v>
      </c>
      <c r="J1205" s="1" t="e">
        <v>#N/A</v>
      </c>
      <c r="K1205" s="7" t="e">
        <v>#N/A</v>
      </c>
      <c r="P1205" s="2" t="s">
        <v>1477</v>
      </c>
      <c r="Q1205" s="45">
        <v>4</v>
      </c>
      <c r="R1205" s="22">
        <f t="shared" si="159"/>
        <v>0</v>
      </c>
      <c r="S1205" s="22">
        <f t="shared" si="160"/>
        <v>0</v>
      </c>
      <c r="T1205" s="22" t="e">
        <f t="shared" si="161"/>
        <v>#N/A</v>
      </c>
      <c r="U1205" s="22" t="e">
        <f t="shared" si="162"/>
        <v>#N/A</v>
      </c>
      <c r="V1205" s="22">
        <f t="shared" si="163"/>
        <v>0</v>
      </c>
      <c r="W1205" s="22">
        <f t="shared" si="164"/>
        <v>1</v>
      </c>
      <c r="X1205" s="22" t="e">
        <f t="shared" si="165"/>
        <v>#N/A</v>
      </c>
      <c r="Y1205" s="22">
        <f t="shared" si="166"/>
        <v>2.5834000000000001</v>
      </c>
    </row>
    <row r="1206" spans="1:25" x14ac:dyDescent="0.2">
      <c r="A1206" s="46"/>
      <c r="B1206" s="2" t="s">
        <v>1222</v>
      </c>
      <c r="F1206" s="6">
        <v>2.6891270888524406</v>
      </c>
      <c r="G1206" s="1">
        <v>2.5554299999999999</v>
      </c>
      <c r="H1206" s="32">
        <v>1.0523188226061526</v>
      </c>
      <c r="I1206" s="6" t="e">
        <v>#N/A</v>
      </c>
      <c r="J1206" s="1" t="e">
        <v>#N/A</v>
      </c>
      <c r="K1206" s="7" t="e">
        <v>#N/A</v>
      </c>
      <c r="P1206" s="2" t="s">
        <v>1477</v>
      </c>
      <c r="Q1206" s="45">
        <v>4</v>
      </c>
      <c r="R1206" s="22">
        <f t="shared" si="159"/>
        <v>0</v>
      </c>
      <c r="S1206" s="22">
        <f t="shared" si="160"/>
        <v>0</v>
      </c>
      <c r="T1206" s="22" t="e">
        <f t="shared" si="161"/>
        <v>#N/A</v>
      </c>
      <c r="U1206" s="22" t="e">
        <f t="shared" si="162"/>
        <v>#N/A</v>
      </c>
      <c r="V1206" s="22">
        <f t="shared" si="163"/>
        <v>0</v>
      </c>
      <c r="W1206" s="22">
        <f t="shared" si="164"/>
        <v>1</v>
      </c>
      <c r="X1206" s="22" t="e">
        <f t="shared" si="165"/>
        <v>#N/A</v>
      </c>
      <c r="Y1206" s="22">
        <f t="shared" si="166"/>
        <v>2.5554299999999999</v>
      </c>
    </row>
    <row r="1207" spans="1:25" x14ac:dyDescent="0.2">
      <c r="A1207" s="46"/>
      <c r="B1207" s="2" t="s">
        <v>1223</v>
      </c>
      <c r="F1207" s="6">
        <v>2.6912484091960001</v>
      </c>
      <c r="G1207" s="1">
        <v>2.55105</v>
      </c>
      <c r="H1207" s="32">
        <v>1.0549571389020207</v>
      </c>
      <c r="I1207" s="6" t="e">
        <v>#N/A</v>
      </c>
      <c r="J1207" s="1" t="e">
        <v>#N/A</v>
      </c>
      <c r="K1207" s="7" t="e">
        <v>#N/A</v>
      </c>
      <c r="P1207" s="2" t="s">
        <v>1477</v>
      </c>
      <c r="Q1207" s="45">
        <v>4</v>
      </c>
      <c r="R1207" s="22">
        <f t="shared" si="159"/>
        <v>0</v>
      </c>
      <c r="S1207" s="22">
        <f t="shared" si="160"/>
        <v>0</v>
      </c>
      <c r="T1207" s="22" t="e">
        <f t="shared" si="161"/>
        <v>#N/A</v>
      </c>
      <c r="U1207" s="22" t="e">
        <f t="shared" si="162"/>
        <v>#N/A</v>
      </c>
      <c r="V1207" s="22">
        <f t="shared" si="163"/>
        <v>0</v>
      </c>
      <c r="W1207" s="22">
        <f t="shared" si="164"/>
        <v>1</v>
      </c>
      <c r="X1207" s="22" t="e">
        <f t="shared" si="165"/>
        <v>#N/A</v>
      </c>
      <c r="Y1207" s="22">
        <f t="shared" si="166"/>
        <v>2.55105</v>
      </c>
    </row>
    <row r="1208" spans="1:25" x14ac:dyDescent="0.2">
      <c r="A1208" s="46"/>
      <c r="B1208" s="2" t="s">
        <v>1224</v>
      </c>
      <c r="F1208" s="6">
        <v>2.6898341956336269</v>
      </c>
      <c r="G1208" s="1">
        <v>2.5449999999999999</v>
      </c>
      <c r="H1208" s="32">
        <v>1.056909310661543</v>
      </c>
      <c r="I1208" s="6" t="e">
        <v>#N/A</v>
      </c>
      <c r="J1208" s="1" t="e">
        <v>#N/A</v>
      </c>
      <c r="K1208" s="7" t="e">
        <v>#N/A</v>
      </c>
      <c r="P1208" s="2" t="s">
        <v>1477</v>
      </c>
      <c r="Q1208" s="45">
        <v>4</v>
      </c>
      <c r="R1208" s="22">
        <f t="shared" si="159"/>
        <v>0</v>
      </c>
      <c r="S1208" s="22">
        <f t="shared" si="160"/>
        <v>0</v>
      </c>
      <c r="T1208" s="22" t="e">
        <f t="shared" si="161"/>
        <v>#N/A</v>
      </c>
      <c r="U1208" s="22" t="e">
        <f t="shared" si="162"/>
        <v>#N/A</v>
      </c>
      <c r="V1208" s="22">
        <f t="shared" si="163"/>
        <v>0</v>
      </c>
      <c r="W1208" s="22">
        <f t="shared" si="164"/>
        <v>1</v>
      </c>
      <c r="X1208" s="22" t="e">
        <f t="shared" si="165"/>
        <v>#N/A</v>
      </c>
      <c r="Y1208" s="22">
        <f t="shared" si="166"/>
        <v>2.5449999999999999</v>
      </c>
    </row>
    <row r="1209" spans="1:25" x14ac:dyDescent="0.2">
      <c r="A1209" s="46"/>
      <c r="B1209" s="2" t="s">
        <v>1225</v>
      </c>
      <c r="F1209" s="6">
        <v>2.6848844481653211</v>
      </c>
      <c r="G1209" s="1">
        <v>2.5081699999999998</v>
      </c>
      <c r="H1209" s="32">
        <v>1.0704555305921535</v>
      </c>
      <c r="I1209" s="6" t="e">
        <v>#N/A</v>
      </c>
      <c r="J1209" s="1" t="e">
        <v>#N/A</v>
      </c>
      <c r="K1209" s="7" t="e">
        <v>#N/A</v>
      </c>
      <c r="P1209" s="2" t="s">
        <v>1477</v>
      </c>
      <c r="Q1209" s="45">
        <v>4</v>
      </c>
      <c r="R1209" s="22">
        <f t="shared" si="159"/>
        <v>0</v>
      </c>
      <c r="S1209" s="22">
        <f t="shared" si="160"/>
        <v>0</v>
      </c>
      <c r="T1209" s="22" t="e">
        <f t="shared" si="161"/>
        <v>#N/A</v>
      </c>
      <c r="U1209" s="22" t="e">
        <f t="shared" si="162"/>
        <v>#N/A</v>
      </c>
      <c r="V1209" s="22">
        <f t="shared" si="163"/>
        <v>0</v>
      </c>
      <c r="W1209" s="22">
        <f t="shared" si="164"/>
        <v>1</v>
      </c>
      <c r="X1209" s="22" t="e">
        <f t="shared" si="165"/>
        <v>#N/A</v>
      </c>
      <c r="Y1209" s="22">
        <f t="shared" si="166"/>
        <v>2.5081699999999998</v>
      </c>
    </row>
    <row r="1210" spans="1:25" x14ac:dyDescent="0.2">
      <c r="A1210" s="46"/>
      <c r="B1210" s="2" t="s">
        <v>1226</v>
      </c>
      <c r="F1210" s="6">
        <v>2.6870057685088806</v>
      </c>
      <c r="G1210" s="1">
        <v>2.4988299999999999</v>
      </c>
      <c r="H1210" s="32">
        <v>1.07530555040114</v>
      </c>
      <c r="I1210" s="6" t="e">
        <v>#N/A</v>
      </c>
      <c r="J1210" s="1" t="e">
        <v>#N/A</v>
      </c>
      <c r="K1210" s="7" t="e">
        <v>#N/A</v>
      </c>
      <c r="P1210" s="2" t="s">
        <v>1477</v>
      </c>
      <c r="Q1210" s="45">
        <v>4</v>
      </c>
      <c r="R1210" s="22">
        <f t="shared" si="159"/>
        <v>0</v>
      </c>
      <c r="S1210" s="22">
        <f t="shared" si="160"/>
        <v>0</v>
      </c>
      <c r="T1210" s="22" t="e">
        <f t="shared" si="161"/>
        <v>#N/A</v>
      </c>
      <c r="U1210" s="22" t="e">
        <f t="shared" si="162"/>
        <v>#N/A</v>
      </c>
      <c r="V1210" s="22">
        <f t="shared" si="163"/>
        <v>0</v>
      </c>
      <c r="W1210" s="22">
        <f t="shared" si="164"/>
        <v>1</v>
      </c>
      <c r="X1210" s="22" t="e">
        <f t="shared" si="165"/>
        <v>#N/A</v>
      </c>
      <c r="Y1210" s="22">
        <f t="shared" si="166"/>
        <v>2.4988299999999999</v>
      </c>
    </row>
    <row r="1211" spans="1:25" x14ac:dyDescent="0.2">
      <c r="A1211" s="46"/>
      <c r="B1211" s="2" t="s">
        <v>1227</v>
      </c>
      <c r="F1211" s="6">
        <v>2.6714494193227769</v>
      </c>
      <c r="G1211" s="1">
        <v>2.4834999999999998</v>
      </c>
      <c r="H1211" s="32">
        <v>1.0756792507842872</v>
      </c>
      <c r="I1211" s="6" t="e">
        <v>#N/A</v>
      </c>
      <c r="J1211" s="1" t="e">
        <v>#N/A</v>
      </c>
      <c r="K1211" s="7" t="e">
        <v>#N/A</v>
      </c>
      <c r="P1211" s="2" t="s">
        <v>1477</v>
      </c>
      <c r="Q1211" s="45">
        <v>4</v>
      </c>
      <c r="R1211" s="22">
        <f t="shared" si="159"/>
        <v>0</v>
      </c>
      <c r="S1211" s="22">
        <f t="shared" si="160"/>
        <v>0</v>
      </c>
      <c r="T1211" s="22" t="e">
        <f t="shared" si="161"/>
        <v>#N/A</v>
      </c>
      <c r="U1211" s="22" t="e">
        <f t="shared" si="162"/>
        <v>#N/A</v>
      </c>
      <c r="V1211" s="22">
        <f t="shared" si="163"/>
        <v>0</v>
      </c>
      <c r="W1211" s="22">
        <f t="shared" si="164"/>
        <v>1</v>
      </c>
      <c r="X1211" s="22" t="e">
        <f t="shared" si="165"/>
        <v>#N/A</v>
      </c>
      <c r="Y1211" s="22">
        <f t="shared" si="166"/>
        <v>2.4834999999999998</v>
      </c>
    </row>
    <row r="1212" spans="1:25" x14ac:dyDescent="0.2">
      <c r="A1212" s="46"/>
      <c r="B1212" s="2" t="s">
        <v>1228</v>
      </c>
      <c r="F1212" s="6">
        <v>2.6657925650732843</v>
      </c>
      <c r="G1212" s="1">
        <v>2.4655</v>
      </c>
      <c r="H1212" s="32">
        <v>1.0812381119745627</v>
      </c>
      <c r="I1212" s="6" t="e">
        <v>#N/A</v>
      </c>
      <c r="J1212" s="1" t="e">
        <v>#N/A</v>
      </c>
      <c r="K1212" s="7" t="e">
        <v>#N/A</v>
      </c>
      <c r="P1212" s="2" t="s">
        <v>1477</v>
      </c>
      <c r="Q1212" s="45">
        <v>4</v>
      </c>
      <c r="R1212" s="22">
        <f t="shared" si="159"/>
        <v>0</v>
      </c>
      <c r="S1212" s="22">
        <f t="shared" si="160"/>
        <v>0</v>
      </c>
      <c r="T1212" s="22" t="e">
        <f t="shared" si="161"/>
        <v>#N/A</v>
      </c>
      <c r="U1212" s="22" t="e">
        <f t="shared" si="162"/>
        <v>#N/A</v>
      </c>
      <c r="V1212" s="22">
        <f t="shared" si="163"/>
        <v>0</v>
      </c>
      <c r="W1212" s="22">
        <f t="shared" si="164"/>
        <v>1</v>
      </c>
      <c r="X1212" s="22" t="e">
        <f t="shared" si="165"/>
        <v>#N/A</v>
      </c>
      <c r="Y1212" s="22">
        <f t="shared" si="166"/>
        <v>2.4655</v>
      </c>
    </row>
    <row r="1213" spans="1:25" x14ac:dyDescent="0.2">
      <c r="A1213" s="46"/>
      <c r="B1213" s="2" t="s">
        <v>1229</v>
      </c>
      <c r="F1213" s="6">
        <v>2.6679138854168443</v>
      </c>
      <c r="G1213" s="1">
        <v>2.4685000000000001</v>
      </c>
      <c r="H1213" s="32">
        <v>1.0807834253258433</v>
      </c>
      <c r="I1213" s="6" t="e">
        <v>#N/A</v>
      </c>
      <c r="J1213" s="1" t="e">
        <v>#N/A</v>
      </c>
      <c r="K1213" s="7" t="e">
        <v>#N/A</v>
      </c>
      <c r="P1213" s="2" t="s">
        <v>1477</v>
      </c>
      <c r="Q1213" s="45">
        <v>4</v>
      </c>
      <c r="R1213" s="22">
        <f t="shared" si="159"/>
        <v>0</v>
      </c>
      <c r="S1213" s="22">
        <f t="shared" si="160"/>
        <v>0</v>
      </c>
      <c r="T1213" s="22" t="e">
        <f t="shared" si="161"/>
        <v>#N/A</v>
      </c>
      <c r="U1213" s="22" t="e">
        <f t="shared" si="162"/>
        <v>#N/A</v>
      </c>
      <c r="V1213" s="22">
        <f t="shared" si="163"/>
        <v>0</v>
      </c>
      <c r="W1213" s="22">
        <f t="shared" si="164"/>
        <v>1</v>
      </c>
      <c r="X1213" s="22" t="e">
        <f t="shared" si="165"/>
        <v>#N/A</v>
      </c>
      <c r="Y1213" s="22">
        <f t="shared" si="166"/>
        <v>2.4685000000000001</v>
      </c>
    </row>
    <row r="1214" spans="1:25" ht="16" x14ac:dyDescent="0.2">
      <c r="A1214" s="46"/>
      <c r="B1214" s="5" t="s">
        <v>1230</v>
      </c>
      <c r="C1214" s="38"/>
      <c r="D1214" s="38"/>
      <c r="E1214" s="38"/>
      <c r="F1214" s="6">
        <v>2.5950818869546297</v>
      </c>
      <c r="G1214" s="1">
        <v>2.26092</v>
      </c>
      <c r="H1214" s="32">
        <v>1.1477990760197749</v>
      </c>
      <c r="I1214" s="6" t="e">
        <v>#N/A</v>
      </c>
      <c r="J1214" s="1" t="e">
        <v>#N/A</v>
      </c>
      <c r="K1214" s="7" t="e">
        <v>#N/A</v>
      </c>
      <c r="P1214" s="2" t="s">
        <v>1477</v>
      </c>
      <c r="Q1214" s="45">
        <v>4</v>
      </c>
      <c r="R1214" s="22">
        <f t="shared" si="159"/>
        <v>0</v>
      </c>
      <c r="S1214" s="22">
        <f t="shared" si="160"/>
        <v>0</v>
      </c>
      <c r="T1214" s="22" t="e">
        <f t="shared" si="161"/>
        <v>#N/A</v>
      </c>
      <c r="U1214" s="22" t="e">
        <f t="shared" si="162"/>
        <v>#N/A</v>
      </c>
      <c r="V1214" s="22">
        <f t="shared" si="163"/>
        <v>0</v>
      </c>
      <c r="W1214" s="22">
        <f t="shared" si="164"/>
        <v>1</v>
      </c>
      <c r="X1214" s="22" t="e">
        <f t="shared" si="165"/>
        <v>#N/A</v>
      </c>
      <c r="Y1214" s="22">
        <f t="shared" si="166"/>
        <v>2.26092</v>
      </c>
    </row>
    <row r="1215" spans="1:25" ht="16" x14ac:dyDescent="0.2">
      <c r="A1215" s="46"/>
      <c r="B1215" s="5" t="s">
        <v>1231</v>
      </c>
      <c r="C1215" s="38"/>
      <c r="D1215" s="38"/>
      <c r="E1215" s="38"/>
      <c r="F1215" s="6">
        <v>2.5880108191427644</v>
      </c>
      <c r="G1215" s="1">
        <v>2.2583799999999998</v>
      </c>
      <c r="H1215" s="32">
        <v>1.145958970209958</v>
      </c>
      <c r="I1215" s="6" t="e">
        <v>#N/A</v>
      </c>
      <c r="J1215" s="1" t="e">
        <v>#N/A</v>
      </c>
      <c r="K1215" s="7" t="e">
        <v>#N/A</v>
      </c>
      <c r="P1215" s="2" t="s">
        <v>1477</v>
      </c>
      <c r="Q1215" s="45">
        <v>4</v>
      </c>
      <c r="R1215" s="22">
        <f t="shared" si="159"/>
        <v>0</v>
      </c>
      <c r="S1215" s="22">
        <f t="shared" si="160"/>
        <v>0</v>
      </c>
      <c r="T1215" s="22" t="e">
        <f t="shared" si="161"/>
        <v>#N/A</v>
      </c>
      <c r="U1215" s="22" t="e">
        <f t="shared" si="162"/>
        <v>#N/A</v>
      </c>
      <c r="V1215" s="22">
        <f t="shared" si="163"/>
        <v>0</v>
      </c>
      <c r="W1215" s="22">
        <f t="shared" si="164"/>
        <v>1</v>
      </c>
      <c r="X1215" s="22" t="e">
        <f t="shared" si="165"/>
        <v>#N/A</v>
      </c>
      <c r="Y1215" s="22">
        <f t="shared" si="166"/>
        <v>2.2583799999999998</v>
      </c>
    </row>
    <row r="1216" spans="1:25" x14ac:dyDescent="0.2">
      <c r="A1216" s="46"/>
      <c r="B1216" s="2" t="s">
        <v>1232</v>
      </c>
      <c r="F1216" s="6">
        <v>2.6648733262577418</v>
      </c>
      <c r="G1216" s="1">
        <v>2.4708000000000001</v>
      </c>
      <c r="H1216" s="32">
        <v>1.0785467566204232</v>
      </c>
      <c r="I1216" s="6" t="e">
        <v>#N/A</v>
      </c>
      <c r="J1216" s="1" t="e">
        <v>#N/A</v>
      </c>
      <c r="K1216" s="7" t="e">
        <v>#N/A</v>
      </c>
      <c r="P1216" s="2" t="s">
        <v>1477</v>
      </c>
      <c r="Q1216" s="45">
        <v>4</v>
      </c>
      <c r="R1216" s="22">
        <f t="shared" si="159"/>
        <v>0</v>
      </c>
      <c r="S1216" s="22">
        <f t="shared" si="160"/>
        <v>0</v>
      </c>
      <c r="T1216" s="22" t="e">
        <f t="shared" si="161"/>
        <v>#N/A</v>
      </c>
      <c r="U1216" s="22" t="e">
        <f t="shared" si="162"/>
        <v>#N/A</v>
      </c>
      <c r="V1216" s="22">
        <f t="shared" si="163"/>
        <v>0</v>
      </c>
      <c r="W1216" s="22">
        <f t="shared" si="164"/>
        <v>1</v>
      </c>
      <c r="X1216" s="22" t="e">
        <f t="shared" si="165"/>
        <v>#N/A</v>
      </c>
      <c r="Y1216" s="22">
        <f t="shared" si="166"/>
        <v>2.4708000000000001</v>
      </c>
    </row>
    <row r="1217" spans="1:25" x14ac:dyDescent="0.2">
      <c r="A1217" s="46" t="s">
        <v>1233</v>
      </c>
      <c r="B1217" s="2" t="s">
        <v>1234</v>
      </c>
      <c r="F1217" s="6">
        <v>3.0849654649606699</v>
      </c>
      <c r="G1217" s="1">
        <v>2.0630000000000002</v>
      </c>
      <c r="H1217" s="32">
        <v>1.4953783155407996</v>
      </c>
      <c r="I1217" s="6" t="e">
        <v>#N/A</v>
      </c>
      <c r="J1217" s="1" t="e">
        <v>#N/A</v>
      </c>
      <c r="K1217" s="7" t="e">
        <v>#N/A</v>
      </c>
      <c r="P1217" s="2" t="s">
        <v>1477</v>
      </c>
      <c r="Q1217" s="45">
        <v>4</v>
      </c>
      <c r="R1217" s="22">
        <f t="shared" si="159"/>
        <v>0</v>
      </c>
      <c r="S1217" s="22">
        <f t="shared" si="160"/>
        <v>0</v>
      </c>
      <c r="T1217" s="22" t="e">
        <f t="shared" si="161"/>
        <v>#N/A</v>
      </c>
      <c r="U1217" s="22" t="e">
        <f t="shared" si="162"/>
        <v>#N/A</v>
      </c>
      <c r="V1217" s="22">
        <f t="shared" si="163"/>
        <v>0</v>
      </c>
      <c r="W1217" s="22">
        <f t="shared" si="164"/>
        <v>1</v>
      </c>
      <c r="X1217" s="22" t="e">
        <f t="shared" si="165"/>
        <v>#N/A</v>
      </c>
      <c r="Y1217" s="22">
        <f t="shared" si="166"/>
        <v>2.0630000000000002</v>
      </c>
    </row>
    <row r="1218" spans="1:25" x14ac:dyDescent="0.2">
      <c r="A1218" s="46"/>
      <c r="B1218" s="2" t="s">
        <v>1235</v>
      </c>
      <c r="F1218" s="6">
        <v>3.2688132280691722</v>
      </c>
      <c r="G1218" s="1">
        <v>2.15</v>
      </c>
      <c r="H1218" s="32">
        <v>1.5203782456135686</v>
      </c>
      <c r="I1218" s="6" t="e">
        <v>#N/A</v>
      </c>
      <c r="J1218" s="1" t="e">
        <v>#N/A</v>
      </c>
      <c r="K1218" s="7" t="e">
        <v>#N/A</v>
      </c>
      <c r="P1218" s="2" t="s">
        <v>1477</v>
      </c>
      <c r="Q1218" s="45">
        <v>4</v>
      </c>
      <c r="R1218" s="22">
        <f t="shared" si="159"/>
        <v>0</v>
      </c>
      <c r="S1218" s="22">
        <f t="shared" si="160"/>
        <v>0</v>
      </c>
      <c r="T1218" s="22" t="e">
        <f t="shared" si="161"/>
        <v>#N/A</v>
      </c>
      <c r="U1218" s="22" t="e">
        <f t="shared" si="162"/>
        <v>#N/A</v>
      </c>
      <c r="V1218" s="22">
        <f t="shared" si="163"/>
        <v>0</v>
      </c>
      <c r="W1218" s="22">
        <f t="shared" si="164"/>
        <v>1</v>
      </c>
      <c r="X1218" s="22" t="e">
        <f t="shared" si="165"/>
        <v>#N/A</v>
      </c>
      <c r="Y1218" s="22">
        <f t="shared" si="166"/>
        <v>2.15</v>
      </c>
    </row>
    <row r="1219" spans="1:25" x14ac:dyDescent="0.2">
      <c r="A1219" s="53" t="s">
        <v>1236</v>
      </c>
      <c r="B1219" s="2" t="s">
        <v>1237</v>
      </c>
      <c r="F1219" s="6">
        <v>3.21895</v>
      </c>
      <c r="G1219" s="1">
        <v>2.0644399999999998</v>
      </c>
      <c r="H1219" s="32">
        <v>1.5592364030923642</v>
      </c>
      <c r="I1219" s="6">
        <v>3.7633000000000001</v>
      </c>
      <c r="J1219" s="1">
        <v>5.9859299999999998</v>
      </c>
      <c r="P1219" s="2" t="s">
        <v>1307</v>
      </c>
      <c r="Q1219" s="45">
        <f t="shared" ref="Q1219" si="167">IF(I1219&gt;0,1,"n")</f>
        <v>1</v>
      </c>
      <c r="R1219" s="22">
        <f t="shared" si="159"/>
        <v>0</v>
      </c>
      <c r="S1219" s="22">
        <f t="shared" si="160"/>
        <v>1</v>
      </c>
      <c r="T1219" s="22" t="e">
        <f t="shared" si="161"/>
        <v>#N/A</v>
      </c>
      <c r="U1219" s="22">
        <f t="shared" si="162"/>
        <v>2.0644399999999998</v>
      </c>
      <c r="V1219" s="22">
        <f t="shared" si="163"/>
        <v>0</v>
      </c>
      <c r="W1219" s="22">
        <f t="shared" si="164"/>
        <v>1</v>
      </c>
      <c r="X1219" s="22" t="e">
        <f t="shared" si="165"/>
        <v>#N/A</v>
      </c>
      <c r="Y1219" s="22">
        <f t="shared" si="166"/>
        <v>2.0644399999999998</v>
      </c>
    </row>
    <row r="1220" spans="1:25" x14ac:dyDescent="0.2">
      <c r="A1220" s="53"/>
      <c r="B1220" s="2" t="s">
        <v>1238</v>
      </c>
      <c r="F1220" s="6">
        <v>3.2183000000000002</v>
      </c>
      <c r="G1220" s="1">
        <v>2.0421999999999998</v>
      </c>
      <c r="H1220" s="32">
        <v>1.5758985407893451</v>
      </c>
      <c r="I1220" s="6" t="e">
        <v>#N/A</v>
      </c>
      <c r="J1220" s="1" t="e">
        <v>#N/A</v>
      </c>
      <c r="K1220" s="7" t="e">
        <v>#N/A</v>
      </c>
      <c r="P1220" s="2" t="s">
        <v>1477</v>
      </c>
      <c r="Q1220" s="45">
        <v>4</v>
      </c>
      <c r="R1220" s="22">
        <f t="shared" ref="R1220:R1278" si="168">COUNTIF(P1220,R$2)</f>
        <v>0</v>
      </c>
      <c r="S1220" s="22">
        <f t="shared" ref="S1220:S1278" si="169">COUNTIF(P1220,S$2)</f>
        <v>0</v>
      </c>
      <c r="T1220" s="22" t="e">
        <f t="shared" ref="T1220:T1278" si="170">IF(R1220=1,G1220,#N/A)</f>
        <v>#N/A</v>
      </c>
      <c r="U1220" s="22" t="e">
        <f t="shared" ref="U1220:U1278" si="171">IF(S1220=1,G1220,#N/A)</f>
        <v>#N/A</v>
      </c>
      <c r="V1220" s="22">
        <f t="shared" ref="V1220:V1281" si="172">COUNTIF(P1220,V$2)</f>
        <v>0</v>
      </c>
      <c r="W1220" s="22">
        <f t="shared" ref="W1220:W1281" si="173">COUNTIF(P1220,W$2)</f>
        <v>1</v>
      </c>
      <c r="X1220" s="22" t="e">
        <f t="shared" ref="X1220:X1281" si="174">IF(V1220=1,G1220,#N/A)</f>
        <v>#N/A</v>
      </c>
      <c r="Y1220" s="22">
        <f t="shared" ref="Y1220:Y1281" si="175">IF(W1220=1,G1220,#N/A)</f>
        <v>2.0421999999999998</v>
      </c>
    </row>
    <row r="1221" spans="1:25" x14ac:dyDescent="0.2">
      <c r="A1221" s="53"/>
      <c r="B1221" s="2" t="s">
        <v>1239</v>
      </c>
      <c r="F1221" s="6">
        <v>3.2183000000000002</v>
      </c>
      <c r="G1221" s="1">
        <v>2.0421999999999998</v>
      </c>
      <c r="H1221" s="32">
        <v>1.5758985407893451</v>
      </c>
      <c r="I1221" s="6">
        <v>1.8233999999999999</v>
      </c>
      <c r="J1221" s="1">
        <v>3.37094</v>
      </c>
      <c r="P1221" s="2" t="s">
        <v>1307</v>
      </c>
      <c r="Q1221" s="45">
        <f t="shared" ref="Q1221:Q1273" si="176">IF(I1221&gt;0,1,"n")</f>
        <v>1</v>
      </c>
      <c r="R1221" s="22">
        <f t="shared" si="168"/>
        <v>0</v>
      </c>
      <c r="S1221" s="22">
        <f t="shared" si="169"/>
        <v>1</v>
      </c>
      <c r="T1221" s="22" t="e">
        <f t="shared" si="170"/>
        <v>#N/A</v>
      </c>
      <c r="U1221" s="22">
        <f t="shared" si="171"/>
        <v>2.0421999999999998</v>
      </c>
      <c r="V1221" s="22">
        <f t="shared" si="172"/>
        <v>0</v>
      </c>
      <c r="W1221" s="22">
        <f t="shared" si="173"/>
        <v>1</v>
      </c>
      <c r="X1221" s="22" t="e">
        <f t="shared" si="174"/>
        <v>#N/A</v>
      </c>
      <c r="Y1221" s="22">
        <f t="shared" si="175"/>
        <v>2.0421999999999998</v>
      </c>
    </row>
    <row r="1222" spans="1:25" x14ac:dyDescent="0.2">
      <c r="A1222" s="53"/>
      <c r="B1222" s="2" t="s">
        <v>1240</v>
      </c>
      <c r="F1222" s="6">
        <v>3.1775000000000002</v>
      </c>
      <c r="G1222" s="1">
        <v>2.0430000000000001</v>
      </c>
      <c r="H1222" s="32">
        <v>1.5553108174253549</v>
      </c>
      <c r="I1222" s="6">
        <v>3.8180999999999998</v>
      </c>
      <c r="J1222" s="1">
        <v>6.0598000000000001</v>
      </c>
      <c r="P1222" s="2" t="s">
        <v>1307</v>
      </c>
      <c r="Q1222" s="45">
        <f t="shared" si="176"/>
        <v>1</v>
      </c>
      <c r="R1222" s="22">
        <f t="shared" si="168"/>
        <v>0</v>
      </c>
      <c r="S1222" s="22">
        <f t="shared" si="169"/>
        <v>1</v>
      </c>
      <c r="T1222" s="22" t="e">
        <f t="shared" si="170"/>
        <v>#N/A</v>
      </c>
      <c r="U1222" s="22">
        <f t="shared" si="171"/>
        <v>2.0430000000000001</v>
      </c>
      <c r="V1222" s="22">
        <f t="shared" si="172"/>
        <v>0</v>
      </c>
      <c r="W1222" s="22">
        <f t="shared" si="173"/>
        <v>1</v>
      </c>
      <c r="X1222" s="22" t="e">
        <f t="shared" si="174"/>
        <v>#N/A</v>
      </c>
      <c r="Y1222" s="22">
        <f t="shared" si="175"/>
        <v>2.0430000000000001</v>
      </c>
    </row>
    <row r="1223" spans="1:25" x14ac:dyDescent="0.2">
      <c r="A1223" s="53"/>
      <c r="B1223" s="2" t="s">
        <v>1241</v>
      </c>
      <c r="F1223" s="6">
        <v>3.3069999999999999</v>
      </c>
      <c r="G1223" s="1">
        <v>2.0486</v>
      </c>
      <c r="H1223" s="32">
        <v>1.6142731621595237</v>
      </c>
      <c r="I1223" s="6">
        <v>3.8180999999999998</v>
      </c>
      <c r="J1223" s="1">
        <v>6.0598000000000001</v>
      </c>
      <c r="P1223" s="2" t="s">
        <v>1307</v>
      </c>
      <c r="Q1223" s="45">
        <f t="shared" si="176"/>
        <v>1</v>
      </c>
      <c r="R1223" s="22">
        <f t="shared" si="168"/>
        <v>0</v>
      </c>
      <c r="S1223" s="22">
        <f t="shared" si="169"/>
        <v>1</v>
      </c>
      <c r="T1223" s="22" t="e">
        <f t="shared" si="170"/>
        <v>#N/A</v>
      </c>
      <c r="U1223" s="22">
        <f t="shared" si="171"/>
        <v>2.0486</v>
      </c>
      <c r="V1223" s="22">
        <f t="shared" si="172"/>
        <v>0</v>
      </c>
      <c r="W1223" s="22">
        <f t="shared" si="173"/>
        <v>1</v>
      </c>
      <c r="X1223" s="22" t="e">
        <f t="shared" si="174"/>
        <v>#N/A</v>
      </c>
      <c r="Y1223" s="22">
        <f t="shared" si="175"/>
        <v>2.0486</v>
      </c>
    </row>
    <row r="1224" spans="1:25" x14ac:dyDescent="0.2">
      <c r="A1224" s="53"/>
      <c r="B1224" s="2" t="s">
        <v>1242</v>
      </c>
      <c r="F1224" s="6">
        <v>3.3290000000000002</v>
      </c>
      <c r="G1224" s="1">
        <v>2.3067000000000002</v>
      </c>
      <c r="H1224" s="32">
        <v>1.4431872371786534</v>
      </c>
      <c r="I1224" s="6">
        <v>3.2658999999999998</v>
      </c>
      <c r="J1224" s="1">
        <v>5.3154300000000001</v>
      </c>
      <c r="P1224" s="2" t="s">
        <v>1307</v>
      </c>
      <c r="Q1224" s="45">
        <f t="shared" si="176"/>
        <v>1</v>
      </c>
      <c r="R1224" s="22">
        <f t="shared" si="168"/>
        <v>0</v>
      </c>
      <c r="S1224" s="22">
        <f t="shared" si="169"/>
        <v>1</v>
      </c>
      <c r="T1224" s="22" t="e">
        <f t="shared" si="170"/>
        <v>#N/A</v>
      </c>
      <c r="U1224" s="22">
        <f t="shared" si="171"/>
        <v>2.3067000000000002</v>
      </c>
      <c r="V1224" s="22">
        <f t="shared" si="172"/>
        <v>0</v>
      </c>
      <c r="W1224" s="22">
        <f t="shared" si="173"/>
        <v>1</v>
      </c>
      <c r="X1224" s="22" t="e">
        <f t="shared" si="174"/>
        <v>#N/A</v>
      </c>
      <c r="Y1224" s="22">
        <f t="shared" si="175"/>
        <v>2.3067000000000002</v>
      </c>
    </row>
    <row r="1225" spans="1:25" x14ac:dyDescent="0.2">
      <c r="A1225" s="53"/>
      <c r="B1225" s="2" t="s">
        <v>1243</v>
      </c>
      <c r="F1225" s="6">
        <v>3.2425000000000002</v>
      </c>
      <c r="G1225" s="1">
        <v>2.306</v>
      </c>
      <c r="H1225" s="32">
        <v>1.4061144839549002</v>
      </c>
      <c r="I1225" s="6">
        <v>3.5478999999999998</v>
      </c>
      <c r="J1225" s="1">
        <v>5.69557</v>
      </c>
      <c r="P1225" s="2" t="s">
        <v>1307</v>
      </c>
      <c r="Q1225" s="45">
        <f t="shared" si="176"/>
        <v>1</v>
      </c>
      <c r="R1225" s="22">
        <f t="shared" si="168"/>
        <v>0</v>
      </c>
      <c r="S1225" s="22">
        <f t="shared" si="169"/>
        <v>1</v>
      </c>
      <c r="T1225" s="22" t="e">
        <f t="shared" si="170"/>
        <v>#N/A</v>
      </c>
      <c r="U1225" s="22">
        <f t="shared" si="171"/>
        <v>2.306</v>
      </c>
      <c r="V1225" s="22">
        <f t="shared" si="172"/>
        <v>0</v>
      </c>
      <c r="W1225" s="22">
        <f t="shared" si="173"/>
        <v>1</v>
      </c>
      <c r="X1225" s="22" t="e">
        <f t="shared" si="174"/>
        <v>#N/A</v>
      </c>
      <c r="Y1225" s="22">
        <f t="shared" si="175"/>
        <v>2.306</v>
      </c>
    </row>
    <row r="1226" spans="1:25" x14ac:dyDescent="0.2">
      <c r="A1226" s="46" t="s">
        <v>1244</v>
      </c>
      <c r="B1226" s="2" t="s">
        <v>1244</v>
      </c>
      <c r="F1226" s="6">
        <v>3.014396208198252</v>
      </c>
      <c r="G1226" s="1">
        <v>2.6</v>
      </c>
      <c r="H1226" s="32">
        <v>1.1593831569993276</v>
      </c>
      <c r="I1226" s="6" t="e">
        <v>#N/A</v>
      </c>
      <c r="J1226" s="1" t="e">
        <v>#N/A</v>
      </c>
      <c r="K1226" s="7" t="e">
        <v>#N/A</v>
      </c>
      <c r="O1226" s="2" t="s">
        <v>1307</v>
      </c>
      <c r="P1226" s="2" t="s">
        <v>1307</v>
      </c>
      <c r="Q1226" s="45">
        <v>2</v>
      </c>
      <c r="R1226" s="22">
        <f t="shared" si="168"/>
        <v>0</v>
      </c>
      <c r="S1226" s="22">
        <f t="shared" si="169"/>
        <v>1</v>
      </c>
      <c r="T1226" s="22" t="e">
        <f t="shared" si="170"/>
        <v>#N/A</v>
      </c>
      <c r="U1226" s="22">
        <f t="shared" si="171"/>
        <v>2.6</v>
      </c>
      <c r="V1226" s="22">
        <f t="shared" si="172"/>
        <v>0</v>
      </c>
      <c r="W1226" s="22">
        <f t="shared" si="173"/>
        <v>1</v>
      </c>
      <c r="X1226" s="22" t="e">
        <f t="shared" si="174"/>
        <v>#N/A</v>
      </c>
      <c r="Y1226" s="22">
        <f t="shared" si="175"/>
        <v>2.6</v>
      </c>
    </row>
    <row r="1227" spans="1:25" x14ac:dyDescent="0.2">
      <c r="A1227" s="46"/>
      <c r="B1227" s="2" t="s">
        <v>1245</v>
      </c>
      <c r="F1227" s="6">
        <v>2.9224723266440011</v>
      </c>
      <c r="G1227" s="1">
        <v>2.5</v>
      </c>
      <c r="H1227" s="32">
        <v>1.1689889306576005</v>
      </c>
      <c r="I1227" s="6" t="e">
        <v>#N/A</v>
      </c>
      <c r="J1227" s="1" t="e">
        <v>#N/A</v>
      </c>
      <c r="K1227" s="7" t="e">
        <v>#N/A</v>
      </c>
      <c r="O1227" s="2" t="s">
        <v>1307</v>
      </c>
      <c r="P1227" s="2" t="s">
        <v>1307</v>
      </c>
      <c r="Q1227" s="45">
        <v>2</v>
      </c>
      <c r="R1227" s="22">
        <f t="shared" si="168"/>
        <v>0</v>
      </c>
      <c r="S1227" s="22">
        <f t="shared" si="169"/>
        <v>1</v>
      </c>
      <c r="T1227" s="22" t="e">
        <f t="shared" si="170"/>
        <v>#N/A</v>
      </c>
      <c r="U1227" s="22">
        <f t="shared" si="171"/>
        <v>2.5</v>
      </c>
      <c r="V1227" s="22">
        <f t="shared" si="172"/>
        <v>0</v>
      </c>
      <c r="W1227" s="22">
        <f t="shared" si="173"/>
        <v>1</v>
      </c>
      <c r="X1227" s="22" t="e">
        <f t="shared" si="174"/>
        <v>#N/A</v>
      </c>
      <c r="Y1227" s="22">
        <f t="shared" si="175"/>
        <v>2.5</v>
      </c>
    </row>
    <row r="1228" spans="1:25" x14ac:dyDescent="0.2">
      <c r="A1228" s="46"/>
      <c r="B1228" s="2" t="s">
        <v>1246</v>
      </c>
      <c r="F1228" s="6">
        <v>3.0200530624477446</v>
      </c>
      <c r="G1228" s="1">
        <v>2.7202500000000001</v>
      </c>
      <c r="H1228" s="32">
        <v>1.1102115843939875</v>
      </c>
      <c r="I1228" s="6" t="e">
        <v>#N/A</v>
      </c>
      <c r="J1228" s="1" t="e">
        <v>#N/A</v>
      </c>
      <c r="K1228" s="7" t="e">
        <v>#N/A</v>
      </c>
      <c r="O1228" s="2" t="s">
        <v>1307</v>
      </c>
      <c r="P1228" s="2" t="s">
        <v>1307</v>
      </c>
      <c r="Q1228" s="45">
        <v>2</v>
      </c>
      <c r="R1228" s="22">
        <f t="shared" si="168"/>
        <v>0</v>
      </c>
      <c r="S1228" s="22">
        <f t="shared" si="169"/>
        <v>1</v>
      </c>
      <c r="T1228" s="22" t="e">
        <f t="shared" si="170"/>
        <v>#N/A</v>
      </c>
      <c r="U1228" s="22">
        <f t="shared" si="171"/>
        <v>2.7202500000000001</v>
      </c>
      <c r="V1228" s="22">
        <f t="shared" si="172"/>
        <v>0</v>
      </c>
      <c r="W1228" s="22">
        <f t="shared" si="173"/>
        <v>1</v>
      </c>
      <c r="X1228" s="22" t="e">
        <f t="shared" si="174"/>
        <v>#N/A</v>
      </c>
      <c r="Y1228" s="22">
        <f t="shared" si="175"/>
        <v>2.7202500000000001</v>
      </c>
    </row>
    <row r="1229" spans="1:25" ht="32" x14ac:dyDescent="0.2">
      <c r="A1229" s="46"/>
      <c r="B1229" s="3" t="s">
        <v>1247</v>
      </c>
      <c r="C1229" s="36"/>
      <c r="D1229" s="36"/>
      <c r="E1229" s="36"/>
      <c r="F1229" s="6">
        <v>2.9436855300795979</v>
      </c>
      <c r="G1229" s="1">
        <v>2.52874</v>
      </c>
      <c r="H1229" s="32">
        <v>1.1640918125547102</v>
      </c>
      <c r="I1229" s="6" t="e">
        <v>#N/A</v>
      </c>
      <c r="J1229" s="1" t="e">
        <v>#N/A</v>
      </c>
      <c r="K1229" s="7" t="e">
        <v>#N/A</v>
      </c>
      <c r="P1229" s="2" t="s">
        <v>1477</v>
      </c>
      <c r="Q1229" s="45">
        <v>4</v>
      </c>
      <c r="R1229" s="22">
        <f t="shared" si="168"/>
        <v>0</v>
      </c>
      <c r="S1229" s="22">
        <f t="shared" si="169"/>
        <v>0</v>
      </c>
      <c r="T1229" s="22" t="e">
        <f t="shared" si="170"/>
        <v>#N/A</v>
      </c>
      <c r="U1229" s="22" t="e">
        <f t="shared" si="171"/>
        <v>#N/A</v>
      </c>
      <c r="V1229" s="22">
        <f t="shared" si="172"/>
        <v>0</v>
      </c>
      <c r="W1229" s="22">
        <f t="shared" si="173"/>
        <v>1</v>
      </c>
      <c r="X1229" s="22" t="e">
        <f t="shared" si="174"/>
        <v>#N/A</v>
      </c>
      <c r="Y1229" s="22">
        <f t="shared" si="175"/>
        <v>2.52874</v>
      </c>
    </row>
    <row r="1230" spans="1:25" x14ac:dyDescent="0.2">
      <c r="A1230" s="46"/>
      <c r="B1230" s="2" t="s">
        <v>1248</v>
      </c>
      <c r="F1230" s="6">
        <v>3.0245078351692203</v>
      </c>
      <c r="G1230" s="1">
        <v>2.6011299999999999</v>
      </c>
      <c r="H1230" s="32">
        <v>1.1627668879176436</v>
      </c>
      <c r="I1230" s="6" t="e">
        <v>#N/A</v>
      </c>
      <c r="J1230" s="1" t="e">
        <v>#N/A</v>
      </c>
      <c r="K1230" s="7" t="e">
        <v>#N/A</v>
      </c>
      <c r="P1230" s="2" t="s">
        <v>1477</v>
      </c>
      <c r="Q1230" s="45">
        <v>4</v>
      </c>
      <c r="R1230" s="22">
        <f t="shared" si="168"/>
        <v>0</v>
      </c>
      <c r="S1230" s="22">
        <f t="shared" si="169"/>
        <v>0</v>
      </c>
      <c r="T1230" s="22" t="e">
        <f t="shared" si="170"/>
        <v>#N/A</v>
      </c>
      <c r="U1230" s="22" t="e">
        <f t="shared" si="171"/>
        <v>#N/A</v>
      </c>
      <c r="V1230" s="22">
        <f t="shared" si="172"/>
        <v>0</v>
      </c>
      <c r="W1230" s="22">
        <f t="shared" si="173"/>
        <v>1</v>
      </c>
      <c r="X1230" s="22" t="e">
        <f t="shared" si="174"/>
        <v>#N/A</v>
      </c>
      <c r="Y1230" s="22">
        <f t="shared" si="175"/>
        <v>2.6011299999999999</v>
      </c>
    </row>
    <row r="1231" spans="1:25" x14ac:dyDescent="0.2">
      <c r="A1231" s="52" t="s">
        <v>1249</v>
      </c>
      <c r="B1231" s="2" t="s">
        <v>1250</v>
      </c>
      <c r="F1231" s="6">
        <v>2.8142849891224593</v>
      </c>
      <c r="G1231" s="1">
        <v>2.65</v>
      </c>
      <c r="H1231" s="32">
        <v>1.0619943355179091</v>
      </c>
      <c r="I1231" s="6" t="e">
        <v>#N/A</v>
      </c>
      <c r="J1231" s="1" t="e">
        <v>#N/A</v>
      </c>
      <c r="K1231" s="7" t="e">
        <v>#N/A</v>
      </c>
      <c r="P1231" s="2" t="s">
        <v>1477</v>
      </c>
      <c r="Q1231" s="45">
        <v>4</v>
      </c>
      <c r="R1231" s="22">
        <f t="shared" si="168"/>
        <v>0</v>
      </c>
      <c r="S1231" s="22">
        <f t="shared" si="169"/>
        <v>0</v>
      </c>
      <c r="T1231" s="22" t="e">
        <f t="shared" si="170"/>
        <v>#N/A</v>
      </c>
      <c r="U1231" s="22" t="e">
        <f t="shared" si="171"/>
        <v>#N/A</v>
      </c>
      <c r="V1231" s="22">
        <f t="shared" si="172"/>
        <v>0</v>
      </c>
      <c r="W1231" s="22">
        <f t="shared" si="173"/>
        <v>1</v>
      </c>
      <c r="X1231" s="22" t="e">
        <f t="shared" si="174"/>
        <v>#N/A</v>
      </c>
      <c r="Y1231" s="22">
        <f t="shared" si="175"/>
        <v>2.65</v>
      </c>
    </row>
    <row r="1232" spans="1:25" x14ac:dyDescent="0.2">
      <c r="A1232" s="52"/>
      <c r="B1232" s="2" t="s">
        <v>1251</v>
      </c>
      <c r="F1232" s="6">
        <v>2.8128707755600866</v>
      </c>
      <c r="G1232" s="1">
        <v>2.65</v>
      </c>
      <c r="H1232" s="32">
        <v>1.0614606700226743</v>
      </c>
      <c r="I1232" s="6" t="e">
        <v>#N/A</v>
      </c>
      <c r="J1232" s="1" t="e">
        <v>#N/A</v>
      </c>
      <c r="K1232" s="7" t="e">
        <v>#N/A</v>
      </c>
      <c r="P1232" s="2" t="s">
        <v>1477</v>
      </c>
      <c r="Q1232" s="45">
        <v>4</v>
      </c>
      <c r="R1232" s="22">
        <f t="shared" si="168"/>
        <v>0</v>
      </c>
      <c r="S1232" s="22">
        <f t="shared" si="169"/>
        <v>0</v>
      </c>
      <c r="T1232" s="22" t="e">
        <f t="shared" si="170"/>
        <v>#N/A</v>
      </c>
      <c r="U1232" s="22" t="e">
        <f t="shared" si="171"/>
        <v>#N/A</v>
      </c>
      <c r="V1232" s="22">
        <f t="shared" si="172"/>
        <v>0</v>
      </c>
      <c r="W1232" s="22">
        <f t="shared" si="173"/>
        <v>1</v>
      </c>
      <c r="X1232" s="22" t="e">
        <f t="shared" si="174"/>
        <v>#N/A</v>
      </c>
      <c r="Y1232" s="22">
        <f t="shared" si="175"/>
        <v>2.65</v>
      </c>
    </row>
    <row r="1233" spans="1:25" x14ac:dyDescent="0.2">
      <c r="A1233" s="52"/>
      <c r="B1233" s="2" t="s">
        <v>1252</v>
      </c>
      <c r="F1233" s="6">
        <v>2.8142849891224593</v>
      </c>
      <c r="G1233" s="1">
        <v>2.6261199999999998</v>
      </c>
      <c r="H1233" s="32">
        <v>1.0716513293842092</v>
      </c>
      <c r="I1233" s="6" t="e">
        <v>#N/A</v>
      </c>
      <c r="J1233" s="1" t="e">
        <v>#N/A</v>
      </c>
      <c r="K1233" s="7" t="e">
        <v>#N/A</v>
      </c>
      <c r="P1233" s="2" t="s">
        <v>1477</v>
      </c>
      <c r="Q1233" s="45">
        <v>4</v>
      </c>
      <c r="R1233" s="22">
        <f t="shared" si="168"/>
        <v>0</v>
      </c>
      <c r="S1233" s="22">
        <f t="shared" si="169"/>
        <v>0</v>
      </c>
      <c r="T1233" s="22" t="e">
        <f t="shared" si="170"/>
        <v>#N/A</v>
      </c>
      <c r="U1233" s="22" t="e">
        <f t="shared" si="171"/>
        <v>#N/A</v>
      </c>
      <c r="V1233" s="22">
        <f t="shared" si="172"/>
        <v>0</v>
      </c>
      <c r="W1233" s="22">
        <f t="shared" si="173"/>
        <v>1</v>
      </c>
      <c r="X1233" s="22" t="e">
        <f t="shared" si="174"/>
        <v>#N/A</v>
      </c>
      <c r="Y1233" s="22">
        <f t="shared" si="175"/>
        <v>2.6261199999999998</v>
      </c>
    </row>
    <row r="1234" spans="1:25" x14ac:dyDescent="0.2">
      <c r="A1234" s="52"/>
      <c r="B1234" s="2" t="s">
        <v>1253</v>
      </c>
      <c r="F1234" s="6">
        <v>2.8142849891224593</v>
      </c>
      <c r="G1234" s="1">
        <v>2.76</v>
      </c>
      <c r="H1234" s="32">
        <v>1.0196684743197317</v>
      </c>
      <c r="I1234" s="6" t="e">
        <v>#N/A</v>
      </c>
      <c r="J1234" s="1" t="e">
        <v>#N/A</v>
      </c>
      <c r="K1234" s="7" t="e">
        <v>#N/A</v>
      </c>
      <c r="P1234" s="2" t="s">
        <v>1477</v>
      </c>
      <c r="Q1234" s="45">
        <v>4</v>
      </c>
      <c r="R1234" s="22">
        <f t="shared" si="168"/>
        <v>0</v>
      </c>
      <c r="S1234" s="22">
        <f t="shared" si="169"/>
        <v>0</v>
      </c>
      <c r="T1234" s="22" t="e">
        <f t="shared" si="170"/>
        <v>#N/A</v>
      </c>
      <c r="U1234" s="22" t="e">
        <f t="shared" si="171"/>
        <v>#N/A</v>
      </c>
      <c r="V1234" s="22">
        <f t="shared" si="172"/>
        <v>0</v>
      </c>
      <c r="W1234" s="22">
        <f t="shared" si="173"/>
        <v>1</v>
      </c>
      <c r="X1234" s="22" t="e">
        <f t="shared" si="174"/>
        <v>#N/A</v>
      </c>
      <c r="Y1234" s="22">
        <f t="shared" si="175"/>
        <v>2.76</v>
      </c>
    </row>
    <row r="1235" spans="1:25" x14ac:dyDescent="0.2">
      <c r="A1235" s="52"/>
      <c r="B1235" s="2" t="s">
        <v>1254</v>
      </c>
      <c r="F1235" s="6">
        <v>2.6643783515109112</v>
      </c>
      <c r="G1235" s="1">
        <v>2.55328</v>
      </c>
      <c r="H1235" s="32">
        <v>1.0435120125920037</v>
      </c>
      <c r="I1235" s="6" t="e">
        <v>#N/A</v>
      </c>
      <c r="J1235" s="1" t="e">
        <v>#N/A</v>
      </c>
      <c r="K1235" s="7" t="e">
        <v>#N/A</v>
      </c>
      <c r="P1235" s="2" t="s">
        <v>1477</v>
      </c>
      <c r="Q1235" s="45">
        <v>4</v>
      </c>
      <c r="R1235" s="22">
        <f t="shared" si="168"/>
        <v>0</v>
      </c>
      <c r="S1235" s="22">
        <f t="shared" si="169"/>
        <v>0</v>
      </c>
      <c r="T1235" s="22" t="e">
        <f t="shared" si="170"/>
        <v>#N/A</v>
      </c>
      <c r="U1235" s="22" t="e">
        <f t="shared" si="171"/>
        <v>#N/A</v>
      </c>
      <c r="V1235" s="22">
        <f t="shared" si="172"/>
        <v>0</v>
      </c>
      <c r="W1235" s="22">
        <f t="shared" si="173"/>
        <v>1</v>
      </c>
      <c r="X1235" s="22" t="e">
        <f t="shared" si="174"/>
        <v>#N/A</v>
      </c>
      <c r="Y1235" s="22">
        <f t="shared" si="175"/>
        <v>2.55328</v>
      </c>
    </row>
    <row r="1236" spans="1:25" ht="32" x14ac:dyDescent="0.2">
      <c r="A1236" s="52"/>
      <c r="B1236" s="3" t="s">
        <v>1255</v>
      </c>
      <c r="C1236" s="36"/>
      <c r="D1236" s="36"/>
      <c r="E1236" s="36"/>
      <c r="F1236" s="6">
        <v>2.6403367209505686</v>
      </c>
      <c r="G1236" s="1">
        <v>2.5009999999999999</v>
      </c>
      <c r="H1236" s="32">
        <v>1.0557124034188599</v>
      </c>
      <c r="I1236" s="6" t="e">
        <v>#N/A</v>
      </c>
      <c r="J1236" s="1" t="e">
        <v>#N/A</v>
      </c>
      <c r="K1236" s="7" t="e">
        <v>#N/A</v>
      </c>
      <c r="P1236" s="2" t="s">
        <v>1477</v>
      </c>
      <c r="Q1236" s="45">
        <v>4</v>
      </c>
      <c r="R1236" s="22">
        <f t="shared" si="168"/>
        <v>0</v>
      </c>
      <c r="S1236" s="22">
        <f t="shared" si="169"/>
        <v>0</v>
      </c>
      <c r="T1236" s="22" t="e">
        <f t="shared" si="170"/>
        <v>#N/A</v>
      </c>
      <c r="U1236" s="22" t="e">
        <f t="shared" si="171"/>
        <v>#N/A</v>
      </c>
      <c r="V1236" s="22">
        <f t="shared" si="172"/>
        <v>0</v>
      </c>
      <c r="W1236" s="22">
        <f t="shared" si="173"/>
        <v>1</v>
      </c>
      <c r="X1236" s="22" t="e">
        <f t="shared" si="174"/>
        <v>#N/A</v>
      </c>
      <c r="Y1236" s="22">
        <f t="shared" si="175"/>
        <v>2.5009999999999999</v>
      </c>
    </row>
    <row r="1237" spans="1:25" x14ac:dyDescent="0.2">
      <c r="A1237" s="52"/>
      <c r="B1237" s="2" t="s">
        <v>1256</v>
      </c>
      <c r="F1237" s="6">
        <v>2.6742778464475228</v>
      </c>
      <c r="G1237" s="1">
        <v>2.5819299999999998</v>
      </c>
      <c r="H1237" s="32">
        <v>1.0357669830117482</v>
      </c>
      <c r="I1237" s="6" t="e">
        <v>#N/A</v>
      </c>
      <c r="J1237" s="1" t="e">
        <v>#N/A</v>
      </c>
      <c r="K1237" s="7" t="e">
        <v>#N/A</v>
      </c>
      <c r="P1237" s="2" t="s">
        <v>1477</v>
      </c>
      <c r="Q1237" s="45">
        <v>4</v>
      </c>
      <c r="R1237" s="22">
        <f t="shared" si="168"/>
        <v>0</v>
      </c>
      <c r="S1237" s="22">
        <f t="shared" si="169"/>
        <v>0</v>
      </c>
      <c r="T1237" s="22" t="e">
        <f t="shared" si="170"/>
        <v>#N/A</v>
      </c>
      <c r="U1237" s="22" t="e">
        <f t="shared" si="171"/>
        <v>#N/A</v>
      </c>
      <c r="V1237" s="22">
        <f t="shared" si="172"/>
        <v>0</v>
      </c>
      <c r="W1237" s="22">
        <f t="shared" si="173"/>
        <v>1</v>
      </c>
      <c r="X1237" s="22" t="e">
        <f t="shared" si="174"/>
        <v>#N/A</v>
      </c>
      <c r="Y1237" s="22">
        <f t="shared" si="175"/>
        <v>2.5819299999999998</v>
      </c>
    </row>
    <row r="1238" spans="1:25" x14ac:dyDescent="0.2">
      <c r="A1238" s="52"/>
      <c r="B1238" s="2" t="s">
        <v>1257</v>
      </c>
      <c r="F1238" s="6">
        <v>2.6467006819812475</v>
      </c>
      <c r="G1238" s="1">
        <v>2.5052500000000002</v>
      </c>
      <c r="H1238" s="32">
        <v>1.056461703215746</v>
      </c>
      <c r="I1238" s="6" t="e">
        <v>#N/A</v>
      </c>
      <c r="J1238" s="1" t="e">
        <v>#N/A</v>
      </c>
      <c r="K1238" s="7" t="e">
        <v>#N/A</v>
      </c>
      <c r="P1238" s="2" t="s">
        <v>1477</v>
      </c>
      <c r="Q1238" s="45">
        <v>4</v>
      </c>
      <c r="R1238" s="22">
        <f t="shared" si="168"/>
        <v>0</v>
      </c>
      <c r="S1238" s="22">
        <f t="shared" si="169"/>
        <v>0</v>
      </c>
      <c r="T1238" s="22" t="e">
        <f t="shared" si="170"/>
        <v>#N/A</v>
      </c>
      <c r="U1238" s="22" t="e">
        <f t="shared" si="171"/>
        <v>#N/A</v>
      </c>
      <c r="V1238" s="22">
        <f t="shared" si="172"/>
        <v>0</v>
      </c>
      <c r="W1238" s="22">
        <f t="shared" si="173"/>
        <v>1</v>
      </c>
      <c r="X1238" s="22" t="e">
        <f t="shared" si="174"/>
        <v>#N/A</v>
      </c>
      <c r="Y1238" s="22">
        <f t="shared" si="175"/>
        <v>2.5052500000000002</v>
      </c>
    </row>
    <row r="1239" spans="1:25" x14ac:dyDescent="0.2">
      <c r="A1239" s="52"/>
      <c r="B1239" s="2" t="s">
        <v>1258</v>
      </c>
      <c r="F1239" s="6">
        <v>2.6481148955436207</v>
      </c>
      <c r="G1239" s="1">
        <v>2.5089999999999999</v>
      </c>
      <c r="H1239" s="32">
        <v>1.0554463513525791</v>
      </c>
      <c r="I1239" s="6" t="e">
        <v>#N/A</v>
      </c>
      <c r="J1239" s="1" t="e">
        <v>#N/A</v>
      </c>
      <c r="K1239" s="7" t="e">
        <v>#N/A</v>
      </c>
      <c r="P1239" s="2" t="s">
        <v>1477</v>
      </c>
      <c r="Q1239" s="45">
        <v>4</v>
      </c>
      <c r="R1239" s="22">
        <f t="shared" si="168"/>
        <v>0</v>
      </c>
      <c r="S1239" s="22">
        <f t="shared" si="169"/>
        <v>0</v>
      </c>
      <c r="T1239" s="22" t="e">
        <f t="shared" si="170"/>
        <v>#N/A</v>
      </c>
      <c r="U1239" s="22" t="e">
        <f t="shared" si="171"/>
        <v>#N/A</v>
      </c>
      <c r="V1239" s="22">
        <f t="shared" si="172"/>
        <v>0</v>
      </c>
      <c r="W1239" s="22">
        <f t="shared" si="173"/>
        <v>1</v>
      </c>
      <c r="X1239" s="22" t="e">
        <f t="shared" si="174"/>
        <v>#N/A</v>
      </c>
      <c r="Y1239" s="22">
        <f t="shared" si="175"/>
        <v>2.5089999999999999</v>
      </c>
    </row>
    <row r="1240" spans="1:25" x14ac:dyDescent="0.2">
      <c r="A1240" s="46" t="s">
        <v>663</v>
      </c>
      <c r="B1240" s="2" t="s">
        <v>1259</v>
      </c>
      <c r="F1240" s="6">
        <v>3.0016682861368946</v>
      </c>
      <c r="G1240" s="1">
        <v>2.694</v>
      </c>
      <c r="H1240" s="32">
        <v>1.1142050059899387</v>
      </c>
      <c r="I1240" s="6" t="e">
        <v>#N/A</v>
      </c>
      <c r="J1240" s="1" t="e">
        <v>#N/A</v>
      </c>
      <c r="K1240" s="7" t="e">
        <v>#N/A</v>
      </c>
      <c r="P1240" s="2" t="s">
        <v>1477</v>
      </c>
      <c r="Q1240" s="45">
        <v>4</v>
      </c>
      <c r="R1240" s="22">
        <f t="shared" si="168"/>
        <v>0</v>
      </c>
      <c r="S1240" s="22">
        <f t="shared" si="169"/>
        <v>0</v>
      </c>
      <c r="T1240" s="22" t="e">
        <f t="shared" si="170"/>
        <v>#N/A</v>
      </c>
      <c r="U1240" s="22" t="e">
        <f t="shared" si="171"/>
        <v>#N/A</v>
      </c>
      <c r="V1240" s="22">
        <f t="shared" si="172"/>
        <v>0</v>
      </c>
      <c r="W1240" s="22">
        <f t="shared" si="173"/>
        <v>1</v>
      </c>
      <c r="X1240" s="22" t="e">
        <f t="shared" si="174"/>
        <v>#N/A</v>
      </c>
      <c r="Y1240" s="22">
        <f t="shared" si="175"/>
        <v>2.694</v>
      </c>
    </row>
    <row r="1241" spans="1:25" x14ac:dyDescent="0.2">
      <c r="A1241" s="46"/>
      <c r="B1241" s="2" t="s">
        <v>1260</v>
      </c>
      <c r="F1241" s="6">
        <v>2.8471654544476341</v>
      </c>
      <c r="G1241" s="1">
        <v>2.5135999999999998</v>
      </c>
      <c r="H1241" s="32">
        <v>1.1327042705472765</v>
      </c>
      <c r="I1241" s="6" t="e">
        <v>#N/A</v>
      </c>
      <c r="J1241" s="1" t="e">
        <v>#N/A</v>
      </c>
      <c r="K1241" s="7" t="e">
        <v>#N/A</v>
      </c>
      <c r="P1241" s="2" t="s">
        <v>1478</v>
      </c>
      <c r="Q1241" s="45">
        <v>4</v>
      </c>
      <c r="R1241" s="22">
        <f t="shared" si="168"/>
        <v>0</v>
      </c>
      <c r="S1241" s="22">
        <f t="shared" si="169"/>
        <v>0</v>
      </c>
      <c r="T1241" s="22" t="e">
        <f t="shared" si="170"/>
        <v>#N/A</v>
      </c>
      <c r="U1241" s="22" t="e">
        <f t="shared" si="171"/>
        <v>#N/A</v>
      </c>
      <c r="V1241" s="22">
        <f t="shared" si="172"/>
        <v>1</v>
      </c>
      <c r="W1241" s="22">
        <f t="shared" si="173"/>
        <v>0</v>
      </c>
      <c r="X1241" s="22">
        <f t="shared" si="174"/>
        <v>2.5135999999999998</v>
      </c>
      <c r="Y1241" s="22" t="e">
        <f t="shared" si="175"/>
        <v>#N/A</v>
      </c>
    </row>
    <row r="1242" spans="1:25" x14ac:dyDescent="0.2">
      <c r="A1242" s="46"/>
      <c r="B1242" s="2" t="s">
        <v>1261</v>
      </c>
      <c r="F1242" s="6">
        <v>2.8482261146194134</v>
      </c>
      <c r="G1242" s="1">
        <v>2.5133000000000001</v>
      </c>
      <c r="H1242" s="32">
        <v>1.1332614946959827</v>
      </c>
      <c r="I1242" s="6" t="e">
        <v>#N/A</v>
      </c>
      <c r="J1242" s="1" t="e">
        <v>#N/A</v>
      </c>
      <c r="K1242" s="7" t="e">
        <v>#N/A</v>
      </c>
      <c r="P1242" s="2" t="s">
        <v>1478</v>
      </c>
      <c r="Q1242" s="45">
        <v>4</v>
      </c>
      <c r="R1242" s="22">
        <f t="shared" si="168"/>
        <v>0</v>
      </c>
      <c r="S1242" s="22">
        <f t="shared" si="169"/>
        <v>0</v>
      </c>
      <c r="T1242" s="22" t="e">
        <f t="shared" si="170"/>
        <v>#N/A</v>
      </c>
      <c r="U1242" s="22" t="e">
        <f t="shared" si="171"/>
        <v>#N/A</v>
      </c>
      <c r="V1242" s="22">
        <f t="shared" si="172"/>
        <v>1</v>
      </c>
      <c r="W1242" s="22">
        <f t="shared" si="173"/>
        <v>0</v>
      </c>
      <c r="X1242" s="22">
        <f t="shared" si="174"/>
        <v>2.5133000000000001</v>
      </c>
      <c r="Y1242" s="22" t="e">
        <f t="shared" si="175"/>
        <v>#N/A</v>
      </c>
    </row>
    <row r="1243" spans="1:25" x14ac:dyDescent="0.2">
      <c r="A1243" s="46"/>
      <c r="B1243" s="2" t="s">
        <v>1262</v>
      </c>
      <c r="F1243" s="6">
        <v>3.0893495270040261</v>
      </c>
      <c r="G1243" s="1">
        <v>2.6678999999999999</v>
      </c>
      <c r="H1243" s="32">
        <v>1.1579705112650498</v>
      </c>
      <c r="I1243" s="6" t="e">
        <v>#N/A</v>
      </c>
      <c r="J1243" s="1" t="e">
        <v>#N/A</v>
      </c>
      <c r="K1243" s="7" t="e">
        <v>#N/A</v>
      </c>
      <c r="P1243" s="2" t="s">
        <v>1478</v>
      </c>
      <c r="Q1243" s="45">
        <v>4</v>
      </c>
      <c r="R1243" s="22">
        <f t="shared" si="168"/>
        <v>0</v>
      </c>
      <c r="S1243" s="22">
        <f t="shared" si="169"/>
        <v>0</v>
      </c>
      <c r="T1243" s="22" t="e">
        <f t="shared" si="170"/>
        <v>#N/A</v>
      </c>
      <c r="U1243" s="22" t="e">
        <f t="shared" si="171"/>
        <v>#N/A</v>
      </c>
      <c r="V1243" s="22">
        <f t="shared" si="172"/>
        <v>1</v>
      </c>
      <c r="W1243" s="22">
        <f t="shared" si="173"/>
        <v>0</v>
      </c>
      <c r="X1243" s="22">
        <f t="shared" si="174"/>
        <v>2.6678999999999999</v>
      </c>
      <c r="Y1243" s="22" t="e">
        <f t="shared" si="175"/>
        <v>#N/A</v>
      </c>
    </row>
    <row r="1244" spans="1:25" x14ac:dyDescent="0.2">
      <c r="A1244" s="46"/>
      <c r="B1244" s="2" t="s">
        <v>1263</v>
      </c>
      <c r="F1244" s="6">
        <v>3.0016682861368946</v>
      </c>
      <c r="G1244" s="1">
        <v>2.694</v>
      </c>
      <c r="H1244" s="32">
        <v>1.1142050059899387</v>
      </c>
      <c r="I1244" s="6" t="e">
        <v>#N/A</v>
      </c>
      <c r="J1244" s="1" t="e">
        <v>#N/A</v>
      </c>
      <c r="K1244" s="7" t="e">
        <v>#N/A</v>
      </c>
      <c r="P1244" s="2" t="s">
        <v>1477</v>
      </c>
      <c r="Q1244" s="45">
        <v>4</v>
      </c>
      <c r="R1244" s="22">
        <f t="shared" si="168"/>
        <v>0</v>
      </c>
      <c r="S1244" s="22">
        <f t="shared" si="169"/>
        <v>0</v>
      </c>
      <c r="T1244" s="22" t="e">
        <f t="shared" si="170"/>
        <v>#N/A</v>
      </c>
      <c r="U1244" s="22" t="e">
        <f t="shared" si="171"/>
        <v>#N/A</v>
      </c>
      <c r="V1244" s="22">
        <f t="shared" si="172"/>
        <v>0</v>
      </c>
      <c r="W1244" s="22">
        <f t="shared" si="173"/>
        <v>1</v>
      </c>
      <c r="X1244" s="22" t="e">
        <f t="shared" si="174"/>
        <v>#N/A</v>
      </c>
      <c r="Y1244" s="22">
        <f t="shared" si="175"/>
        <v>2.694</v>
      </c>
    </row>
    <row r="1245" spans="1:25" x14ac:dyDescent="0.2">
      <c r="A1245" s="46"/>
      <c r="B1245" s="2" t="s">
        <v>1264</v>
      </c>
      <c r="F1245" s="6">
        <v>3.0016682861368946</v>
      </c>
      <c r="G1245" s="1">
        <v>2.6922999999999999</v>
      </c>
      <c r="H1245" s="32">
        <v>1.1149085488752719</v>
      </c>
      <c r="I1245" s="6" t="e">
        <v>#N/A</v>
      </c>
      <c r="J1245" s="1" t="e">
        <v>#N/A</v>
      </c>
      <c r="K1245" s="7" t="e">
        <v>#N/A</v>
      </c>
      <c r="P1245" s="2" t="s">
        <v>1477</v>
      </c>
      <c r="Q1245" s="45">
        <v>4</v>
      </c>
      <c r="R1245" s="22">
        <f t="shared" si="168"/>
        <v>0</v>
      </c>
      <c r="S1245" s="22">
        <f t="shared" si="169"/>
        <v>0</v>
      </c>
      <c r="T1245" s="22" t="e">
        <f t="shared" si="170"/>
        <v>#N/A</v>
      </c>
      <c r="U1245" s="22" t="e">
        <f t="shared" si="171"/>
        <v>#N/A</v>
      </c>
      <c r="V1245" s="22">
        <f t="shared" si="172"/>
        <v>0</v>
      </c>
      <c r="W1245" s="22">
        <f t="shared" si="173"/>
        <v>1</v>
      </c>
      <c r="X1245" s="22" t="e">
        <f t="shared" si="174"/>
        <v>#N/A</v>
      </c>
      <c r="Y1245" s="22">
        <f t="shared" si="175"/>
        <v>2.6922999999999999</v>
      </c>
    </row>
    <row r="1246" spans="1:25" x14ac:dyDescent="0.2">
      <c r="A1246" s="46"/>
      <c r="B1246" s="2" t="s">
        <v>1265</v>
      </c>
      <c r="F1246" s="6">
        <v>2.8654300226056826</v>
      </c>
      <c r="G1246" s="1">
        <v>2.3723999999999998</v>
      </c>
      <c r="H1246" s="32">
        <v>1.2078190956860912</v>
      </c>
      <c r="I1246" s="6" t="e">
        <v>#N/A</v>
      </c>
      <c r="J1246" s="1" t="e">
        <v>#N/A</v>
      </c>
      <c r="K1246" s="7" t="e">
        <v>#N/A</v>
      </c>
      <c r="P1246" s="2" t="s">
        <v>1477</v>
      </c>
      <c r="Q1246" s="45">
        <v>4</v>
      </c>
      <c r="R1246" s="22">
        <f t="shared" si="168"/>
        <v>0</v>
      </c>
      <c r="S1246" s="22">
        <f t="shared" si="169"/>
        <v>0</v>
      </c>
      <c r="T1246" s="22" t="e">
        <f t="shared" si="170"/>
        <v>#N/A</v>
      </c>
      <c r="U1246" s="22" t="e">
        <f t="shared" si="171"/>
        <v>#N/A</v>
      </c>
      <c r="V1246" s="22">
        <f t="shared" si="172"/>
        <v>0</v>
      </c>
      <c r="W1246" s="22">
        <f t="shared" si="173"/>
        <v>1</v>
      </c>
      <c r="X1246" s="22" t="e">
        <f t="shared" si="174"/>
        <v>#N/A</v>
      </c>
      <c r="Y1246" s="22">
        <f t="shared" si="175"/>
        <v>2.3723999999999998</v>
      </c>
    </row>
    <row r="1247" spans="1:25" x14ac:dyDescent="0.2">
      <c r="A1247" s="46"/>
      <c r="B1247" s="2" t="s">
        <v>1266</v>
      </c>
      <c r="F1247" s="6">
        <v>2.8395640565498783</v>
      </c>
      <c r="G1247" s="1">
        <v>2.3656999999999999</v>
      </c>
      <c r="H1247" s="32">
        <v>1.2003060643994921</v>
      </c>
      <c r="I1247" s="6" t="e">
        <v>#N/A</v>
      </c>
      <c r="J1247" s="1" t="e">
        <v>#N/A</v>
      </c>
      <c r="K1247" s="7" t="e">
        <v>#N/A</v>
      </c>
      <c r="P1247" s="2" t="s">
        <v>1477</v>
      </c>
      <c r="Q1247" s="45">
        <v>4</v>
      </c>
      <c r="R1247" s="22">
        <f t="shared" si="168"/>
        <v>0</v>
      </c>
      <c r="S1247" s="22">
        <f t="shared" si="169"/>
        <v>0</v>
      </c>
      <c r="T1247" s="22" t="e">
        <f t="shared" si="170"/>
        <v>#N/A</v>
      </c>
      <c r="U1247" s="22" t="e">
        <f t="shared" si="171"/>
        <v>#N/A</v>
      </c>
      <c r="V1247" s="22">
        <f t="shared" si="172"/>
        <v>0</v>
      </c>
      <c r="W1247" s="22">
        <f t="shared" si="173"/>
        <v>1</v>
      </c>
      <c r="X1247" s="22" t="e">
        <f t="shared" si="174"/>
        <v>#N/A</v>
      </c>
      <c r="Y1247" s="22">
        <f t="shared" si="175"/>
        <v>2.3656999999999999</v>
      </c>
    </row>
    <row r="1248" spans="1:25" x14ac:dyDescent="0.2">
      <c r="A1248" s="46"/>
      <c r="B1248" s="2" t="s">
        <v>1267</v>
      </c>
      <c r="F1248" s="6">
        <v>2.8135778823412729</v>
      </c>
      <c r="G1248" s="1">
        <v>2.5076000000000001</v>
      </c>
      <c r="H1248" s="32">
        <v>1.1220202114935687</v>
      </c>
      <c r="I1248" s="6" t="e">
        <v>#N/A</v>
      </c>
      <c r="J1248" s="1" t="e">
        <v>#N/A</v>
      </c>
      <c r="K1248" s="7" t="e">
        <v>#N/A</v>
      </c>
      <c r="P1248" s="2" t="s">
        <v>1478</v>
      </c>
      <c r="Q1248" s="45">
        <v>4</v>
      </c>
      <c r="R1248" s="22">
        <f t="shared" si="168"/>
        <v>0</v>
      </c>
      <c r="S1248" s="22">
        <f t="shared" si="169"/>
        <v>0</v>
      </c>
      <c r="T1248" s="22" t="e">
        <f t="shared" si="170"/>
        <v>#N/A</v>
      </c>
      <c r="U1248" s="22" t="e">
        <f t="shared" si="171"/>
        <v>#N/A</v>
      </c>
      <c r="V1248" s="22">
        <f t="shared" si="172"/>
        <v>1</v>
      </c>
      <c r="W1248" s="22">
        <f t="shared" si="173"/>
        <v>0</v>
      </c>
      <c r="X1248" s="22">
        <f t="shared" si="174"/>
        <v>2.5076000000000001</v>
      </c>
      <c r="Y1248" s="22" t="e">
        <f t="shared" si="175"/>
        <v>#N/A</v>
      </c>
    </row>
    <row r="1249" spans="1:25" x14ac:dyDescent="0.2">
      <c r="A1249" s="46"/>
      <c r="B1249" s="2" t="s">
        <v>1268</v>
      </c>
      <c r="F1249" s="6">
        <v>3.0817127737672116</v>
      </c>
      <c r="G1249" s="1">
        <v>2.5329999999999999</v>
      </c>
      <c r="H1249" s="32">
        <v>1.2166256509148092</v>
      </c>
      <c r="I1249" s="6">
        <v>0</v>
      </c>
      <c r="J1249" s="1">
        <v>0</v>
      </c>
      <c r="K1249" s="7" t="s">
        <v>11</v>
      </c>
      <c r="O1249" s="2" t="s">
        <v>1468</v>
      </c>
      <c r="P1249" s="2" t="s">
        <v>1478</v>
      </c>
      <c r="Q1249" s="45">
        <v>2</v>
      </c>
      <c r="R1249" s="22">
        <f t="shared" si="168"/>
        <v>0</v>
      </c>
      <c r="S1249" s="22">
        <f t="shared" si="169"/>
        <v>0</v>
      </c>
      <c r="T1249" s="22" t="e">
        <f t="shared" si="170"/>
        <v>#N/A</v>
      </c>
      <c r="U1249" s="22" t="e">
        <f t="shared" si="171"/>
        <v>#N/A</v>
      </c>
      <c r="V1249" s="22">
        <f t="shared" si="172"/>
        <v>1</v>
      </c>
      <c r="W1249" s="22">
        <f t="shared" si="173"/>
        <v>0</v>
      </c>
      <c r="X1249" s="22">
        <f t="shared" si="174"/>
        <v>2.5329999999999999</v>
      </c>
      <c r="Y1249" s="22" t="e">
        <f t="shared" si="175"/>
        <v>#N/A</v>
      </c>
    </row>
    <row r="1250" spans="1:25" x14ac:dyDescent="0.2">
      <c r="A1250" s="46"/>
      <c r="B1250" s="2" t="s">
        <v>1269</v>
      </c>
      <c r="F1250" s="6">
        <v>3.0674292167872435</v>
      </c>
      <c r="G1250" s="1">
        <v>2.669</v>
      </c>
      <c r="H1250" s="32">
        <v>1.1492803360012152</v>
      </c>
      <c r="I1250" s="6" t="e">
        <v>#N/A</v>
      </c>
      <c r="J1250" s="1" t="e">
        <v>#N/A</v>
      </c>
      <c r="K1250" s="7" t="e">
        <v>#N/A</v>
      </c>
      <c r="P1250" s="2" t="s">
        <v>1478</v>
      </c>
      <c r="Q1250" s="45">
        <v>4</v>
      </c>
      <c r="R1250" s="22">
        <f t="shared" si="168"/>
        <v>0</v>
      </c>
      <c r="S1250" s="22">
        <f t="shared" si="169"/>
        <v>0</v>
      </c>
      <c r="T1250" s="22" t="e">
        <f t="shared" si="170"/>
        <v>#N/A</v>
      </c>
      <c r="U1250" s="22" t="e">
        <f t="shared" si="171"/>
        <v>#N/A</v>
      </c>
      <c r="V1250" s="22">
        <f t="shared" si="172"/>
        <v>1</v>
      </c>
      <c r="W1250" s="22">
        <f t="shared" si="173"/>
        <v>0</v>
      </c>
      <c r="X1250" s="22">
        <f t="shared" si="174"/>
        <v>2.669</v>
      </c>
      <c r="Y1250" s="22" t="e">
        <f t="shared" si="175"/>
        <v>#N/A</v>
      </c>
    </row>
    <row r="1251" spans="1:25" x14ac:dyDescent="0.2">
      <c r="A1251" s="46"/>
      <c r="B1251" s="2" t="s">
        <v>1270</v>
      </c>
      <c r="F1251" s="6">
        <v>2.8345082430643949</v>
      </c>
      <c r="G1251" s="1">
        <v>2.5114999999999998</v>
      </c>
      <c r="H1251" s="32">
        <v>1.1286116834817419</v>
      </c>
      <c r="I1251" s="6" t="e">
        <v>#N/A</v>
      </c>
      <c r="J1251" s="1" t="e">
        <v>#N/A</v>
      </c>
      <c r="K1251" s="7" t="e">
        <v>#N/A</v>
      </c>
      <c r="P1251" s="2" t="s">
        <v>1478</v>
      </c>
      <c r="Q1251" s="45">
        <v>4</v>
      </c>
      <c r="R1251" s="22">
        <f t="shared" si="168"/>
        <v>0</v>
      </c>
      <c r="S1251" s="22">
        <f t="shared" si="169"/>
        <v>0</v>
      </c>
      <c r="T1251" s="22" t="e">
        <f t="shared" si="170"/>
        <v>#N/A</v>
      </c>
      <c r="U1251" s="22" t="e">
        <f t="shared" si="171"/>
        <v>#N/A</v>
      </c>
      <c r="V1251" s="22">
        <f t="shared" si="172"/>
        <v>1</v>
      </c>
      <c r="W1251" s="22">
        <f t="shared" si="173"/>
        <v>0</v>
      </c>
      <c r="X1251" s="22">
        <f t="shared" si="174"/>
        <v>2.5114999999999998</v>
      </c>
      <c r="Y1251" s="22" t="e">
        <f t="shared" si="175"/>
        <v>#N/A</v>
      </c>
    </row>
    <row r="1252" spans="1:25" x14ac:dyDescent="0.2">
      <c r="A1252" s="46"/>
      <c r="B1252" s="2" t="s">
        <v>1271</v>
      </c>
      <c r="F1252" s="6">
        <v>3.053287081163512</v>
      </c>
      <c r="G1252" s="1">
        <v>2.6520000000000001</v>
      </c>
      <c r="H1252" s="32">
        <v>1.151314887316558</v>
      </c>
      <c r="I1252" s="6" t="e">
        <v>#N/A</v>
      </c>
      <c r="J1252" s="1" t="e">
        <v>#N/A</v>
      </c>
      <c r="K1252" s="7" t="e">
        <v>#N/A</v>
      </c>
      <c r="P1252" s="2" t="s">
        <v>1478</v>
      </c>
      <c r="Q1252" s="45">
        <v>4</v>
      </c>
      <c r="R1252" s="22">
        <f t="shared" si="168"/>
        <v>0</v>
      </c>
      <c r="S1252" s="22">
        <f t="shared" si="169"/>
        <v>0</v>
      </c>
      <c r="T1252" s="22" t="e">
        <f t="shared" si="170"/>
        <v>#N/A</v>
      </c>
      <c r="U1252" s="22" t="e">
        <f t="shared" si="171"/>
        <v>#N/A</v>
      </c>
      <c r="V1252" s="22">
        <f t="shared" si="172"/>
        <v>1</v>
      </c>
      <c r="W1252" s="22">
        <f t="shared" si="173"/>
        <v>0</v>
      </c>
      <c r="X1252" s="22">
        <f t="shared" si="174"/>
        <v>2.6520000000000001</v>
      </c>
      <c r="Y1252" s="22" t="e">
        <f t="shared" si="175"/>
        <v>#N/A</v>
      </c>
    </row>
    <row r="1253" spans="1:25" x14ac:dyDescent="0.2">
      <c r="A1253" s="46"/>
      <c r="B1253" s="2" t="s">
        <v>1272</v>
      </c>
      <c r="F1253" s="6">
        <v>3.100451103468655</v>
      </c>
      <c r="G1253" s="1">
        <v>2.4369999999999998</v>
      </c>
      <c r="H1253" s="32">
        <v>1.2722409123794236</v>
      </c>
      <c r="I1253" s="6">
        <v>0</v>
      </c>
      <c r="J1253" s="1">
        <v>0</v>
      </c>
      <c r="K1253" s="7" t="s">
        <v>11</v>
      </c>
      <c r="O1253" s="2" t="s">
        <v>1468</v>
      </c>
      <c r="P1253" s="2" t="s">
        <v>1478</v>
      </c>
      <c r="Q1253" s="45">
        <v>2</v>
      </c>
      <c r="R1253" s="22">
        <f t="shared" si="168"/>
        <v>0</v>
      </c>
      <c r="S1253" s="22">
        <f t="shared" si="169"/>
        <v>0</v>
      </c>
      <c r="T1253" s="22" t="e">
        <f t="shared" si="170"/>
        <v>#N/A</v>
      </c>
      <c r="U1253" s="22" t="e">
        <f t="shared" si="171"/>
        <v>#N/A</v>
      </c>
      <c r="V1253" s="22">
        <f t="shared" si="172"/>
        <v>1</v>
      </c>
      <c r="W1253" s="22">
        <f t="shared" si="173"/>
        <v>0</v>
      </c>
      <c r="X1253" s="22">
        <f t="shared" si="174"/>
        <v>2.4369999999999998</v>
      </c>
      <c r="Y1253" s="22" t="e">
        <f t="shared" si="175"/>
        <v>#N/A</v>
      </c>
    </row>
    <row r="1254" spans="1:25" x14ac:dyDescent="0.2">
      <c r="A1254" s="46"/>
      <c r="B1254" s="2" t="s">
        <v>1273</v>
      </c>
      <c r="F1254" s="6">
        <v>2.7692422871608762</v>
      </c>
      <c r="G1254" s="1">
        <v>2.3340000000000001</v>
      </c>
      <c r="H1254" s="32">
        <v>1.1864791290320806</v>
      </c>
      <c r="I1254" s="6" t="e">
        <v>#N/A</v>
      </c>
      <c r="J1254" s="1" t="e">
        <v>#N/A</v>
      </c>
      <c r="K1254" s="7" t="e">
        <v>#N/A</v>
      </c>
      <c r="P1254" s="2" t="s">
        <v>1478</v>
      </c>
      <c r="Q1254" s="45">
        <v>4</v>
      </c>
      <c r="R1254" s="22">
        <f t="shared" si="168"/>
        <v>0</v>
      </c>
      <c r="S1254" s="22">
        <f t="shared" si="169"/>
        <v>0</v>
      </c>
      <c r="T1254" s="22" t="e">
        <f t="shared" si="170"/>
        <v>#N/A</v>
      </c>
      <c r="U1254" s="22" t="e">
        <f t="shared" si="171"/>
        <v>#N/A</v>
      </c>
      <c r="V1254" s="22">
        <f t="shared" si="172"/>
        <v>1</v>
      </c>
      <c r="W1254" s="22">
        <f t="shared" si="173"/>
        <v>0</v>
      </c>
      <c r="X1254" s="22">
        <f t="shared" si="174"/>
        <v>2.3340000000000001</v>
      </c>
      <c r="Y1254" s="22" t="e">
        <f t="shared" si="175"/>
        <v>#N/A</v>
      </c>
    </row>
    <row r="1255" spans="1:25" x14ac:dyDescent="0.2">
      <c r="A1255" s="46"/>
      <c r="B1255" s="2" t="s">
        <v>1274</v>
      </c>
      <c r="F1255" s="6">
        <v>2.7888291449997435</v>
      </c>
      <c r="G1255" s="1">
        <v>2.5055000000000001</v>
      </c>
      <c r="H1255" s="32">
        <v>1.1130828756734159</v>
      </c>
      <c r="I1255" s="6" t="e">
        <v>#N/A</v>
      </c>
      <c r="J1255" s="1" t="e">
        <v>#N/A</v>
      </c>
      <c r="K1255" s="7" t="e">
        <v>#N/A</v>
      </c>
      <c r="P1255" s="2" t="s">
        <v>1478</v>
      </c>
      <c r="Q1255" s="45">
        <v>4</v>
      </c>
      <c r="R1255" s="22">
        <f t="shared" si="168"/>
        <v>0</v>
      </c>
      <c r="S1255" s="22">
        <f t="shared" si="169"/>
        <v>0</v>
      </c>
      <c r="T1255" s="22" t="e">
        <f t="shared" si="170"/>
        <v>#N/A</v>
      </c>
      <c r="U1255" s="22" t="e">
        <f t="shared" si="171"/>
        <v>#N/A</v>
      </c>
      <c r="V1255" s="22">
        <f t="shared" si="172"/>
        <v>1</v>
      </c>
      <c r="W1255" s="22">
        <f t="shared" si="173"/>
        <v>0</v>
      </c>
      <c r="X1255" s="22">
        <f t="shared" si="174"/>
        <v>2.5055000000000001</v>
      </c>
      <c r="Y1255" s="22" t="e">
        <f t="shared" si="175"/>
        <v>#N/A</v>
      </c>
    </row>
    <row r="1256" spans="1:25" x14ac:dyDescent="0.2">
      <c r="A1256" s="46"/>
      <c r="B1256" s="2" t="s">
        <v>1275</v>
      </c>
      <c r="F1256" s="6">
        <v>3.0384378387585946</v>
      </c>
      <c r="G1256" s="1">
        <v>2.6850000000000001</v>
      </c>
      <c r="H1256" s="32">
        <v>1.1316342043793648</v>
      </c>
      <c r="I1256" s="6" t="e">
        <v>#N/A</v>
      </c>
      <c r="J1256" s="1" t="e">
        <v>#N/A</v>
      </c>
      <c r="K1256" s="7" t="e">
        <v>#N/A</v>
      </c>
      <c r="P1256" s="2" t="s">
        <v>1478</v>
      </c>
      <c r="Q1256" s="45">
        <v>4</v>
      </c>
      <c r="R1256" s="22">
        <f t="shared" si="168"/>
        <v>0</v>
      </c>
      <c r="S1256" s="22">
        <f t="shared" si="169"/>
        <v>0</v>
      </c>
      <c r="T1256" s="22" t="e">
        <f t="shared" si="170"/>
        <v>#N/A</v>
      </c>
      <c r="U1256" s="22" t="e">
        <f t="shared" si="171"/>
        <v>#N/A</v>
      </c>
      <c r="V1256" s="22">
        <f t="shared" si="172"/>
        <v>1</v>
      </c>
      <c r="W1256" s="22">
        <f t="shared" si="173"/>
        <v>0</v>
      </c>
      <c r="X1256" s="22">
        <f t="shared" si="174"/>
        <v>2.6850000000000001</v>
      </c>
      <c r="Y1256" s="22" t="e">
        <f t="shared" si="175"/>
        <v>#N/A</v>
      </c>
    </row>
    <row r="1257" spans="1:25" x14ac:dyDescent="0.2">
      <c r="A1257" s="46"/>
      <c r="B1257" s="2" t="s">
        <v>1276</v>
      </c>
      <c r="F1257" s="6">
        <v>3.0425390580894773</v>
      </c>
      <c r="G1257" s="1">
        <v>2.5640000000000001</v>
      </c>
      <c r="H1257" s="32">
        <v>1.1866376981628226</v>
      </c>
      <c r="I1257" s="6">
        <v>0</v>
      </c>
      <c r="J1257" s="1">
        <v>0</v>
      </c>
      <c r="K1257" s="7" t="s">
        <v>11</v>
      </c>
      <c r="O1257" s="2" t="s">
        <v>1468</v>
      </c>
      <c r="P1257" s="2" t="s">
        <v>1478</v>
      </c>
      <c r="Q1257" s="45">
        <v>2</v>
      </c>
      <c r="R1257" s="22">
        <f t="shared" si="168"/>
        <v>0</v>
      </c>
      <c r="S1257" s="22">
        <f t="shared" si="169"/>
        <v>0</v>
      </c>
      <c r="T1257" s="22" t="e">
        <f t="shared" si="170"/>
        <v>#N/A</v>
      </c>
      <c r="U1257" s="22" t="e">
        <f t="shared" si="171"/>
        <v>#N/A</v>
      </c>
      <c r="V1257" s="22">
        <f t="shared" si="172"/>
        <v>1</v>
      </c>
      <c r="W1257" s="22">
        <f t="shared" si="173"/>
        <v>0</v>
      </c>
      <c r="X1257" s="22">
        <f t="shared" si="174"/>
        <v>2.5640000000000001</v>
      </c>
      <c r="Y1257" s="22" t="e">
        <f t="shared" si="175"/>
        <v>#N/A</v>
      </c>
    </row>
    <row r="1258" spans="1:25" x14ac:dyDescent="0.2">
      <c r="A1258" s="46" t="s">
        <v>1277</v>
      </c>
      <c r="B1258" s="2" t="s">
        <v>1278</v>
      </c>
      <c r="F1258" s="6">
        <v>2.7704443686888935</v>
      </c>
      <c r="G1258" s="1">
        <v>2.41269</v>
      </c>
      <c r="H1258" s="32">
        <v>1.1482802882628491</v>
      </c>
      <c r="I1258" s="6">
        <v>0</v>
      </c>
      <c r="J1258" s="1">
        <v>0</v>
      </c>
      <c r="K1258" s="7" t="s">
        <v>11</v>
      </c>
      <c r="O1258" s="2" t="s">
        <v>1480</v>
      </c>
      <c r="P1258" s="2" t="s">
        <v>1477</v>
      </c>
      <c r="Q1258" s="45">
        <v>2</v>
      </c>
      <c r="R1258" s="22">
        <f t="shared" si="168"/>
        <v>0</v>
      </c>
      <c r="S1258" s="22">
        <f t="shared" si="169"/>
        <v>0</v>
      </c>
      <c r="T1258" s="22" t="e">
        <f t="shared" si="170"/>
        <v>#N/A</v>
      </c>
      <c r="U1258" s="22" t="e">
        <f t="shared" si="171"/>
        <v>#N/A</v>
      </c>
      <c r="V1258" s="22">
        <f t="shared" si="172"/>
        <v>0</v>
      </c>
      <c r="W1258" s="22">
        <f t="shared" si="173"/>
        <v>1</v>
      </c>
      <c r="X1258" s="22" t="e">
        <f t="shared" si="174"/>
        <v>#N/A</v>
      </c>
      <c r="Y1258" s="22">
        <f t="shared" si="175"/>
        <v>2.41269</v>
      </c>
    </row>
    <row r="1259" spans="1:25" x14ac:dyDescent="0.2">
      <c r="A1259" s="46"/>
      <c r="B1259" s="2" t="s">
        <v>1279</v>
      </c>
      <c r="F1259" s="6">
        <v>2.7824651839690646</v>
      </c>
      <c r="G1259" s="1">
        <v>2.40212</v>
      </c>
      <c r="H1259" s="32">
        <v>1.1583372953761946</v>
      </c>
      <c r="I1259" s="6" t="e">
        <v>#N/A</v>
      </c>
      <c r="J1259" s="1" t="e">
        <v>#N/A</v>
      </c>
      <c r="K1259" s="7" t="e">
        <v>#N/A</v>
      </c>
      <c r="P1259" s="2" t="s">
        <v>1477</v>
      </c>
      <c r="Q1259" s="45">
        <v>4</v>
      </c>
      <c r="R1259" s="22">
        <f t="shared" si="168"/>
        <v>0</v>
      </c>
      <c r="S1259" s="22">
        <f t="shared" si="169"/>
        <v>0</v>
      </c>
      <c r="T1259" s="22" t="e">
        <f t="shared" si="170"/>
        <v>#N/A</v>
      </c>
      <c r="U1259" s="22" t="e">
        <f t="shared" si="171"/>
        <v>#N/A</v>
      </c>
      <c r="V1259" s="22">
        <f t="shared" si="172"/>
        <v>0</v>
      </c>
      <c r="W1259" s="22">
        <f t="shared" si="173"/>
        <v>1</v>
      </c>
      <c r="X1259" s="22" t="e">
        <f t="shared" si="174"/>
        <v>#N/A</v>
      </c>
      <c r="Y1259" s="22">
        <f t="shared" si="175"/>
        <v>2.40212</v>
      </c>
    </row>
    <row r="1260" spans="1:25" x14ac:dyDescent="0.2">
      <c r="A1260" s="46"/>
      <c r="B1260" s="2" t="s">
        <v>1280</v>
      </c>
      <c r="F1260" s="6">
        <v>2.8637824638055176</v>
      </c>
      <c r="G1260" s="1">
        <v>2.4338000000000002</v>
      </c>
      <c r="H1260" s="32">
        <v>1.1766712399562484</v>
      </c>
      <c r="I1260" s="6">
        <v>0</v>
      </c>
      <c r="J1260" s="1">
        <v>0</v>
      </c>
      <c r="K1260" s="7" t="s">
        <v>11</v>
      </c>
      <c r="O1260" s="2" t="s">
        <v>1307</v>
      </c>
      <c r="P1260" s="2" t="s">
        <v>1307</v>
      </c>
      <c r="Q1260" s="45">
        <v>2</v>
      </c>
      <c r="R1260" s="22">
        <f t="shared" si="168"/>
        <v>0</v>
      </c>
      <c r="S1260" s="22">
        <f t="shared" si="169"/>
        <v>1</v>
      </c>
      <c r="T1260" s="22" t="e">
        <f t="shared" si="170"/>
        <v>#N/A</v>
      </c>
      <c r="U1260" s="22">
        <f t="shared" si="171"/>
        <v>2.4338000000000002</v>
      </c>
      <c r="V1260" s="22">
        <f t="shared" si="172"/>
        <v>0</v>
      </c>
      <c r="W1260" s="22">
        <f t="shared" si="173"/>
        <v>1</v>
      </c>
      <c r="X1260" s="22" t="e">
        <f t="shared" si="174"/>
        <v>#N/A</v>
      </c>
      <c r="Y1260" s="22">
        <f t="shared" si="175"/>
        <v>2.4338000000000002</v>
      </c>
    </row>
    <row r="1261" spans="1:25" x14ac:dyDescent="0.2">
      <c r="A1261" s="46"/>
      <c r="B1261" s="2" t="s">
        <v>1281</v>
      </c>
      <c r="F1261" s="6">
        <v>2.839740833245175</v>
      </c>
      <c r="G1261" s="1">
        <v>2.3384</v>
      </c>
      <c r="H1261" s="32">
        <v>1.214394814080215</v>
      </c>
      <c r="I1261" s="6">
        <v>0</v>
      </c>
      <c r="J1261" s="1">
        <v>0</v>
      </c>
      <c r="K1261" s="7" t="s">
        <v>11</v>
      </c>
      <c r="O1261" s="2" t="s">
        <v>1307</v>
      </c>
      <c r="P1261" s="2" t="s">
        <v>1307</v>
      </c>
      <c r="Q1261" s="45">
        <v>2</v>
      </c>
      <c r="R1261" s="22">
        <f t="shared" si="168"/>
        <v>0</v>
      </c>
      <c r="S1261" s="22">
        <f t="shared" si="169"/>
        <v>1</v>
      </c>
      <c r="T1261" s="22" t="e">
        <f t="shared" si="170"/>
        <v>#N/A</v>
      </c>
      <c r="U1261" s="22">
        <f t="shared" si="171"/>
        <v>2.3384</v>
      </c>
      <c r="V1261" s="22">
        <f t="shared" si="172"/>
        <v>0</v>
      </c>
      <c r="W1261" s="22">
        <f t="shared" si="173"/>
        <v>1</v>
      </c>
      <c r="X1261" s="22" t="e">
        <f t="shared" si="174"/>
        <v>#N/A</v>
      </c>
      <c r="Y1261" s="22">
        <f t="shared" si="175"/>
        <v>2.3384</v>
      </c>
    </row>
    <row r="1262" spans="1:25" x14ac:dyDescent="0.2">
      <c r="A1262" s="46"/>
      <c r="B1262" s="2" t="s">
        <v>1282</v>
      </c>
      <c r="F1262" s="6">
        <v>2.7797781782005559</v>
      </c>
      <c r="G1262" s="1">
        <v>2.4196</v>
      </c>
      <c r="H1262" s="32">
        <v>1.1488585626552141</v>
      </c>
      <c r="I1262" s="6" t="e">
        <v>#N/A</v>
      </c>
      <c r="J1262" s="1" t="e">
        <v>#N/A</v>
      </c>
      <c r="K1262" s="7" t="e">
        <v>#N/A</v>
      </c>
      <c r="P1262" s="2" t="s">
        <v>1478</v>
      </c>
      <c r="Q1262" s="45">
        <v>4</v>
      </c>
      <c r="R1262" s="22">
        <f t="shared" si="168"/>
        <v>0</v>
      </c>
      <c r="S1262" s="22">
        <f t="shared" si="169"/>
        <v>0</v>
      </c>
      <c r="T1262" s="22" t="e">
        <f t="shared" si="170"/>
        <v>#N/A</v>
      </c>
      <c r="U1262" s="22" t="e">
        <f t="shared" si="171"/>
        <v>#N/A</v>
      </c>
      <c r="V1262" s="22">
        <f t="shared" si="172"/>
        <v>1</v>
      </c>
      <c r="W1262" s="22">
        <f t="shared" si="173"/>
        <v>0</v>
      </c>
      <c r="X1262" s="22">
        <f t="shared" si="174"/>
        <v>2.4196</v>
      </c>
      <c r="Y1262" s="22" t="e">
        <f t="shared" si="175"/>
        <v>#N/A</v>
      </c>
    </row>
    <row r="1263" spans="1:25" x14ac:dyDescent="0.2">
      <c r="A1263" s="46"/>
      <c r="B1263" s="2" t="s">
        <v>1283</v>
      </c>
      <c r="F1263" s="6">
        <v>2.7816661533063241</v>
      </c>
      <c r="G1263" s="1">
        <v>2.4161999999999999</v>
      </c>
      <c r="H1263" s="32">
        <v>1.151256581949476</v>
      </c>
      <c r="I1263" s="6" t="e">
        <v>#N/A</v>
      </c>
      <c r="J1263" s="1" t="e">
        <v>#N/A</v>
      </c>
      <c r="K1263" s="7" t="e">
        <v>#N/A</v>
      </c>
      <c r="P1263" s="2" t="s">
        <v>1478</v>
      </c>
      <c r="Q1263" s="45">
        <v>4</v>
      </c>
      <c r="R1263" s="22">
        <f t="shared" si="168"/>
        <v>0</v>
      </c>
      <c r="S1263" s="22">
        <f t="shared" si="169"/>
        <v>0</v>
      </c>
      <c r="T1263" s="22" t="e">
        <f t="shared" si="170"/>
        <v>#N/A</v>
      </c>
      <c r="U1263" s="22" t="e">
        <f t="shared" si="171"/>
        <v>#N/A</v>
      </c>
      <c r="V1263" s="22">
        <f t="shared" si="172"/>
        <v>1</v>
      </c>
      <c r="W1263" s="22">
        <f t="shared" si="173"/>
        <v>0</v>
      </c>
      <c r="X1263" s="22">
        <f t="shared" si="174"/>
        <v>2.4161999999999999</v>
      </c>
      <c r="Y1263" s="22" t="e">
        <f t="shared" si="175"/>
        <v>#N/A</v>
      </c>
    </row>
    <row r="1264" spans="1:25" ht="16" x14ac:dyDescent="0.2">
      <c r="A1264" s="46"/>
      <c r="B1264" s="3" t="s">
        <v>1284</v>
      </c>
      <c r="C1264" s="36"/>
      <c r="D1264" s="36"/>
      <c r="E1264" s="36"/>
      <c r="F1264" s="6">
        <v>2.7828965191055883</v>
      </c>
      <c r="G1264" s="1">
        <v>2.4129</v>
      </c>
      <c r="H1264" s="32">
        <v>1.153341008373985</v>
      </c>
      <c r="I1264" s="6" t="e">
        <v>#N/A</v>
      </c>
      <c r="J1264" s="1" t="e">
        <v>#N/A</v>
      </c>
      <c r="K1264" s="7" t="e">
        <v>#N/A</v>
      </c>
      <c r="P1264" s="2" t="s">
        <v>1478</v>
      </c>
      <c r="Q1264" s="45">
        <v>4</v>
      </c>
      <c r="R1264" s="22">
        <f t="shared" si="168"/>
        <v>0</v>
      </c>
      <c r="S1264" s="22">
        <f t="shared" si="169"/>
        <v>0</v>
      </c>
      <c r="T1264" s="22" t="e">
        <f t="shared" si="170"/>
        <v>#N/A</v>
      </c>
      <c r="U1264" s="22" t="e">
        <f t="shared" si="171"/>
        <v>#N/A</v>
      </c>
      <c r="V1264" s="22">
        <f t="shared" si="172"/>
        <v>1</v>
      </c>
      <c r="W1264" s="22">
        <f t="shared" si="173"/>
        <v>0</v>
      </c>
      <c r="X1264" s="22">
        <f t="shared" si="174"/>
        <v>2.4129</v>
      </c>
      <c r="Y1264" s="22" t="e">
        <f t="shared" si="175"/>
        <v>#N/A</v>
      </c>
    </row>
    <row r="1265" spans="1:25" x14ac:dyDescent="0.2">
      <c r="A1265" s="46"/>
      <c r="B1265" s="2" t="s">
        <v>1285</v>
      </c>
      <c r="F1265" s="6">
        <v>2.9179468432444069</v>
      </c>
      <c r="G1265" s="1">
        <v>2.4409999999999998</v>
      </c>
      <c r="H1265" s="32">
        <v>1.195389939878905</v>
      </c>
      <c r="I1265" s="6" t="e">
        <v>#N/A</v>
      </c>
      <c r="J1265" s="1" t="e">
        <v>#N/A</v>
      </c>
      <c r="K1265" s="7" t="e">
        <v>#N/A</v>
      </c>
      <c r="O1265" s="2" t="s">
        <v>1480</v>
      </c>
      <c r="P1265" s="2" t="s">
        <v>1478</v>
      </c>
      <c r="Q1265" s="45">
        <v>2</v>
      </c>
      <c r="R1265" s="22">
        <f t="shared" si="168"/>
        <v>0</v>
      </c>
      <c r="S1265" s="22">
        <f t="shared" si="169"/>
        <v>0</v>
      </c>
      <c r="T1265" s="22" t="e">
        <f t="shared" si="170"/>
        <v>#N/A</v>
      </c>
      <c r="U1265" s="22" t="e">
        <f t="shared" si="171"/>
        <v>#N/A</v>
      </c>
      <c r="V1265" s="22">
        <f t="shared" si="172"/>
        <v>1</v>
      </c>
      <c r="W1265" s="22">
        <f t="shared" si="173"/>
        <v>0</v>
      </c>
      <c r="X1265" s="22">
        <f t="shared" si="174"/>
        <v>2.4409999999999998</v>
      </c>
      <c r="Y1265" s="22" t="e">
        <f t="shared" si="175"/>
        <v>#N/A</v>
      </c>
    </row>
    <row r="1266" spans="1:25" x14ac:dyDescent="0.2">
      <c r="A1266" s="46"/>
      <c r="B1266" s="2" t="s">
        <v>1286</v>
      </c>
      <c r="F1266" s="6">
        <v>2.7060269409227988</v>
      </c>
      <c r="G1266" s="1">
        <v>2.411</v>
      </c>
      <c r="H1266" s="32">
        <v>1.1223670431036079</v>
      </c>
      <c r="I1266" s="6">
        <v>0.80600000000000005</v>
      </c>
      <c r="J1266" s="1">
        <v>1.99949</v>
      </c>
      <c r="P1266" s="2" t="s">
        <v>1307</v>
      </c>
      <c r="Q1266" s="45">
        <f t="shared" si="176"/>
        <v>1</v>
      </c>
      <c r="R1266" s="22">
        <f t="shared" si="168"/>
        <v>0</v>
      </c>
      <c r="S1266" s="22">
        <f t="shared" si="169"/>
        <v>1</v>
      </c>
      <c r="T1266" s="22" t="e">
        <f t="shared" si="170"/>
        <v>#N/A</v>
      </c>
      <c r="U1266" s="22">
        <f t="shared" si="171"/>
        <v>2.411</v>
      </c>
      <c r="V1266" s="22">
        <f t="shared" si="172"/>
        <v>0</v>
      </c>
      <c r="W1266" s="22">
        <f t="shared" si="173"/>
        <v>1</v>
      </c>
      <c r="X1266" s="22" t="e">
        <f t="shared" si="174"/>
        <v>#N/A</v>
      </c>
      <c r="Y1266" s="22">
        <f t="shared" si="175"/>
        <v>2.411</v>
      </c>
    </row>
    <row r="1267" spans="1:25" x14ac:dyDescent="0.2">
      <c r="A1267" s="46"/>
      <c r="B1267" s="2" t="s">
        <v>1287</v>
      </c>
      <c r="F1267" s="6">
        <v>2.7291493326675988</v>
      </c>
      <c r="G1267" s="1">
        <v>2.5049999999999999</v>
      </c>
      <c r="H1267" s="32">
        <v>1.0894807715239916</v>
      </c>
      <c r="I1267" s="6">
        <v>0.51180000000000003</v>
      </c>
      <c r="J1267" s="1">
        <v>1.6029100000000001</v>
      </c>
      <c r="P1267" s="2" t="s">
        <v>1307</v>
      </c>
      <c r="Q1267" s="45">
        <f t="shared" si="176"/>
        <v>1</v>
      </c>
      <c r="R1267" s="22">
        <f t="shared" si="168"/>
        <v>0</v>
      </c>
      <c r="S1267" s="22">
        <f t="shared" si="169"/>
        <v>1</v>
      </c>
      <c r="T1267" s="22" t="e">
        <f t="shared" si="170"/>
        <v>#N/A</v>
      </c>
      <c r="U1267" s="22">
        <f t="shared" si="171"/>
        <v>2.5049999999999999</v>
      </c>
      <c r="V1267" s="22">
        <f t="shared" si="172"/>
        <v>0</v>
      </c>
      <c r="W1267" s="22">
        <f t="shared" si="173"/>
        <v>1</v>
      </c>
      <c r="X1267" s="22" t="e">
        <f t="shared" si="174"/>
        <v>#N/A</v>
      </c>
      <c r="Y1267" s="22">
        <f t="shared" si="175"/>
        <v>2.5049999999999999</v>
      </c>
    </row>
    <row r="1268" spans="1:25" x14ac:dyDescent="0.2">
      <c r="A1268" s="46"/>
      <c r="B1268" s="2" t="s">
        <v>1288</v>
      </c>
      <c r="F1268" s="6">
        <v>2.7656501847124488</v>
      </c>
      <c r="G1268" s="1">
        <v>2.4165999999999999</v>
      </c>
      <c r="H1268" s="32">
        <v>1.1444385437029085</v>
      </c>
      <c r="I1268" s="6">
        <v>0</v>
      </c>
      <c r="J1268" s="1">
        <v>0</v>
      </c>
      <c r="K1268" s="7" t="s">
        <v>11</v>
      </c>
      <c r="O1268" s="2" t="s">
        <v>1307</v>
      </c>
      <c r="P1268" s="2" t="s">
        <v>1307</v>
      </c>
      <c r="Q1268" s="45">
        <v>2</v>
      </c>
      <c r="R1268" s="22">
        <f t="shared" si="168"/>
        <v>0</v>
      </c>
      <c r="S1268" s="22">
        <f t="shared" si="169"/>
        <v>1</v>
      </c>
      <c r="T1268" s="22" t="e">
        <f t="shared" si="170"/>
        <v>#N/A</v>
      </c>
      <c r="U1268" s="22">
        <f t="shared" si="171"/>
        <v>2.4165999999999999</v>
      </c>
      <c r="V1268" s="22">
        <f t="shared" si="172"/>
        <v>0</v>
      </c>
      <c r="W1268" s="22">
        <f t="shared" si="173"/>
        <v>1</v>
      </c>
      <c r="X1268" s="22" t="e">
        <f t="shared" si="174"/>
        <v>#N/A</v>
      </c>
      <c r="Y1268" s="22">
        <f t="shared" si="175"/>
        <v>2.4165999999999999</v>
      </c>
    </row>
    <row r="1269" spans="1:25" x14ac:dyDescent="0.2">
      <c r="A1269" s="46"/>
      <c r="B1269" s="2" t="s">
        <v>1289</v>
      </c>
      <c r="F1269" s="6">
        <v>2.7698079725858253</v>
      </c>
      <c r="G1269" s="1">
        <v>2.4036</v>
      </c>
      <c r="H1269" s="32">
        <v>1.1523581180669935</v>
      </c>
      <c r="I1269" s="6" t="e">
        <v>#N/A</v>
      </c>
      <c r="J1269" s="1" t="e">
        <v>#N/A</v>
      </c>
      <c r="K1269" s="7" t="e">
        <v>#N/A</v>
      </c>
      <c r="P1269" s="2" t="s">
        <v>1477</v>
      </c>
      <c r="Q1269" s="45">
        <v>4</v>
      </c>
      <c r="R1269" s="22">
        <f t="shared" si="168"/>
        <v>0</v>
      </c>
      <c r="S1269" s="22">
        <f t="shared" si="169"/>
        <v>0</v>
      </c>
      <c r="T1269" s="22" t="e">
        <f t="shared" si="170"/>
        <v>#N/A</v>
      </c>
      <c r="U1269" s="22" t="e">
        <f t="shared" si="171"/>
        <v>#N/A</v>
      </c>
      <c r="V1269" s="22">
        <f t="shared" si="172"/>
        <v>0</v>
      </c>
      <c r="W1269" s="22">
        <f t="shared" si="173"/>
        <v>1</v>
      </c>
      <c r="X1269" s="22" t="e">
        <f t="shared" si="174"/>
        <v>#N/A</v>
      </c>
      <c r="Y1269" s="22">
        <f t="shared" si="175"/>
        <v>2.4036</v>
      </c>
    </row>
    <row r="1270" spans="1:25" x14ac:dyDescent="0.2">
      <c r="A1270" s="46"/>
      <c r="B1270" s="2" t="s">
        <v>1290</v>
      </c>
      <c r="F1270" s="6">
        <v>2.7577164466275357</v>
      </c>
      <c r="G1270" s="1">
        <v>2.4489999999999998</v>
      </c>
      <c r="H1270" s="32">
        <v>1.1260581652215336</v>
      </c>
      <c r="I1270" s="6">
        <v>1.7471000000000001</v>
      </c>
      <c r="J1270" s="1">
        <v>3.2680899999999999</v>
      </c>
      <c r="P1270" s="2" t="s">
        <v>1307</v>
      </c>
      <c r="Q1270" s="45">
        <f t="shared" si="176"/>
        <v>1</v>
      </c>
      <c r="R1270" s="22">
        <f t="shared" si="168"/>
        <v>0</v>
      </c>
      <c r="S1270" s="22">
        <f t="shared" si="169"/>
        <v>1</v>
      </c>
      <c r="T1270" s="22" t="e">
        <f t="shared" si="170"/>
        <v>#N/A</v>
      </c>
      <c r="U1270" s="22">
        <f t="shared" si="171"/>
        <v>2.4489999999999998</v>
      </c>
      <c r="V1270" s="22">
        <f t="shared" si="172"/>
        <v>0</v>
      </c>
      <c r="W1270" s="22">
        <f t="shared" si="173"/>
        <v>1</v>
      </c>
      <c r="X1270" s="22" t="e">
        <f t="shared" si="174"/>
        <v>#N/A</v>
      </c>
      <c r="Y1270" s="22">
        <f t="shared" si="175"/>
        <v>2.4489999999999998</v>
      </c>
    </row>
    <row r="1271" spans="1:25" x14ac:dyDescent="0.2">
      <c r="A1271" s="46"/>
      <c r="B1271" s="2" t="s">
        <v>1291</v>
      </c>
      <c r="F1271" s="6">
        <v>2.7542516233997212</v>
      </c>
      <c r="G1271" s="1">
        <v>2.4569999999999999</v>
      </c>
      <c r="H1271" s="32">
        <v>1.1209815317052183</v>
      </c>
      <c r="I1271" s="6">
        <v>0.76590000000000003</v>
      </c>
      <c r="J1271" s="1">
        <v>1.94543</v>
      </c>
      <c r="P1271" s="2" t="s">
        <v>1307</v>
      </c>
      <c r="Q1271" s="45">
        <f t="shared" si="176"/>
        <v>1</v>
      </c>
      <c r="R1271" s="22">
        <f t="shared" si="168"/>
        <v>0</v>
      </c>
      <c r="S1271" s="22">
        <f t="shared" si="169"/>
        <v>1</v>
      </c>
      <c r="T1271" s="22" t="e">
        <f t="shared" si="170"/>
        <v>#N/A</v>
      </c>
      <c r="U1271" s="22">
        <f t="shared" si="171"/>
        <v>2.4569999999999999</v>
      </c>
      <c r="V1271" s="22">
        <f t="shared" si="172"/>
        <v>0</v>
      </c>
      <c r="W1271" s="22">
        <f t="shared" si="173"/>
        <v>1</v>
      </c>
      <c r="X1271" s="22" t="e">
        <f t="shared" si="174"/>
        <v>#N/A</v>
      </c>
      <c r="Y1271" s="22">
        <f t="shared" si="175"/>
        <v>2.4569999999999999</v>
      </c>
    </row>
    <row r="1272" spans="1:25" x14ac:dyDescent="0.2">
      <c r="A1272" s="46"/>
      <c r="B1272" s="2" t="s">
        <v>1292</v>
      </c>
      <c r="F1272" s="6">
        <v>2.783667265497082</v>
      </c>
      <c r="G1272" s="1">
        <v>2.5146999999999999</v>
      </c>
      <c r="H1272" s="32">
        <v>1.1069579931988238</v>
      </c>
      <c r="I1272" s="6" t="e">
        <v>#N/A</v>
      </c>
      <c r="J1272" s="1" t="e">
        <v>#N/A</v>
      </c>
      <c r="K1272" s="7" t="e">
        <v>#N/A</v>
      </c>
      <c r="P1272" s="2" t="s">
        <v>1477</v>
      </c>
      <c r="Q1272" s="45">
        <v>4</v>
      </c>
      <c r="R1272" s="22">
        <f t="shared" si="168"/>
        <v>0</v>
      </c>
      <c r="S1272" s="22">
        <f t="shared" si="169"/>
        <v>0</v>
      </c>
      <c r="T1272" s="22" t="e">
        <f t="shared" si="170"/>
        <v>#N/A</v>
      </c>
      <c r="U1272" s="22" t="e">
        <f t="shared" si="171"/>
        <v>#N/A</v>
      </c>
      <c r="V1272" s="22">
        <f t="shared" si="172"/>
        <v>0</v>
      </c>
      <c r="W1272" s="22">
        <f t="shared" si="173"/>
        <v>1</v>
      </c>
      <c r="X1272" s="22" t="e">
        <f t="shared" si="174"/>
        <v>#N/A</v>
      </c>
      <c r="Y1272" s="22">
        <f t="shared" si="175"/>
        <v>2.5146999999999999</v>
      </c>
    </row>
    <row r="1273" spans="1:25" x14ac:dyDescent="0.2">
      <c r="A1273" s="46"/>
      <c r="B1273" s="2" t="s">
        <v>1293</v>
      </c>
      <c r="F1273" s="6">
        <v>2.7298564394487856</v>
      </c>
      <c r="G1273" s="1">
        <v>2.4319999999999999</v>
      </c>
      <c r="H1273" s="32">
        <v>1.1224738649049284</v>
      </c>
      <c r="I1273" s="6">
        <v>0.91579999999999995</v>
      </c>
      <c r="J1273" s="1">
        <v>2.1475</v>
      </c>
      <c r="P1273" s="2" t="s">
        <v>1307</v>
      </c>
      <c r="Q1273" s="45">
        <f t="shared" si="176"/>
        <v>1</v>
      </c>
      <c r="R1273" s="22">
        <f t="shared" si="168"/>
        <v>0</v>
      </c>
      <c r="S1273" s="22">
        <f t="shared" si="169"/>
        <v>1</v>
      </c>
      <c r="T1273" s="22" t="e">
        <f t="shared" si="170"/>
        <v>#N/A</v>
      </c>
      <c r="U1273" s="22">
        <f t="shared" si="171"/>
        <v>2.4319999999999999</v>
      </c>
      <c r="V1273" s="22">
        <f t="shared" si="172"/>
        <v>0</v>
      </c>
      <c r="W1273" s="22">
        <f t="shared" si="173"/>
        <v>1</v>
      </c>
      <c r="X1273" s="22" t="e">
        <f t="shared" si="174"/>
        <v>#N/A</v>
      </c>
      <c r="Y1273" s="22">
        <f t="shared" si="175"/>
        <v>2.4319999999999999</v>
      </c>
    </row>
    <row r="1274" spans="1:25" x14ac:dyDescent="0.2">
      <c r="A1274" s="46"/>
      <c r="B1274" s="2" t="s">
        <v>1294</v>
      </c>
      <c r="F1274" s="6">
        <v>2.7089260787256637</v>
      </c>
      <c r="G1274" s="1">
        <v>2.4129999999999998</v>
      </c>
      <c r="H1274" s="32">
        <v>1.1226382423231098</v>
      </c>
      <c r="I1274" s="6">
        <v>0</v>
      </c>
      <c r="J1274" s="1">
        <v>0</v>
      </c>
      <c r="K1274" s="7" t="s">
        <v>32</v>
      </c>
      <c r="O1274" s="2" t="s">
        <v>1307</v>
      </c>
      <c r="P1274" s="2" t="s">
        <v>1307</v>
      </c>
      <c r="Q1274" s="45">
        <v>2</v>
      </c>
      <c r="R1274" s="22">
        <f t="shared" si="168"/>
        <v>0</v>
      </c>
      <c r="S1274" s="22">
        <f t="shared" si="169"/>
        <v>1</v>
      </c>
      <c r="T1274" s="22" t="e">
        <f t="shared" si="170"/>
        <v>#N/A</v>
      </c>
      <c r="U1274" s="22">
        <f t="shared" si="171"/>
        <v>2.4129999999999998</v>
      </c>
      <c r="V1274" s="22">
        <f t="shared" si="172"/>
        <v>0</v>
      </c>
      <c r="W1274" s="22">
        <f t="shared" si="173"/>
        <v>1</v>
      </c>
      <c r="X1274" s="22" t="e">
        <f t="shared" si="174"/>
        <v>#N/A</v>
      </c>
      <c r="Y1274" s="22">
        <f t="shared" si="175"/>
        <v>2.4129999999999998</v>
      </c>
    </row>
    <row r="1275" spans="1:25" x14ac:dyDescent="0.2">
      <c r="A1275" s="46"/>
      <c r="B1275" s="2" t="s">
        <v>1295</v>
      </c>
      <c r="F1275" s="6">
        <v>2.7786468073506576</v>
      </c>
      <c r="G1275" s="1">
        <v>2.4269699999999998</v>
      </c>
      <c r="H1275" s="32">
        <v>1.144903648314836</v>
      </c>
      <c r="I1275" s="6">
        <v>0</v>
      </c>
      <c r="J1275" s="1">
        <v>0</v>
      </c>
      <c r="K1275" s="7" t="s">
        <v>11</v>
      </c>
      <c r="O1275" s="2" t="s">
        <v>1480</v>
      </c>
      <c r="P1275" s="2" t="s">
        <v>1478</v>
      </c>
      <c r="Q1275" s="45">
        <v>2</v>
      </c>
      <c r="R1275" s="22">
        <f t="shared" si="168"/>
        <v>0</v>
      </c>
      <c r="S1275" s="22">
        <f t="shared" si="169"/>
        <v>0</v>
      </c>
      <c r="T1275" s="22" t="e">
        <f t="shared" si="170"/>
        <v>#N/A</v>
      </c>
      <c r="U1275" s="22" t="e">
        <f t="shared" si="171"/>
        <v>#N/A</v>
      </c>
      <c r="V1275" s="22">
        <f t="shared" si="172"/>
        <v>1</v>
      </c>
      <c r="W1275" s="22">
        <f t="shared" si="173"/>
        <v>0</v>
      </c>
      <c r="X1275" s="22">
        <f t="shared" si="174"/>
        <v>2.4269699999999998</v>
      </c>
      <c r="Y1275" s="22" t="e">
        <f t="shared" si="175"/>
        <v>#N/A</v>
      </c>
    </row>
    <row r="1276" spans="1:25" x14ac:dyDescent="0.2">
      <c r="A1276" s="46" t="s">
        <v>1296</v>
      </c>
      <c r="B1276" s="2" t="s">
        <v>1297</v>
      </c>
      <c r="F1276" s="6">
        <v>2.7937788924680493</v>
      </c>
      <c r="G1276" s="1">
        <v>2.11</v>
      </c>
      <c r="H1276" s="32">
        <v>1.3240658258142415</v>
      </c>
      <c r="I1276" s="6" t="e">
        <v>#N/A</v>
      </c>
      <c r="J1276" s="1" t="e">
        <v>#N/A</v>
      </c>
      <c r="K1276" s="7" t="e">
        <v>#N/A</v>
      </c>
      <c r="P1276" s="2" t="s">
        <v>1477</v>
      </c>
      <c r="Q1276" s="45">
        <v>4</v>
      </c>
      <c r="R1276" s="22">
        <f t="shared" si="168"/>
        <v>0</v>
      </c>
      <c r="S1276" s="22">
        <f t="shared" si="169"/>
        <v>0</v>
      </c>
      <c r="T1276" s="22" t="e">
        <f t="shared" si="170"/>
        <v>#N/A</v>
      </c>
      <c r="U1276" s="22" t="e">
        <f t="shared" si="171"/>
        <v>#N/A</v>
      </c>
      <c r="V1276" s="22">
        <f t="shared" si="172"/>
        <v>0</v>
      </c>
      <c r="W1276" s="22">
        <f t="shared" si="173"/>
        <v>1</v>
      </c>
      <c r="X1276" s="22" t="e">
        <f t="shared" si="174"/>
        <v>#N/A</v>
      </c>
      <c r="Y1276" s="22">
        <f t="shared" si="175"/>
        <v>2.11</v>
      </c>
    </row>
    <row r="1277" spans="1:25" x14ac:dyDescent="0.2">
      <c r="A1277" s="46"/>
      <c r="B1277" s="2" t="s">
        <v>1298</v>
      </c>
      <c r="F1277" s="6">
        <v>2.8715606383985697</v>
      </c>
      <c r="G1277" s="1">
        <v>2.5032399999999999</v>
      </c>
      <c r="H1277" s="32">
        <v>1.1471375650750906</v>
      </c>
      <c r="I1277" s="6" t="e">
        <v>#N/A</v>
      </c>
      <c r="J1277" s="1" t="e">
        <v>#N/A</v>
      </c>
      <c r="K1277" s="7" t="e">
        <v>#N/A</v>
      </c>
      <c r="P1277" s="2" t="s">
        <v>1477</v>
      </c>
      <c r="Q1277" s="45">
        <v>4</v>
      </c>
      <c r="R1277" s="22">
        <f t="shared" si="168"/>
        <v>0</v>
      </c>
      <c r="S1277" s="22">
        <f t="shared" si="169"/>
        <v>0</v>
      </c>
      <c r="T1277" s="22" t="e">
        <f t="shared" si="170"/>
        <v>#N/A</v>
      </c>
      <c r="U1277" s="22" t="e">
        <f t="shared" si="171"/>
        <v>#N/A</v>
      </c>
      <c r="V1277" s="22">
        <f t="shared" si="172"/>
        <v>0</v>
      </c>
      <c r="W1277" s="22">
        <f t="shared" si="173"/>
        <v>1</v>
      </c>
      <c r="X1277" s="22" t="e">
        <f t="shared" si="174"/>
        <v>#N/A</v>
      </c>
      <c r="Y1277" s="22">
        <f t="shared" si="175"/>
        <v>2.5032399999999999</v>
      </c>
    </row>
    <row r="1278" spans="1:25" x14ac:dyDescent="0.2">
      <c r="A1278" s="46"/>
      <c r="B1278" s="2" t="s">
        <v>1299</v>
      </c>
      <c r="F1278" s="6">
        <v>2.6700352057604033</v>
      </c>
      <c r="G1278" s="1">
        <v>2.4261900000000001</v>
      </c>
      <c r="H1278" s="32">
        <v>1.1005054038473505</v>
      </c>
      <c r="I1278" s="6">
        <v>0</v>
      </c>
      <c r="J1278" s="1">
        <v>0</v>
      </c>
      <c r="K1278" s="7" t="s">
        <v>11</v>
      </c>
      <c r="P1278" s="2" t="s">
        <v>1477</v>
      </c>
      <c r="Q1278" s="45">
        <v>4</v>
      </c>
      <c r="R1278" s="22">
        <f t="shared" si="168"/>
        <v>0</v>
      </c>
      <c r="S1278" s="22">
        <f t="shared" si="169"/>
        <v>0</v>
      </c>
      <c r="T1278" s="22" t="e">
        <f t="shared" si="170"/>
        <v>#N/A</v>
      </c>
      <c r="U1278" s="22" t="e">
        <f t="shared" si="171"/>
        <v>#N/A</v>
      </c>
      <c r="V1278" s="22">
        <f t="shared" si="172"/>
        <v>0</v>
      </c>
      <c r="W1278" s="22">
        <f t="shared" si="173"/>
        <v>1</v>
      </c>
      <c r="X1278" s="22" t="e">
        <f t="shared" si="174"/>
        <v>#N/A</v>
      </c>
      <c r="Y1278" s="22">
        <f t="shared" si="175"/>
        <v>2.4261900000000001</v>
      </c>
    </row>
    <row r="1279" spans="1:25" x14ac:dyDescent="0.2">
      <c r="A1279" s="46"/>
      <c r="B1279" s="2" t="s">
        <v>1300</v>
      </c>
      <c r="F1279" s="6">
        <v>3.0101535675111326</v>
      </c>
      <c r="G1279" s="1">
        <v>2.5925199999999999</v>
      </c>
      <c r="H1279" s="32">
        <v>1.1610917437516906</v>
      </c>
      <c r="I1279" s="6" t="e">
        <v>#N/A</v>
      </c>
      <c r="J1279" s="1" t="e">
        <v>#N/A</v>
      </c>
      <c r="K1279" s="7" t="e">
        <v>#N/A</v>
      </c>
      <c r="P1279" s="2" t="s">
        <v>1477</v>
      </c>
      <c r="Q1279" s="45">
        <v>4</v>
      </c>
      <c r="R1279" s="22">
        <f t="shared" ref="R1279:R1281" si="177">COUNTIF(P1279,R$2)</f>
        <v>0</v>
      </c>
      <c r="S1279" s="22">
        <f t="shared" ref="S1279:S1281" si="178">COUNTIF(P1279,S$2)</f>
        <v>0</v>
      </c>
      <c r="T1279" s="22" t="e">
        <f t="shared" ref="T1279:T1281" si="179">IF(R1279=1,G1279,#N/A)</f>
        <v>#N/A</v>
      </c>
      <c r="U1279" s="22" t="e">
        <f t="shared" ref="U1279:U1281" si="180">IF(S1279=1,G1279,#N/A)</f>
        <v>#N/A</v>
      </c>
      <c r="V1279" s="22">
        <f t="shared" si="172"/>
        <v>0</v>
      </c>
      <c r="W1279" s="22">
        <f t="shared" si="173"/>
        <v>1</v>
      </c>
      <c r="X1279" s="22" t="e">
        <f t="shared" si="174"/>
        <v>#N/A</v>
      </c>
      <c r="Y1279" s="22">
        <f t="shared" si="175"/>
        <v>2.5925199999999999</v>
      </c>
    </row>
    <row r="1280" spans="1:25" x14ac:dyDescent="0.2">
      <c r="A1280" s="46" t="s">
        <v>1301</v>
      </c>
      <c r="B1280" s="2" t="s">
        <v>1302</v>
      </c>
      <c r="F1280" s="6">
        <v>2.602152954766495</v>
      </c>
      <c r="G1280" s="1">
        <v>2.8479999999999999</v>
      </c>
      <c r="H1280" s="32">
        <v>0.9136773015331795</v>
      </c>
      <c r="I1280" s="6" t="e">
        <v>#N/A</v>
      </c>
      <c r="J1280" s="1" t="e">
        <v>#N/A</v>
      </c>
      <c r="K1280" s="7" t="e">
        <v>#N/A</v>
      </c>
      <c r="P1280" s="2" t="s">
        <v>1477</v>
      </c>
      <c r="Q1280" s="45">
        <v>4</v>
      </c>
      <c r="R1280" s="22">
        <f t="shared" si="177"/>
        <v>0</v>
      </c>
      <c r="S1280" s="22">
        <f t="shared" si="178"/>
        <v>0</v>
      </c>
      <c r="T1280" s="22" t="e">
        <f t="shared" si="179"/>
        <v>#N/A</v>
      </c>
      <c r="U1280" s="22" t="e">
        <f t="shared" si="180"/>
        <v>#N/A</v>
      </c>
      <c r="V1280" s="22">
        <f t="shared" si="172"/>
        <v>0</v>
      </c>
      <c r="W1280" s="22">
        <f t="shared" si="173"/>
        <v>1</v>
      </c>
      <c r="X1280" s="22" t="e">
        <f t="shared" si="174"/>
        <v>#N/A</v>
      </c>
      <c r="Y1280" s="22">
        <f t="shared" si="175"/>
        <v>2.8479999999999999</v>
      </c>
    </row>
    <row r="1281" spans="1:25" x14ac:dyDescent="0.2">
      <c r="A1281" s="46"/>
      <c r="B1281" s="2" t="s">
        <v>1303</v>
      </c>
      <c r="F1281" s="6">
        <v>2.644579361637688</v>
      </c>
      <c r="G1281" s="1">
        <v>2.8450000000000002</v>
      </c>
      <c r="H1281" s="32">
        <v>0.92955337843152475</v>
      </c>
      <c r="I1281" s="6" t="e">
        <v>#N/A</v>
      </c>
      <c r="J1281" s="1" t="e">
        <v>#N/A</v>
      </c>
      <c r="K1281" s="7" t="e">
        <v>#N/A</v>
      </c>
      <c r="P1281" s="2" t="s">
        <v>1477</v>
      </c>
      <c r="Q1281" s="45">
        <v>4</v>
      </c>
      <c r="R1281" s="22">
        <f t="shared" si="177"/>
        <v>0</v>
      </c>
      <c r="S1281" s="22">
        <f t="shared" si="178"/>
        <v>0</v>
      </c>
      <c r="T1281" s="22" t="e">
        <f t="shared" si="179"/>
        <v>#N/A</v>
      </c>
      <c r="U1281" s="22" t="e">
        <f t="shared" si="180"/>
        <v>#N/A</v>
      </c>
      <c r="V1281" s="22">
        <f t="shared" si="172"/>
        <v>0</v>
      </c>
      <c r="W1281" s="22">
        <f t="shared" si="173"/>
        <v>1</v>
      </c>
      <c r="X1281" s="22" t="e">
        <f t="shared" si="174"/>
        <v>#N/A</v>
      </c>
      <c r="Y1281" s="22">
        <f t="shared" si="175"/>
        <v>2.8450000000000002</v>
      </c>
    </row>
    <row r="1283" spans="1:25" x14ac:dyDescent="0.2">
      <c r="C1283" s="41">
        <f>1279-(COUNT(C3:C1281)+COUNT(D3:D1281))</f>
        <v>590</v>
      </c>
    </row>
  </sheetData>
  <mergeCells count="34">
    <mergeCell ref="A1280:A1281"/>
    <mergeCell ref="A1219:A1225"/>
    <mergeCell ref="A1226:A1230"/>
    <mergeCell ref="A1231:A1239"/>
    <mergeCell ref="A1240:A1257"/>
    <mergeCell ref="A1258:A1275"/>
    <mergeCell ref="A1276:A1279"/>
    <mergeCell ref="L1:N1"/>
    <mergeCell ref="A1217:A1218"/>
    <mergeCell ref="A1085:A1107"/>
    <mergeCell ref="A1108:A1111"/>
    <mergeCell ref="A1112:A1115"/>
    <mergeCell ref="A1116:A1117"/>
    <mergeCell ref="A1118:A1120"/>
    <mergeCell ref="A1121:A1126"/>
    <mergeCell ref="A1127:A1128"/>
    <mergeCell ref="A1129:A1142"/>
    <mergeCell ref="A1143:A1145"/>
    <mergeCell ref="A1146:A1176"/>
    <mergeCell ref="A1177:A1216"/>
    <mergeCell ref="I1:K1"/>
    <mergeCell ref="F1:H1"/>
    <mergeCell ref="A1082:A1084"/>
    <mergeCell ref="A226:A281"/>
    <mergeCell ref="A282:A283"/>
    <mergeCell ref="A284:A290"/>
    <mergeCell ref="A3:A225"/>
    <mergeCell ref="A291:A416"/>
    <mergeCell ref="A1080:A1081"/>
    <mergeCell ref="A417:A498"/>
    <mergeCell ref="A499:A832"/>
    <mergeCell ref="A833:A1033"/>
    <mergeCell ref="A1034:A1077"/>
    <mergeCell ref="A1078:A1079"/>
  </mergeCells>
  <hyperlinks>
    <hyperlink ref="I1" r:id="rId1" xr:uid="{00000000-0004-0000-0100-000000000000}"/>
    <hyperlink ref="M22" r:id="rId2" xr:uid="{00000000-0004-0000-0100-000001000000}"/>
    <hyperlink ref="N42" r:id="rId3" tooltip="Persistent link using digital object identifier" xr:uid="{00000000-0004-0000-0100-000002000000}"/>
    <hyperlink ref="N365" r:id="rId4" xr:uid="{00000000-0004-0000-0100-000003000000}"/>
    <hyperlink ref="N358" r:id="rId5" xr:uid="{00000000-0004-0000-0100-000004000000}"/>
    <hyperlink ref="N325" r:id="rId6" xr:uid="{00000000-0004-0000-0100-000005000000}"/>
    <hyperlink ref="N334" r:id="rId7" xr:uid="{00000000-0004-0000-0100-000006000000}"/>
    <hyperlink ref="N419" r:id="rId8" xr:uid="{00000000-0004-0000-0100-000007000000}"/>
    <hyperlink ref="N432" r:id="rId9" xr:uid="{00000000-0004-0000-0100-000008000000}"/>
    <hyperlink ref="N442" r:id="rId10" xr:uid="{00000000-0004-0000-0100-000009000000}"/>
    <hyperlink ref="N507" r:id="rId11" xr:uid="{00000000-0004-0000-0100-00000A000000}"/>
    <hyperlink ref="N508" r:id="rId12" xr:uid="{00000000-0004-0000-0100-00000B000000}"/>
    <hyperlink ref="N509" r:id="rId13" xr:uid="{00000000-0004-0000-0100-00000C000000}"/>
    <hyperlink ref="N513" r:id="rId14" xr:uid="{00000000-0004-0000-0100-00000D000000}"/>
    <hyperlink ref="N852" r:id="rId15" xr:uid="{00000000-0004-0000-0100-00000E000000}"/>
    <hyperlink ref="N872" r:id="rId16" xr:uid="{00000000-0004-0000-0100-00000F000000}"/>
    <hyperlink ref="N879" r:id="rId17" xr:uid="{00000000-0004-0000-0100-000010000000}"/>
    <hyperlink ref="N898" r:id="rId18" xr:uid="{00000000-0004-0000-0100-000011000000}"/>
    <hyperlink ref="N925" r:id="rId19" xr:uid="{00000000-0004-0000-0100-000012000000}"/>
    <hyperlink ref="N926" r:id="rId20" xr:uid="{00000000-0004-0000-0100-000013000000}"/>
  </hyperlinks>
  <pageMargins left="0.7" right="0.7" top="0.78740157499999996" bottom="0.78740157499999996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81"/>
  <sheetViews>
    <sheetView zoomScale="80" zoomScaleNormal="80" workbookViewId="0">
      <pane ySplit="1" topLeftCell="A2" activePane="bottomLeft" state="frozen"/>
      <selection pane="bottomLeft" activeCell="J5" sqref="J5"/>
    </sheetView>
  </sheetViews>
  <sheetFormatPr baseColWidth="10" defaultColWidth="11.5" defaultRowHeight="14.5" customHeight="1" x14ac:dyDescent="0.2"/>
  <cols>
    <col min="1" max="1" width="11.5" style="2"/>
    <col min="2" max="2" width="28.83203125" style="2" bestFit="1" customWidth="1"/>
    <col min="3" max="3" width="11.5" style="6" customWidth="1"/>
    <col min="4" max="4" width="11.5" style="1" customWidth="1"/>
    <col min="5" max="5" width="11.5" style="7" customWidth="1"/>
    <col min="6" max="6" width="13.33203125" style="34" bestFit="1" customWidth="1"/>
    <col min="7" max="7" width="15" style="1" bestFit="1" customWidth="1"/>
    <col min="8" max="8" width="14.6640625" style="1" bestFit="1" customWidth="1"/>
    <col min="9" max="9" width="15.5" style="1" bestFit="1" customWidth="1"/>
    <col min="10" max="16384" width="11.5" style="22"/>
  </cols>
  <sheetData>
    <row r="1" spans="1:9" s="12" customFormat="1" ht="14.5" customHeight="1" thickBot="1" x14ac:dyDescent="0.25">
      <c r="A1" s="2"/>
      <c r="B1" s="11"/>
      <c r="C1" s="57" t="s">
        <v>1304</v>
      </c>
      <c r="D1" s="55"/>
      <c r="E1" s="56"/>
      <c r="F1" s="10" t="s">
        <v>1476</v>
      </c>
      <c r="G1" s="1" t="str">
        <f>data!C1</f>
        <v>#e in MG sq.-net</v>
      </c>
      <c r="H1" s="1" t="str">
        <f>data!D1</f>
        <v>#e in TM sq.-net</v>
      </c>
      <c r="I1" s="1" t="str">
        <f>data!E1</f>
        <v>bolder #e for MG</v>
      </c>
    </row>
    <row r="2" spans="1:9" ht="14.5" customHeight="1" thickBot="1" x14ac:dyDescent="0.25">
      <c r="A2" s="8" t="s">
        <v>2351</v>
      </c>
      <c r="B2" s="8" t="s">
        <v>0</v>
      </c>
      <c r="C2" s="14" t="s">
        <v>1</v>
      </c>
      <c r="D2" s="15" t="s">
        <v>2</v>
      </c>
      <c r="E2" s="16" t="s">
        <v>3</v>
      </c>
      <c r="F2" s="39" t="s">
        <v>1476</v>
      </c>
      <c r="G2" s="43" t="str">
        <f>data!C2</f>
        <v>s- and p-el.</v>
      </c>
      <c r="H2" s="43" t="str">
        <f>data!D2</f>
        <v>d-el.</v>
      </c>
      <c r="I2" s="43" t="str">
        <f>data!E2</f>
        <v>bold estimates</v>
      </c>
    </row>
    <row r="3" spans="1:9" ht="14.5" customHeight="1" x14ac:dyDescent="0.2">
      <c r="A3" s="2" t="s">
        <v>7</v>
      </c>
      <c r="B3" s="2" t="s">
        <v>8</v>
      </c>
      <c r="C3" s="6">
        <v>3.1880000000000002</v>
      </c>
      <c r="D3" s="1">
        <v>2.665</v>
      </c>
      <c r="E3" s="7">
        <v>1.1962476547842402</v>
      </c>
      <c r="F3" s="34" t="s">
        <v>1307</v>
      </c>
      <c r="G3" s="1">
        <f>IF(ISBLANK(data!C3),#N/A,data!C3)</f>
        <v>8</v>
      </c>
      <c r="H3" s="1" t="e">
        <f>IF(ISBLANK(data!D3),#N/A,data!D3)</f>
        <v>#N/A</v>
      </c>
      <c r="I3" s="1" t="e">
        <f>IF(ISBLANK(data!E3),#N/A,data!E3)</f>
        <v>#N/A</v>
      </c>
    </row>
    <row r="4" spans="1:9" ht="14.5" customHeight="1" x14ac:dyDescent="0.2">
      <c r="A4" s="2" t="s">
        <v>7</v>
      </c>
      <c r="B4" s="2" t="s">
        <v>9</v>
      </c>
      <c r="C4" s="6">
        <v>2.7530000000000001</v>
      </c>
      <c r="D4" s="1">
        <v>2.3620000000000001</v>
      </c>
      <c r="E4" s="7">
        <v>1.1655376799322608</v>
      </c>
      <c r="F4" s="34" t="s">
        <v>1307</v>
      </c>
      <c r="G4" s="1">
        <f>IF(ISBLANK(data!C4),#N/A,data!C4)</f>
        <v>8</v>
      </c>
      <c r="H4" s="1" t="e">
        <f>IF(ISBLANK(data!D4),#N/A,data!D4)</f>
        <v>#N/A</v>
      </c>
      <c r="I4" s="1" t="e">
        <f>IF(ISBLANK(data!E4),#N/A,data!E4)</f>
        <v>#N/A</v>
      </c>
    </row>
    <row r="5" spans="1:9" ht="14.5" customHeight="1" x14ac:dyDescent="0.2">
      <c r="A5" s="2" t="s">
        <v>7</v>
      </c>
      <c r="B5" s="2" t="s">
        <v>10</v>
      </c>
      <c r="C5" s="6">
        <v>2.9174500000000001</v>
      </c>
      <c r="D5" s="1">
        <v>2.5829</v>
      </c>
      <c r="E5" s="7">
        <v>1.1295249525726896</v>
      </c>
      <c r="F5" s="34" t="s">
        <v>1307</v>
      </c>
      <c r="G5" s="1">
        <f>IF(ISBLANK(data!C5),#N/A,data!C5)</f>
        <v>0</v>
      </c>
      <c r="H5" s="1" t="e">
        <f>IF(ISBLANK(data!D5),#N/A,data!D5)</f>
        <v>#N/A</v>
      </c>
      <c r="I5" s="1" t="e">
        <f>IF(ISBLANK(data!E5),#N/A,data!E5)</f>
        <v>#N/A</v>
      </c>
    </row>
    <row r="6" spans="1:9" ht="14.5" customHeight="1" x14ac:dyDescent="0.2">
      <c r="A6" s="2" t="s">
        <v>7</v>
      </c>
      <c r="B6" s="2" t="s">
        <v>12</v>
      </c>
      <c r="C6" s="6">
        <v>2.944</v>
      </c>
      <c r="D6" s="1">
        <v>2.633</v>
      </c>
      <c r="E6" s="7">
        <v>1.1181162172426888</v>
      </c>
      <c r="F6" s="34" t="s">
        <v>1307</v>
      </c>
      <c r="G6" s="1">
        <f>IF(ISBLANK(data!C6),#N/A,data!C6)</f>
        <v>0</v>
      </c>
      <c r="H6" s="1" t="e">
        <f>IF(ISBLANK(data!D6),#N/A,data!D6)</f>
        <v>#N/A</v>
      </c>
      <c r="I6" s="1" t="e">
        <f>IF(ISBLANK(data!E6),#N/A,data!E6)</f>
        <v>#N/A</v>
      </c>
    </row>
    <row r="7" spans="1:9" ht="14.5" customHeight="1" x14ac:dyDescent="0.2">
      <c r="A7" s="2" t="s">
        <v>7</v>
      </c>
      <c r="B7" s="2" t="s">
        <v>13</v>
      </c>
      <c r="C7" s="6">
        <v>3.14</v>
      </c>
      <c r="D7" s="1">
        <v>2.7690000000000001</v>
      </c>
      <c r="E7" s="7">
        <v>1.1339833875045142</v>
      </c>
      <c r="F7" s="34" t="s">
        <v>1307</v>
      </c>
      <c r="G7" s="1" t="e">
        <f>IF(ISBLANK(data!C7),#N/A,data!C7)</f>
        <v>#N/A</v>
      </c>
      <c r="H7" s="1">
        <f>IF(ISBLANK(data!D7),#N/A,data!D7)</f>
        <v>10</v>
      </c>
      <c r="I7" s="1" t="e">
        <f>IF(ISBLANK(data!E7),#N/A,data!E7)</f>
        <v>#N/A</v>
      </c>
    </row>
    <row r="8" spans="1:9" ht="14.5" customHeight="1" x14ac:dyDescent="0.2">
      <c r="A8" s="2" t="s">
        <v>7</v>
      </c>
      <c r="B8" s="2" t="s">
        <v>14</v>
      </c>
      <c r="C8" s="6">
        <v>2.899</v>
      </c>
      <c r="D8" s="1">
        <v>2.5529999999999999</v>
      </c>
      <c r="E8" s="7">
        <v>1.1355268311790052</v>
      </c>
      <c r="F8" s="34" t="s">
        <v>1307</v>
      </c>
      <c r="G8" s="1" t="e">
        <f>IF(ISBLANK(data!C8),#N/A,data!C8)</f>
        <v>#N/A</v>
      </c>
      <c r="H8" s="1">
        <f>IF(ISBLANK(data!D8),#N/A,data!D8)</f>
        <v>10</v>
      </c>
      <c r="I8" s="1" t="e">
        <f>IF(ISBLANK(data!E8),#N/A,data!E8)</f>
        <v>#N/A</v>
      </c>
    </row>
    <row r="9" spans="1:9" ht="14.5" customHeight="1" x14ac:dyDescent="0.2">
      <c r="A9" s="2" t="s">
        <v>7</v>
      </c>
      <c r="B9" s="2" t="s">
        <v>15</v>
      </c>
      <c r="C9" s="6">
        <v>3.097</v>
      </c>
      <c r="D9" s="1">
        <v>2.7040000000000002</v>
      </c>
      <c r="E9" s="7">
        <v>1.1453402366863905</v>
      </c>
      <c r="F9" s="34" t="s">
        <v>1307</v>
      </c>
      <c r="G9" s="1" t="e">
        <f>IF(ISBLANK(data!C9),#N/A,data!C9)</f>
        <v>#N/A</v>
      </c>
      <c r="H9" s="1">
        <f>IF(ISBLANK(data!D9),#N/A,data!D9)</f>
        <v>10</v>
      </c>
      <c r="I9" s="1" t="e">
        <f>IF(ISBLANK(data!E9),#N/A,data!E9)</f>
        <v>#N/A</v>
      </c>
    </row>
    <row r="10" spans="1:9" ht="14.5" customHeight="1" x14ac:dyDescent="0.2">
      <c r="A10" s="2" t="s">
        <v>7</v>
      </c>
      <c r="B10" s="2" t="s">
        <v>16</v>
      </c>
      <c r="C10" s="6">
        <v>2.8312599999999999</v>
      </c>
      <c r="D10" s="1">
        <v>2.3849999999999998</v>
      </c>
      <c r="E10" s="7">
        <v>1.1871111111111112</v>
      </c>
      <c r="F10" s="34" t="s">
        <v>1307</v>
      </c>
      <c r="G10" s="1">
        <f>IF(ISBLANK(data!C10),#N/A,data!C10)</f>
        <v>8</v>
      </c>
      <c r="H10" s="1" t="e">
        <f>IF(ISBLANK(data!D10),#N/A,data!D10)</f>
        <v>#N/A</v>
      </c>
      <c r="I10" s="1" t="e">
        <f>IF(ISBLANK(data!E10),#N/A,data!E10)</f>
        <v>#N/A</v>
      </c>
    </row>
    <row r="11" spans="1:9" ht="14.5" customHeight="1" x14ac:dyDescent="0.2">
      <c r="A11" s="2" t="s">
        <v>7</v>
      </c>
      <c r="B11" s="2" t="s">
        <v>17</v>
      </c>
      <c r="C11" s="6">
        <v>2.8454000000000002</v>
      </c>
      <c r="D11" s="1">
        <v>2.35067</v>
      </c>
      <c r="E11" s="7">
        <v>1.2104633997966538</v>
      </c>
      <c r="F11" s="34" t="s">
        <v>1307</v>
      </c>
      <c r="G11" s="1">
        <f>IF(ISBLANK(data!C11),#N/A,data!C11)</f>
        <v>8</v>
      </c>
      <c r="H11" s="1" t="e">
        <f>IF(ISBLANK(data!D11),#N/A,data!D11)</f>
        <v>#N/A</v>
      </c>
      <c r="I11" s="1" t="e">
        <f>IF(ISBLANK(data!E11),#N/A,data!E11)</f>
        <v>#N/A</v>
      </c>
    </row>
    <row r="12" spans="1:9" ht="14.5" customHeight="1" x14ac:dyDescent="0.2">
      <c r="A12" s="2" t="s">
        <v>7</v>
      </c>
      <c r="B12" s="2" t="s">
        <v>18</v>
      </c>
      <c r="C12" s="6">
        <v>2.8136000000000001</v>
      </c>
      <c r="D12" s="1">
        <v>2.2679999999999998</v>
      </c>
      <c r="E12" s="7">
        <v>1.2405643738977075</v>
      </c>
      <c r="F12" s="34" t="s">
        <v>1307</v>
      </c>
      <c r="G12" s="1">
        <f>IF(ISBLANK(data!C12),#N/A,data!C12)</f>
        <v>8</v>
      </c>
      <c r="H12" s="1" t="e">
        <f>IF(ISBLANK(data!D12),#N/A,data!D12)</f>
        <v>#N/A</v>
      </c>
      <c r="I12" s="1" t="e">
        <f>IF(ISBLANK(data!E12),#N/A,data!E12)</f>
        <v>#N/A</v>
      </c>
    </row>
    <row r="13" spans="1:9" ht="14.5" customHeight="1" x14ac:dyDescent="0.2">
      <c r="A13" s="2" t="s">
        <v>7</v>
      </c>
      <c r="B13" s="2" t="s">
        <v>19</v>
      </c>
      <c r="C13" s="6">
        <v>3.00874</v>
      </c>
      <c r="D13" s="1">
        <v>2.4090199999999999</v>
      </c>
      <c r="E13" s="7">
        <v>1.2489477048758417</v>
      </c>
      <c r="F13" s="34" t="s">
        <v>1307</v>
      </c>
      <c r="G13" s="1">
        <f>IF(ISBLANK(data!C13),#N/A,data!C13)</f>
        <v>2</v>
      </c>
      <c r="H13" s="1" t="e">
        <f>IF(ISBLANK(data!D13),#N/A,data!D13)</f>
        <v>#N/A</v>
      </c>
      <c r="I13" s="1" t="e">
        <f>IF(ISBLANK(data!E13),#N/A,data!E13)</f>
        <v>#N/A</v>
      </c>
    </row>
    <row r="14" spans="1:9" ht="14.5" customHeight="1" x14ac:dyDescent="0.2">
      <c r="A14" s="2" t="s">
        <v>7</v>
      </c>
      <c r="B14" s="2" t="s">
        <v>20</v>
      </c>
      <c r="C14" s="6">
        <v>3.2046000000000001</v>
      </c>
      <c r="D14" s="1">
        <v>2.6894</v>
      </c>
      <c r="E14" s="7">
        <v>1.1915668922436231</v>
      </c>
      <c r="F14" s="34" t="s">
        <v>1307</v>
      </c>
      <c r="G14" s="1">
        <f>IF(ISBLANK(data!C14),#N/A,data!C14)</f>
        <v>2</v>
      </c>
      <c r="H14" s="1" t="e">
        <f>IF(ISBLANK(data!D14),#N/A,data!D14)</f>
        <v>#N/A</v>
      </c>
      <c r="I14" s="1" t="e">
        <f>IF(ISBLANK(data!E14),#N/A,data!E14)</f>
        <v>#N/A</v>
      </c>
    </row>
    <row r="15" spans="1:9" ht="14.5" customHeight="1" x14ac:dyDescent="0.2">
      <c r="A15" s="2" t="s">
        <v>7</v>
      </c>
      <c r="B15" s="2" t="s">
        <v>21</v>
      </c>
      <c r="C15" s="25">
        <v>3.3347000000000002</v>
      </c>
      <c r="D15" s="1">
        <v>2.7269999999999999</v>
      </c>
      <c r="E15" s="7">
        <v>1.222845617895123</v>
      </c>
      <c r="F15" s="34" t="s">
        <v>1307</v>
      </c>
      <c r="G15" s="1">
        <f>IF(ISBLANK(data!C15),#N/A,data!C15)</f>
        <v>2</v>
      </c>
      <c r="H15" s="1" t="e">
        <f>IF(ISBLANK(data!D15),#N/A,data!D15)</f>
        <v>#N/A</v>
      </c>
      <c r="I15" s="1" t="e">
        <f>IF(ISBLANK(data!E15),#N/A,data!E15)</f>
        <v>#N/A</v>
      </c>
    </row>
    <row r="16" spans="1:9" ht="14.5" customHeight="1" x14ac:dyDescent="0.2">
      <c r="A16" s="2" t="s">
        <v>7</v>
      </c>
      <c r="B16" s="2" t="s">
        <v>22</v>
      </c>
      <c r="C16" s="6">
        <v>2.718</v>
      </c>
      <c r="D16" s="1">
        <v>2.3386999999999998</v>
      </c>
      <c r="E16" s="7">
        <v>1.1621841193825631</v>
      </c>
      <c r="F16" s="34" t="s">
        <v>1307</v>
      </c>
      <c r="G16" s="1">
        <f>IF(ISBLANK(data!C16),#N/A,data!C16)</f>
        <v>2</v>
      </c>
      <c r="H16" s="1" t="e">
        <f>IF(ISBLANK(data!D16),#N/A,data!D16)</f>
        <v>#N/A</v>
      </c>
      <c r="I16" s="1" t="e">
        <f>IF(ISBLANK(data!E16),#N/A,data!E16)</f>
        <v>#N/A</v>
      </c>
    </row>
    <row r="17" spans="1:9" ht="14.5" customHeight="1" x14ac:dyDescent="0.2">
      <c r="A17" s="2" t="s">
        <v>7</v>
      </c>
      <c r="B17" s="2" t="s">
        <v>23</v>
      </c>
      <c r="C17" s="6">
        <v>2.9026999999999998</v>
      </c>
      <c r="D17" s="1">
        <v>2.4958999999999998</v>
      </c>
      <c r="E17" s="7">
        <v>1.1629872991706398</v>
      </c>
      <c r="F17" s="34" t="s">
        <v>1307</v>
      </c>
      <c r="G17" s="1">
        <f>IF(ISBLANK(data!C17),#N/A,data!C17)</f>
        <v>2</v>
      </c>
      <c r="H17" s="1" t="e">
        <f>IF(ISBLANK(data!D17),#N/A,data!D17)</f>
        <v>#N/A</v>
      </c>
      <c r="I17" s="1" t="e">
        <f>IF(ISBLANK(data!E17),#N/A,data!E17)</f>
        <v>#N/A</v>
      </c>
    </row>
    <row r="18" spans="1:9" ht="14.5" customHeight="1" x14ac:dyDescent="0.2">
      <c r="A18" s="2" t="s">
        <v>7</v>
      </c>
      <c r="B18" s="2" t="s">
        <v>24</v>
      </c>
      <c r="C18" s="6">
        <v>3.1070000000000002</v>
      </c>
      <c r="D18" s="1">
        <v>2.6678000000000002</v>
      </c>
      <c r="E18" s="7">
        <v>1.1646300322362997</v>
      </c>
      <c r="F18" s="34" t="s">
        <v>1307</v>
      </c>
      <c r="G18" s="1">
        <f>IF(ISBLANK(data!C18),#N/A,data!C18)</f>
        <v>2</v>
      </c>
      <c r="H18" s="1" t="e">
        <f>IF(ISBLANK(data!D18),#N/A,data!D18)</f>
        <v>#N/A</v>
      </c>
      <c r="I18" s="1" t="e">
        <f>IF(ISBLANK(data!E18),#N/A,data!E18)</f>
        <v>#N/A</v>
      </c>
    </row>
    <row r="19" spans="1:9" ht="14.5" customHeight="1" x14ac:dyDescent="0.2">
      <c r="A19" s="2" t="s">
        <v>7</v>
      </c>
      <c r="B19" s="2" t="s">
        <v>25</v>
      </c>
      <c r="C19" s="6">
        <v>2.7584200000000001</v>
      </c>
      <c r="D19" s="1">
        <v>2.36632</v>
      </c>
      <c r="E19" s="7">
        <v>1.1657003279353595</v>
      </c>
      <c r="F19" s="34" t="s">
        <v>1307</v>
      </c>
      <c r="G19" s="1">
        <f>IF(ISBLANK(data!C19),#N/A,data!C19)</f>
        <v>8</v>
      </c>
      <c r="H19" s="1" t="e">
        <f>IF(ISBLANK(data!D19),#N/A,data!D19)</f>
        <v>#N/A</v>
      </c>
      <c r="I19" s="1" t="e">
        <f>IF(ISBLANK(data!E19),#N/A,data!E19)</f>
        <v>#N/A</v>
      </c>
    </row>
    <row r="20" spans="1:9" ht="14.5" customHeight="1" x14ac:dyDescent="0.2">
      <c r="A20" s="2" t="s">
        <v>7</v>
      </c>
      <c r="B20" s="2" t="s">
        <v>26</v>
      </c>
      <c r="C20" s="6">
        <v>2.8898999999999999</v>
      </c>
      <c r="D20" s="1">
        <v>2.4860000000000002</v>
      </c>
      <c r="E20" s="7">
        <v>1.1624698310539017</v>
      </c>
      <c r="F20" s="34" t="s">
        <v>1307</v>
      </c>
      <c r="G20" s="1" t="e">
        <f>IF(ISBLANK(data!C20),#N/A,data!C20)</f>
        <v>#N/A</v>
      </c>
      <c r="H20" s="1">
        <f>IF(ISBLANK(data!D20),#N/A,data!D20)</f>
        <v>5</v>
      </c>
      <c r="I20" s="1" t="e">
        <f>IF(ISBLANK(data!E20),#N/A,data!E20)</f>
        <v>#N/A</v>
      </c>
    </row>
    <row r="21" spans="1:9" ht="14.5" customHeight="1" x14ac:dyDescent="0.2">
      <c r="A21" s="2" t="s">
        <v>7</v>
      </c>
      <c r="B21" s="2" t="s">
        <v>27</v>
      </c>
      <c r="C21" s="25">
        <v>3.1551100000000001</v>
      </c>
      <c r="D21" s="1">
        <v>2.77522</v>
      </c>
      <c r="E21" s="7">
        <v>1.1368864450385916</v>
      </c>
      <c r="F21" s="34" t="s">
        <v>1307</v>
      </c>
      <c r="G21" s="1" t="e">
        <f>IF(ISBLANK(data!C21),#N/A,data!C21)</f>
        <v>#N/A</v>
      </c>
      <c r="H21" s="1">
        <f>IF(ISBLANK(data!D21),#N/A,data!D21)</f>
        <v>5</v>
      </c>
      <c r="I21" s="1" t="e">
        <f>IF(ISBLANK(data!E21),#N/A,data!E21)</f>
        <v>#N/A</v>
      </c>
    </row>
    <row r="22" spans="1:9" ht="14.5" customHeight="1" x14ac:dyDescent="0.2">
      <c r="A22" s="2" t="s">
        <v>7</v>
      </c>
      <c r="B22" s="2" t="s">
        <v>28</v>
      </c>
      <c r="C22" s="6">
        <v>2.9826000000000001</v>
      </c>
      <c r="D22" s="1">
        <v>2.5880000000000001</v>
      </c>
      <c r="E22" s="7">
        <v>1.1524729520865533</v>
      </c>
      <c r="F22" s="34" t="s">
        <v>1307</v>
      </c>
      <c r="G22" s="1" t="e">
        <f>IF(ISBLANK(data!C22),#N/A,data!C22)</f>
        <v>#N/A</v>
      </c>
      <c r="H22" s="1">
        <f>IF(ISBLANK(data!D22),#N/A,data!D22)</f>
        <v>5</v>
      </c>
      <c r="I22" s="1" t="e">
        <f>IF(ISBLANK(data!E22),#N/A,data!E22)</f>
        <v>#N/A</v>
      </c>
    </row>
    <row r="23" spans="1:9" ht="14.5" customHeight="1" x14ac:dyDescent="0.2">
      <c r="A23" s="2" t="s">
        <v>7</v>
      </c>
      <c r="B23" s="2" t="s">
        <v>29</v>
      </c>
      <c r="C23" s="6">
        <v>2.8157000000000001</v>
      </c>
      <c r="D23" s="1">
        <v>2.2959999999999998</v>
      </c>
      <c r="E23" s="7">
        <v>1.2263501742160281</v>
      </c>
      <c r="F23" s="34" t="s">
        <v>1477</v>
      </c>
      <c r="G23" s="1">
        <f>IF(ISBLANK(data!C23),#N/A,data!C23)</f>
        <v>8</v>
      </c>
      <c r="H23" s="1" t="e">
        <f>IF(ISBLANK(data!D23),#N/A,data!D23)</f>
        <v>#N/A</v>
      </c>
      <c r="I23" s="1" t="e">
        <f>IF(ISBLANK(data!E23),#N/A,data!E23)</f>
        <v>#N/A</v>
      </c>
    </row>
    <row r="24" spans="1:9" ht="14.5" customHeight="1" x14ac:dyDescent="0.2">
      <c r="A24" s="2" t="s">
        <v>7</v>
      </c>
      <c r="B24" s="2" t="s">
        <v>30</v>
      </c>
      <c r="C24" s="6">
        <v>2.855</v>
      </c>
      <c r="D24" s="1">
        <v>2.3820000000000001</v>
      </c>
      <c r="E24" s="7">
        <v>1.1985726280436608</v>
      </c>
      <c r="F24" s="34" t="s">
        <v>1307</v>
      </c>
      <c r="G24" s="1">
        <f>IF(ISBLANK(data!C24),#N/A,data!C24)</f>
        <v>8</v>
      </c>
      <c r="H24" s="1" t="e">
        <f>IF(ISBLANK(data!D24),#N/A,data!D24)</f>
        <v>#N/A</v>
      </c>
      <c r="I24" s="1" t="e">
        <f>IF(ISBLANK(data!E24),#N/A,data!E24)</f>
        <v>#N/A</v>
      </c>
    </row>
    <row r="25" spans="1:9" ht="14.5" customHeight="1" x14ac:dyDescent="0.2">
      <c r="A25" s="2" t="s">
        <v>7</v>
      </c>
      <c r="B25" s="2" t="s">
        <v>31</v>
      </c>
      <c r="C25" s="6">
        <v>2.8049200000000001</v>
      </c>
      <c r="D25" s="1">
        <v>2.2900999999999998</v>
      </c>
      <c r="E25" s="7">
        <v>1.224802410375093</v>
      </c>
      <c r="F25" s="34" t="s">
        <v>1307</v>
      </c>
      <c r="G25" s="1">
        <f>IF(ISBLANK(data!C25),#N/A,data!C25)</f>
        <v>8</v>
      </c>
      <c r="H25" s="1" t="e">
        <f>IF(ISBLANK(data!D25),#N/A,data!D25)</f>
        <v>#N/A</v>
      </c>
      <c r="I25" s="1" t="e">
        <f>IF(ISBLANK(data!E25),#N/A,data!E25)</f>
        <v>#N/A</v>
      </c>
    </row>
    <row r="26" spans="1:9" ht="14.5" customHeight="1" x14ac:dyDescent="0.2">
      <c r="A26" s="2" t="s">
        <v>7</v>
      </c>
      <c r="B26" s="2" t="s">
        <v>33</v>
      </c>
      <c r="C26" s="6">
        <v>2.8920699999999999</v>
      </c>
      <c r="D26" s="1">
        <v>2.2556099999999999</v>
      </c>
      <c r="E26" s="7">
        <v>1.2821675732950288</v>
      </c>
      <c r="F26" s="34" t="s">
        <v>1310</v>
      </c>
      <c r="G26" s="1">
        <f>IF(ISBLANK(data!C26),#N/A,data!C26)</f>
        <v>8</v>
      </c>
      <c r="H26" s="1" t="e">
        <f>IF(ISBLANK(data!D26),#N/A,data!D26)</f>
        <v>#N/A</v>
      </c>
      <c r="I26" s="1" t="e">
        <f>IF(ISBLANK(data!E26),#N/A,data!E26)</f>
        <v>#N/A</v>
      </c>
    </row>
    <row r="27" spans="1:9" ht="14.5" customHeight="1" x14ac:dyDescent="0.2">
      <c r="A27" s="2" t="s">
        <v>7</v>
      </c>
      <c r="B27" s="2" t="s">
        <v>34</v>
      </c>
      <c r="C27" s="25">
        <v>2.7484999999999999</v>
      </c>
      <c r="D27" s="1">
        <v>2.3165</v>
      </c>
      <c r="E27" s="7">
        <v>1.1864882365637814</v>
      </c>
      <c r="F27" s="34" t="s">
        <v>1310</v>
      </c>
      <c r="G27" s="1">
        <f>IF(ISBLANK(data!C27),#N/A,data!C27)</f>
        <v>8</v>
      </c>
      <c r="H27" s="1" t="e">
        <f>IF(ISBLANK(data!D27),#N/A,data!D27)</f>
        <v>#N/A</v>
      </c>
      <c r="I27" s="1" t="e">
        <f>IF(ISBLANK(data!E27),#N/A,data!E27)</f>
        <v>#N/A</v>
      </c>
    </row>
    <row r="28" spans="1:9" ht="14.5" customHeight="1" x14ac:dyDescent="0.2">
      <c r="A28" s="2" t="s">
        <v>7</v>
      </c>
      <c r="B28" s="2" t="s">
        <v>35</v>
      </c>
      <c r="C28" s="6">
        <v>2.6495000000000002</v>
      </c>
      <c r="D28" s="1">
        <v>2.2732000000000001</v>
      </c>
      <c r="E28" s="7">
        <v>1.1655375681858173</v>
      </c>
      <c r="F28" s="34" t="s">
        <v>1310</v>
      </c>
      <c r="G28" s="1">
        <f>IF(ISBLANK(data!C28),#N/A,data!C28)</f>
        <v>8</v>
      </c>
      <c r="H28" s="1" t="e">
        <f>IF(ISBLANK(data!D28),#N/A,data!D28)</f>
        <v>#N/A</v>
      </c>
      <c r="I28" s="1" t="e">
        <f>IF(ISBLANK(data!E28),#N/A,data!E28)</f>
        <v>#N/A</v>
      </c>
    </row>
    <row r="29" spans="1:9" ht="14.5" customHeight="1" x14ac:dyDescent="0.2">
      <c r="A29" s="2" t="s">
        <v>7</v>
      </c>
      <c r="B29" s="2" t="s">
        <v>36</v>
      </c>
      <c r="C29" s="6">
        <v>2.8022999999999998</v>
      </c>
      <c r="D29" s="1">
        <v>2.4</v>
      </c>
      <c r="E29" s="7">
        <v>1.1676249999999999</v>
      </c>
      <c r="F29" s="34" t="s">
        <v>1307</v>
      </c>
      <c r="G29" s="1">
        <f>IF(ISBLANK(data!C29),#N/A,data!C29)</f>
        <v>8</v>
      </c>
      <c r="H29" s="1" t="e">
        <f>IF(ISBLANK(data!D29),#N/A,data!D29)</f>
        <v>#N/A</v>
      </c>
      <c r="I29" s="1" t="e">
        <f>IF(ISBLANK(data!E29),#N/A,data!E29)</f>
        <v>#N/A</v>
      </c>
    </row>
    <row r="30" spans="1:9" ht="14.5" customHeight="1" x14ac:dyDescent="0.2">
      <c r="A30" s="2" t="s">
        <v>7</v>
      </c>
      <c r="B30" s="2" t="s">
        <v>37</v>
      </c>
      <c r="C30" s="6">
        <v>2.7178399999999998</v>
      </c>
      <c r="D30" s="1">
        <v>2.3475000000000001</v>
      </c>
      <c r="E30" s="7">
        <v>1.157759318423855</v>
      </c>
      <c r="F30" s="34" t="s">
        <v>1307</v>
      </c>
      <c r="G30" s="1">
        <f>IF(ISBLANK(data!C30),#N/A,data!C30)</f>
        <v>8</v>
      </c>
      <c r="H30" s="1" t="e">
        <f>IF(ISBLANK(data!D30),#N/A,data!D30)</f>
        <v>#N/A</v>
      </c>
      <c r="I30" s="1" t="e">
        <f>IF(ISBLANK(data!E30),#N/A,data!E30)</f>
        <v>#N/A</v>
      </c>
    </row>
    <row r="31" spans="1:9" ht="14.5" customHeight="1" x14ac:dyDescent="0.2">
      <c r="A31" s="2" t="s">
        <v>7</v>
      </c>
      <c r="B31" s="2" t="s">
        <v>38</v>
      </c>
      <c r="C31" s="6">
        <v>2.7046999999999999</v>
      </c>
      <c r="D31" s="1">
        <v>2.33</v>
      </c>
      <c r="E31" s="7">
        <v>1.1608154506437767</v>
      </c>
      <c r="F31" s="34" t="s">
        <v>1307</v>
      </c>
      <c r="G31" s="1">
        <f>IF(ISBLANK(data!C31),#N/A,data!C31)</f>
        <v>8</v>
      </c>
      <c r="H31" s="1" t="e">
        <f>IF(ISBLANK(data!D31),#N/A,data!D31)</f>
        <v>#N/A</v>
      </c>
      <c r="I31" s="1" t="e">
        <f>IF(ISBLANK(data!E31),#N/A,data!E31)</f>
        <v>#N/A</v>
      </c>
    </row>
    <row r="32" spans="1:9" ht="14.5" customHeight="1" x14ac:dyDescent="0.2">
      <c r="A32" s="2" t="s">
        <v>7</v>
      </c>
      <c r="B32" s="2" t="s">
        <v>39</v>
      </c>
      <c r="C32" s="6">
        <v>2.8369</v>
      </c>
      <c r="D32" s="1">
        <v>2.3492000000000002</v>
      </c>
      <c r="E32" s="7">
        <v>1.2076025881151029</v>
      </c>
      <c r="F32" s="34" t="s">
        <v>1307</v>
      </c>
      <c r="G32" s="1">
        <f>IF(ISBLANK(data!C32),#N/A,data!C32)</f>
        <v>8</v>
      </c>
      <c r="H32" s="1" t="e">
        <f>IF(ISBLANK(data!D32),#N/A,data!D32)</f>
        <v>#N/A</v>
      </c>
      <c r="I32" s="1" t="e">
        <f>IF(ISBLANK(data!E32),#N/A,data!E32)</f>
        <v>#N/A</v>
      </c>
    </row>
    <row r="33" spans="1:9" ht="14.5" customHeight="1" x14ac:dyDescent="0.2">
      <c r="A33" s="2" t="s">
        <v>7</v>
      </c>
      <c r="B33" s="2" t="s">
        <v>40</v>
      </c>
      <c r="C33" s="6">
        <v>2.8380000000000001</v>
      </c>
      <c r="D33" s="1">
        <v>2.343</v>
      </c>
      <c r="E33" s="7">
        <v>1.2112676056338028</v>
      </c>
      <c r="F33" s="34" t="s">
        <v>1307</v>
      </c>
      <c r="G33" s="1">
        <f>IF(ISBLANK(data!C33),#N/A,data!C33)</f>
        <v>8</v>
      </c>
      <c r="H33" s="1" t="e">
        <f>IF(ISBLANK(data!D33),#N/A,data!D33)</f>
        <v>#N/A</v>
      </c>
      <c r="I33" s="1" t="e">
        <f>IF(ISBLANK(data!E33),#N/A,data!E33)</f>
        <v>#N/A</v>
      </c>
    </row>
    <row r="34" spans="1:9" ht="14.5" customHeight="1" x14ac:dyDescent="0.2">
      <c r="A34" s="2" t="s">
        <v>7</v>
      </c>
      <c r="B34" s="2" t="s">
        <v>41</v>
      </c>
      <c r="C34" s="6">
        <v>2.8660000000000001</v>
      </c>
      <c r="D34" s="1">
        <v>2.3673999999999999</v>
      </c>
      <c r="E34" s="7">
        <v>1.2106107966545578</v>
      </c>
      <c r="F34" s="34" t="s">
        <v>1307</v>
      </c>
      <c r="G34" s="1">
        <f>IF(ISBLANK(data!C34),#N/A,data!C34)</f>
        <v>8</v>
      </c>
      <c r="H34" s="1" t="e">
        <f>IF(ISBLANK(data!D34),#N/A,data!D34)</f>
        <v>#N/A</v>
      </c>
      <c r="I34" s="1" t="e">
        <f>IF(ISBLANK(data!E34),#N/A,data!E34)</f>
        <v>#N/A</v>
      </c>
    </row>
    <row r="35" spans="1:9" ht="14.5" customHeight="1" x14ac:dyDescent="0.2">
      <c r="A35" s="2" t="s">
        <v>7</v>
      </c>
      <c r="B35" s="2" t="s">
        <v>42</v>
      </c>
      <c r="C35" s="6">
        <v>2.8460299999999998</v>
      </c>
      <c r="D35" s="1">
        <v>2.3361999999999998</v>
      </c>
      <c r="E35" s="7">
        <v>1.2182304597209144</v>
      </c>
      <c r="F35" s="34" t="s">
        <v>1307</v>
      </c>
      <c r="G35" s="1">
        <f>IF(ISBLANK(data!C35),#N/A,data!C35)</f>
        <v>8</v>
      </c>
      <c r="H35" s="1" t="e">
        <f>IF(ISBLANK(data!D35),#N/A,data!D35)</f>
        <v>#N/A</v>
      </c>
      <c r="I35" s="1" t="e">
        <f>IF(ISBLANK(data!E35),#N/A,data!E35)</f>
        <v>#N/A</v>
      </c>
    </row>
    <row r="36" spans="1:9" ht="14.5" customHeight="1" x14ac:dyDescent="0.2">
      <c r="A36" s="2" t="s">
        <v>7</v>
      </c>
      <c r="B36" s="2" t="s">
        <v>43</v>
      </c>
      <c r="C36" s="6">
        <v>2.7570000000000001</v>
      </c>
      <c r="D36" s="1">
        <v>2.2833000000000001</v>
      </c>
      <c r="E36" s="7">
        <v>1.2074628826698199</v>
      </c>
      <c r="F36" s="34" t="s">
        <v>1307</v>
      </c>
      <c r="G36" s="1">
        <f>IF(ISBLANK(data!C36),#N/A,data!C36)</f>
        <v>8</v>
      </c>
      <c r="H36" s="1" t="e">
        <f>IF(ISBLANK(data!D36),#N/A,data!D36)</f>
        <v>#N/A</v>
      </c>
      <c r="I36" s="1" t="e">
        <f>IF(ISBLANK(data!E36),#N/A,data!E36)</f>
        <v>#N/A</v>
      </c>
    </row>
    <row r="37" spans="1:9" ht="14.5" customHeight="1" x14ac:dyDescent="0.2">
      <c r="A37" s="2" t="s">
        <v>7</v>
      </c>
      <c r="B37" s="2" t="s">
        <v>44</v>
      </c>
      <c r="C37" s="25">
        <v>2.8593999999999999</v>
      </c>
      <c r="D37" s="27">
        <v>2.5853999999999999</v>
      </c>
      <c r="E37" s="7">
        <v>1.1059797323431577</v>
      </c>
      <c r="F37" s="34" t="s">
        <v>1307</v>
      </c>
      <c r="G37" s="1">
        <f>IF(ISBLANK(data!C37),#N/A,data!C37)</f>
        <v>8</v>
      </c>
      <c r="H37" s="1" t="e">
        <f>IF(ISBLANK(data!D37),#N/A,data!D37)</f>
        <v>#N/A</v>
      </c>
      <c r="I37" s="1" t="e">
        <f>IF(ISBLANK(data!E37),#N/A,data!E37)</f>
        <v>#N/A</v>
      </c>
    </row>
    <row r="38" spans="1:9" ht="14.5" customHeight="1" x14ac:dyDescent="0.2">
      <c r="A38" s="2" t="s">
        <v>7</v>
      </c>
      <c r="B38" s="2" t="s">
        <v>45</v>
      </c>
      <c r="C38" s="6">
        <v>2.8292999999999999</v>
      </c>
      <c r="D38" s="1">
        <v>2.5590999999999999</v>
      </c>
      <c r="E38" s="7">
        <v>1.1055839943730217</v>
      </c>
      <c r="F38" s="34" t="s">
        <v>1307</v>
      </c>
      <c r="G38" s="1">
        <f>IF(ISBLANK(data!C38),#N/A,data!C38)</f>
        <v>8</v>
      </c>
      <c r="H38" s="1" t="e">
        <f>IF(ISBLANK(data!D38),#N/A,data!D38)</f>
        <v>#N/A</v>
      </c>
      <c r="I38" s="1" t="e">
        <f>IF(ISBLANK(data!E38),#N/A,data!E38)</f>
        <v>#N/A</v>
      </c>
    </row>
    <row r="39" spans="1:9" ht="14.5" customHeight="1" x14ac:dyDescent="0.2">
      <c r="A39" s="2" t="s">
        <v>7</v>
      </c>
      <c r="B39" s="2" t="s">
        <v>46</v>
      </c>
      <c r="C39" s="6">
        <v>2.9188999999999998</v>
      </c>
      <c r="D39" s="1">
        <v>2.4344999999999999</v>
      </c>
      <c r="E39" s="7">
        <v>1.1989730950913946</v>
      </c>
      <c r="F39" s="34" t="s">
        <v>1307</v>
      </c>
      <c r="G39" s="1">
        <f>IF(ISBLANK(data!C39),#N/A,data!C39)</f>
        <v>8</v>
      </c>
      <c r="H39" s="1" t="e">
        <f>IF(ISBLANK(data!D39),#N/A,data!D39)</f>
        <v>#N/A</v>
      </c>
      <c r="I39" s="1" t="e">
        <f>IF(ISBLANK(data!E39),#N/A,data!E39)</f>
        <v>#N/A</v>
      </c>
    </row>
    <row r="40" spans="1:9" ht="14.5" customHeight="1" x14ac:dyDescent="0.2">
      <c r="A40" s="2" t="s">
        <v>7</v>
      </c>
      <c r="B40" s="2" t="s">
        <v>47</v>
      </c>
      <c r="C40" s="6">
        <v>2.786</v>
      </c>
      <c r="D40" s="1">
        <v>2.4058999999999999</v>
      </c>
      <c r="E40" s="7">
        <v>1.1579866162350887</v>
      </c>
      <c r="F40" s="34" t="s">
        <v>1307</v>
      </c>
      <c r="G40" s="1">
        <f>IF(ISBLANK(data!C40),#N/A,data!C40)</f>
        <v>8</v>
      </c>
      <c r="H40" s="1" t="e">
        <f>IF(ISBLANK(data!D40),#N/A,data!D40)</f>
        <v>#N/A</v>
      </c>
      <c r="I40" s="1" t="e">
        <f>IF(ISBLANK(data!E40),#N/A,data!E40)</f>
        <v>#N/A</v>
      </c>
    </row>
    <row r="41" spans="1:9" ht="14.5" customHeight="1" x14ac:dyDescent="0.2">
      <c r="A41" s="2" t="s">
        <v>7</v>
      </c>
      <c r="B41" s="2" t="s">
        <v>48</v>
      </c>
      <c r="C41" s="6">
        <v>2.9224999999999999</v>
      </c>
      <c r="D41" s="1">
        <v>2.5152999999999999</v>
      </c>
      <c r="E41" s="7">
        <v>1.1618892378642707</v>
      </c>
      <c r="F41" s="34" t="s">
        <v>1477</v>
      </c>
      <c r="G41" s="1">
        <f>IF(ISBLANK(data!C41),#N/A,data!C41)</f>
        <v>8</v>
      </c>
      <c r="H41" s="1" t="e">
        <f>IF(ISBLANK(data!D41),#N/A,data!D41)</f>
        <v>#N/A</v>
      </c>
      <c r="I41" s="1" t="e">
        <f>IF(ISBLANK(data!E41),#N/A,data!E41)</f>
        <v>#N/A</v>
      </c>
    </row>
    <row r="42" spans="1:9" ht="14.5" customHeight="1" x14ac:dyDescent="0.2">
      <c r="A42" s="2" t="s">
        <v>7</v>
      </c>
      <c r="B42" s="2" t="s">
        <v>49</v>
      </c>
      <c r="C42" s="6">
        <v>2.8970199999999999</v>
      </c>
      <c r="D42" s="1">
        <v>2.3432200000000001</v>
      </c>
      <c r="E42" s="7">
        <v>1.23634144467869</v>
      </c>
      <c r="F42" s="34" t="s">
        <v>1307</v>
      </c>
      <c r="G42" s="1">
        <f>IF(ISBLANK(data!C42),#N/A,data!C42)</f>
        <v>8</v>
      </c>
      <c r="H42" s="1" t="e">
        <f>IF(ISBLANK(data!D42),#N/A,data!D42)</f>
        <v>#N/A</v>
      </c>
      <c r="I42" s="1" t="e">
        <f>IF(ISBLANK(data!E42),#N/A,data!E42)</f>
        <v>#N/A</v>
      </c>
    </row>
    <row r="43" spans="1:9" ht="14.5" customHeight="1" x14ac:dyDescent="0.2">
      <c r="A43" s="2" t="s">
        <v>7</v>
      </c>
      <c r="B43" s="2" t="s">
        <v>50</v>
      </c>
      <c r="C43" s="6">
        <v>2.9062100000000002</v>
      </c>
      <c r="D43" s="1">
        <v>2.3440699999999999</v>
      </c>
      <c r="E43" s="7">
        <v>1.2398136574419707</v>
      </c>
      <c r="F43" s="34" t="s">
        <v>1307</v>
      </c>
      <c r="G43" s="1">
        <f>IF(ISBLANK(data!C43),#N/A,data!C43)</f>
        <v>8</v>
      </c>
      <c r="H43" s="1" t="e">
        <f>IF(ISBLANK(data!D43),#N/A,data!D43)</f>
        <v>#N/A</v>
      </c>
      <c r="I43" s="1" t="e">
        <f>IF(ISBLANK(data!E43),#N/A,data!E43)</f>
        <v>#N/A</v>
      </c>
    </row>
    <row r="44" spans="1:9" ht="14.5" customHeight="1" x14ac:dyDescent="0.2">
      <c r="A44" s="2" t="s">
        <v>7</v>
      </c>
      <c r="B44" s="2" t="s">
        <v>51</v>
      </c>
      <c r="C44" s="6">
        <v>2.51023</v>
      </c>
      <c r="D44" s="1">
        <v>2.15978</v>
      </c>
      <c r="E44" s="7">
        <v>1.1622618970450693</v>
      </c>
      <c r="F44" s="34" t="s">
        <v>1307</v>
      </c>
      <c r="G44" s="1">
        <f>IF(ISBLANK(data!C44),#N/A,data!C44)</f>
        <v>8</v>
      </c>
      <c r="H44" s="1" t="e">
        <f>IF(ISBLANK(data!D44),#N/A,data!D44)</f>
        <v>#N/A</v>
      </c>
      <c r="I44" s="1" t="e">
        <f>IF(ISBLANK(data!E44),#N/A,data!E44)</f>
        <v>#N/A</v>
      </c>
    </row>
    <row r="45" spans="1:9" ht="14.5" customHeight="1" x14ac:dyDescent="0.2">
      <c r="A45" s="2" t="s">
        <v>7</v>
      </c>
      <c r="B45" s="2" t="s">
        <v>7</v>
      </c>
      <c r="C45" s="6">
        <v>2.9035199999999999</v>
      </c>
      <c r="D45" s="1">
        <v>2.5339</v>
      </c>
      <c r="E45" s="7">
        <v>1.1458700027625399</v>
      </c>
      <c r="F45" s="34" t="s">
        <v>1307</v>
      </c>
      <c r="G45" s="1">
        <f>IF(ISBLANK(data!C45),#N/A,data!C45)</f>
        <v>8</v>
      </c>
      <c r="H45" s="1" t="e">
        <f>IF(ISBLANK(data!D45),#N/A,data!D45)</f>
        <v>#N/A</v>
      </c>
      <c r="I45" s="1" t="e">
        <f>IF(ISBLANK(data!E45),#N/A,data!E45)</f>
        <v>#N/A</v>
      </c>
    </row>
    <row r="46" spans="1:9" ht="14.5" customHeight="1" x14ac:dyDescent="0.2">
      <c r="A46" s="2" t="s">
        <v>7</v>
      </c>
      <c r="B46" s="2" t="s">
        <v>52</v>
      </c>
      <c r="C46" s="6">
        <v>3.1055999999999999</v>
      </c>
      <c r="D46" s="1">
        <v>2.6478000000000002</v>
      </c>
      <c r="E46" s="7">
        <v>1.1728982551552232</v>
      </c>
      <c r="F46" s="34" t="s">
        <v>1307</v>
      </c>
      <c r="G46" s="1">
        <f>IF(ISBLANK(data!C46),#N/A,data!C46)</f>
        <v>8</v>
      </c>
      <c r="H46" s="1" t="e">
        <f>IF(ISBLANK(data!D46),#N/A,data!D46)</f>
        <v>#N/A</v>
      </c>
      <c r="I46" s="1" t="e">
        <f>IF(ISBLANK(data!E46),#N/A,data!E46)</f>
        <v>#N/A</v>
      </c>
    </row>
    <row r="47" spans="1:9" ht="14.5" customHeight="1" x14ac:dyDescent="0.2">
      <c r="A47" s="2" t="s">
        <v>7</v>
      </c>
      <c r="B47" s="2" t="s">
        <v>53</v>
      </c>
      <c r="C47" s="6">
        <v>3.0531999999999999</v>
      </c>
      <c r="D47" s="1">
        <v>2.5337999999999998</v>
      </c>
      <c r="E47" s="7">
        <v>1.2049885547399164</v>
      </c>
      <c r="F47" s="34" t="s">
        <v>1307</v>
      </c>
      <c r="G47" s="1">
        <f>IF(ISBLANK(data!C47),#N/A,data!C47)</f>
        <v>0</v>
      </c>
      <c r="H47" s="1" t="e">
        <f>IF(ISBLANK(data!D47),#N/A,data!D47)</f>
        <v>#N/A</v>
      </c>
      <c r="I47" s="1" t="e">
        <f>IF(ISBLANK(data!E47),#N/A,data!E47)</f>
        <v>#N/A</v>
      </c>
    </row>
    <row r="48" spans="1:9" ht="14.5" customHeight="1" x14ac:dyDescent="0.2">
      <c r="A48" s="2" t="s">
        <v>7</v>
      </c>
      <c r="B48" s="2" t="s">
        <v>54</v>
      </c>
      <c r="C48" s="6">
        <v>2.8751000000000002</v>
      </c>
      <c r="D48" s="1">
        <v>2.5024999999999999</v>
      </c>
      <c r="E48" s="7">
        <v>1.1488911088911089</v>
      </c>
      <c r="F48" s="34" t="s">
        <v>1307</v>
      </c>
      <c r="G48" s="1" t="e">
        <f>IF(ISBLANK(data!C48),#N/A,data!C48)</f>
        <v>#N/A</v>
      </c>
      <c r="H48" s="1">
        <f>IF(ISBLANK(data!D48),#N/A,data!D48)</f>
        <v>10</v>
      </c>
      <c r="I48" s="1" t="e">
        <f>IF(ISBLANK(data!E48),#N/A,data!E48)</f>
        <v>#N/A</v>
      </c>
    </row>
    <row r="49" spans="1:9" ht="14.5" customHeight="1" x14ac:dyDescent="0.2">
      <c r="A49" s="2" t="s">
        <v>7</v>
      </c>
      <c r="B49" s="2" t="s">
        <v>55</v>
      </c>
      <c r="C49" s="6">
        <v>2.8468</v>
      </c>
      <c r="D49" s="1">
        <v>2.4554999999999998</v>
      </c>
      <c r="E49" s="7">
        <v>1.1593565465282021</v>
      </c>
      <c r="F49" s="34" t="s">
        <v>1307</v>
      </c>
      <c r="G49" s="1">
        <f>IF(ISBLANK(data!C49),#N/A,data!C49)</f>
        <v>0</v>
      </c>
      <c r="H49" s="1" t="e">
        <f>IF(ISBLANK(data!D49),#N/A,data!D49)</f>
        <v>#N/A</v>
      </c>
      <c r="I49" s="1" t="e">
        <f>IF(ISBLANK(data!E49),#N/A,data!E49)</f>
        <v>#N/A</v>
      </c>
    </row>
    <row r="50" spans="1:9" ht="14.5" customHeight="1" x14ac:dyDescent="0.2">
      <c r="A50" s="2" t="s">
        <v>7</v>
      </c>
      <c r="B50" s="2" t="s">
        <v>56</v>
      </c>
      <c r="C50" s="6">
        <v>2.8765000000000001</v>
      </c>
      <c r="D50" s="1">
        <v>2.395</v>
      </c>
      <c r="E50" s="7">
        <v>1.2010438413361169</v>
      </c>
      <c r="F50" s="34" t="s">
        <v>1307</v>
      </c>
      <c r="G50" s="1">
        <f>IF(ISBLANK(data!C50),#N/A,data!C50)</f>
        <v>0</v>
      </c>
      <c r="H50" s="1" t="e">
        <f>IF(ISBLANK(data!D50),#N/A,data!D50)</f>
        <v>#N/A</v>
      </c>
      <c r="I50" s="1" t="e">
        <f>IF(ISBLANK(data!E50),#N/A,data!E50)</f>
        <v>#N/A</v>
      </c>
    </row>
    <row r="51" spans="1:9" ht="14.5" customHeight="1" x14ac:dyDescent="0.2">
      <c r="A51" s="2" t="s">
        <v>7</v>
      </c>
      <c r="B51" s="2" t="s">
        <v>57</v>
      </c>
      <c r="C51" s="6">
        <v>2.80707</v>
      </c>
      <c r="D51" s="1">
        <v>2.2799999999999998</v>
      </c>
      <c r="E51" s="7">
        <v>1.2311710526315791</v>
      </c>
      <c r="F51" s="34" t="s">
        <v>1307</v>
      </c>
      <c r="G51" s="1">
        <f>IF(ISBLANK(data!C51),#N/A,data!C51)</f>
        <v>8</v>
      </c>
      <c r="H51" s="1" t="e">
        <f>IF(ISBLANK(data!D51),#N/A,data!D51)</f>
        <v>#N/A</v>
      </c>
      <c r="I51" s="1" t="e">
        <f>IF(ISBLANK(data!E51),#N/A,data!E51)</f>
        <v>#N/A</v>
      </c>
    </row>
    <row r="52" spans="1:9" ht="14.5" customHeight="1" x14ac:dyDescent="0.2">
      <c r="A52" s="2" t="s">
        <v>7</v>
      </c>
      <c r="B52" s="2" t="s">
        <v>58</v>
      </c>
      <c r="C52" s="6">
        <v>3.1049000000000002</v>
      </c>
      <c r="D52" s="1">
        <v>2.6392000000000002</v>
      </c>
      <c r="E52" s="7">
        <v>1.1764549863595029</v>
      </c>
      <c r="F52" s="34" t="s">
        <v>1307</v>
      </c>
      <c r="G52" s="1" t="e">
        <f>IF(ISBLANK(data!C52),#N/A,data!C52)</f>
        <v>#N/A</v>
      </c>
      <c r="H52" s="1">
        <f>IF(ISBLANK(data!D52),#N/A,data!D52)</f>
        <v>5</v>
      </c>
      <c r="I52" s="1" t="e">
        <f>IF(ISBLANK(data!E52),#N/A,data!E52)</f>
        <v>#N/A</v>
      </c>
    </row>
    <row r="53" spans="1:9" ht="14.5" customHeight="1" x14ac:dyDescent="0.2">
      <c r="A53" s="2" t="s">
        <v>7</v>
      </c>
      <c r="B53" s="2" t="s">
        <v>59</v>
      </c>
      <c r="C53" s="6">
        <v>3.2294</v>
      </c>
      <c r="D53" s="1">
        <v>2.89</v>
      </c>
      <c r="E53" s="7">
        <v>1.1174394463667821</v>
      </c>
      <c r="F53" s="34" t="s">
        <v>1307</v>
      </c>
      <c r="G53" s="1" t="e">
        <f>IF(ISBLANK(data!C53),#N/A,data!C53)</f>
        <v>#N/A</v>
      </c>
      <c r="H53" s="1">
        <f>IF(ISBLANK(data!D53),#N/A,data!D53)</f>
        <v>5</v>
      </c>
      <c r="I53" s="1" t="e">
        <f>IF(ISBLANK(data!E53),#N/A,data!E53)</f>
        <v>#N/A</v>
      </c>
    </row>
    <row r="54" spans="1:9" ht="14.5" customHeight="1" x14ac:dyDescent="0.2">
      <c r="A54" s="2" t="s">
        <v>7</v>
      </c>
      <c r="B54" s="2" t="s">
        <v>60</v>
      </c>
      <c r="C54" s="6">
        <v>2.9861</v>
      </c>
      <c r="D54" s="1">
        <v>2.4350000000000001</v>
      </c>
      <c r="E54" s="7">
        <v>1.2263244353182752</v>
      </c>
      <c r="F54" s="34" t="s">
        <v>1307</v>
      </c>
      <c r="G54" s="1" t="e">
        <f>IF(ISBLANK(data!C54),#N/A,data!C54)</f>
        <v>#N/A</v>
      </c>
      <c r="H54" s="1" t="e">
        <f>IF(ISBLANK(data!D54),#N/A,data!D54)</f>
        <v>#N/A</v>
      </c>
      <c r="I54" s="1" t="e">
        <f>IF(ISBLANK(data!E54),#N/A,data!E54)</f>
        <v>#N/A</v>
      </c>
    </row>
    <row r="55" spans="1:9" ht="14.5" customHeight="1" x14ac:dyDescent="0.2">
      <c r="A55" s="2" t="s">
        <v>7</v>
      </c>
      <c r="B55" s="2" t="s">
        <v>61</v>
      </c>
      <c r="C55" s="6">
        <v>2.9655999999999998</v>
      </c>
      <c r="D55" s="1">
        <v>2.415</v>
      </c>
      <c r="E55" s="7">
        <v>1.227991718426501</v>
      </c>
      <c r="F55" s="34" t="s">
        <v>1307</v>
      </c>
      <c r="G55" s="1" t="e">
        <f>IF(ISBLANK(data!C55),#N/A,data!C55)</f>
        <v>#N/A</v>
      </c>
      <c r="H55" s="1" t="e">
        <f>IF(ISBLANK(data!D55),#N/A,data!D55)</f>
        <v>#N/A</v>
      </c>
      <c r="I55" s="1" t="e">
        <f>IF(ISBLANK(data!E55),#N/A,data!E55)</f>
        <v>#N/A</v>
      </c>
    </row>
    <row r="56" spans="1:9" ht="14.5" customHeight="1" x14ac:dyDescent="0.2">
      <c r="A56" s="2" t="s">
        <v>7</v>
      </c>
      <c r="B56" s="2" t="s">
        <v>62</v>
      </c>
      <c r="C56" s="6">
        <v>2.9676999999999998</v>
      </c>
      <c r="D56" s="1">
        <v>2.4140000000000001</v>
      </c>
      <c r="E56" s="7">
        <v>1.2293703396851696</v>
      </c>
      <c r="F56" s="34" t="s">
        <v>1307</v>
      </c>
      <c r="G56" s="1" t="e">
        <f>IF(ISBLANK(data!C56),#N/A,data!C56)</f>
        <v>#N/A</v>
      </c>
      <c r="H56" s="1" t="e">
        <f>IF(ISBLANK(data!D56),#N/A,data!D56)</f>
        <v>#N/A</v>
      </c>
      <c r="I56" s="1" t="e">
        <f>IF(ISBLANK(data!E56),#N/A,data!E56)</f>
        <v>#N/A</v>
      </c>
    </row>
    <row r="57" spans="1:9" ht="14.5" customHeight="1" x14ac:dyDescent="0.2">
      <c r="A57" s="2" t="s">
        <v>7</v>
      </c>
      <c r="B57" s="2" t="s">
        <v>63</v>
      </c>
      <c r="C57" s="6">
        <v>2.9641999999999999</v>
      </c>
      <c r="D57" s="1">
        <v>2.41</v>
      </c>
      <c r="E57" s="7">
        <v>1.2299585062240663</v>
      </c>
      <c r="F57" s="34" t="s">
        <v>1307</v>
      </c>
      <c r="G57" s="1" t="e">
        <f>IF(ISBLANK(data!C57),#N/A,data!C57)</f>
        <v>#N/A</v>
      </c>
      <c r="H57" s="1" t="e">
        <f>IF(ISBLANK(data!D57),#N/A,data!D57)</f>
        <v>#N/A</v>
      </c>
      <c r="I57" s="1" t="e">
        <f>IF(ISBLANK(data!E57),#N/A,data!E57)</f>
        <v>#N/A</v>
      </c>
    </row>
    <row r="58" spans="1:9" ht="14.5" customHeight="1" x14ac:dyDescent="0.2">
      <c r="A58" s="2" t="s">
        <v>7</v>
      </c>
      <c r="B58" s="2" t="s">
        <v>64</v>
      </c>
      <c r="C58" s="6">
        <v>2.9578000000000002</v>
      </c>
      <c r="D58" s="1">
        <v>2.3965000000000001</v>
      </c>
      <c r="E58" s="7">
        <v>1.2342165658251618</v>
      </c>
      <c r="F58" s="34" t="s">
        <v>1477</v>
      </c>
      <c r="G58" s="1" t="e">
        <f>IF(ISBLANK(data!C58),#N/A,data!C58)</f>
        <v>#N/A</v>
      </c>
      <c r="H58" s="1" t="e">
        <f>IF(ISBLANK(data!D58),#N/A,data!D58)</f>
        <v>#N/A</v>
      </c>
      <c r="I58" s="1" t="e">
        <f>IF(ISBLANK(data!E58),#N/A,data!E58)</f>
        <v>#N/A</v>
      </c>
    </row>
    <row r="59" spans="1:9" ht="14.5" customHeight="1" x14ac:dyDescent="0.2">
      <c r="A59" s="2" t="s">
        <v>7</v>
      </c>
      <c r="B59" s="2" t="s">
        <v>65</v>
      </c>
      <c r="C59" s="6">
        <v>2.9508000000000001</v>
      </c>
      <c r="D59" s="1">
        <v>2.3837000000000002</v>
      </c>
      <c r="E59" s="7">
        <v>1.237907454797164</v>
      </c>
      <c r="F59" s="34" t="s">
        <v>1307</v>
      </c>
      <c r="G59" s="1" t="e">
        <f>IF(ISBLANK(data!C59),#N/A,data!C59)</f>
        <v>#N/A</v>
      </c>
      <c r="H59" s="1" t="e">
        <f>IF(ISBLANK(data!D59),#N/A,data!D59)</f>
        <v>#N/A</v>
      </c>
      <c r="I59" s="1" t="e">
        <f>IF(ISBLANK(data!E59),#N/A,data!E59)</f>
        <v>#N/A</v>
      </c>
    </row>
    <row r="60" spans="1:9" ht="14.5" customHeight="1" x14ac:dyDescent="0.2">
      <c r="A60" s="2" t="s">
        <v>7</v>
      </c>
      <c r="B60" s="2" t="s">
        <v>66</v>
      </c>
      <c r="C60" s="6">
        <v>2.9409000000000001</v>
      </c>
      <c r="D60" s="1">
        <v>2.4083999999999999</v>
      </c>
      <c r="E60" s="7">
        <v>1.2211011459890384</v>
      </c>
      <c r="F60" s="34" t="s">
        <v>1307</v>
      </c>
      <c r="G60" s="1" t="e">
        <f>IF(ISBLANK(data!C60),#N/A,data!C60)</f>
        <v>#N/A</v>
      </c>
      <c r="H60" s="1" t="e">
        <f>IF(ISBLANK(data!D60),#N/A,data!D60)</f>
        <v>#N/A</v>
      </c>
      <c r="I60" s="1" t="e">
        <f>IF(ISBLANK(data!E60),#N/A,data!E60)</f>
        <v>#N/A</v>
      </c>
    </row>
    <row r="61" spans="1:9" ht="14.5" customHeight="1" x14ac:dyDescent="0.2">
      <c r="A61" s="2" t="s">
        <v>7</v>
      </c>
      <c r="B61" s="2" t="s">
        <v>67</v>
      </c>
      <c r="C61" s="6">
        <v>3.5285000000000002</v>
      </c>
      <c r="D61" s="1">
        <v>3.0181</v>
      </c>
      <c r="E61" s="7">
        <v>1.1691130181239853</v>
      </c>
      <c r="F61" s="34" t="s">
        <v>1307</v>
      </c>
      <c r="G61" s="1">
        <f>IF(ISBLANK(data!C61),#N/A,data!C61)</f>
        <v>0</v>
      </c>
      <c r="H61" s="1" t="e">
        <f>IF(ISBLANK(data!D61),#N/A,data!D61)</f>
        <v>#N/A</v>
      </c>
      <c r="I61" s="1" t="e">
        <f>IF(ISBLANK(data!E61),#N/A,data!E61)</f>
        <v>#N/A</v>
      </c>
    </row>
    <row r="62" spans="1:9" ht="14.5" customHeight="1" x14ac:dyDescent="0.2">
      <c r="A62" s="2" t="s">
        <v>7</v>
      </c>
      <c r="B62" s="2" t="s">
        <v>68</v>
      </c>
      <c r="C62" s="6">
        <v>3.4089999999999998</v>
      </c>
      <c r="D62" s="1">
        <v>2.9209999999999998</v>
      </c>
      <c r="E62" s="7">
        <v>1.1670660732625813</v>
      </c>
      <c r="F62" s="34" t="s">
        <v>1307</v>
      </c>
      <c r="G62" s="1">
        <f>IF(ISBLANK(data!C62),#N/A,data!C62)</f>
        <v>0</v>
      </c>
      <c r="H62" s="1" t="e">
        <f>IF(ISBLANK(data!D62),#N/A,data!D62)</f>
        <v>#N/A</v>
      </c>
      <c r="I62" s="1" t="e">
        <f>IF(ISBLANK(data!E62),#N/A,data!E62)</f>
        <v>#N/A</v>
      </c>
    </row>
    <row r="63" spans="1:9" ht="14.5" customHeight="1" x14ac:dyDescent="0.2">
      <c r="A63" s="2" t="s">
        <v>7</v>
      </c>
      <c r="B63" s="2" t="s">
        <v>69</v>
      </c>
      <c r="C63" s="6">
        <v>3.1280000000000001</v>
      </c>
      <c r="D63" s="1">
        <v>2.5680000000000001</v>
      </c>
      <c r="E63" s="7">
        <v>1.2180685358255452</v>
      </c>
      <c r="F63" s="34" t="s">
        <v>1307</v>
      </c>
      <c r="G63" s="1">
        <f>IF(ISBLANK(data!C63),#N/A,data!C63)</f>
        <v>0</v>
      </c>
      <c r="H63" s="1" t="e">
        <f>IF(ISBLANK(data!D63),#N/A,data!D63)</f>
        <v>#N/A</v>
      </c>
      <c r="I63" s="1" t="e">
        <f>IF(ISBLANK(data!E63),#N/A,data!E63)</f>
        <v>#N/A</v>
      </c>
    </row>
    <row r="64" spans="1:9" ht="14.5" customHeight="1" x14ac:dyDescent="0.2">
      <c r="A64" s="2" t="s">
        <v>7</v>
      </c>
      <c r="B64" s="2" t="s">
        <v>70</v>
      </c>
      <c r="C64" s="6">
        <v>3.4152999999999998</v>
      </c>
      <c r="D64" s="1">
        <v>2.8647</v>
      </c>
      <c r="E64" s="7">
        <v>1.1922016266973854</v>
      </c>
      <c r="F64" s="34" t="s">
        <v>1307</v>
      </c>
      <c r="G64" s="1">
        <f>IF(ISBLANK(data!C64),#N/A,data!C64)</f>
        <v>0</v>
      </c>
      <c r="H64" s="1" t="e">
        <f>IF(ISBLANK(data!D64),#N/A,data!D64)</f>
        <v>#N/A</v>
      </c>
      <c r="I64" s="1" t="e">
        <f>IF(ISBLANK(data!E64),#N/A,data!E64)</f>
        <v>#N/A</v>
      </c>
    </row>
    <row r="65" spans="1:9" ht="14.5" customHeight="1" x14ac:dyDescent="0.2">
      <c r="A65" s="2" t="s">
        <v>7</v>
      </c>
      <c r="B65" s="2" t="s">
        <v>71</v>
      </c>
      <c r="C65" s="6">
        <v>3.194</v>
      </c>
      <c r="D65" s="1">
        <v>2.6814</v>
      </c>
      <c r="E65" s="7">
        <v>1.1911687924218692</v>
      </c>
      <c r="F65" s="34" t="s">
        <v>1307</v>
      </c>
      <c r="G65" s="1">
        <f>IF(ISBLANK(data!C65),#N/A,data!C65)</f>
        <v>0</v>
      </c>
      <c r="H65" s="1" t="e">
        <f>IF(ISBLANK(data!D65),#N/A,data!D65)</f>
        <v>#N/A</v>
      </c>
      <c r="I65" s="1" t="e">
        <f>IF(ISBLANK(data!E65),#N/A,data!E65)</f>
        <v>#N/A</v>
      </c>
    </row>
    <row r="66" spans="1:9" ht="14.5" customHeight="1" x14ac:dyDescent="0.2">
      <c r="A66" s="2" t="s">
        <v>7</v>
      </c>
      <c r="B66" s="2" t="s">
        <v>72</v>
      </c>
      <c r="C66" s="6">
        <v>2.9150499999999999</v>
      </c>
      <c r="D66" s="1">
        <v>2.4895999999999998</v>
      </c>
      <c r="E66" s="7">
        <v>1.170890906169666</v>
      </c>
      <c r="F66" s="34" t="s">
        <v>1307</v>
      </c>
      <c r="G66" s="1">
        <f>IF(ISBLANK(data!C66),#N/A,data!C66)</f>
        <v>8</v>
      </c>
      <c r="H66" s="1" t="e">
        <f>IF(ISBLANK(data!D66),#N/A,data!D66)</f>
        <v>#N/A</v>
      </c>
      <c r="I66" s="1" t="e">
        <f>IF(ISBLANK(data!E66),#N/A,data!E66)</f>
        <v>#N/A</v>
      </c>
    </row>
    <row r="67" spans="1:9" ht="14.5" customHeight="1" x14ac:dyDescent="0.2">
      <c r="A67" s="2" t="s">
        <v>7</v>
      </c>
      <c r="B67" s="2" t="s">
        <v>73</v>
      </c>
      <c r="C67" s="6">
        <v>3.3206000000000002</v>
      </c>
      <c r="D67" s="1">
        <v>2.8157000000000001</v>
      </c>
      <c r="E67" s="7">
        <v>1.17931597826473</v>
      </c>
      <c r="F67" s="34" t="s">
        <v>1307</v>
      </c>
      <c r="G67" s="1">
        <f>IF(ISBLANK(data!C67),#N/A,data!C67)</f>
        <v>0</v>
      </c>
      <c r="H67" s="1" t="e">
        <f>IF(ISBLANK(data!D67),#N/A,data!D67)</f>
        <v>#N/A</v>
      </c>
      <c r="I67" s="1" t="e">
        <f>IF(ISBLANK(data!E67),#N/A,data!E67)</f>
        <v>#N/A</v>
      </c>
    </row>
    <row r="68" spans="1:9" ht="14.5" customHeight="1" x14ac:dyDescent="0.2">
      <c r="A68" s="2" t="s">
        <v>7</v>
      </c>
      <c r="B68" s="2" t="s">
        <v>74</v>
      </c>
      <c r="C68" s="6">
        <v>2.9567000000000001</v>
      </c>
      <c r="D68" s="1">
        <v>2.5807000000000002</v>
      </c>
      <c r="E68" s="7">
        <v>1.1456969039407912</v>
      </c>
      <c r="F68" s="34" t="s">
        <v>1307</v>
      </c>
      <c r="G68" s="1" t="e">
        <f>IF(ISBLANK(data!C68),#N/A,data!C68)</f>
        <v>#N/A</v>
      </c>
      <c r="H68" s="1" t="e">
        <f>IF(ISBLANK(data!D68),#N/A,data!D68)</f>
        <v>#N/A</v>
      </c>
      <c r="I68" s="1" t="e">
        <f>IF(ISBLANK(data!E68),#N/A,data!E68)</f>
        <v>#N/A</v>
      </c>
    </row>
    <row r="69" spans="1:9" ht="14.5" customHeight="1" x14ac:dyDescent="0.2">
      <c r="A69" s="2" t="s">
        <v>7</v>
      </c>
      <c r="B69" s="2" t="s">
        <v>75</v>
      </c>
      <c r="C69" s="6">
        <v>3.1705999999999999</v>
      </c>
      <c r="D69" s="1">
        <v>2.8218000000000001</v>
      </c>
      <c r="E69" s="7">
        <v>1.1236090438727053</v>
      </c>
      <c r="F69" s="34" t="s">
        <v>1307</v>
      </c>
      <c r="G69" s="1" t="e">
        <f>IF(ISBLANK(data!C69),#N/A,data!C69)</f>
        <v>#N/A</v>
      </c>
      <c r="H69" s="1" t="e">
        <f>IF(ISBLANK(data!D69),#N/A,data!D69)</f>
        <v>#N/A</v>
      </c>
      <c r="I69" s="1" t="e">
        <f>IF(ISBLANK(data!E69),#N/A,data!E69)</f>
        <v>#N/A</v>
      </c>
    </row>
    <row r="70" spans="1:9" ht="14.5" customHeight="1" x14ac:dyDescent="0.2">
      <c r="A70" s="2" t="s">
        <v>7</v>
      </c>
      <c r="B70" s="2" t="s">
        <v>76</v>
      </c>
      <c r="C70" s="6">
        <v>3.2879999999999998</v>
      </c>
      <c r="D70" s="1">
        <v>2.8569</v>
      </c>
      <c r="E70" s="7">
        <v>1.1508978263152367</v>
      </c>
      <c r="F70" s="34" t="s">
        <v>1307</v>
      </c>
      <c r="G70" s="1" t="e">
        <f>IF(ISBLANK(data!C70),#N/A,data!C70)</f>
        <v>#N/A</v>
      </c>
      <c r="H70" s="1" t="e">
        <f>IF(ISBLANK(data!D70),#N/A,data!D70)</f>
        <v>#N/A</v>
      </c>
      <c r="I70" s="1" t="e">
        <f>IF(ISBLANK(data!E70),#N/A,data!E70)</f>
        <v>#N/A</v>
      </c>
    </row>
    <row r="71" spans="1:9" ht="14.5" customHeight="1" x14ac:dyDescent="0.2">
      <c r="A71" s="2" t="s">
        <v>7</v>
      </c>
      <c r="B71" s="2" t="s">
        <v>77</v>
      </c>
      <c r="C71" s="6">
        <v>2.9910000000000001</v>
      </c>
      <c r="D71" s="1">
        <v>2.419</v>
      </c>
      <c r="E71" s="7">
        <v>1.236461347664324</v>
      </c>
      <c r="F71" s="34" t="s">
        <v>1307</v>
      </c>
      <c r="G71" s="1" t="e">
        <f>IF(ISBLANK(data!C71),#N/A,data!C71)</f>
        <v>#N/A</v>
      </c>
      <c r="H71" s="1" t="e">
        <f>IF(ISBLANK(data!D71),#N/A,data!D71)</f>
        <v>#N/A</v>
      </c>
      <c r="I71" s="1" t="e">
        <f>IF(ISBLANK(data!E71),#N/A,data!E71)</f>
        <v>#N/A</v>
      </c>
    </row>
    <row r="72" spans="1:9" ht="14.5" customHeight="1" x14ac:dyDescent="0.2">
      <c r="A72" s="2" t="s">
        <v>7</v>
      </c>
      <c r="B72" s="2" t="s">
        <v>78</v>
      </c>
      <c r="C72" s="6">
        <v>3.1110000000000002</v>
      </c>
      <c r="D72" s="1">
        <v>2.5310000000000001</v>
      </c>
      <c r="E72" s="7">
        <v>1.2291584354010272</v>
      </c>
      <c r="F72" s="34" t="s">
        <v>1307</v>
      </c>
      <c r="G72" s="1" t="e">
        <f>IF(ISBLANK(data!C72),#N/A,data!C72)</f>
        <v>#N/A</v>
      </c>
      <c r="H72" s="1" t="e">
        <f>IF(ISBLANK(data!D72),#N/A,data!D72)</f>
        <v>#N/A</v>
      </c>
      <c r="I72" s="1" t="e">
        <f>IF(ISBLANK(data!E72),#N/A,data!E72)</f>
        <v>#N/A</v>
      </c>
    </row>
    <row r="73" spans="1:9" ht="14.5" customHeight="1" x14ac:dyDescent="0.2">
      <c r="A73" s="2" t="s">
        <v>7</v>
      </c>
      <c r="B73" s="2" t="s">
        <v>79</v>
      </c>
      <c r="C73" s="6">
        <v>3.1970000000000001</v>
      </c>
      <c r="D73" s="1">
        <v>2.6219999999999999</v>
      </c>
      <c r="E73" s="7">
        <v>1.2192982456140351</v>
      </c>
      <c r="F73" s="34" t="s">
        <v>1307</v>
      </c>
      <c r="G73" s="1" t="e">
        <f>IF(ISBLANK(data!C73),#N/A,data!C73)</f>
        <v>#N/A</v>
      </c>
      <c r="H73" s="1" t="e">
        <f>IF(ISBLANK(data!D73),#N/A,data!D73)</f>
        <v>#N/A</v>
      </c>
      <c r="I73" s="1" t="e">
        <f>IF(ISBLANK(data!E73),#N/A,data!E73)</f>
        <v>#N/A</v>
      </c>
    </row>
    <row r="74" spans="1:9" ht="14.5" customHeight="1" x14ac:dyDescent="0.2">
      <c r="A74" s="2" t="s">
        <v>7</v>
      </c>
      <c r="B74" s="2" t="s">
        <v>80</v>
      </c>
      <c r="C74" s="6">
        <v>2.8896999999999999</v>
      </c>
      <c r="D74" s="1">
        <v>2.3687</v>
      </c>
      <c r="E74" s="7">
        <v>1.219951872335036</v>
      </c>
      <c r="F74" s="34" t="s">
        <v>1307</v>
      </c>
      <c r="G74" s="1">
        <f>IF(ISBLANK(data!C74),#N/A,data!C74)</f>
        <v>8</v>
      </c>
      <c r="H74" s="1" t="e">
        <f>IF(ISBLANK(data!D74),#N/A,data!D74)</f>
        <v>#N/A</v>
      </c>
      <c r="I74" s="1" t="e">
        <f>IF(ISBLANK(data!E74),#N/A,data!E74)</f>
        <v>#N/A</v>
      </c>
    </row>
    <row r="75" spans="1:9" ht="14.5" customHeight="1" x14ac:dyDescent="0.2">
      <c r="A75" s="2" t="s">
        <v>7</v>
      </c>
      <c r="B75" s="2" t="s">
        <v>81</v>
      </c>
      <c r="C75" s="6">
        <v>2.9535999999999998</v>
      </c>
      <c r="D75" s="1">
        <v>2.5590000000000002</v>
      </c>
      <c r="E75" s="7">
        <v>1.1542008597108244</v>
      </c>
      <c r="F75" s="34" t="s">
        <v>1307</v>
      </c>
      <c r="G75" s="1" t="e">
        <f>IF(ISBLANK(data!C75),#N/A,data!C75)</f>
        <v>#N/A</v>
      </c>
      <c r="H75" s="1" t="e">
        <f>IF(ISBLANK(data!D75),#N/A,data!D75)</f>
        <v>#N/A</v>
      </c>
      <c r="I75" s="1" t="e">
        <f>IF(ISBLANK(data!E75),#N/A,data!E75)</f>
        <v>#N/A</v>
      </c>
    </row>
    <row r="76" spans="1:9" ht="14.5" customHeight="1" x14ac:dyDescent="0.2">
      <c r="A76" s="2" t="s">
        <v>7</v>
      </c>
      <c r="B76" s="2" t="s">
        <v>82</v>
      </c>
      <c r="C76" s="6">
        <v>2.9154</v>
      </c>
      <c r="D76" s="1">
        <v>2.5409999999999999</v>
      </c>
      <c r="E76" s="7">
        <v>1.1473435655253836</v>
      </c>
      <c r="F76" s="34" t="s">
        <v>1307</v>
      </c>
      <c r="G76" s="1" t="e">
        <f>IF(ISBLANK(data!C76),#N/A,data!C76)</f>
        <v>#N/A</v>
      </c>
      <c r="H76" s="1" t="e">
        <f>IF(ISBLANK(data!D76),#N/A,data!D76)</f>
        <v>#N/A</v>
      </c>
      <c r="I76" s="1" t="e">
        <f>IF(ISBLANK(data!E76),#N/A,data!E76)</f>
        <v>#N/A</v>
      </c>
    </row>
    <row r="77" spans="1:9" ht="14.5" customHeight="1" x14ac:dyDescent="0.2">
      <c r="A77" s="2" t="s">
        <v>7</v>
      </c>
      <c r="B77" s="2" t="s">
        <v>83</v>
      </c>
      <c r="C77" s="6">
        <v>2.9161000000000001</v>
      </c>
      <c r="D77" s="1">
        <v>2.5489999999999999</v>
      </c>
      <c r="E77" s="7">
        <v>1.1440172616712436</v>
      </c>
      <c r="F77" s="34" t="s">
        <v>1307</v>
      </c>
      <c r="G77" s="1" t="e">
        <f>IF(ISBLANK(data!C77),#N/A,data!C77)</f>
        <v>#N/A</v>
      </c>
      <c r="H77" s="1" t="e">
        <f>IF(ISBLANK(data!D77),#N/A,data!D77)</f>
        <v>#N/A</v>
      </c>
      <c r="I77" s="1" t="e">
        <f>IF(ISBLANK(data!E77),#N/A,data!E77)</f>
        <v>#N/A</v>
      </c>
    </row>
    <row r="78" spans="1:9" ht="14.5" customHeight="1" x14ac:dyDescent="0.2">
      <c r="A78" s="2" t="s">
        <v>7</v>
      </c>
      <c r="B78" s="2" t="s">
        <v>84</v>
      </c>
      <c r="C78" s="6">
        <v>2.8984000000000001</v>
      </c>
      <c r="D78" s="1">
        <v>2.5299999999999998</v>
      </c>
      <c r="E78" s="7">
        <v>1.145612648221344</v>
      </c>
      <c r="F78" s="34" t="s">
        <v>1307</v>
      </c>
      <c r="G78" s="1" t="e">
        <f>IF(ISBLANK(data!C78),#N/A,data!C78)</f>
        <v>#N/A</v>
      </c>
      <c r="H78" s="1" t="e">
        <f>IF(ISBLANK(data!D78),#N/A,data!D78)</f>
        <v>#N/A</v>
      </c>
      <c r="I78" s="1" t="e">
        <f>IF(ISBLANK(data!E78),#N/A,data!E78)</f>
        <v>#N/A</v>
      </c>
    </row>
    <row r="79" spans="1:9" ht="14.5" customHeight="1" x14ac:dyDescent="0.2">
      <c r="A79" s="2" t="s">
        <v>7</v>
      </c>
      <c r="B79" s="2" t="s">
        <v>85</v>
      </c>
      <c r="C79" s="6">
        <v>3.2639999999999998</v>
      </c>
      <c r="D79" s="1">
        <v>2.68</v>
      </c>
      <c r="E79" s="7">
        <v>1.2179104477611939</v>
      </c>
      <c r="F79" s="34" t="s">
        <v>1307</v>
      </c>
      <c r="G79" s="1">
        <f>IF(ISBLANK(data!C79),#N/A,data!C79)</f>
        <v>0</v>
      </c>
      <c r="H79" s="1" t="e">
        <f>IF(ISBLANK(data!D79),#N/A,data!D79)</f>
        <v>#N/A</v>
      </c>
      <c r="I79" s="1" t="e">
        <f>IF(ISBLANK(data!E79),#N/A,data!E79)</f>
        <v>#N/A</v>
      </c>
    </row>
    <row r="80" spans="1:9" ht="14.5" customHeight="1" x14ac:dyDescent="0.2">
      <c r="A80" s="2" t="s">
        <v>7</v>
      </c>
      <c r="B80" s="2" t="s">
        <v>86</v>
      </c>
      <c r="C80" s="25">
        <v>3.0102000000000002</v>
      </c>
      <c r="D80" s="1">
        <v>2.6520000000000001</v>
      </c>
      <c r="E80" s="7">
        <v>1.1350678733031674</v>
      </c>
      <c r="F80" s="34" t="s">
        <v>1307</v>
      </c>
      <c r="G80" s="1" t="e">
        <f>IF(ISBLANK(data!C80),#N/A,data!C80)</f>
        <v>#N/A</v>
      </c>
      <c r="H80" s="1" t="e">
        <f>IF(ISBLANK(data!D80),#N/A,data!D80)</f>
        <v>#N/A</v>
      </c>
      <c r="I80" s="1" t="e">
        <f>IF(ISBLANK(data!E80),#N/A,data!E80)</f>
        <v>#N/A</v>
      </c>
    </row>
    <row r="81" spans="1:9" ht="14.5" customHeight="1" x14ac:dyDescent="0.2">
      <c r="A81" s="2" t="s">
        <v>7</v>
      </c>
      <c r="B81" s="2" t="s">
        <v>87</v>
      </c>
      <c r="C81" s="6">
        <v>2.9762</v>
      </c>
      <c r="D81" s="1">
        <v>2.6392000000000002</v>
      </c>
      <c r="E81" s="7">
        <v>1.1276902091542891</v>
      </c>
      <c r="F81" s="34" t="s">
        <v>1307</v>
      </c>
      <c r="G81" s="1" t="e">
        <f>IF(ISBLANK(data!C81),#N/A,data!C81)</f>
        <v>#N/A</v>
      </c>
      <c r="H81" s="1" t="e">
        <f>IF(ISBLANK(data!D81),#N/A,data!D81)</f>
        <v>#N/A</v>
      </c>
      <c r="I81" s="1" t="e">
        <f>IF(ISBLANK(data!E81),#N/A,data!E81)</f>
        <v>#N/A</v>
      </c>
    </row>
    <row r="82" spans="1:9" ht="14.5" customHeight="1" x14ac:dyDescent="0.2">
      <c r="A82" s="2" t="s">
        <v>7</v>
      </c>
      <c r="B82" s="2" t="s">
        <v>88</v>
      </c>
      <c r="C82" s="6">
        <v>2.9634999999999998</v>
      </c>
      <c r="D82" s="1">
        <v>2.6429999999999998</v>
      </c>
      <c r="E82" s="7">
        <v>1.1212637154748393</v>
      </c>
      <c r="F82" s="34" t="s">
        <v>1307</v>
      </c>
      <c r="G82" s="1" t="e">
        <f>IF(ISBLANK(data!C82),#N/A,data!C82)</f>
        <v>#N/A</v>
      </c>
      <c r="H82" s="1" t="e">
        <f>IF(ISBLANK(data!D82),#N/A,data!D82)</f>
        <v>#N/A</v>
      </c>
      <c r="I82" s="1" t="e">
        <f>IF(ISBLANK(data!E82),#N/A,data!E82)</f>
        <v>#N/A</v>
      </c>
    </row>
    <row r="83" spans="1:9" ht="14.5" customHeight="1" x14ac:dyDescent="0.2">
      <c r="A83" s="2" t="s">
        <v>7</v>
      </c>
      <c r="B83" s="2" t="s">
        <v>89</v>
      </c>
      <c r="C83" s="6">
        <v>2.9542999999999999</v>
      </c>
      <c r="D83" s="1">
        <v>2.645</v>
      </c>
      <c r="E83" s="7">
        <v>1.116937618147448</v>
      </c>
      <c r="F83" s="34" t="s">
        <v>1307</v>
      </c>
      <c r="G83" s="1" t="e">
        <f>IF(ISBLANK(data!C83),#N/A,data!C83)</f>
        <v>#N/A</v>
      </c>
      <c r="H83" s="1" t="e">
        <f>IF(ISBLANK(data!D83),#N/A,data!D83)</f>
        <v>#N/A</v>
      </c>
      <c r="I83" s="1" t="e">
        <f>IF(ISBLANK(data!E83),#N/A,data!E83)</f>
        <v>#N/A</v>
      </c>
    </row>
    <row r="84" spans="1:9" ht="14.5" customHeight="1" x14ac:dyDescent="0.2">
      <c r="A84" s="2" t="s">
        <v>7</v>
      </c>
      <c r="B84" s="2" t="s">
        <v>90</v>
      </c>
      <c r="C84" s="25">
        <v>2.8530000000000002</v>
      </c>
      <c r="D84" s="1">
        <v>2.29</v>
      </c>
      <c r="E84" s="7">
        <v>1.2458515283842795</v>
      </c>
      <c r="F84" s="34" t="s">
        <v>1307</v>
      </c>
      <c r="G84" s="1" t="e">
        <f>IF(ISBLANK(data!C84),#N/A,data!C84)</f>
        <v>#N/A</v>
      </c>
      <c r="H84" s="1" t="e">
        <f>IF(ISBLANK(data!D84),#N/A,data!D84)</f>
        <v>#N/A</v>
      </c>
      <c r="I84" s="1" t="e">
        <f>IF(ISBLANK(data!E84),#N/A,data!E84)</f>
        <v>#N/A</v>
      </c>
    </row>
    <row r="85" spans="1:9" ht="14.5" customHeight="1" x14ac:dyDescent="0.2">
      <c r="A85" s="2" t="s">
        <v>7</v>
      </c>
      <c r="B85" s="2" t="s">
        <v>91</v>
      </c>
      <c r="C85" s="6">
        <v>2.8090000000000002</v>
      </c>
      <c r="D85" s="1">
        <v>2.371</v>
      </c>
      <c r="E85" s="7">
        <v>1.184732180514551</v>
      </c>
      <c r="F85" s="34" t="s">
        <v>1307</v>
      </c>
      <c r="G85" s="1" t="e">
        <f>IF(ISBLANK(data!C85),#N/A,data!C85)</f>
        <v>#N/A</v>
      </c>
      <c r="H85" s="1" t="e">
        <f>IF(ISBLANK(data!D85),#N/A,data!D85)</f>
        <v>#N/A</v>
      </c>
      <c r="I85" s="1" t="e">
        <f>IF(ISBLANK(data!E85),#N/A,data!E85)</f>
        <v>#N/A</v>
      </c>
    </row>
    <row r="86" spans="1:9" ht="14.5" customHeight="1" x14ac:dyDescent="0.2">
      <c r="A86" s="2" t="s">
        <v>7</v>
      </c>
      <c r="B86" s="2" t="s">
        <v>92</v>
      </c>
      <c r="C86" s="6">
        <v>2.9112</v>
      </c>
      <c r="D86" s="1">
        <v>2.3866000000000001</v>
      </c>
      <c r="E86" s="7">
        <v>1.2198106092348948</v>
      </c>
      <c r="F86" s="34" t="s">
        <v>1307</v>
      </c>
      <c r="G86" s="1">
        <f>IF(ISBLANK(data!C86),#N/A,data!C86)</f>
        <v>8</v>
      </c>
      <c r="H86" s="1" t="e">
        <f>IF(ISBLANK(data!D86),#N/A,data!D86)</f>
        <v>#N/A</v>
      </c>
      <c r="I86" s="1" t="e">
        <f>IF(ISBLANK(data!E86),#N/A,data!E86)</f>
        <v>#N/A</v>
      </c>
    </row>
    <row r="87" spans="1:9" ht="14.5" customHeight="1" x14ac:dyDescent="0.2">
      <c r="A87" s="2" t="s">
        <v>7</v>
      </c>
      <c r="B87" s="2" t="s">
        <v>93</v>
      </c>
      <c r="C87" s="6">
        <v>2.93302</v>
      </c>
      <c r="D87" s="1">
        <v>2.3931</v>
      </c>
      <c r="E87" s="7">
        <v>1.2256153106848857</v>
      </c>
      <c r="F87" s="34" t="s">
        <v>1307</v>
      </c>
      <c r="G87" s="1">
        <f>IF(ISBLANK(data!C87),#N/A,data!C87)</f>
        <v>8</v>
      </c>
      <c r="H87" s="1" t="e">
        <f>IF(ISBLANK(data!D87),#N/A,data!D87)</f>
        <v>#N/A</v>
      </c>
      <c r="I87" s="1" t="e">
        <f>IF(ISBLANK(data!E87),#N/A,data!E87)</f>
        <v>#N/A</v>
      </c>
    </row>
    <row r="88" spans="1:9" ht="14.5" customHeight="1" x14ac:dyDescent="0.2">
      <c r="A88" s="2" t="s">
        <v>7</v>
      </c>
      <c r="B88" s="2" t="s">
        <v>94</v>
      </c>
      <c r="C88" s="6">
        <v>2.8397000000000001</v>
      </c>
      <c r="D88" s="1">
        <v>2.5499999999999998</v>
      </c>
      <c r="E88" s="7">
        <v>1.1136078431372549</v>
      </c>
      <c r="F88" s="34" t="s">
        <v>1307</v>
      </c>
      <c r="G88" s="1" t="e">
        <f>IF(ISBLANK(data!C88),#N/A,data!C88)</f>
        <v>#N/A</v>
      </c>
      <c r="H88" s="1" t="e">
        <f>IF(ISBLANK(data!D88),#N/A,data!D88)</f>
        <v>#N/A</v>
      </c>
      <c r="I88" s="1" t="e">
        <f>IF(ISBLANK(data!E88),#N/A,data!E88)</f>
        <v>#N/A</v>
      </c>
    </row>
    <row r="89" spans="1:9" ht="14.5" customHeight="1" x14ac:dyDescent="0.2">
      <c r="A89" s="2" t="s">
        <v>7</v>
      </c>
      <c r="B89" s="2" t="s">
        <v>95</v>
      </c>
      <c r="C89" s="25">
        <v>2.8719999999999999</v>
      </c>
      <c r="D89" s="1">
        <v>2.3694999999999999</v>
      </c>
      <c r="E89" s="7">
        <v>1.2120700569740452</v>
      </c>
      <c r="F89" s="34" t="s">
        <v>1307</v>
      </c>
      <c r="G89" s="1" t="e">
        <f>IF(ISBLANK(data!C89),#N/A,data!C89)</f>
        <v>#N/A</v>
      </c>
      <c r="H89" s="1" t="e">
        <f>IF(ISBLANK(data!D89),#N/A,data!D89)</f>
        <v>#N/A</v>
      </c>
      <c r="I89" s="1" t="e">
        <f>IF(ISBLANK(data!E89),#N/A,data!E89)</f>
        <v>#N/A</v>
      </c>
    </row>
    <row r="90" spans="1:9" ht="14.5" customHeight="1" x14ac:dyDescent="0.2">
      <c r="A90" s="2" t="s">
        <v>7</v>
      </c>
      <c r="B90" s="2" t="s">
        <v>96</v>
      </c>
      <c r="C90" s="25">
        <v>2.8708499999999999</v>
      </c>
      <c r="D90" s="1">
        <v>2.3762099999999999</v>
      </c>
      <c r="E90" s="7">
        <v>1.2081634198997564</v>
      </c>
      <c r="F90" s="34" t="s">
        <v>1307</v>
      </c>
      <c r="G90" s="1" t="e">
        <f>IF(ISBLANK(data!C90),#N/A,data!C90)</f>
        <v>#N/A</v>
      </c>
      <c r="H90" s="1" t="e">
        <f>IF(ISBLANK(data!D90),#N/A,data!D90)</f>
        <v>#N/A</v>
      </c>
      <c r="I90" s="1" t="e">
        <f>IF(ISBLANK(data!E90),#N/A,data!E90)</f>
        <v>#N/A</v>
      </c>
    </row>
    <row r="91" spans="1:9" ht="14.5" customHeight="1" x14ac:dyDescent="0.2">
      <c r="A91" s="2" t="s">
        <v>7</v>
      </c>
      <c r="B91" s="2" t="s">
        <v>97</v>
      </c>
      <c r="C91" s="6">
        <v>2.9655999999999998</v>
      </c>
      <c r="D91" s="1">
        <v>2.4135</v>
      </c>
      <c r="E91" s="7">
        <v>1.2287549202403147</v>
      </c>
      <c r="F91" s="34" t="s">
        <v>1307</v>
      </c>
      <c r="G91" s="1" t="e">
        <f>IF(ISBLANK(data!C91),#N/A,data!C91)</f>
        <v>#N/A</v>
      </c>
      <c r="H91" s="1" t="e">
        <f>IF(ISBLANK(data!D91),#N/A,data!D91)</f>
        <v>#N/A</v>
      </c>
      <c r="I91" s="1" t="e">
        <f>IF(ISBLANK(data!E91),#N/A,data!E91)</f>
        <v>#N/A</v>
      </c>
    </row>
    <row r="92" spans="1:9" ht="14.5" customHeight="1" x14ac:dyDescent="0.2">
      <c r="A92" s="2" t="s">
        <v>7</v>
      </c>
      <c r="B92" s="2" t="s">
        <v>98</v>
      </c>
      <c r="C92" s="6">
        <v>2.9274</v>
      </c>
      <c r="D92" s="1">
        <v>2.4390000000000001</v>
      </c>
      <c r="E92" s="7">
        <v>1.2002460024600246</v>
      </c>
      <c r="F92" s="34" t="s">
        <v>1307</v>
      </c>
      <c r="G92" s="1" t="e">
        <f>IF(ISBLANK(data!C92),#N/A,data!C92)</f>
        <v>#N/A</v>
      </c>
      <c r="H92" s="1" t="e">
        <f>IF(ISBLANK(data!D92),#N/A,data!D92)</f>
        <v>#N/A</v>
      </c>
      <c r="I92" s="1" t="e">
        <f>IF(ISBLANK(data!E92),#N/A,data!E92)</f>
        <v>#N/A</v>
      </c>
    </row>
    <row r="93" spans="1:9" ht="14.5" customHeight="1" x14ac:dyDescent="0.2">
      <c r="A93" s="2" t="s">
        <v>7</v>
      </c>
      <c r="B93" s="2" t="s">
        <v>99</v>
      </c>
      <c r="C93" s="6">
        <v>3.0434000000000001</v>
      </c>
      <c r="D93" s="1">
        <v>2.508</v>
      </c>
      <c r="E93" s="7">
        <v>1.2134768740031898</v>
      </c>
      <c r="F93" s="34" t="s">
        <v>1307</v>
      </c>
      <c r="G93" s="1" t="e">
        <f>IF(ISBLANK(data!C93),#N/A,data!C93)</f>
        <v>#N/A</v>
      </c>
      <c r="H93" s="1" t="e">
        <f>IF(ISBLANK(data!D93),#N/A,data!D93)</f>
        <v>#N/A</v>
      </c>
      <c r="I93" s="1" t="e">
        <f>IF(ISBLANK(data!E93),#N/A,data!E93)</f>
        <v>#N/A</v>
      </c>
    </row>
    <row r="94" spans="1:9" ht="14.5" customHeight="1" x14ac:dyDescent="0.2">
      <c r="A94" s="2" t="s">
        <v>7</v>
      </c>
      <c r="B94" s="2" t="s">
        <v>100</v>
      </c>
      <c r="C94" s="6">
        <v>3.0228999999999999</v>
      </c>
      <c r="D94" s="1">
        <v>2.5089999999999999</v>
      </c>
      <c r="E94" s="7">
        <v>1.2048226385013949</v>
      </c>
      <c r="F94" s="34" t="s">
        <v>1307</v>
      </c>
      <c r="G94" s="1" t="e">
        <f>IF(ISBLANK(data!C94),#N/A,data!C94)</f>
        <v>#N/A</v>
      </c>
      <c r="H94" s="1" t="e">
        <f>IF(ISBLANK(data!D94),#N/A,data!D94)</f>
        <v>#N/A</v>
      </c>
      <c r="I94" s="1" t="e">
        <f>IF(ISBLANK(data!E94),#N/A,data!E94)</f>
        <v>#N/A</v>
      </c>
    </row>
    <row r="95" spans="1:9" ht="14.5" customHeight="1" x14ac:dyDescent="0.2">
      <c r="A95" s="2" t="s">
        <v>7</v>
      </c>
      <c r="B95" s="2" t="s">
        <v>101</v>
      </c>
      <c r="C95" s="6">
        <v>2.8736999999999999</v>
      </c>
      <c r="D95" s="1">
        <v>2.7227999999999999</v>
      </c>
      <c r="E95" s="7">
        <v>1.0554208902600264</v>
      </c>
      <c r="F95" s="34" t="s">
        <v>1307</v>
      </c>
      <c r="G95" s="1" t="e">
        <f>IF(ISBLANK(data!C95),#N/A,data!C95)</f>
        <v>#N/A</v>
      </c>
      <c r="H95" s="1">
        <f>IF(ISBLANK(data!D95),#N/A,data!D95)</f>
        <v>3</v>
      </c>
      <c r="I95" s="1" t="e">
        <f>IF(ISBLANK(data!E95),#N/A,data!E95)</f>
        <v>#N/A</v>
      </c>
    </row>
    <row r="96" spans="1:9" ht="14.5" customHeight="1" x14ac:dyDescent="0.2">
      <c r="A96" s="2" t="s">
        <v>7</v>
      </c>
      <c r="B96" s="2" t="s">
        <v>102</v>
      </c>
      <c r="C96" s="6">
        <v>3.4026000000000001</v>
      </c>
      <c r="D96" s="1">
        <v>2.9119999999999999</v>
      </c>
      <c r="E96" s="7">
        <v>1.1684752747252747</v>
      </c>
      <c r="F96" s="34" t="s">
        <v>1307</v>
      </c>
      <c r="G96" s="1">
        <f>IF(ISBLANK(data!C96),#N/A,data!C96)</f>
        <v>0</v>
      </c>
      <c r="H96" s="1" t="e">
        <f>IF(ISBLANK(data!D96),#N/A,data!D96)</f>
        <v>#N/A</v>
      </c>
      <c r="I96" s="1" t="e">
        <f>IF(ISBLANK(data!E96),#N/A,data!E96)</f>
        <v>#N/A</v>
      </c>
    </row>
    <row r="97" spans="1:9" ht="14.5" customHeight="1" x14ac:dyDescent="0.2">
      <c r="A97" s="2" t="s">
        <v>7</v>
      </c>
      <c r="B97" s="2" t="s">
        <v>103</v>
      </c>
      <c r="C97" s="6">
        <v>3.3466999999999998</v>
      </c>
      <c r="D97" s="1">
        <v>2.8054000000000001</v>
      </c>
      <c r="E97" s="7">
        <v>1.1929493120410635</v>
      </c>
      <c r="F97" s="34" t="s">
        <v>1307</v>
      </c>
      <c r="G97" s="1" t="e">
        <f>IF(ISBLANK(data!C97),#N/A,data!C97)</f>
        <v>#N/A</v>
      </c>
      <c r="H97" s="1" t="e">
        <f>IF(ISBLANK(data!D97),#N/A,data!D97)</f>
        <v>#N/A</v>
      </c>
      <c r="I97" s="1" t="e">
        <f>IF(ISBLANK(data!E97),#N/A,data!E97)</f>
        <v>#N/A</v>
      </c>
    </row>
    <row r="98" spans="1:9" ht="14.5" customHeight="1" x14ac:dyDescent="0.2">
      <c r="A98" s="2" t="s">
        <v>7</v>
      </c>
      <c r="B98" s="2" t="s">
        <v>104</v>
      </c>
      <c r="C98" s="6">
        <v>3.3774000000000002</v>
      </c>
      <c r="D98" s="1">
        <v>2.8849999999999998</v>
      </c>
      <c r="E98" s="7">
        <v>1.170675909878683</v>
      </c>
      <c r="F98" s="34" t="s">
        <v>1307</v>
      </c>
      <c r="G98" s="1" t="e">
        <f>IF(ISBLANK(data!C98),#N/A,data!C98)</f>
        <v>#N/A</v>
      </c>
      <c r="H98" s="1" t="e">
        <f>IF(ISBLANK(data!D98),#N/A,data!D98)</f>
        <v>#N/A</v>
      </c>
      <c r="I98" s="1" t="e">
        <f>IF(ISBLANK(data!E98),#N/A,data!E98)</f>
        <v>#N/A</v>
      </c>
    </row>
    <row r="99" spans="1:9" ht="14.5" customHeight="1" x14ac:dyDescent="0.2">
      <c r="A99" s="2" t="s">
        <v>7</v>
      </c>
      <c r="B99" s="2" t="s">
        <v>105</v>
      </c>
      <c r="C99" s="6">
        <v>3.26</v>
      </c>
      <c r="D99" s="1">
        <v>2.8180000000000001</v>
      </c>
      <c r="E99" s="7">
        <v>1.1568488289567067</v>
      </c>
      <c r="F99" s="34" t="s">
        <v>1307</v>
      </c>
      <c r="G99" s="1">
        <f>IF(ISBLANK(data!C99),#N/A,data!C99)</f>
        <v>0</v>
      </c>
      <c r="H99" s="1" t="e">
        <f>IF(ISBLANK(data!D99),#N/A,data!D99)</f>
        <v>#N/A</v>
      </c>
      <c r="I99" s="1" t="e">
        <f>IF(ISBLANK(data!E99),#N/A,data!E99)</f>
        <v>#N/A</v>
      </c>
    </row>
    <row r="100" spans="1:9" ht="14.5" customHeight="1" x14ac:dyDescent="0.2">
      <c r="A100" s="2" t="s">
        <v>7</v>
      </c>
      <c r="B100" s="2" t="s">
        <v>106</v>
      </c>
      <c r="C100" s="6">
        <v>3.2810000000000001</v>
      </c>
      <c r="D100" s="1">
        <v>2.8319999999999999</v>
      </c>
      <c r="E100" s="7">
        <v>1.1585451977401131</v>
      </c>
      <c r="F100" s="34" t="s">
        <v>1307</v>
      </c>
      <c r="G100" s="1">
        <f>IF(ISBLANK(data!C100),#N/A,data!C100)</f>
        <v>0</v>
      </c>
      <c r="H100" s="1" t="e">
        <f>IF(ISBLANK(data!D100),#N/A,data!D100)</f>
        <v>#N/A</v>
      </c>
      <c r="I100" s="1" t="e">
        <f>IF(ISBLANK(data!E100),#N/A,data!E100)</f>
        <v>#N/A</v>
      </c>
    </row>
    <row r="101" spans="1:9" ht="14.5" customHeight="1" x14ac:dyDescent="0.2">
      <c r="A101" s="2" t="s">
        <v>7</v>
      </c>
      <c r="B101" s="2" t="s">
        <v>107</v>
      </c>
      <c r="C101" s="6">
        <v>2.6637</v>
      </c>
      <c r="D101" s="1">
        <v>2.4531999999999998</v>
      </c>
      <c r="E101" s="7">
        <v>1.0858062938203163</v>
      </c>
      <c r="F101" s="34" t="s">
        <v>1307</v>
      </c>
      <c r="G101" s="1">
        <f>IF(ISBLANK(data!C101),#N/A,data!C101)</f>
        <v>8</v>
      </c>
      <c r="H101" s="1" t="e">
        <f>IF(ISBLANK(data!D101),#N/A,data!D101)</f>
        <v>#N/A</v>
      </c>
      <c r="I101" s="1" t="e">
        <f>IF(ISBLANK(data!E101),#N/A,data!E101)</f>
        <v>#N/A</v>
      </c>
    </row>
    <row r="102" spans="1:9" ht="14.5" customHeight="1" x14ac:dyDescent="0.2">
      <c r="A102" s="2" t="s">
        <v>7</v>
      </c>
      <c r="B102" s="2" t="s">
        <v>108</v>
      </c>
      <c r="C102" s="6">
        <v>2.5421999999999998</v>
      </c>
      <c r="D102" s="1">
        <v>2.38</v>
      </c>
      <c r="E102" s="7">
        <v>1.0681512605042016</v>
      </c>
      <c r="F102" s="34" t="s">
        <v>1307</v>
      </c>
      <c r="G102" s="1" t="e">
        <f>IF(ISBLANK(data!C102),#N/A,data!C102)</f>
        <v>#N/A</v>
      </c>
      <c r="H102" s="1" t="e">
        <f>IF(ISBLANK(data!D102),#N/A,data!D102)</f>
        <v>#N/A</v>
      </c>
      <c r="I102" s="1" t="e">
        <f>IF(ISBLANK(data!E102),#N/A,data!E102)</f>
        <v>#N/A</v>
      </c>
    </row>
    <row r="103" spans="1:9" ht="14.5" customHeight="1" x14ac:dyDescent="0.2">
      <c r="A103" s="2" t="s">
        <v>7</v>
      </c>
      <c r="B103" s="2" t="s">
        <v>109</v>
      </c>
      <c r="C103" s="6">
        <v>2.7530000000000001</v>
      </c>
      <c r="D103" s="1">
        <v>2.2469999999999999</v>
      </c>
      <c r="E103" s="7">
        <v>1.2251891410769917</v>
      </c>
      <c r="F103" s="34" t="s">
        <v>1307</v>
      </c>
      <c r="G103" s="1">
        <f>IF(ISBLANK(data!C103),#N/A,data!C103)</f>
        <v>8</v>
      </c>
      <c r="H103" s="1" t="e">
        <f>IF(ISBLANK(data!D103),#N/A,data!D103)</f>
        <v>#N/A</v>
      </c>
      <c r="I103" s="1" t="e">
        <f>IF(ISBLANK(data!E103),#N/A,data!E103)</f>
        <v>#N/A</v>
      </c>
    </row>
    <row r="104" spans="1:9" ht="14.5" customHeight="1" x14ac:dyDescent="0.2">
      <c r="A104" s="2" t="s">
        <v>7</v>
      </c>
      <c r="B104" s="2" t="s">
        <v>110</v>
      </c>
      <c r="C104" s="6">
        <v>2.8129</v>
      </c>
      <c r="D104" s="1">
        <v>2.35</v>
      </c>
      <c r="E104" s="7">
        <v>1.1969787234042553</v>
      </c>
      <c r="F104" s="34" t="s">
        <v>1307</v>
      </c>
      <c r="G104" s="1" t="e">
        <f>IF(ISBLANK(data!C104),#N/A,data!C104)</f>
        <v>#N/A</v>
      </c>
      <c r="H104" s="1" t="e">
        <f>IF(ISBLANK(data!D104),#N/A,data!D104)</f>
        <v>#N/A</v>
      </c>
      <c r="I104" s="1" t="e">
        <f>IF(ISBLANK(data!E104),#N/A,data!E104)</f>
        <v>#N/A</v>
      </c>
    </row>
    <row r="105" spans="1:9" ht="14.5" customHeight="1" x14ac:dyDescent="0.2">
      <c r="A105" s="2" t="s">
        <v>7</v>
      </c>
      <c r="B105" s="2" t="s">
        <v>111</v>
      </c>
      <c r="C105" s="6">
        <v>2.8610000000000002</v>
      </c>
      <c r="D105" s="1">
        <v>2.75</v>
      </c>
      <c r="E105" s="7">
        <v>1.0403636363636364</v>
      </c>
      <c r="F105" s="34" t="s">
        <v>1307</v>
      </c>
      <c r="G105" s="1" t="e">
        <f>IF(ISBLANK(data!C105),#N/A,data!C105)</f>
        <v>#N/A</v>
      </c>
      <c r="H105" s="1">
        <f>IF(ISBLANK(data!D105),#N/A,data!D105)</f>
        <v>3</v>
      </c>
      <c r="I105" s="1" t="e">
        <f>IF(ISBLANK(data!E105),#N/A,data!E105)</f>
        <v>#N/A</v>
      </c>
    </row>
    <row r="106" spans="1:9" ht="14.5" customHeight="1" x14ac:dyDescent="0.2">
      <c r="A106" s="2" t="s">
        <v>7</v>
      </c>
      <c r="B106" s="2" t="s">
        <v>112</v>
      </c>
      <c r="C106" s="6">
        <v>2.8439999999999999</v>
      </c>
      <c r="D106" s="1">
        <v>2.73</v>
      </c>
      <c r="E106" s="7">
        <v>1.0417582417582416</v>
      </c>
      <c r="F106" s="34" t="s">
        <v>1307</v>
      </c>
      <c r="G106" s="1" t="e">
        <f>IF(ISBLANK(data!C106),#N/A,data!C106)</f>
        <v>#N/A</v>
      </c>
      <c r="H106" s="1">
        <f>IF(ISBLANK(data!D106),#N/A,data!D106)</f>
        <v>3</v>
      </c>
      <c r="I106" s="1" t="e">
        <f>IF(ISBLANK(data!E106),#N/A,data!E106)</f>
        <v>#N/A</v>
      </c>
    </row>
    <row r="107" spans="1:9" ht="14.5" customHeight="1" x14ac:dyDescent="0.2">
      <c r="A107" s="2" t="s">
        <v>7</v>
      </c>
      <c r="B107" s="2" t="s">
        <v>113</v>
      </c>
      <c r="C107" s="6">
        <v>2.8892000000000002</v>
      </c>
      <c r="D107" s="1">
        <v>2.3633000000000002</v>
      </c>
      <c r="E107" s="7">
        <v>1.2225278212668726</v>
      </c>
      <c r="F107" s="34" t="s">
        <v>1477</v>
      </c>
      <c r="G107" s="1" t="e">
        <f>IF(ISBLANK(data!C107),#N/A,data!C107)</f>
        <v>#N/A</v>
      </c>
      <c r="H107" s="1" t="e">
        <f>IF(ISBLANK(data!D107),#N/A,data!D107)</f>
        <v>#N/A</v>
      </c>
      <c r="I107" s="1" t="e">
        <f>IF(ISBLANK(data!E107),#N/A,data!E107)</f>
        <v>#N/A</v>
      </c>
    </row>
    <row r="108" spans="1:9" ht="14.5" customHeight="1" x14ac:dyDescent="0.2">
      <c r="A108" s="2" t="s">
        <v>7</v>
      </c>
      <c r="B108" s="2" t="s">
        <v>114</v>
      </c>
      <c r="C108" s="6">
        <v>3.2732000000000001</v>
      </c>
      <c r="D108" s="1">
        <v>2.8090000000000002</v>
      </c>
      <c r="E108" s="7">
        <v>1.1652545389818441</v>
      </c>
      <c r="F108" s="34" t="s">
        <v>1307</v>
      </c>
      <c r="G108" s="1" t="e">
        <f>IF(ISBLANK(data!C108),#N/A,data!C108)</f>
        <v>#N/A</v>
      </c>
      <c r="H108" s="1">
        <f>IF(ISBLANK(data!D108),#N/A,data!D108)</f>
        <v>5</v>
      </c>
      <c r="I108" s="1" t="e">
        <f>IF(ISBLANK(data!E108),#N/A,data!E108)</f>
        <v>#N/A</v>
      </c>
    </row>
    <row r="109" spans="1:9" ht="14.5" customHeight="1" x14ac:dyDescent="0.2">
      <c r="A109" s="2" t="s">
        <v>7</v>
      </c>
      <c r="B109" s="2" t="s">
        <v>115</v>
      </c>
      <c r="C109" s="6">
        <v>3.0055999999999998</v>
      </c>
      <c r="D109" s="1">
        <v>2.5219999999999998</v>
      </c>
      <c r="E109" s="7">
        <v>1.1917525773195876</v>
      </c>
      <c r="F109" s="34" t="s">
        <v>1307</v>
      </c>
      <c r="G109" s="1" t="e">
        <f>IF(ISBLANK(data!C109),#N/A,data!C109)</f>
        <v>#N/A</v>
      </c>
      <c r="H109" s="1">
        <f>IF(ISBLANK(data!D109),#N/A,data!D109)</f>
        <v>5</v>
      </c>
      <c r="I109" s="1" t="e">
        <f>IF(ISBLANK(data!E109),#N/A,data!E109)</f>
        <v>#N/A</v>
      </c>
    </row>
    <row r="110" spans="1:9" ht="14.5" customHeight="1" x14ac:dyDescent="0.2">
      <c r="A110" s="2" t="s">
        <v>7</v>
      </c>
      <c r="B110" s="2" t="s">
        <v>116</v>
      </c>
      <c r="C110" s="6">
        <v>3.0377000000000001</v>
      </c>
      <c r="D110" s="1">
        <v>2.5691999999999999</v>
      </c>
      <c r="E110" s="7">
        <v>1.1823524832632726</v>
      </c>
      <c r="F110" s="34" t="s">
        <v>1307</v>
      </c>
      <c r="G110" s="1" t="e">
        <f>IF(ISBLANK(data!C110),#N/A,data!C110)</f>
        <v>#N/A</v>
      </c>
      <c r="H110" s="1">
        <f>IF(ISBLANK(data!D110),#N/A,data!D110)</f>
        <v>5</v>
      </c>
      <c r="I110" s="1" t="e">
        <f>IF(ISBLANK(data!E110),#N/A,data!E110)</f>
        <v>#N/A</v>
      </c>
    </row>
    <row r="111" spans="1:9" ht="14.5" customHeight="1" x14ac:dyDescent="0.2">
      <c r="A111" s="2" t="s">
        <v>7</v>
      </c>
      <c r="B111" s="2" t="s">
        <v>117</v>
      </c>
      <c r="C111" s="6">
        <v>3.13</v>
      </c>
      <c r="D111" s="1">
        <v>2.7160000000000002</v>
      </c>
      <c r="E111" s="7">
        <v>1.1524300441826214</v>
      </c>
      <c r="F111" s="34" t="s">
        <v>1307</v>
      </c>
      <c r="G111" s="1" t="e">
        <f>IF(ISBLANK(data!C111),#N/A,data!C111)</f>
        <v>#N/A</v>
      </c>
      <c r="H111" s="1">
        <f>IF(ISBLANK(data!D111),#N/A,data!D111)</f>
        <v>5</v>
      </c>
      <c r="I111" s="1" t="e">
        <f>IF(ISBLANK(data!E111),#N/A,data!E111)</f>
        <v>#N/A</v>
      </c>
    </row>
    <row r="112" spans="1:9" ht="14.5" customHeight="1" x14ac:dyDescent="0.2">
      <c r="A112" s="2" t="s">
        <v>7</v>
      </c>
      <c r="B112" s="2" t="s">
        <v>118</v>
      </c>
      <c r="C112" s="6">
        <v>3.1960000000000002</v>
      </c>
      <c r="D112" s="1">
        <v>2.7909999999999999</v>
      </c>
      <c r="E112" s="7">
        <v>1.1451092798280187</v>
      </c>
      <c r="F112" s="34" t="s">
        <v>1307</v>
      </c>
      <c r="G112" s="1" t="e">
        <f>IF(ISBLANK(data!C112),#N/A,data!C112)</f>
        <v>#N/A</v>
      </c>
      <c r="H112" s="1">
        <f>IF(ISBLANK(data!D112),#N/A,data!D112)</f>
        <v>10</v>
      </c>
      <c r="I112" s="1" t="e">
        <f>IF(ISBLANK(data!E112),#N/A,data!E112)</f>
        <v>#N/A</v>
      </c>
    </row>
    <row r="113" spans="1:9" ht="14.5" customHeight="1" x14ac:dyDescent="0.2">
      <c r="A113" s="2" t="s">
        <v>7</v>
      </c>
      <c r="B113" s="2" t="s">
        <v>119</v>
      </c>
      <c r="C113" s="6">
        <v>2.8020999999999998</v>
      </c>
      <c r="D113" s="1">
        <v>2.5438000000000001</v>
      </c>
      <c r="E113" s="7">
        <v>1.1015410016510732</v>
      </c>
      <c r="F113" s="34" t="s">
        <v>1307</v>
      </c>
      <c r="G113" s="1">
        <f>IF(ISBLANK(data!C113),#N/A,data!C113)</f>
        <v>8</v>
      </c>
      <c r="H113" s="1" t="e">
        <f>IF(ISBLANK(data!D113),#N/A,data!D113)</f>
        <v>#N/A</v>
      </c>
      <c r="I113" s="1" t="e">
        <f>IF(ISBLANK(data!E113),#N/A,data!E113)</f>
        <v>#N/A</v>
      </c>
    </row>
    <row r="114" spans="1:9" ht="14.5" customHeight="1" x14ac:dyDescent="0.2">
      <c r="A114" s="2" t="s">
        <v>7</v>
      </c>
      <c r="B114" s="2" t="s">
        <v>120</v>
      </c>
      <c r="C114" s="6">
        <v>2.7852000000000001</v>
      </c>
      <c r="D114" s="1">
        <v>2.5318999999999998</v>
      </c>
      <c r="E114" s="7">
        <v>1.100043445633714</v>
      </c>
      <c r="F114" s="34" t="s">
        <v>1307</v>
      </c>
      <c r="G114" s="1">
        <f>IF(ISBLANK(data!C114),#N/A,data!C114)</f>
        <v>8</v>
      </c>
      <c r="H114" s="1" t="e">
        <f>IF(ISBLANK(data!D114),#N/A,data!D114)</f>
        <v>#N/A</v>
      </c>
      <c r="I114" s="1" t="e">
        <f>IF(ISBLANK(data!E114),#N/A,data!E114)</f>
        <v>#N/A</v>
      </c>
    </row>
    <row r="115" spans="1:9" ht="14.5" customHeight="1" x14ac:dyDescent="0.2">
      <c r="A115" s="2" t="s">
        <v>7</v>
      </c>
      <c r="B115" s="2" t="s">
        <v>121</v>
      </c>
      <c r="C115" s="6">
        <v>2.7461000000000002</v>
      </c>
      <c r="D115" s="1">
        <v>2.5024000000000002</v>
      </c>
      <c r="E115" s="7">
        <v>1.0973865089514065</v>
      </c>
      <c r="F115" s="34" t="s">
        <v>1307</v>
      </c>
      <c r="G115" s="1">
        <f>IF(ISBLANK(data!C115),#N/A,data!C115)</f>
        <v>8</v>
      </c>
      <c r="H115" s="1" t="e">
        <f>IF(ISBLANK(data!D115),#N/A,data!D115)</f>
        <v>#N/A</v>
      </c>
      <c r="I115" s="1" t="e">
        <f>IF(ISBLANK(data!E115),#N/A,data!E115)</f>
        <v>#N/A</v>
      </c>
    </row>
    <row r="116" spans="1:9" ht="14.5" customHeight="1" x14ac:dyDescent="0.2">
      <c r="A116" s="2" t="s">
        <v>7</v>
      </c>
      <c r="B116" s="2" t="s">
        <v>122</v>
      </c>
      <c r="C116" s="6">
        <v>2.7113999999999998</v>
      </c>
      <c r="D116" s="1">
        <v>2.4773000000000001</v>
      </c>
      <c r="E116" s="7">
        <v>1.0944980422233883</v>
      </c>
      <c r="F116" s="34" t="s">
        <v>1307</v>
      </c>
      <c r="G116" s="1">
        <f>IF(ISBLANK(data!C116),#N/A,data!C116)</f>
        <v>8</v>
      </c>
      <c r="H116" s="1" t="e">
        <f>IF(ISBLANK(data!D116),#N/A,data!D116)</f>
        <v>#N/A</v>
      </c>
      <c r="I116" s="1" t="e">
        <f>IF(ISBLANK(data!E116),#N/A,data!E116)</f>
        <v>#N/A</v>
      </c>
    </row>
    <row r="117" spans="1:9" ht="14.5" customHeight="1" x14ac:dyDescent="0.2">
      <c r="A117" s="2" t="s">
        <v>7</v>
      </c>
      <c r="B117" s="2" t="s">
        <v>123</v>
      </c>
      <c r="C117" s="6">
        <v>2.8700999999999999</v>
      </c>
      <c r="D117" s="1">
        <v>2.7544</v>
      </c>
      <c r="E117" s="7">
        <v>1.0420055184432182</v>
      </c>
      <c r="F117" s="34" t="s">
        <v>1307</v>
      </c>
      <c r="G117" s="1" t="e">
        <f>IF(ISBLANK(data!C117),#N/A,data!C117)</f>
        <v>#N/A</v>
      </c>
      <c r="H117" s="1">
        <f>IF(ISBLANK(data!D117),#N/A,data!D117)</f>
        <v>3</v>
      </c>
      <c r="I117" s="1" t="e">
        <f>IF(ISBLANK(data!E117),#N/A,data!E117)</f>
        <v>#N/A</v>
      </c>
    </row>
    <row r="118" spans="1:9" ht="14.5" customHeight="1" x14ac:dyDescent="0.2">
      <c r="A118" s="2" t="s">
        <v>7</v>
      </c>
      <c r="B118" s="2" t="s">
        <v>124</v>
      </c>
      <c r="C118" s="6">
        <v>2.8355000000000001</v>
      </c>
      <c r="D118" s="1">
        <v>2.71</v>
      </c>
      <c r="E118" s="7">
        <v>1.0463099630996311</v>
      </c>
      <c r="F118" s="34" t="s">
        <v>1307</v>
      </c>
      <c r="G118" s="1" t="e">
        <f>IF(ISBLANK(data!C118),#N/A,data!C118)</f>
        <v>#N/A</v>
      </c>
      <c r="H118" s="1">
        <f>IF(ISBLANK(data!D118),#N/A,data!D118)</f>
        <v>3</v>
      </c>
      <c r="I118" s="1" t="e">
        <f>IF(ISBLANK(data!E118),#N/A,data!E118)</f>
        <v>#N/A</v>
      </c>
    </row>
    <row r="119" spans="1:9" ht="14.5" customHeight="1" x14ac:dyDescent="0.2">
      <c r="A119" s="2" t="s">
        <v>7</v>
      </c>
      <c r="B119" s="2" t="s">
        <v>125</v>
      </c>
      <c r="C119" s="25">
        <v>2.6488999999999998</v>
      </c>
      <c r="D119" s="1">
        <v>2.4361999999999999</v>
      </c>
      <c r="E119" s="7">
        <v>1.0873081027830227</v>
      </c>
      <c r="F119" s="34" t="s">
        <v>1307</v>
      </c>
      <c r="G119" s="1">
        <f>IF(ISBLANK(data!C119),#N/A,data!C119)</f>
        <v>8</v>
      </c>
      <c r="H119" s="1" t="e">
        <f>IF(ISBLANK(data!D119),#N/A,data!D119)</f>
        <v>#N/A</v>
      </c>
      <c r="I119" s="1" t="e">
        <f>IF(ISBLANK(data!E119),#N/A,data!E119)</f>
        <v>#N/A</v>
      </c>
    </row>
    <row r="120" spans="1:9" ht="14.5" customHeight="1" x14ac:dyDescent="0.2">
      <c r="A120" s="2" t="s">
        <v>7</v>
      </c>
      <c r="B120" s="2" t="s">
        <v>126</v>
      </c>
      <c r="C120" s="6">
        <v>3.0049999999999999</v>
      </c>
      <c r="D120" s="1">
        <v>2.4780000000000002</v>
      </c>
      <c r="E120" s="7">
        <v>1.2126715092816787</v>
      </c>
      <c r="F120" s="34" t="s">
        <v>1307</v>
      </c>
      <c r="G120" s="1">
        <f>IF(ISBLANK(data!C120),#N/A,data!C120)</f>
        <v>8</v>
      </c>
      <c r="H120" s="1" t="e">
        <f>IF(ISBLANK(data!D120),#N/A,data!D120)</f>
        <v>#N/A</v>
      </c>
      <c r="I120" s="1" t="e">
        <f>IF(ISBLANK(data!E120),#N/A,data!E120)</f>
        <v>#N/A</v>
      </c>
    </row>
    <row r="121" spans="1:9" ht="14.5" customHeight="1" x14ac:dyDescent="0.2">
      <c r="A121" s="2" t="s">
        <v>7</v>
      </c>
      <c r="B121" s="2" t="s">
        <v>127</v>
      </c>
      <c r="C121" s="6">
        <v>3.0259999999999998</v>
      </c>
      <c r="D121" s="1">
        <v>2.4460000000000002</v>
      </c>
      <c r="E121" s="7">
        <v>1.2371218315617332</v>
      </c>
      <c r="F121" s="34" t="s">
        <v>1307</v>
      </c>
      <c r="G121" s="1">
        <f>IF(ISBLANK(data!C121),#N/A,data!C121)</f>
        <v>8</v>
      </c>
      <c r="H121" s="1" t="e">
        <f>IF(ISBLANK(data!D121),#N/A,data!D121)</f>
        <v>#N/A</v>
      </c>
      <c r="I121" s="1" t="e">
        <f>IF(ISBLANK(data!E121),#N/A,data!E121)</f>
        <v>#N/A</v>
      </c>
    </row>
    <row r="122" spans="1:9" ht="14.5" customHeight="1" x14ac:dyDescent="0.2">
      <c r="A122" s="2" t="s">
        <v>7</v>
      </c>
      <c r="B122" s="2" t="s">
        <v>128</v>
      </c>
      <c r="C122" s="6">
        <v>3.2909999999999999</v>
      </c>
      <c r="D122" s="1">
        <v>2.694</v>
      </c>
      <c r="E122" s="7">
        <v>1.2216035634743876</v>
      </c>
      <c r="F122" s="34" t="s">
        <v>1307</v>
      </c>
      <c r="G122" s="1">
        <f>IF(ISBLANK(data!C122),#N/A,data!C122)</f>
        <v>8</v>
      </c>
      <c r="H122" s="1" t="e">
        <f>IF(ISBLANK(data!D122),#N/A,data!D122)</f>
        <v>#N/A</v>
      </c>
      <c r="I122" s="1" t="e">
        <f>IF(ISBLANK(data!E122),#N/A,data!E122)</f>
        <v>#N/A</v>
      </c>
    </row>
    <row r="123" spans="1:9" ht="14.5" customHeight="1" x14ac:dyDescent="0.2">
      <c r="A123" s="2" t="s">
        <v>7</v>
      </c>
      <c r="B123" s="2" t="s">
        <v>129</v>
      </c>
      <c r="C123" s="6">
        <v>2.9826000000000001</v>
      </c>
      <c r="D123" s="1">
        <v>2.5118</v>
      </c>
      <c r="E123" s="7">
        <v>1.187435305358707</v>
      </c>
      <c r="F123" s="34" t="s">
        <v>1307</v>
      </c>
      <c r="G123" s="1">
        <f>IF(ISBLANK(data!C123),#N/A,data!C123)</f>
        <v>8</v>
      </c>
      <c r="H123" s="1" t="e">
        <f>IF(ISBLANK(data!D123),#N/A,data!D123)</f>
        <v>#N/A</v>
      </c>
      <c r="I123" s="1" t="e">
        <f>IF(ISBLANK(data!E123),#N/A,data!E123)</f>
        <v>#N/A</v>
      </c>
    </row>
    <row r="124" spans="1:9" ht="14.5" customHeight="1" x14ac:dyDescent="0.2">
      <c r="A124" s="2" t="s">
        <v>7</v>
      </c>
      <c r="B124" s="2" t="s">
        <v>130</v>
      </c>
      <c r="C124" s="6">
        <v>2.956</v>
      </c>
      <c r="D124" s="1">
        <v>2.56</v>
      </c>
      <c r="E124" s="7">
        <v>1.1546874999999999</v>
      </c>
      <c r="F124" s="34" t="s">
        <v>1307</v>
      </c>
      <c r="G124" s="1">
        <f>IF(ISBLANK(data!C124),#N/A,data!C124)</f>
        <v>8</v>
      </c>
      <c r="H124" s="1" t="e">
        <f>IF(ISBLANK(data!D124),#N/A,data!D124)</f>
        <v>#N/A</v>
      </c>
      <c r="I124" s="1" t="e">
        <f>IF(ISBLANK(data!E124),#N/A,data!E124)</f>
        <v>#N/A</v>
      </c>
    </row>
    <row r="125" spans="1:9" ht="14.5" customHeight="1" x14ac:dyDescent="0.2">
      <c r="A125" s="2" t="s">
        <v>7</v>
      </c>
      <c r="B125" s="2" t="s">
        <v>131</v>
      </c>
      <c r="C125" s="25">
        <v>2.9485999999999999</v>
      </c>
      <c r="D125" s="1">
        <v>2.3894000000000002</v>
      </c>
      <c r="E125" s="7">
        <v>1.2340336486147148</v>
      </c>
      <c r="F125" s="34" t="s">
        <v>1307</v>
      </c>
      <c r="G125" s="1" t="e">
        <f>IF(ISBLANK(data!C125),#N/A,data!C125)</f>
        <v>#N/A</v>
      </c>
      <c r="H125" s="1" t="e">
        <f>IF(ISBLANK(data!D125),#N/A,data!D125)</f>
        <v>#N/A</v>
      </c>
      <c r="I125" s="1" t="e">
        <f>IF(ISBLANK(data!E125),#N/A,data!E125)</f>
        <v>#N/A</v>
      </c>
    </row>
    <row r="126" spans="1:9" ht="14.5" customHeight="1" x14ac:dyDescent="0.2">
      <c r="A126" s="2" t="s">
        <v>7</v>
      </c>
      <c r="B126" s="2" t="s">
        <v>132</v>
      </c>
      <c r="C126" s="25">
        <v>2.7930999999999999</v>
      </c>
      <c r="D126" s="1">
        <v>2.4026999999999998</v>
      </c>
      <c r="E126" s="7">
        <v>1.1624838723103177</v>
      </c>
      <c r="F126" s="34" t="s">
        <v>1307</v>
      </c>
      <c r="G126" s="1" t="e">
        <f>IF(ISBLANK(data!C126),#N/A,data!C126)</f>
        <v>#N/A</v>
      </c>
      <c r="H126" s="1" t="e">
        <f>IF(ISBLANK(data!D126),#N/A,data!D126)</f>
        <v>#N/A</v>
      </c>
      <c r="I126" s="1" t="e">
        <f>IF(ISBLANK(data!E126),#N/A,data!E126)</f>
        <v>#N/A</v>
      </c>
    </row>
    <row r="127" spans="1:9" ht="14.5" customHeight="1" x14ac:dyDescent="0.2">
      <c r="A127" s="2" t="s">
        <v>7</v>
      </c>
      <c r="B127" s="2" t="s">
        <v>133</v>
      </c>
      <c r="C127" s="25">
        <v>2.8107000000000002</v>
      </c>
      <c r="D127" s="1">
        <v>2.4407000000000001</v>
      </c>
      <c r="E127" s="7">
        <v>1.1515958536485436</v>
      </c>
      <c r="F127" s="34" t="s">
        <v>1307</v>
      </c>
      <c r="G127" s="1" t="e">
        <f>IF(ISBLANK(data!C127),#N/A,data!C127)</f>
        <v>#N/A</v>
      </c>
      <c r="H127" s="1" t="e">
        <f>IF(ISBLANK(data!D127),#N/A,data!D127)</f>
        <v>#N/A</v>
      </c>
      <c r="I127" s="1" t="e">
        <f>IF(ISBLANK(data!E127),#N/A,data!E127)</f>
        <v>#N/A</v>
      </c>
    </row>
    <row r="128" spans="1:9" ht="14.5" customHeight="1" x14ac:dyDescent="0.2">
      <c r="A128" s="2" t="s">
        <v>7</v>
      </c>
      <c r="B128" s="2" t="s">
        <v>134</v>
      </c>
      <c r="C128" s="6">
        <v>2.8191999999999999</v>
      </c>
      <c r="D128" s="1">
        <v>2.5219999999999998</v>
      </c>
      <c r="E128" s="7">
        <v>1.1178429817605076</v>
      </c>
      <c r="F128" s="34" t="s">
        <v>1307</v>
      </c>
      <c r="G128" s="1" t="e">
        <f>IF(ISBLANK(data!C128),#N/A,data!C128)</f>
        <v>#N/A</v>
      </c>
      <c r="H128" s="1" t="e">
        <f>IF(ISBLANK(data!D128),#N/A,data!D128)</f>
        <v>#N/A</v>
      </c>
      <c r="I128" s="1" t="e">
        <f>IF(ISBLANK(data!E128),#N/A,data!E128)</f>
        <v>#N/A</v>
      </c>
    </row>
    <row r="129" spans="1:9" ht="14.5" customHeight="1" x14ac:dyDescent="0.2">
      <c r="A129" s="2" t="s">
        <v>7</v>
      </c>
      <c r="B129" s="2" t="s">
        <v>135</v>
      </c>
      <c r="C129" s="6">
        <v>2.9338000000000002</v>
      </c>
      <c r="D129" s="1">
        <v>2.3795000000000002</v>
      </c>
      <c r="E129" s="7">
        <v>1.2329480983399874</v>
      </c>
      <c r="F129" s="34" t="s">
        <v>1307</v>
      </c>
      <c r="G129" s="1" t="e">
        <f>IF(ISBLANK(data!C129),#N/A,data!C129)</f>
        <v>#N/A</v>
      </c>
      <c r="H129" s="1" t="e">
        <f>IF(ISBLANK(data!D129),#N/A,data!D129)</f>
        <v>#N/A</v>
      </c>
      <c r="I129" s="1" t="e">
        <f>IF(ISBLANK(data!E129),#N/A,data!E129)</f>
        <v>#N/A</v>
      </c>
    </row>
    <row r="130" spans="1:9" ht="14.5" customHeight="1" x14ac:dyDescent="0.2">
      <c r="A130" s="2" t="s">
        <v>7</v>
      </c>
      <c r="B130" s="2" t="s">
        <v>136</v>
      </c>
      <c r="C130" s="6">
        <v>2.5208400000000002</v>
      </c>
      <c r="D130" s="1">
        <v>2.3557800000000002</v>
      </c>
      <c r="E130" s="7">
        <v>1.0700659654127296</v>
      </c>
      <c r="F130" s="34" t="s">
        <v>1307</v>
      </c>
      <c r="G130" s="1" t="e">
        <f>IF(ISBLANK(data!C130),#N/A,data!C130)</f>
        <v>#N/A</v>
      </c>
      <c r="H130" s="1" t="e">
        <f>IF(ISBLANK(data!D130),#N/A,data!D130)</f>
        <v>#N/A</v>
      </c>
      <c r="I130" s="1" t="e">
        <f>IF(ISBLANK(data!E130),#N/A,data!E130)</f>
        <v>#N/A</v>
      </c>
    </row>
    <row r="131" spans="1:9" ht="14.5" customHeight="1" x14ac:dyDescent="0.2">
      <c r="A131" s="2" t="s">
        <v>7</v>
      </c>
      <c r="B131" s="2" t="s">
        <v>137</v>
      </c>
      <c r="C131" s="6">
        <v>3.3523900000000002</v>
      </c>
      <c r="D131" s="1">
        <v>2.8998599999999999</v>
      </c>
      <c r="E131" s="7">
        <v>1.1560523611484694</v>
      </c>
      <c r="F131" s="34" t="s">
        <v>1307</v>
      </c>
      <c r="G131" s="1" t="e">
        <f>IF(ISBLANK(data!C131),#N/A,data!C131)</f>
        <v>#N/A</v>
      </c>
      <c r="H131" s="1">
        <f>IF(ISBLANK(data!D131),#N/A,data!D131)</f>
        <v>5</v>
      </c>
      <c r="I131" s="1" t="e">
        <f>IF(ISBLANK(data!E131),#N/A,data!E131)</f>
        <v>#N/A</v>
      </c>
    </row>
    <row r="132" spans="1:9" ht="14.5" customHeight="1" x14ac:dyDescent="0.2">
      <c r="A132" s="2" t="s">
        <v>7</v>
      </c>
      <c r="B132" s="2" t="s">
        <v>138</v>
      </c>
      <c r="C132" s="25">
        <v>3.0179</v>
      </c>
      <c r="D132" s="27">
        <v>2.4988000000000001</v>
      </c>
      <c r="E132" s="7">
        <v>1.2077397150632303</v>
      </c>
      <c r="F132" s="34" t="s">
        <v>1307</v>
      </c>
      <c r="G132" s="1" t="e">
        <f>IF(ISBLANK(data!C132),#N/A,data!C132)</f>
        <v>#N/A</v>
      </c>
      <c r="H132" s="1" t="e">
        <f>IF(ISBLANK(data!D132),#N/A,data!D132)</f>
        <v>#N/A</v>
      </c>
      <c r="I132" s="1" t="e">
        <f>IF(ISBLANK(data!E132),#N/A,data!E132)</f>
        <v>#N/A</v>
      </c>
    </row>
    <row r="133" spans="1:9" ht="14.5" customHeight="1" x14ac:dyDescent="0.2">
      <c r="A133" s="2" t="s">
        <v>7</v>
      </c>
      <c r="B133" s="2" t="s">
        <v>139</v>
      </c>
      <c r="C133" s="6">
        <v>3.0009999999999999</v>
      </c>
      <c r="D133" s="1">
        <v>2.4756</v>
      </c>
      <c r="E133" s="7">
        <v>1.2122313782517369</v>
      </c>
      <c r="F133" s="34" t="s">
        <v>1477</v>
      </c>
      <c r="G133" s="1" t="e">
        <f>IF(ISBLANK(data!C133),#N/A,data!C133)</f>
        <v>#N/A</v>
      </c>
      <c r="H133" s="1" t="e">
        <f>IF(ISBLANK(data!D133),#N/A,data!D133)</f>
        <v>#N/A</v>
      </c>
      <c r="I133" s="1" t="e">
        <f>IF(ISBLANK(data!E133),#N/A,data!E133)</f>
        <v>#N/A</v>
      </c>
    </row>
    <row r="134" spans="1:9" ht="14.5" customHeight="1" x14ac:dyDescent="0.2">
      <c r="A134" s="2" t="s">
        <v>7</v>
      </c>
      <c r="B134" s="2" t="s">
        <v>140</v>
      </c>
      <c r="C134" s="6">
        <v>2.6509399999999999</v>
      </c>
      <c r="D134" s="1">
        <v>2.3280599999999998</v>
      </c>
      <c r="E134" s="7">
        <v>1.1386905835760248</v>
      </c>
      <c r="F134" s="34" t="s">
        <v>1307</v>
      </c>
      <c r="G134" s="1">
        <f>IF(ISBLANK(data!C134),#N/A,data!C134)</f>
        <v>0</v>
      </c>
      <c r="H134" s="1" t="e">
        <f>IF(ISBLANK(data!D134),#N/A,data!D134)</f>
        <v>#N/A</v>
      </c>
      <c r="I134" s="1" t="e">
        <f>IF(ISBLANK(data!E134),#N/A,data!E134)</f>
        <v>#N/A</v>
      </c>
    </row>
    <row r="135" spans="1:9" ht="14.5" customHeight="1" x14ac:dyDescent="0.2">
      <c r="A135" s="2" t="s">
        <v>7</v>
      </c>
      <c r="B135" s="2" t="s">
        <v>141</v>
      </c>
      <c r="C135" s="6">
        <v>3.2173400000000001</v>
      </c>
      <c r="D135" s="1">
        <v>2.72492</v>
      </c>
      <c r="E135" s="7">
        <v>1.1807098924005108</v>
      </c>
      <c r="F135" s="34" t="s">
        <v>1307</v>
      </c>
      <c r="G135" s="1" t="e">
        <f>IF(ISBLANK(data!C135),#N/A,data!C135)</f>
        <v>#N/A</v>
      </c>
      <c r="H135" s="1">
        <f>IF(ISBLANK(data!D135),#N/A,data!D135)</f>
        <v>10</v>
      </c>
      <c r="I135" s="1" t="e">
        <f>IF(ISBLANK(data!E135),#N/A,data!E135)</f>
        <v>#N/A</v>
      </c>
    </row>
    <row r="136" spans="1:9" ht="14.5" customHeight="1" x14ac:dyDescent="0.2">
      <c r="A136" s="2" t="s">
        <v>7</v>
      </c>
      <c r="B136" s="2" t="s">
        <v>142</v>
      </c>
      <c r="C136" s="6">
        <v>3.2145100000000002</v>
      </c>
      <c r="D136" s="1">
        <v>2.8369200000000001</v>
      </c>
      <c r="E136" s="7">
        <v>1.1330985716904249</v>
      </c>
      <c r="F136" s="34" t="s">
        <v>1307</v>
      </c>
      <c r="G136" s="1">
        <f>IF(ISBLANK(data!C136),#N/A,data!C136)</f>
        <v>0</v>
      </c>
      <c r="H136" s="1" t="e">
        <f>IF(ISBLANK(data!D136),#N/A,data!D136)</f>
        <v>#N/A</v>
      </c>
      <c r="I136" s="1" t="e">
        <f>IF(ISBLANK(data!E136),#N/A,data!E136)</f>
        <v>#N/A</v>
      </c>
    </row>
    <row r="137" spans="1:9" ht="14.5" customHeight="1" x14ac:dyDescent="0.2">
      <c r="A137" s="2" t="s">
        <v>7</v>
      </c>
      <c r="B137" s="2" t="s">
        <v>143</v>
      </c>
      <c r="C137" s="6">
        <v>3.1233</v>
      </c>
      <c r="D137" s="1">
        <v>2.6859999999999999</v>
      </c>
      <c r="E137" s="7">
        <v>1.1628071481757261</v>
      </c>
      <c r="F137" s="34" t="s">
        <v>1307</v>
      </c>
      <c r="G137" s="1">
        <f>IF(ISBLANK(data!C137),#N/A,data!C137)</f>
        <v>0</v>
      </c>
      <c r="H137" s="1" t="e">
        <f>IF(ISBLANK(data!D137),#N/A,data!D137)</f>
        <v>#N/A</v>
      </c>
      <c r="I137" s="1" t="e">
        <f>IF(ISBLANK(data!E137),#N/A,data!E137)</f>
        <v>#N/A</v>
      </c>
    </row>
    <row r="138" spans="1:9" ht="14.5" customHeight="1" x14ac:dyDescent="0.2">
      <c r="A138" s="2" t="s">
        <v>7</v>
      </c>
      <c r="B138" s="2" t="s">
        <v>144</v>
      </c>
      <c r="C138" s="6">
        <v>2.9528799999999999</v>
      </c>
      <c r="D138" s="1">
        <v>2.5724900000000002</v>
      </c>
      <c r="E138" s="7">
        <v>1.1478684076517303</v>
      </c>
      <c r="F138" s="34" t="s">
        <v>1307</v>
      </c>
      <c r="G138" s="1" t="e">
        <f>IF(ISBLANK(data!C138),#N/A,data!C138)</f>
        <v>#N/A</v>
      </c>
      <c r="H138" s="1">
        <f>IF(ISBLANK(data!D138),#N/A,data!D138)</f>
        <v>10</v>
      </c>
      <c r="I138" s="1" t="e">
        <f>IF(ISBLANK(data!E138),#N/A,data!E138)</f>
        <v>#N/A</v>
      </c>
    </row>
    <row r="139" spans="1:9" ht="14.5" customHeight="1" x14ac:dyDescent="0.2">
      <c r="A139" s="2" t="s">
        <v>7</v>
      </c>
      <c r="B139" s="2" t="s">
        <v>145</v>
      </c>
      <c r="C139" s="6">
        <v>3.4649999999999999</v>
      </c>
      <c r="D139" s="1">
        <v>3.0019999999999998</v>
      </c>
      <c r="E139" s="7">
        <v>1.1542305129913391</v>
      </c>
      <c r="F139" s="34" t="s">
        <v>1307</v>
      </c>
      <c r="G139" s="1">
        <f>IF(ISBLANK(data!C139),#N/A,data!C139)</f>
        <v>0</v>
      </c>
      <c r="H139" s="1" t="e">
        <f>IF(ISBLANK(data!D139),#N/A,data!D139)</f>
        <v>#N/A</v>
      </c>
      <c r="I139" s="1" t="e">
        <f>IF(ISBLANK(data!E139),#N/A,data!E139)</f>
        <v>#N/A</v>
      </c>
    </row>
    <row r="140" spans="1:9" ht="14.5" customHeight="1" x14ac:dyDescent="0.2">
      <c r="A140" s="2" t="s">
        <v>7</v>
      </c>
      <c r="B140" s="2" t="s">
        <v>146</v>
      </c>
      <c r="C140" s="6">
        <v>3.444</v>
      </c>
      <c r="D140" s="1">
        <v>2.9750000000000001</v>
      </c>
      <c r="E140" s="7">
        <v>1.1576470588235293</v>
      </c>
      <c r="F140" s="34" t="s">
        <v>1307</v>
      </c>
      <c r="G140" s="1">
        <f>IF(ISBLANK(data!C140),#N/A,data!C140)</f>
        <v>0</v>
      </c>
      <c r="H140" s="1" t="e">
        <f>IF(ISBLANK(data!D140),#N/A,data!D140)</f>
        <v>#N/A</v>
      </c>
      <c r="I140" s="1" t="e">
        <f>IF(ISBLANK(data!E140),#N/A,data!E140)</f>
        <v>#N/A</v>
      </c>
    </row>
    <row r="141" spans="1:9" ht="14.5" customHeight="1" x14ac:dyDescent="0.2">
      <c r="A141" s="2" t="s">
        <v>7</v>
      </c>
      <c r="B141" s="2" t="s">
        <v>147</v>
      </c>
      <c r="C141" s="6">
        <v>2.5597300000000001</v>
      </c>
      <c r="D141" s="1">
        <v>2.2385999999999999</v>
      </c>
      <c r="E141" s="7">
        <v>1.1434512641829715</v>
      </c>
      <c r="F141" s="34" t="s">
        <v>1307</v>
      </c>
      <c r="G141" s="1">
        <f>IF(ISBLANK(data!C141),#N/A,data!C141)</f>
        <v>0</v>
      </c>
      <c r="H141" s="1" t="e">
        <f>IF(ISBLANK(data!D141),#N/A,data!D141)</f>
        <v>#N/A</v>
      </c>
      <c r="I141" s="1" t="e">
        <f>IF(ISBLANK(data!E141),#N/A,data!E141)</f>
        <v>#N/A</v>
      </c>
    </row>
    <row r="142" spans="1:9" ht="14.5" customHeight="1" x14ac:dyDescent="0.2">
      <c r="A142" s="2" t="s">
        <v>7</v>
      </c>
      <c r="B142" s="2" t="s">
        <v>148</v>
      </c>
      <c r="C142" s="6">
        <v>3.4295</v>
      </c>
      <c r="D142" s="1">
        <v>2.9780000000000002</v>
      </c>
      <c r="E142" s="7">
        <v>1.1516118200134318</v>
      </c>
      <c r="F142" s="34" t="s">
        <v>1307</v>
      </c>
      <c r="G142" s="1" t="e">
        <f>IF(ISBLANK(data!C142),#N/A,data!C142)</f>
        <v>#N/A</v>
      </c>
      <c r="H142" s="1">
        <f>IF(ISBLANK(data!D142),#N/A,data!D142)</f>
        <v>5</v>
      </c>
      <c r="I142" s="1" t="e">
        <f>IF(ISBLANK(data!E142),#N/A,data!E142)</f>
        <v>#N/A</v>
      </c>
    </row>
    <row r="143" spans="1:9" ht="14.5" customHeight="1" x14ac:dyDescent="0.2">
      <c r="A143" s="2" t="s">
        <v>7</v>
      </c>
      <c r="B143" s="2" t="s">
        <v>149</v>
      </c>
      <c r="C143" s="6">
        <v>3.45139</v>
      </c>
      <c r="D143" s="1">
        <v>2.9141599999999999</v>
      </c>
      <c r="E143" s="7">
        <v>1.184351579872073</v>
      </c>
      <c r="F143" s="34" t="s">
        <v>1307</v>
      </c>
      <c r="G143" s="1">
        <f>IF(ISBLANK(data!C143),#N/A,data!C143)</f>
        <v>0</v>
      </c>
      <c r="H143" s="1" t="e">
        <f>IF(ISBLANK(data!D143),#N/A,data!D143)</f>
        <v>#N/A</v>
      </c>
      <c r="I143" s="1" t="e">
        <f>IF(ISBLANK(data!E143),#N/A,data!E143)</f>
        <v>#N/A</v>
      </c>
    </row>
    <row r="144" spans="1:9" ht="14.5" customHeight="1" x14ac:dyDescent="0.2">
      <c r="A144" s="2" t="s">
        <v>7</v>
      </c>
      <c r="B144" s="2" t="s">
        <v>150</v>
      </c>
      <c r="C144" s="6">
        <v>3.4079999999999999</v>
      </c>
      <c r="D144" s="1">
        <v>2.9203999999999999</v>
      </c>
      <c r="E144" s="7">
        <v>1.1669634296671689</v>
      </c>
      <c r="F144" s="34" t="s">
        <v>1307</v>
      </c>
      <c r="G144" s="1" t="e">
        <f>IF(ISBLANK(data!C144),#N/A,data!C144)</f>
        <v>#N/A</v>
      </c>
      <c r="H144" s="1">
        <f>IF(ISBLANK(data!D144),#N/A,data!D144)</f>
        <v>5</v>
      </c>
      <c r="I144" s="1" t="e">
        <f>IF(ISBLANK(data!E144),#N/A,data!E144)</f>
        <v>#N/A</v>
      </c>
    </row>
    <row r="145" spans="1:9" ht="14.5" customHeight="1" x14ac:dyDescent="0.2">
      <c r="A145" s="2" t="s">
        <v>7</v>
      </c>
      <c r="B145" s="2" t="s">
        <v>151</v>
      </c>
      <c r="C145" s="25">
        <v>3.3729</v>
      </c>
      <c r="D145" s="1">
        <v>2.8575499999999998</v>
      </c>
      <c r="E145" s="7">
        <v>1.1803468005809172</v>
      </c>
      <c r="F145" s="34" t="s">
        <v>1307</v>
      </c>
      <c r="G145" s="1" t="e">
        <f>IF(ISBLANK(data!C145),#N/A,data!C145)</f>
        <v>#N/A</v>
      </c>
      <c r="H145" s="1" t="e">
        <f>IF(ISBLANK(data!D145),#N/A,data!D145)</f>
        <v>#N/A</v>
      </c>
      <c r="I145" s="1" t="e">
        <f>IF(ISBLANK(data!E145),#N/A,data!E145)</f>
        <v>#N/A</v>
      </c>
    </row>
    <row r="146" spans="1:9" ht="14.5" customHeight="1" x14ac:dyDescent="0.2">
      <c r="A146" s="2" t="s">
        <v>7</v>
      </c>
      <c r="B146" s="2" t="s">
        <v>152</v>
      </c>
      <c r="C146" s="6">
        <v>2.8595000000000002</v>
      </c>
      <c r="D146" s="1">
        <v>2.3635000000000002</v>
      </c>
      <c r="E146" s="7">
        <v>1.2098582610535222</v>
      </c>
      <c r="F146" s="34" t="s">
        <v>1307</v>
      </c>
      <c r="G146" s="1" t="e">
        <f>IF(ISBLANK(data!C146),#N/A,data!C146)</f>
        <v>#N/A</v>
      </c>
      <c r="H146" s="1" t="e">
        <f>IF(ISBLANK(data!D146),#N/A,data!D146)</f>
        <v>#N/A</v>
      </c>
      <c r="I146" s="1" t="e">
        <f>IF(ISBLANK(data!E146),#N/A,data!E146)</f>
        <v>#N/A</v>
      </c>
    </row>
    <row r="147" spans="1:9" ht="14.5" customHeight="1" x14ac:dyDescent="0.2">
      <c r="A147" s="2" t="s">
        <v>7</v>
      </c>
      <c r="B147" s="2" t="s">
        <v>153</v>
      </c>
      <c r="C147" s="6">
        <v>2.891</v>
      </c>
      <c r="D147" s="1">
        <v>2.3389000000000002</v>
      </c>
      <c r="E147" s="7">
        <v>1.2360511351490016</v>
      </c>
      <c r="F147" s="34" t="s">
        <v>1307</v>
      </c>
      <c r="G147" s="1" t="e">
        <f>IF(ISBLANK(data!C147),#N/A,data!C147)</f>
        <v>#N/A</v>
      </c>
      <c r="H147" s="1" t="e">
        <f>IF(ISBLANK(data!D147),#N/A,data!D147)</f>
        <v>#N/A</v>
      </c>
      <c r="I147" s="1" t="e">
        <f>IF(ISBLANK(data!E147),#N/A,data!E147)</f>
        <v>#N/A</v>
      </c>
    </row>
    <row r="148" spans="1:9" ht="14.5" customHeight="1" x14ac:dyDescent="0.2">
      <c r="A148" s="2" t="s">
        <v>7</v>
      </c>
      <c r="B148" s="2" t="s">
        <v>154</v>
      </c>
      <c r="C148" s="6">
        <v>2.8588</v>
      </c>
      <c r="D148" s="1">
        <v>2.3593000000000002</v>
      </c>
      <c r="E148" s="7">
        <v>1.2117153392955538</v>
      </c>
      <c r="F148" s="34" t="s">
        <v>1307</v>
      </c>
      <c r="G148" s="1" t="e">
        <f>IF(ISBLANK(data!C148),#N/A,data!C148)</f>
        <v>#N/A</v>
      </c>
      <c r="H148" s="1" t="e">
        <f>IF(ISBLANK(data!D148),#N/A,data!D148)</f>
        <v>#N/A</v>
      </c>
      <c r="I148" s="1" t="e">
        <f>IF(ISBLANK(data!E148),#N/A,data!E148)</f>
        <v>#N/A</v>
      </c>
    </row>
    <row r="149" spans="1:9" ht="14.5" customHeight="1" x14ac:dyDescent="0.2">
      <c r="A149" s="2" t="s">
        <v>7</v>
      </c>
      <c r="B149" s="2" t="s">
        <v>155</v>
      </c>
      <c r="C149" s="6">
        <v>2.835</v>
      </c>
      <c r="D149" s="1">
        <v>2.4430000000000001</v>
      </c>
      <c r="E149" s="7">
        <v>1.1604584527220629</v>
      </c>
      <c r="F149" s="34" t="s">
        <v>1477</v>
      </c>
      <c r="G149" s="1" t="e">
        <f>IF(ISBLANK(data!C149),#N/A,data!C149)</f>
        <v>#N/A</v>
      </c>
      <c r="H149" s="1" t="e">
        <f>IF(ISBLANK(data!D149),#N/A,data!D149)</f>
        <v>#N/A</v>
      </c>
      <c r="I149" s="1" t="e">
        <f>IF(ISBLANK(data!E149),#N/A,data!E149)</f>
        <v>#N/A</v>
      </c>
    </row>
    <row r="150" spans="1:9" ht="14.5" customHeight="1" x14ac:dyDescent="0.2">
      <c r="A150" s="2" t="s">
        <v>7</v>
      </c>
      <c r="B150" s="2" t="s">
        <v>156</v>
      </c>
      <c r="C150" s="6">
        <v>2.8290000000000002</v>
      </c>
      <c r="D150" s="1">
        <v>2.3102999999999998</v>
      </c>
      <c r="E150" s="7">
        <v>1.2245162965848593</v>
      </c>
      <c r="F150" s="34" t="s">
        <v>1307</v>
      </c>
      <c r="G150" s="1" t="e">
        <f>IF(ISBLANK(data!C150),#N/A,data!C150)</f>
        <v>#N/A</v>
      </c>
      <c r="H150" s="1" t="e">
        <f>IF(ISBLANK(data!D150),#N/A,data!D150)</f>
        <v>#N/A</v>
      </c>
      <c r="I150" s="1" t="e">
        <f>IF(ISBLANK(data!E150),#N/A,data!E150)</f>
        <v>#N/A</v>
      </c>
    </row>
    <row r="151" spans="1:9" ht="14.5" customHeight="1" x14ac:dyDescent="0.2">
      <c r="A151" s="2" t="s">
        <v>7</v>
      </c>
      <c r="B151" s="2" t="s">
        <v>157</v>
      </c>
      <c r="C151" s="25">
        <v>2.7839999999999998</v>
      </c>
      <c r="D151" s="1">
        <v>2.2806000000000002</v>
      </c>
      <c r="E151" s="7">
        <v>1.2207313864772427</v>
      </c>
      <c r="F151" s="34" t="s">
        <v>1307</v>
      </c>
      <c r="G151" s="1" t="e">
        <f>IF(ISBLANK(data!C151),#N/A,data!C151)</f>
        <v>#N/A</v>
      </c>
      <c r="H151" s="1" t="e">
        <f>IF(ISBLANK(data!D151),#N/A,data!D151)</f>
        <v>#N/A</v>
      </c>
      <c r="I151" s="1" t="e">
        <f>IF(ISBLANK(data!E151),#N/A,data!E151)</f>
        <v>#N/A</v>
      </c>
    </row>
    <row r="152" spans="1:9" ht="14.5" customHeight="1" x14ac:dyDescent="0.2">
      <c r="A152" s="2" t="s">
        <v>7</v>
      </c>
      <c r="B152" s="2" t="s">
        <v>158</v>
      </c>
      <c r="C152" s="6">
        <v>2.879</v>
      </c>
      <c r="D152" s="1">
        <v>2.3519999999999999</v>
      </c>
      <c r="E152" s="7">
        <v>1.2240646258503403</v>
      </c>
      <c r="F152" s="34" t="s">
        <v>1307</v>
      </c>
      <c r="G152" s="1" t="e">
        <f>IF(ISBLANK(data!C152),#N/A,data!C152)</f>
        <v>#N/A</v>
      </c>
      <c r="H152" s="1" t="e">
        <f>IF(ISBLANK(data!D152),#N/A,data!D152)</f>
        <v>#N/A</v>
      </c>
      <c r="I152" s="1" t="e">
        <f>IF(ISBLANK(data!E152),#N/A,data!E152)</f>
        <v>#N/A</v>
      </c>
    </row>
    <row r="153" spans="1:9" ht="14.5" customHeight="1" x14ac:dyDescent="0.2">
      <c r="A153" s="2" t="s">
        <v>7</v>
      </c>
      <c r="B153" s="2" t="s">
        <v>159</v>
      </c>
      <c r="C153" s="6">
        <v>2.8213599999999999</v>
      </c>
      <c r="D153" s="1">
        <v>2.3768199999999999</v>
      </c>
      <c r="E153" s="7">
        <v>1.1870314117181779</v>
      </c>
      <c r="F153" s="34" t="s">
        <v>1307</v>
      </c>
      <c r="G153" s="1" t="e">
        <f>IF(ISBLANK(data!C153),#N/A,data!C153)</f>
        <v>#N/A</v>
      </c>
      <c r="H153" s="1" t="e">
        <f>IF(ISBLANK(data!D153),#N/A,data!D153)</f>
        <v>#N/A</v>
      </c>
      <c r="I153" s="1" t="e">
        <f>IF(ISBLANK(data!E153),#N/A,data!E153)</f>
        <v>#N/A</v>
      </c>
    </row>
    <row r="154" spans="1:9" ht="14.5" customHeight="1" x14ac:dyDescent="0.2">
      <c r="A154" s="2" t="s">
        <v>7</v>
      </c>
      <c r="B154" s="2" t="s">
        <v>160</v>
      </c>
      <c r="C154" s="25">
        <v>2.8090000000000002</v>
      </c>
      <c r="D154" s="1">
        <v>2.3675999999999999</v>
      </c>
      <c r="E154" s="7">
        <v>1.1864335191755364</v>
      </c>
      <c r="F154" s="34" t="s">
        <v>1307</v>
      </c>
      <c r="G154" s="1" t="e">
        <f>IF(ISBLANK(data!C154),#N/A,data!C154)</f>
        <v>#N/A</v>
      </c>
      <c r="H154" s="1" t="e">
        <f>IF(ISBLANK(data!D154),#N/A,data!D154)</f>
        <v>#N/A</v>
      </c>
      <c r="I154" s="1" t="e">
        <f>IF(ISBLANK(data!E154),#N/A,data!E154)</f>
        <v>#N/A</v>
      </c>
    </row>
    <row r="155" spans="1:9" ht="14.5" customHeight="1" x14ac:dyDescent="0.2">
      <c r="A155" s="2" t="s">
        <v>7</v>
      </c>
      <c r="B155" s="2" t="s">
        <v>161</v>
      </c>
      <c r="C155" s="6">
        <v>3.1438000000000001</v>
      </c>
      <c r="D155" s="1">
        <v>2.7742100000000001</v>
      </c>
      <c r="E155" s="7">
        <v>1.1332235122791714</v>
      </c>
      <c r="F155" s="34" t="s">
        <v>1307</v>
      </c>
      <c r="G155" s="1">
        <f>IF(ISBLANK(data!C155),#N/A,data!C155)</f>
        <v>0</v>
      </c>
      <c r="H155" s="1" t="e">
        <f>IF(ISBLANK(data!D155),#N/A,data!D155)</f>
        <v>#N/A</v>
      </c>
      <c r="I155" s="1" t="e">
        <f>IF(ISBLANK(data!E155),#N/A,data!E155)</f>
        <v>#N/A</v>
      </c>
    </row>
    <row r="156" spans="1:9" ht="14.5" customHeight="1" x14ac:dyDescent="0.2">
      <c r="A156" s="2" t="s">
        <v>7</v>
      </c>
      <c r="B156" s="2" t="s">
        <v>162</v>
      </c>
      <c r="C156" s="6">
        <v>2.8616600000000001</v>
      </c>
      <c r="D156" s="1">
        <v>2.5112800000000002</v>
      </c>
      <c r="E156" s="7">
        <v>1.1395224745946291</v>
      </c>
      <c r="G156" s="1" t="e">
        <f>IF(ISBLANK(data!C156),#N/A,data!C156)</f>
        <v>#N/A</v>
      </c>
      <c r="H156" s="1" t="e">
        <f>IF(ISBLANK(data!D156),#N/A,data!D156)</f>
        <v>#N/A</v>
      </c>
      <c r="I156" s="1" t="e">
        <f>IF(ISBLANK(data!E156),#N/A,data!E156)</f>
        <v>#N/A</v>
      </c>
    </row>
    <row r="157" spans="1:9" ht="14.5" customHeight="1" x14ac:dyDescent="0.2">
      <c r="A157" s="2" t="s">
        <v>7</v>
      </c>
      <c r="B157" s="2" t="s">
        <v>163</v>
      </c>
      <c r="C157" s="6">
        <v>2.8043999999999998</v>
      </c>
      <c r="D157" s="1">
        <v>2.3098999999999998</v>
      </c>
      <c r="E157" s="7">
        <v>1.2140785315381619</v>
      </c>
      <c r="F157" s="34" t="s">
        <v>1307</v>
      </c>
      <c r="G157" s="1" t="e">
        <f>IF(ISBLANK(data!C157),#N/A,data!C157)</f>
        <v>#N/A</v>
      </c>
      <c r="H157" s="1" t="e">
        <f>IF(ISBLANK(data!D157),#N/A,data!D157)</f>
        <v>#N/A</v>
      </c>
      <c r="I157" s="1" t="e">
        <f>IF(ISBLANK(data!E157),#N/A,data!E157)</f>
        <v>#N/A</v>
      </c>
    </row>
    <row r="158" spans="1:9" ht="14.5" customHeight="1" x14ac:dyDescent="0.2">
      <c r="A158" s="2" t="s">
        <v>7</v>
      </c>
      <c r="B158" s="2" t="s">
        <v>164</v>
      </c>
      <c r="C158" s="6">
        <v>2.9651900000000002</v>
      </c>
      <c r="D158" s="1">
        <v>2.4331</v>
      </c>
      <c r="E158" s="7">
        <v>1.2186880933788171</v>
      </c>
      <c r="F158" s="34" t="s">
        <v>1307</v>
      </c>
      <c r="G158" s="1" t="e">
        <f>IF(ISBLANK(data!C158),#N/A,data!C158)</f>
        <v>#N/A</v>
      </c>
      <c r="H158" s="1" t="e">
        <f>IF(ISBLANK(data!D158),#N/A,data!D158)</f>
        <v>#N/A</v>
      </c>
      <c r="I158" s="1" t="e">
        <f>IF(ISBLANK(data!E158),#N/A,data!E158)</f>
        <v>#N/A</v>
      </c>
    </row>
    <row r="159" spans="1:9" ht="14.5" customHeight="1" x14ac:dyDescent="0.2">
      <c r="A159" s="2" t="s">
        <v>7</v>
      </c>
      <c r="B159" s="2" t="s">
        <v>165</v>
      </c>
      <c r="C159" s="6">
        <v>2.8425699999999998</v>
      </c>
      <c r="D159" s="1">
        <v>2.4797699999999998</v>
      </c>
      <c r="E159" s="7">
        <v>1.1463038910866734</v>
      </c>
      <c r="F159" s="34" t="s">
        <v>1307</v>
      </c>
      <c r="G159" s="1">
        <f>IF(ISBLANK(data!C159),#N/A,data!C159)</f>
        <v>8</v>
      </c>
      <c r="H159" s="1" t="e">
        <f>IF(ISBLANK(data!D159),#N/A,data!D159)</f>
        <v>#N/A</v>
      </c>
      <c r="I159" s="1" t="e">
        <f>IF(ISBLANK(data!E159),#N/A,data!E159)</f>
        <v>#N/A</v>
      </c>
    </row>
    <row r="160" spans="1:9" ht="14.5" customHeight="1" x14ac:dyDescent="0.2">
      <c r="A160" s="2" t="s">
        <v>7</v>
      </c>
      <c r="B160" s="2" t="s">
        <v>166</v>
      </c>
      <c r="C160" s="6">
        <v>3.17279</v>
      </c>
      <c r="D160" s="1">
        <v>2.7060399999999998</v>
      </c>
      <c r="E160" s="7">
        <v>1.1724845161194957</v>
      </c>
      <c r="F160" s="34" t="s">
        <v>1307</v>
      </c>
      <c r="G160" s="1">
        <f>IF(ISBLANK(data!C160),#N/A,data!C160)</f>
        <v>8</v>
      </c>
      <c r="H160" s="1" t="e">
        <f>IF(ISBLANK(data!D160),#N/A,data!D160)</f>
        <v>#N/A</v>
      </c>
      <c r="I160" s="1" t="e">
        <f>IF(ISBLANK(data!E160),#N/A,data!E160)</f>
        <v>#N/A</v>
      </c>
    </row>
    <row r="161" spans="1:9" ht="14.5" customHeight="1" x14ac:dyDescent="0.2">
      <c r="A161" s="2" t="s">
        <v>7</v>
      </c>
      <c r="B161" s="2" t="s">
        <v>167</v>
      </c>
      <c r="C161" s="6">
        <v>2.8180000000000001</v>
      </c>
      <c r="D161" s="1">
        <v>2.2995000000000001</v>
      </c>
      <c r="E161" s="7">
        <v>1.2254838008262665</v>
      </c>
      <c r="F161" s="34" t="s">
        <v>1477</v>
      </c>
      <c r="G161" s="1">
        <f>IF(ISBLANK(data!C161),#N/A,data!C161)</f>
        <v>8</v>
      </c>
      <c r="H161" s="1" t="e">
        <f>IF(ISBLANK(data!D161),#N/A,data!D161)</f>
        <v>#N/A</v>
      </c>
      <c r="I161" s="1" t="e">
        <f>IF(ISBLANK(data!E161),#N/A,data!E161)</f>
        <v>#N/A</v>
      </c>
    </row>
    <row r="162" spans="1:9" ht="14.5" customHeight="1" x14ac:dyDescent="0.2">
      <c r="A162" s="2" t="s">
        <v>7</v>
      </c>
      <c r="B162" s="2" t="s">
        <v>168</v>
      </c>
      <c r="C162" s="6">
        <v>2.8069999999999999</v>
      </c>
      <c r="D162" s="1">
        <v>2.42</v>
      </c>
      <c r="E162" s="7">
        <v>1.1599173553719009</v>
      </c>
      <c r="F162" s="34" t="s">
        <v>1477</v>
      </c>
      <c r="G162" s="1">
        <f>IF(ISBLANK(data!C162),#N/A,data!C162)</f>
        <v>8</v>
      </c>
      <c r="H162" s="1" t="e">
        <f>IF(ISBLANK(data!D162),#N/A,data!D162)</f>
        <v>#N/A</v>
      </c>
      <c r="I162" s="1" t="e">
        <f>IF(ISBLANK(data!E162),#N/A,data!E162)</f>
        <v>#N/A</v>
      </c>
    </row>
    <row r="163" spans="1:9" ht="14.5" customHeight="1" x14ac:dyDescent="0.2">
      <c r="A163" s="2" t="s">
        <v>7</v>
      </c>
      <c r="B163" s="2" t="s">
        <v>169</v>
      </c>
      <c r="C163" s="6">
        <v>2.6702900000000001</v>
      </c>
      <c r="D163" s="1">
        <v>2.4161600000000001</v>
      </c>
      <c r="E163" s="7">
        <v>1.1051792927620687</v>
      </c>
      <c r="F163" s="34" t="s">
        <v>1307</v>
      </c>
      <c r="G163" s="1" t="e">
        <f>IF(ISBLANK(data!C163),#N/A,data!C163)</f>
        <v>#N/A</v>
      </c>
      <c r="H163" s="1" t="e">
        <f>IF(ISBLANK(data!D163),#N/A,data!D163)</f>
        <v>#N/A</v>
      </c>
      <c r="I163" s="1" t="e">
        <f>IF(ISBLANK(data!E163),#N/A,data!E163)</f>
        <v>#N/A</v>
      </c>
    </row>
    <row r="164" spans="1:9" ht="14.5" customHeight="1" x14ac:dyDescent="0.2">
      <c r="A164" s="2" t="s">
        <v>7</v>
      </c>
      <c r="B164" s="2" t="s">
        <v>170</v>
      </c>
      <c r="C164" s="6">
        <v>3.1943000000000001</v>
      </c>
      <c r="D164" s="1">
        <v>3.0184000000000002</v>
      </c>
      <c r="E164" s="7">
        <v>1.0582759077657036</v>
      </c>
      <c r="F164" s="34" t="s">
        <v>1307</v>
      </c>
      <c r="G164" s="1">
        <f>IF(ISBLANK(data!C164),#N/A,data!C164)</f>
        <v>8</v>
      </c>
      <c r="H164" s="1" t="e">
        <f>IF(ISBLANK(data!D164),#N/A,data!D164)</f>
        <v>#N/A</v>
      </c>
      <c r="I164" s="1" t="e">
        <f>IF(ISBLANK(data!E164),#N/A,data!E164)</f>
        <v>#N/A</v>
      </c>
    </row>
    <row r="165" spans="1:9" ht="14.5" customHeight="1" x14ac:dyDescent="0.2">
      <c r="A165" s="2" t="s">
        <v>7</v>
      </c>
      <c r="B165" s="2" t="s">
        <v>171</v>
      </c>
      <c r="C165" s="6">
        <v>2.7926500000000001</v>
      </c>
      <c r="D165" s="1">
        <v>2.4366300000000001</v>
      </c>
      <c r="E165" s="7">
        <v>1.1461116377948233</v>
      </c>
      <c r="F165" s="34" t="s">
        <v>1307</v>
      </c>
      <c r="G165" s="1" t="e">
        <f>IF(ISBLANK(data!C165),#N/A,data!C165)</f>
        <v>#N/A</v>
      </c>
      <c r="H165" s="1" t="e">
        <f>IF(ISBLANK(data!D165),#N/A,data!D165)</f>
        <v>#N/A</v>
      </c>
      <c r="I165" s="1" t="e">
        <f>IF(ISBLANK(data!E165),#N/A,data!E165)</f>
        <v>#N/A</v>
      </c>
    </row>
    <row r="166" spans="1:9" ht="14.5" customHeight="1" x14ac:dyDescent="0.2">
      <c r="A166" s="2" t="s">
        <v>7</v>
      </c>
      <c r="B166" s="2" t="s">
        <v>172</v>
      </c>
      <c r="C166" s="6">
        <v>3.1640000000000001</v>
      </c>
      <c r="D166" s="1">
        <v>2.9937</v>
      </c>
      <c r="E166" s="7">
        <v>1.0568861275344892</v>
      </c>
      <c r="F166" s="34" t="s">
        <v>1477</v>
      </c>
      <c r="G166" s="1" t="e">
        <f>IF(ISBLANK(data!C166),#N/A,data!C166)</f>
        <v>#N/A</v>
      </c>
      <c r="H166" s="1" t="e">
        <f>IF(ISBLANK(data!D166),#N/A,data!D166)</f>
        <v>#N/A</v>
      </c>
      <c r="I166" s="1" t="e">
        <f>IF(ISBLANK(data!E166),#N/A,data!E166)</f>
        <v>#N/A</v>
      </c>
    </row>
    <row r="167" spans="1:9" ht="14.5" customHeight="1" x14ac:dyDescent="0.2">
      <c r="A167" s="2" t="s">
        <v>7</v>
      </c>
      <c r="B167" s="2" t="s">
        <v>173</v>
      </c>
      <c r="C167" s="6">
        <v>3.1436999999999999</v>
      </c>
      <c r="D167" s="1">
        <v>2.9630000000000001</v>
      </c>
      <c r="E167" s="7">
        <v>1.060985487681404</v>
      </c>
      <c r="F167" s="34" t="s">
        <v>1307</v>
      </c>
      <c r="G167" s="1">
        <f>IF(ISBLANK(data!C167),#N/A,data!C167)</f>
        <v>8</v>
      </c>
      <c r="H167" s="1" t="e">
        <f>IF(ISBLANK(data!D167),#N/A,data!D167)</f>
        <v>#N/A</v>
      </c>
      <c r="I167" s="1" t="e">
        <f>IF(ISBLANK(data!E167),#N/A,data!E167)</f>
        <v>#N/A</v>
      </c>
    </row>
    <row r="168" spans="1:9" ht="14.5" customHeight="1" x14ac:dyDescent="0.2">
      <c r="A168" s="2" t="s">
        <v>7</v>
      </c>
      <c r="B168" s="2" t="s">
        <v>174</v>
      </c>
      <c r="C168" s="6">
        <v>3.1227499999999999</v>
      </c>
      <c r="D168" s="1">
        <v>2.9550000000000001</v>
      </c>
      <c r="E168" s="7">
        <v>1.0567681895093062</v>
      </c>
      <c r="F168" s="34" t="s">
        <v>1307</v>
      </c>
      <c r="G168" s="1">
        <f>IF(ISBLANK(data!C168),#N/A,data!C168)</f>
        <v>8</v>
      </c>
      <c r="H168" s="1" t="e">
        <f>IF(ISBLANK(data!D168),#N/A,data!D168)</f>
        <v>#N/A</v>
      </c>
      <c r="I168" s="1" t="e">
        <f>IF(ISBLANK(data!E168),#N/A,data!E168)</f>
        <v>#N/A</v>
      </c>
    </row>
    <row r="169" spans="1:9" ht="14.5" customHeight="1" x14ac:dyDescent="0.2">
      <c r="A169" s="2" t="s">
        <v>7</v>
      </c>
      <c r="B169" s="2" t="s">
        <v>175</v>
      </c>
      <c r="C169" s="6">
        <v>2.6109100000000001</v>
      </c>
      <c r="D169" s="1">
        <v>2.2734999999999999</v>
      </c>
      <c r="E169" s="7">
        <v>1.1484099406201893</v>
      </c>
      <c r="F169" s="34" t="s">
        <v>1307</v>
      </c>
      <c r="G169" s="1" t="e">
        <f>IF(ISBLANK(data!C169),#N/A,data!C169)</f>
        <v>#N/A</v>
      </c>
      <c r="H169" s="1" t="e">
        <f>IF(ISBLANK(data!D169),#N/A,data!D169)</f>
        <v>#N/A</v>
      </c>
      <c r="I169" s="1" t="e">
        <f>IF(ISBLANK(data!E169),#N/A,data!E169)</f>
        <v>#N/A</v>
      </c>
    </row>
    <row r="170" spans="1:9" ht="14.5" customHeight="1" x14ac:dyDescent="0.2">
      <c r="A170" s="2" t="s">
        <v>7</v>
      </c>
      <c r="B170" s="2" t="s">
        <v>176</v>
      </c>
      <c r="C170" s="6">
        <v>3.7530000000000001</v>
      </c>
      <c r="D170" s="1">
        <v>3.1099000000000001</v>
      </c>
      <c r="E170" s="7">
        <v>1.2067912151516127</v>
      </c>
      <c r="F170" s="34" t="s">
        <v>1307</v>
      </c>
      <c r="G170" s="1">
        <f>IF(ISBLANK(data!C170),#N/A,data!C170)</f>
        <v>0</v>
      </c>
      <c r="H170" s="1" t="e">
        <f>IF(ISBLANK(data!D170),#N/A,data!D170)</f>
        <v>#N/A</v>
      </c>
      <c r="I170" s="1" t="e">
        <f>IF(ISBLANK(data!E170),#N/A,data!E170)</f>
        <v>#N/A</v>
      </c>
    </row>
    <row r="171" spans="1:9" ht="14.5" customHeight="1" x14ac:dyDescent="0.2">
      <c r="A171" s="2" t="s">
        <v>7</v>
      </c>
      <c r="B171" s="2" t="s">
        <v>177</v>
      </c>
      <c r="C171" s="6">
        <v>2.8759000000000001</v>
      </c>
      <c r="D171" s="1">
        <v>2.3496000000000001</v>
      </c>
      <c r="E171" s="7">
        <v>1.2239955737146748</v>
      </c>
      <c r="F171" s="34" t="s">
        <v>1307</v>
      </c>
      <c r="G171" s="1">
        <f>IF(ISBLANK(data!C171),#N/A,data!C171)</f>
        <v>8</v>
      </c>
      <c r="H171" s="1" t="e">
        <f>IF(ISBLANK(data!D171),#N/A,data!D171)</f>
        <v>#N/A</v>
      </c>
      <c r="I171" s="1" t="e">
        <f>IF(ISBLANK(data!E171),#N/A,data!E171)</f>
        <v>#N/A</v>
      </c>
    </row>
    <row r="172" spans="1:9" ht="14.5" customHeight="1" x14ac:dyDescent="0.2">
      <c r="A172" s="2" t="s">
        <v>7</v>
      </c>
      <c r="B172" s="2" t="s">
        <v>178</v>
      </c>
      <c r="C172" s="6">
        <v>2.8121</v>
      </c>
      <c r="D172" s="1">
        <v>2.407</v>
      </c>
      <c r="E172" s="7">
        <v>1.168300789364354</v>
      </c>
      <c r="F172" s="34" t="s">
        <v>1307</v>
      </c>
      <c r="G172" s="1" t="e">
        <f>IF(ISBLANK(data!C172),#N/A,data!C172)</f>
        <v>#N/A</v>
      </c>
      <c r="H172" s="1" t="e">
        <f>IF(ISBLANK(data!D172),#N/A,data!D172)</f>
        <v>#N/A</v>
      </c>
      <c r="I172" s="1" t="e">
        <f>IF(ISBLANK(data!E172),#N/A,data!E172)</f>
        <v>#N/A</v>
      </c>
    </row>
    <row r="173" spans="1:9" ht="14.5" customHeight="1" x14ac:dyDescent="0.2">
      <c r="A173" s="2" t="s">
        <v>7</v>
      </c>
      <c r="B173" s="2" t="s">
        <v>179</v>
      </c>
      <c r="C173" s="6">
        <v>2.875</v>
      </c>
      <c r="D173" s="1">
        <v>2.4748000000000001</v>
      </c>
      <c r="E173" s="7">
        <v>1.1617100371747211</v>
      </c>
      <c r="F173" s="34" t="s">
        <v>1307</v>
      </c>
      <c r="G173" s="1">
        <f>IF(ISBLANK(data!C173),#N/A,data!C173)</f>
        <v>2</v>
      </c>
      <c r="H173" s="1" t="e">
        <f>IF(ISBLANK(data!D173),#N/A,data!D173)</f>
        <v>#N/A</v>
      </c>
      <c r="I173" s="1" t="e">
        <f>IF(ISBLANK(data!E173),#N/A,data!E173)</f>
        <v>#N/A</v>
      </c>
    </row>
    <row r="174" spans="1:9" ht="14.5" customHeight="1" x14ac:dyDescent="0.2">
      <c r="A174" s="2" t="s">
        <v>7</v>
      </c>
      <c r="B174" s="2" t="s">
        <v>180</v>
      </c>
      <c r="C174" s="6">
        <v>2.7267000000000001</v>
      </c>
      <c r="D174" s="1">
        <v>2.3485999999999998</v>
      </c>
      <c r="E174" s="7">
        <v>1.1609895256748703</v>
      </c>
      <c r="F174" s="34" t="s">
        <v>1307</v>
      </c>
      <c r="G174" s="1">
        <f>IF(ISBLANK(data!C174),#N/A,data!C174)</f>
        <v>2</v>
      </c>
      <c r="H174" s="1" t="e">
        <f>IF(ISBLANK(data!D174),#N/A,data!D174)</f>
        <v>#N/A</v>
      </c>
      <c r="I174" s="1" t="e">
        <f>IF(ISBLANK(data!E174),#N/A,data!E174)</f>
        <v>#N/A</v>
      </c>
    </row>
    <row r="175" spans="1:9" ht="14.5" customHeight="1" x14ac:dyDescent="0.2">
      <c r="A175" s="2" t="s">
        <v>7</v>
      </c>
      <c r="B175" s="2" t="s">
        <v>181</v>
      </c>
      <c r="C175" s="6">
        <v>2.8279999999999998</v>
      </c>
      <c r="D175" s="1">
        <v>2.34</v>
      </c>
      <c r="E175" s="7">
        <v>1.2085470085470085</v>
      </c>
      <c r="F175" s="34" t="s">
        <v>1307</v>
      </c>
      <c r="G175" s="1">
        <f>IF(ISBLANK(data!C175),#N/A,data!C175)</f>
        <v>8</v>
      </c>
      <c r="H175" s="1" t="e">
        <f>IF(ISBLANK(data!D175),#N/A,data!D175)</f>
        <v>#N/A</v>
      </c>
      <c r="I175" s="1" t="e">
        <f>IF(ISBLANK(data!E175),#N/A,data!E175)</f>
        <v>#N/A</v>
      </c>
    </row>
    <row r="176" spans="1:9" ht="14.5" customHeight="1" x14ac:dyDescent="0.2">
      <c r="A176" s="2" t="s">
        <v>7</v>
      </c>
      <c r="B176" s="2" t="s">
        <v>182</v>
      </c>
      <c r="C176" s="6">
        <v>2.9809000000000001</v>
      </c>
      <c r="D176" s="1">
        <v>2.5217000000000001</v>
      </c>
      <c r="E176" s="7">
        <v>1.1820993774041322</v>
      </c>
      <c r="F176" s="34" t="s">
        <v>1307</v>
      </c>
      <c r="G176" s="1">
        <f>IF(ISBLANK(data!C176),#N/A,data!C176)</f>
        <v>8</v>
      </c>
      <c r="H176" s="1" t="e">
        <f>IF(ISBLANK(data!D176),#N/A,data!D176)</f>
        <v>#N/A</v>
      </c>
      <c r="I176" s="1" t="e">
        <f>IF(ISBLANK(data!E176),#N/A,data!E176)</f>
        <v>#N/A</v>
      </c>
    </row>
    <row r="177" spans="1:9" ht="14.5" customHeight="1" x14ac:dyDescent="0.2">
      <c r="A177" s="2" t="s">
        <v>7</v>
      </c>
      <c r="B177" s="2" t="s">
        <v>183</v>
      </c>
      <c r="C177" s="6">
        <v>2.9672999999999998</v>
      </c>
      <c r="D177" s="1">
        <v>2.5026000000000002</v>
      </c>
      <c r="E177" s="7">
        <v>1.1856868856389353</v>
      </c>
      <c r="F177" s="34" t="s">
        <v>1477</v>
      </c>
      <c r="G177" s="1">
        <f>IF(ISBLANK(data!C177),#N/A,data!C177)</f>
        <v>2</v>
      </c>
      <c r="H177" s="1" t="e">
        <f>IF(ISBLANK(data!D177),#N/A,data!D177)</f>
        <v>#N/A</v>
      </c>
      <c r="I177" s="1" t="e">
        <f>IF(ISBLANK(data!E177),#N/A,data!E177)</f>
        <v>#N/A</v>
      </c>
    </row>
    <row r="178" spans="1:9" ht="14.5" customHeight="1" x14ac:dyDescent="0.2">
      <c r="A178" s="2" t="s">
        <v>7</v>
      </c>
      <c r="B178" s="2" t="s">
        <v>184</v>
      </c>
      <c r="C178" s="6">
        <v>2.9182299999999999</v>
      </c>
      <c r="D178" s="1">
        <v>2.51553</v>
      </c>
      <c r="E178" s="7">
        <v>1.160085548572269</v>
      </c>
      <c r="F178" s="34" t="s">
        <v>1477</v>
      </c>
      <c r="G178" s="1">
        <f>IF(ISBLANK(data!C178),#N/A,data!C178)</f>
        <v>8</v>
      </c>
      <c r="H178" s="1" t="e">
        <f>IF(ISBLANK(data!D178),#N/A,data!D178)</f>
        <v>#N/A</v>
      </c>
      <c r="I178" s="1" t="e">
        <f>IF(ISBLANK(data!E178),#N/A,data!E178)</f>
        <v>#N/A</v>
      </c>
    </row>
    <row r="179" spans="1:9" ht="14.5" customHeight="1" x14ac:dyDescent="0.2">
      <c r="A179" s="2" t="s">
        <v>7</v>
      </c>
      <c r="B179" s="2" t="s">
        <v>185</v>
      </c>
      <c r="C179" s="6">
        <v>2.8532000000000002</v>
      </c>
      <c r="D179" s="1">
        <v>2.3988999999999998</v>
      </c>
      <c r="E179" s="7">
        <v>1.1893784651298513</v>
      </c>
      <c r="F179" s="34" t="s">
        <v>1477</v>
      </c>
      <c r="G179" s="1" t="e">
        <f>IF(ISBLANK(data!C179),#N/A,data!C179)</f>
        <v>#N/A</v>
      </c>
      <c r="H179" s="1" t="e">
        <f>IF(ISBLANK(data!D179),#N/A,data!D179)</f>
        <v>#N/A</v>
      </c>
      <c r="I179" s="1" t="e">
        <f>IF(ISBLANK(data!E179),#N/A,data!E179)</f>
        <v>#N/A</v>
      </c>
    </row>
    <row r="180" spans="1:9" ht="14.5" customHeight="1" x14ac:dyDescent="0.2">
      <c r="A180" s="2" t="s">
        <v>7</v>
      </c>
      <c r="B180" s="2" t="s">
        <v>186</v>
      </c>
      <c r="C180" s="6">
        <v>2.6621000000000001</v>
      </c>
      <c r="D180" s="1">
        <v>2.4441000000000002</v>
      </c>
      <c r="E180" s="7">
        <v>1.0891943864817315</v>
      </c>
      <c r="F180" s="34" t="s">
        <v>1307</v>
      </c>
      <c r="G180" s="1">
        <f>IF(ISBLANK(data!C180),#N/A,data!C180)</f>
        <v>8</v>
      </c>
      <c r="H180" s="1" t="e">
        <f>IF(ISBLANK(data!D180),#N/A,data!D180)</f>
        <v>#N/A</v>
      </c>
      <c r="I180" s="1" t="e">
        <f>IF(ISBLANK(data!E180),#N/A,data!E180)</f>
        <v>#N/A</v>
      </c>
    </row>
    <row r="181" spans="1:9" ht="14.5" customHeight="1" x14ac:dyDescent="0.2">
      <c r="A181" s="2" t="s">
        <v>7</v>
      </c>
      <c r="B181" s="2" t="s">
        <v>187</v>
      </c>
      <c r="C181" s="6">
        <v>3.6358999999999999</v>
      </c>
      <c r="D181" s="1">
        <v>2.9641999999999999</v>
      </c>
      <c r="E181" s="7">
        <v>1.2266041427703933</v>
      </c>
      <c r="F181" s="34" t="s">
        <v>1307</v>
      </c>
      <c r="G181" s="1">
        <f>IF(ISBLANK(data!C181),#N/A,data!C181)</f>
        <v>0</v>
      </c>
      <c r="H181" s="1" t="e">
        <f>IF(ISBLANK(data!D181),#N/A,data!D181)</f>
        <v>#N/A</v>
      </c>
      <c r="I181" s="1" t="e">
        <f>IF(ISBLANK(data!E181),#N/A,data!E181)</f>
        <v>#N/A</v>
      </c>
    </row>
    <row r="182" spans="1:9" ht="14.5" customHeight="1" x14ac:dyDescent="0.2">
      <c r="A182" s="2" t="s">
        <v>7</v>
      </c>
      <c r="B182" s="2" t="s">
        <v>188</v>
      </c>
      <c r="C182" s="6">
        <v>3.7921999999999998</v>
      </c>
      <c r="D182" s="1">
        <v>3.1581999999999999</v>
      </c>
      <c r="E182" s="7">
        <v>1.2007472610980938</v>
      </c>
      <c r="F182" s="34" t="s">
        <v>1307</v>
      </c>
      <c r="G182" s="1">
        <f>IF(ISBLANK(data!C182),#N/A,data!C182)</f>
        <v>0</v>
      </c>
      <c r="H182" s="1" t="e">
        <f>IF(ISBLANK(data!D182),#N/A,data!D182)</f>
        <v>#N/A</v>
      </c>
      <c r="I182" s="1" t="e">
        <f>IF(ISBLANK(data!E182),#N/A,data!E182)</f>
        <v>#N/A</v>
      </c>
    </row>
    <row r="183" spans="1:9" ht="14.5" customHeight="1" x14ac:dyDescent="0.2">
      <c r="A183" s="2" t="s">
        <v>7</v>
      </c>
      <c r="B183" s="2" t="s">
        <v>189</v>
      </c>
      <c r="C183" s="6">
        <v>2.6941999999999999</v>
      </c>
      <c r="D183" s="1">
        <v>2.4655999999999998</v>
      </c>
      <c r="E183" s="7">
        <v>1.0927157689811811</v>
      </c>
      <c r="F183" s="34" t="s">
        <v>1307</v>
      </c>
      <c r="G183" s="1">
        <f>IF(ISBLANK(data!C183),#N/A,data!C183)</f>
        <v>8</v>
      </c>
      <c r="H183" s="1" t="e">
        <f>IF(ISBLANK(data!D183),#N/A,data!D183)</f>
        <v>#N/A</v>
      </c>
      <c r="I183" s="1" t="e">
        <f>IF(ISBLANK(data!E183),#N/A,data!E183)</f>
        <v>#N/A</v>
      </c>
    </row>
    <row r="184" spans="1:9" ht="14.5" customHeight="1" x14ac:dyDescent="0.2">
      <c r="A184" s="2" t="s">
        <v>7</v>
      </c>
      <c r="B184" s="2" t="s">
        <v>190</v>
      </c>
      <c r="C184" s="6">
        <v>3.187354526876482</v>
      </c>
      <c r="D184" s="1">
        <v>2.6682999999999999</v>
      </c>
      <c r="E184" s="7">
        <v>1.1945263002197961</v>
      </c>
      <c r="F184" s="34" t="s">
        <v>1477</v>
      </c>
      <c r="G184" s="1">
        <f>IF(ISBLANK(data!C184),#N/A,data!C184)</f>
        <v>8</v>
      </c>
      <c r="H184" s="1" t="e">
        <f>IF(ISBLANK(data!D184),#N/A,data!D184)</f>
        <v>#N/A</v>
      </c>
      <c r="I184" s="1" t="e">
        <f>IF(ISBLANK(data!E184),#N/A,data!E184)</f>
        <v>#N/A</v>
      </c>
    </row>
    <row r="185" spans="1:9" ht="14.5" customHeight="1" x14ac:dyDescent="0.2">
      <c r="A185" s="2" t="s">
        <v>7</v>
      </c>
      <c r="B185" s="2" t="s">
        <v>191</v>
      </c>
      <c r="C185" s="6">
        <v>2.7519888816999245</v>
      </c>
      <c r="D185" s="1">
        <v>2.3142</v>
      </c>
      <c r="E185" s="7">
        <v>1.1891750417854656</v>
      </c>
      <c r="F185" s="34" t="s">
        <v>1477</v>
      </c>
      <c r="G185" s="1">
        <f>IF(ISBLANK(data!C185),#N/A,data!C185)</f>
        <v>8</v>
      </c>
      <c r="H185" s="1" t="e">
        <f>IF(ISBLANK(data!D185),#N/A,data!D185)</f>
        <v>#N/A</v>
      </c>
      <c r="I185" s="1" t="e">
        <f>IF(ISBLANK(data!E185),#N/A,data!E185)</f>
        <v>#N/A</v>
      </c>
    </row>
    <row r="186" spans="1:9" ht="14.5" customHeight="1" x14ac:dyDescent="0.2">
      <c r="A186" s="2" t="s">
        <v>7</v>
      </c>
      <c r="B186" s="2" t="s">
        <v>192</v>
      </c>
      <c r="C186" s="6">
        <v>2.9784044730358574</v>
      </c>
      <c r="D186" s="1">
        <v>2.5123000000000002</v>
      </c>
      <c r="E186" s="7">
        <v>1.1855289866002696</v>
      </c>
      <c r="F186" s="34" t="s">
        <v>1477</v>
      </c>
      <c r="G186" s="1">
        <f>IF(ISBLANK(data!C186),#N/A,data!C186)</f>
        <v>8</v>
      </c>
      <c r="H186" s="1" t="e">
        <f>IF(ISBLANK(data!D186),#N/A,data!D186)</f>
        <v>#N/A</v>
      </c>
      <c r="I186" s="1" t="e">
        <f>IF(ISBLANK(data!E186),#N/A,data!E186)</f>
        <v>#N/A</v>
      </c>
    </row>
    <row r="187" spans="1:9" ht="14.5" customHeight="1" x14ac:dyDescent="0.2">
      <c r="A187" s="2" t="s">
        <v>7</v>
      </c>
      <c r="B187" s="2" t="s">
        <v>193</v>
      </c>
      <c r="C187" s="6">
        <v>2.9151891267977796</v>
      </c>
      <c r="D187" s="1">
        <v>2.4958</v>
      </c>
      <c r="E187" s="7">
        <v>1.1680379544826427</v>
      </c>
      <c r="F187" s="34" t="s">
        <v>1477</v>
      </c>
      <c r="G187" s="1">
        <f>IF(ISBLANK(data!C187),#N/A,data!C187)</f>
        <v>8</v>
      </c>
      <c r="H187" s="1" t="e">
        <f>IF(ISBLANK(data!D187),#N/A,data!D187)</f>
        <v>#N/A</v>
      </c>
      <c r="I187" s="1" t="e">
        <f>IF(ISBLANK(data!E187),#N/A,data!E187)</f>
        <v>#N/A</v>
      </c>
    </row>
    <row r="188" spans="1:9" ht="14.5" customHeight="1" x14ac:dyDescent="0.2">
      <c r="A188" s="2" t="s">
        <v>7</v>
      </c>
      <c r="B188" s="2" t="s">
        <v>194</v>
      </c>
      <c r="C188" s="6">
        <v>2.8282857033899531</v>
      </c>
      <c r="D188" s="1">
        <v>2.3010000000000002</v>
      </c>
      <c r="E188" s="7">
        <v>1.2291550210299664</v>
      </c>
      <c r="F188" s="34" t="s">
        <v>1477</v>
      </c>
      <c r="G188" s="1">
        <f>IF(ISBLANK(data!C188),#N/A,data!C188)</f>
        <v>8</v>
      </c>
      <c r="H188" s="1" t="e">
        <f>IF(ISBLANK(data!D188),#N/A,data!D188)</f>
        <v>#N/A</v>
      </c>
      <c r="I188" s="1" t="e">
        <f>IF(ISBLANK(data!E188),#N/A,data!E188)</f>
        <v>#N/A</v>
      </c>
    </row>
    <row r="189" spans="1:9" ht="14.5" customHeight="1" x14ac:dyDescent="0.2">
      <c r="A189" s="2" t="s">
        <v>7</v>
      </c>
      <c r="B189" s="2" t="s">
        <v>195</v>
      </c>
      <c r="C189" s="6">
        <v>2.8468119010570403</v>
      </c>
      <c r="D189" s="1">
        <v>2.484</v>
      </c>
      <c r="E189" s="7">
        <v>1.1460595414883414</v>
      </c>
      <c r="F189" s="34" t="s">
        <v>1477</v>
      </c>
      <c r="G189" s="1" t="e">
        <f>IF(ISBLANK(data!C189),#N/A,data!C189)</f>
        <v>#N/A</v>
      </c>
      <c r="H189" s="1" t="e">
        <f>IF(ISBLANK(data!D189),#N/A,data!D189)</f>
        <v>#N/A</v>
      </c>
      <c r="I189" s="1" t="e">
        <f>IF(ISBLANK(data!E189),#N/A,data!E189)</f>
        <v>#N/A</v>
      </c>
    </row>
    <row r="190" spans="1:9" ht="14.5" customHeight="1" x14ac:dyDescent="0.2">
      <c r="A190" s="2" t="s">
        <v>7</v>
      </c>
      <c r="B190" s="2" t="s">
        <v>196</v>
      </c>
      <c r="C190" s="6">
        <v>2.8471654544476341</v>
      </c>
      <c r="D190" s="1">
        <v>2.3121</v>
      </c>
      <c r="E190" s="7">
        <v>1.231419685328331</v>
      </c>
      <c r="F190" s="34" t="s">
        <v>1307</v>
      </c>
      <c r="G190" s="1">
        <f>IF(ISBLANK(data!C190),#N/A,data!C190)</f>
        <v>8</v>
      </c>
      <c r="H190" s="1" t="e">
        <f>IF(ISBLANK(data!D190),#N/A,data!D190)</f>
        <v>#N/A</v>
      </c>
      <c r="I190" s="1" t="e">
        <f>IF(ISBLANK(data!E190),#N/A,data!E190)</f>
        <v>#N/A</v>
      </c>
    </row>
    <row r="191" spans="1:9" ht="14.5" customHeight="1" x14ac:dyDescent="0.2">
      <c r="A191" s="2" t="s">
        <v>7</v>
      </c>
      <c r="B191" s="2" t="s">
        <v>197</v>
      </c>
      <c r="C191" s="6">
        <v>2.8835814536787412</v>
      </c>
      <c r="D191" s="1">
        <v>2.544</v>
      </c>
      <c r="E191" s="7">
        <v>1.1334832758171152</v>
      </c>
      <c r="F191" s="34" t="s">
        <v>1477</v>
      </c>
      <c r="G191" s="1" t="e">
        <f>IF(ISBLANK(data!C191),#N/A,data!C191)</f>
        <v>#N/A</v>
      </c>
      <c r="H191" s="1" t="e">
        <f>IF(ISBLANK(data!D191),#N/A,data!D191)</f>
        <v>#N/A</v>
      </c>
      <c r="I191" s="1" t="e">
        <f>IF(ISBLANK(data!E191),#N/A,data!E191)</f>
        <v>#N/A</v>
      </c>
    </row>
    <row r="192" spans="1:9" ht="14.5" customHeight="1" x14ac:dyDescent="0.2">
      <c r="A192" s="2" t="s">
        <v>7</v>
      </c>
      <c r="B192" s="2" t="s">
        <v>198</v>
      </c>
      <c r="C192" s="6">
        <v>2.9019662299895912</v>
      </c>
      <c r="D192" s="1">
        <v>2.56</v>
      </c>
      <c r="E192" s="7">
        <v>1.1335805585896841</v>
      </c>
      <c r="F192" s="34" t="s">
        <v>1477</v>
      </c>
      <c r="G192" s="1" t="e">
        <f>IF(ISBLANK(data!C192),#N/A,data!C192)</f>
        <v>#N/A</v>
      </c>
      <c r="H192" s="1" t="e">
        <f>IF(ISBLANK(data!D192),#N/A,data!D192)</f>
        <v>#N/A</v>
      </c>
      <c r="I192" s="1" t="e">
        <f>IF(ISBLANK(data!E192),#N/A,data!E192)</f>
        <v>#N/A</v>
      </c>
    </row>
    <row r="193" spans="1:9" ht="14.5" customHeight="1" x14ac:dyDescent="0.2">
      <c r="A193" s="2" t="s">
        <v>7</v>
      </c>
      <c r="B193" s="2" t="s">
        <v>199</v>
      </c>
      <c r="C193" s="6">
        <v>2.8967336398088106</v>
      </c>
      <c r="D193" s="1">
        <v>2.3723000000000001</v>
      </c>
      <c r="E193" s="7">
        <v>1.2210654806764787</v>
      </c>
      <c r="F193" s="34" t="s">
        <v>1477</v>
      </c>
      <c r="G193" s="1">
        <f>IF(ISBLANK(data!C193),#N/A,data!C193)</f>
        <v>8</v>
      </c>
      <c r="H193" s="1" t="e">
        <f>IF(ISBLANK(data!D193),#N/A,data!D193)</f>
        <v>#N/A</v>
      </c>
      <c r="I193" s="1" t="e">
        <f>IF(ISBLANK(data!E193),#N/A,data!E193)</f>
        <v>#N/A</v>
      </c>
    </row>
    <row r="194" spans="1:9" ht="14.5" customHeight="1" x14ac:dyDescent="0.2">
      <c r="A194" s="2" t="s">
        <v>7</v>
      </c>
      <c r="B194" s="2" t="s">
        <v>200</v>
      </c>
      <c r="C194" s="6">
        <v>3.0671463740747686</v>
      </c>
      <c r="D194" s="1">
        <v>2.61755</v>
      </c>
      <c r="E194" s="7">
        <v>1.1717622868998754</v>
      </c>
      <c r="F194" s="34" t="s">
        <v>1477</v>
      </c>
      <c r="G194" s="1">
        <f>IF(ISBLANK(data!C194),#N/A,data!C194)</f>
        <v>8</v>
      </c>
      <c r="H194" s="1" t="e">
        <f>IF(ISBLANK(data!D194),#N/A,data!D194)</f>
        <v>#N/A</v>
      </c>
      <c r="I194" s="1" t="e">
        <f>IF(ISBLANK(data!E194),#N/A,data!E194)</f>
        <v>#N/A</v>
      </c>
    </row>
    <row r="195" spans="1:9" ht="14.5" customHeight="1" x14ac:dyDescent="0.2">
      <c r="A195" s="2" t="s">
        <v>7</v>
      </c>
      <c r="B195" s="2" t="s">
        <v>201</v>
      </c>
      <c r="C195" s="6">
        <v>3.0876524707291786</v>
      </c>
      <c r="D195" s="1">
        <v>2.6225499999999999</v>
      </c>
      <c r="E195" s="7">
        <v>1.1773474178677923</v>
      </c>
      <c r="F195" s="34" t="s">
        <v>1477</v>
      </c>
      <c r="G195" s="1">
        <f>IF(ISBLANK(data!C195),#N/A,data!C195)</f>
        <v>8</v>
      </c>
      <c r="H195" s="1" t="e">
        <f>IF(ISBLANK(data!D195),#N/A,data!D195)</f>
        <v>#N/A</v>
      </c>
      <c r="I195" s="1" t="e">
        <f>IF(ISBLANK(data!E195),#N/A,data!E195)</f>
        <v>#N/A</v>
      </c>
    </row>
    <row r="196" spans="1:9" ht="14.5" customHeight="1" x14ac:dyDescent="0.2">
      <c r="A196" s="2" t="s">
        <v>7</v>
      </c>
      <c r="B196" s="2" t="s">
        <v>202</v>
      </c>
      <c r="C196" s="6">
        <v>2.9197146101973739</v>
      </c>
      <c r="D196" s="1">
        <v>2.5051999999999999</v>
      </c>
      <c r="E196" s="7">
        <v>1.165461683776694</v>
      </c>
      <c r="F196" s="34" t="s">
        <v>1477</v>
      </c>
      <c r="G196" s="1">
        <f>IF(ISBLANK(data!C196),#N/A,data!C196)</f>
        <v>8</v>
      </c>
      <c r="H196" s="1" t="e">
        <f>IF(ISBLANK(data!D196),#N/A,data!D196)</f>
        <v>#N/A</v>
      </c>
      <c r="I196" s="1" t="e">
        <f>IF(ISBLANK(data!E196),#N/A,data!E196)</f>
        <v>#N/A</v>
      </c>
    </row>
    <row r="197" spans="1:9" ht="14.5" customHeight="1" x14ac:dyDescent="0.2">
      <c r="A197" s="2" t="s">
        <v>7</v>
      </c>
      <c r="B197" s="2" t="s">
        <v>203</v>
      </c>
      <c r="C197" s="6">
        <v>3.0307303748436616</v>
      </c>
      <c r="D197" s="1">
        <v>2.5623</v>
      </c>
      <c r="E197" s="7">
        <v>1.1828163660943924</v>
      </c>
      <c r="F197" s="34" t="s">
        <v>1477</v>
      </c>
      <c r="G197" s="1">
        <f>IF(ISBLANK(data!C197),#N/A,data!C197)</f>
        <v>8</v>
      </c>
      <c r="H197" s="1" t="e">
        <f>IF(ISBLANK(data!D197),#N/A,data!D197)</f>
        <v>#N/A</v>
      </c>
      <c r="I197" s="1" t="e">
        <f>IF(ISBLANK(data!E197),#N/A,data!E197)</f>
        <v>#N/A</v>
      </c>
    </row>
    <row r="198" spans="1:9" ht="14.5" customHeight="1" x14ac:dyDescent="0.2">
      <c r="A198" s="2" t="s">
        <v>7</v>
      </c>
      <c r="B198" s="2" t="s">
        <v>204</v>
      </c>
      <c r="C198" s="6">
        <v>2.9646158908027189</v>
      </c>
      <c r="D198" s="1">
        <v>2.5169000000000001</v>
      </c>
      <c r="E198" s="7">
        <v>1.1778838614179026</v>
      </c>
      <c r="F198" s="34" t="s">
        <v>1477</v>
      </c>
      <c r="G198" s="1">
        <f>IF(ISBLANK(data!C198),#N/A,data!C198)</f>
        <v>8</v>
      </c>
      <c r="H198" s="1" t="e">
        <f>IF(ISBLANK(data!D198),#N/A,data!D198)</f>
        <v>#N/A</v>
      </c>
      <c r="I198" s="1" t="e">
        <f>IF(ISBLANK(data!E198),#N/A,data!E198)</f>
        <v>#N/A</v>
      </c>
    </row>
    <row r="199" spans="1:9" ht="14.5" customHeight="1" x14ac:dyDescent="0.2">
      <c r="A199" s="2" t="s">
        <v>7</v>
      </c>
      <c r="B199" s="2" t="s">
        <v>205</v>
      </c>
      <c r="C199" s="6">
        <v>2.897087193199404</v>
      </c>
      <c r="D199" s="1">
        <v>2.4828000000000001</v>
      </c>
      <c r="E199" s="7">
        <v>1.1668628939904155</v>
      </c>
      <c r="F199" s="34" t="s">
        <v>1477</v>
      </c>
      <c r="G199" s="1">
        <f>IF(ISBLANK(data!C199),#N/A,data!C199)</f>
        <v>8</v>
      </c>
      <c r="H199" s="1" t="e">
        <f>IF(ISBLANK(data!D199),#N/A,data!D199)</f>
        <v>#N/A</v>
      </c>
      <c r="I199" s="1" t="e">
        <f>IF(ISBLANK(data!E199),#N/A,data!E199)</f>
        <v>#N/A</v>
      </c>
    </row>
    <row r="200" spans="1:9" ht="14.5" customHeight="1" x14ac:dyDescent="0.2">
      <c r="A200" s="2" t="s">
        <v>7</v>
      </c>
      <c r="B200" s="2" t="s">
        <v>206</v>
      </c>
      <c r="C200" s="6">
        <v>2.8819551080820123</v>
      </c>
      <c r="D200" s="1">
        <v>2.4681999999999999</v>
      </c>
      <c r="E200" s="7">
        <v>1.167634352192696</v>
      </c>
      <c r="F200" s="34" t="s">
        <v>1477</v>
      </c>
      <c r="G200" s="1">
        <f>IF(ISBLANK(data!C200),#N/A,data!C200)</f>
        <v>8</v>
      </c>
      <c r="H200" s="1" t="e">
        <f>IF(ISBLANK(data!D200),#N/A,data!D200)</f>
        <v>#N/A</v>
      </c>
      <c r="I200" s="1" t="e">
        <f>IF(ISBLANK(data!E200),#N/A,data!E200)</f>
        <v>#N/A</v>
      </c>
    </row>
    <row r="201" spans="1:9" ht="14.5" customHeight="1" x14ac:dyDescent="0.2">
      <c r="A201" s="2" t="s">
        <v>7</v>
      </c>
      <c r="B201" s="2" t="s">
        <v>207</v>
      </c>
      <c r="C201" s="6">
        <v>2.6601357108237922</v>
      </c>
      <c r="D201" s="1">
        <v>2.4310999999999998</v>
      </c>
      <c r="E201" s="7">
        <v>1.0942107321063685</v>
      </c>
      <c r="F201" s="34" t="s">
        <v>1477</v>
      </c>
      <c r="G201" s="1">
        <f>IF(ISBLANK(data!C201),#N/A,data!C201)</f>
        <v>8</v>
      </c>
      <c r="H201" s="1" t="e">
        <f>IF(ISBLANK(data!D201),#N/A,data!D201)</f>
        <v>#N/A</v>
      </c>
      <c r="I201" s="1" t="e">
        <f>IF(ISBLANK(data!E201),#N/A,data!E201)</f>
        <v>#N/A</v>
      </c>
    </row>
    <row r="202" spans="1:9" ht="14.5" customHeight="1" x14ac:dyDescent="0.2">
      <c r="A202" s="2" t="s">
        <v>7</v>
      </c>
      <c r="B202" s="2" t="s">
        <v>208</v>
      </c>
      <c r="C202" s="6">
        <v>3.2350135239284552</v>
      </c>
      <c r="D202" s="1">
        <v>2.6871</v>
      </c>
      <c r="E202" s="7">
        <v>1.2039051482745171</v>
      </c>
      <c r="F202" s="34" t="s">
        <v>1477</v>
      </c>
      <c r="G202" s="1">
        <f>IF(ISBLANK(data!C202),#N/A,data!C202)</f>
        <v>8</v>
      </c>
      <c r="H202" s="1" t="e">
        <f>IF(ISBLANK(data!D202),#N/A,data!D202)</f>
        <v>#N/A</v>
      </c>
      <c r="I202" s="1" t="e">
        <f>IF(ISBLANK(data!E202),#N/A,data!E202)</f>
        <v>#N/A</v>
      </c>
    </row>
    <row r="203" spans="1:9" ht="14.5" customHeight="1" x14ac:dyDescent="0.2">
      <c r="A203" s="2" t="s">
        <v>7</v>
      </c>
      <c r="B203" s="2" t="s">
        <v>209</v>
      </c>
      <c r="C203" s="6">
        <v>2.7768083297195725</v>
      </c>
      <c r="D203" s="1">
        <v>2.4278599999999999</v>
      </c>
      <c r="E203" s="7">
        <v>1.1437267098265849</v>
      </c>
      <c r="F203" s="34" t="s">
        <v>1477</v>
      </c>
      <c r="G203" s="1" t="e">
        <f>IF(ISBLANK(data!C203),#N/A,data!C203)</f>
        <v>#N/A</v>
      </c>
      <c r="H203" s="1" t="e">
        <f>IF(ISBLANK(data!D203),#N/A,data!D203)</f>
        <v>#N/A</v>
      </c>
      <c r="I203" s="1" t="e">
        <f>IF(ISBLANK(data!E203),#N/A,data!E203)</f>
        <v>#N/A</v>
      </c>
    </row>
    <row r="204" spans="1:9" ht="14.5" customHeight="1" x14ac:dyDescent="0.2">
      <c r="A204" s="2" t="s">
        <v>7</v>
      </c>
      <c r="B204" s="2" t="s">
        <v>210</v>
      </c>
      <c r="C204" s="6">
        <v>2.8390337264639882</v>
      </c>
      <c r="D204" s="1">
        <v>2.65</v>
      </c>
      <c r="E204" s="7">
        <v>1.0713334816845239</v>
      </c>
      <c r="F204" s="34" t="s">
        <v>1477</v>
      </c>
      <c r="G204" s="1" t="e">
        <f>IF(ISBLANK(data!C204),#N/A,data!C204)</f>
        <v>#N/A</v>
      </c>
      <c r="H204" s="1" t="e">
        <f>IF(ISBLANK(data!D204),#N/A,data!D204)</f>
        <v>#N/A</v>
      </c>
      <c r="I204" s="1" t="e">
        <f>IF(ISBLANK(data!E204),#N/A,data!E204)</f>
        <v>#N/A</v>
      </c>
    </row>
    <row r="205" spans="1:9" ht="14.5" customHeight="1" x14ac:dyDescent="0.2">
      <c r="A205" s="2" t="s">
        <v>7</v>
      </c>
      <c r="B205" s="2" t="s">
        <v>211</v>
      </c>
      <c r="C205" s="6">
        <v>2.8404479400263618</v>
      </c>
      <c r="D205" s="1">
        <v>2.58</v>
      </c>
      <c r="E205" s="7">
        <v>1.100948813963706</v>
      </c>
      <c r="F205" s="34" t="s">
        <v>1477</v>
      </c>
      <c r="G205" s="1" t="e">
        <f>IF(ISBLANK(data!C205),#N/A,data!C205)</f>
        <v>#N/A</v>
      </c>
      <c r="H205" s="1" t="e">
        <f>IF(ISBLANK(data!D205),#N/A,data!D205)</f>
        <v>#N/A</v>
      </c>
      <c r="I205" s="1" t="e">
        <f>IF(ISBLANK(data!E205),#N/A,data!E205)</f>
        <v>#N/A</v>
      </c>
    </row>
    <row r="206" spans="1:9" ht="14.5" customHeight="1" x14ac:dyDescent="0.2">
      <c r="A206" s="2" t="s">
        <v>7</v>
      </c>
      <c r="B206" s="2" t="s">
        <v>212</v>
      </c>
      <c r="C206" s="6">
        <v>2.8736819587421292</v>
      </c>
      <c r="D206" s="1">
        <v>2.78</v>
      </c>
      <c r="E206" s="7">
        <v>1.0336985463101185</v>
      </c>
      <c r="F206" s="34" t="s">
        <v>1477</v>
      </c>
      <c r="G206" s="1" t="e">
        <f>IF(ISBLANK(data!C206),#N/A,data!C206)</f>
        <v>#N/A</v>
      </c>
      <c r="H206" s="1" t="e">
        <f>IF(ISBLANK(data!D206),#N/A,data!D206)</f>
        <v>#N/A</v>
      </c>
      <c r="I206" s="1" t="e">
        <f>IF(ISBLANK(data!E206),#N/A,data!E206)</f>
        <v>#N/A</v>
      </c>
    </row>
    <row r="207" spans="1:9" ht="14.5" customHeight="1" x14ac:dyDescent="0.2">
      <c r="A207" s="2" t="s">
        <v>7</v>
      </c>
      <c r="B207" s="2" t="s">
        <v>213</v>
      </c>
      <c r="C207" s="6">
        <v>2.9062088706767106</v>
      </c>
      <c r="D207" s="1">
        <v>2.60473</v>
      </c>
      <c r="E207" s="7">
        <v>1.1157428488467944</v>
      </c>
      <c r="F207" s="34" t="s">
        <v>1477</v>
      </c>
      <c r="G207" s="1" t="e">
        <f>IF(ISBLANK(data!C207),#N/A,data!C207)</f>
        <v>#N/A</v>
      </c>
      <c r="H207" s="1" t="e">
        <f>IF(ISBLANK(data!D207),#N/A,data!D207)</f>
        <v>#N/A</v>
      </c>
      <c r="I207" s="1" t="e">
        <f>IF(ISBLANK(data!E207),#N/A,data!E207)</f>
        <v>#N/A</v>
      </c>
    </row>
    <row r="208" spans="1:9" ht="14.5" customHeight="1" x14ac:dyDescent="0.2">
      <c r="A208" s="2" t="s">
        <v>7</v>
      </c>
      <c r="B208" s="2" t="s">
        <v>214</v>
      </c>
      <c r="C208" s="6">
        <v>2.8779245994292486</v>
      </c>
      <c r="D208" s="1">
        <v>2.78</v>
      </c>
      <c r="E208" s="7">
        <v>1.0352246760536867</v>
      </c>
      <c r="F208" s="34" t="s">
        <v>1477</v>
      </c>
      <c r="G208" s="1" t="e">
        <f>IF(ISBLANK(data!C208),#N/A,data!C208)</f>
        <v>#N/A</v>
      </c>
      <c r="H208" s="1" t="e">
        <f>IF(ISBLANK(data!D208),#N/A,data!D208)</f>
        <v>#N/A</v>
      </c>
      <c r="I208" s="1" t="e">
        <f>IF(ISBLANK(data!E208),#N/A,data!E208)</f>
        <v>#N/A</v>
      </c>
    </row>
    <row r="209" spans="1:9" ht="14.5" customHeight="1" x14ac:dyDescent="0.2">
      <c r="A209" s="2" t="s">
        <v>7</v>
      </c>
      <c r="B209" s="2" t="s">
        <v>215</v>
      </c>
      <c r="C209" s="6">
        <v>2.9293383334893224</v>
      </c>
      <c r="D209" s="1">
        <v>2.3940999999999999</v>
      </c>
      <c r="E209" s="7">
        <v>1.2235655709825499</v>
      </c>
      <c r="F209" s="34" t="s">
        <v>1477</v>
      </c>
      <c r="G209" s="1">
        <f>IF(ISBLANK(data!C209),#N/A,data!C209)</f>
        <v>8</v>
      </c>
      <c r="H209" s="1" t="e">
        <f>IF(ISBLANK(data!D209),#N/A,data!D209)</f>
        <v>#N/A</v>
      </c>
      <c r="I209" s="1" t="e">
        <f>IF(ISBLANK(data!E209),#N/A,data!E209)</f>
        <v>#N/A</v>
      </c>
    </row>
    <row r="210" spans="1:9" ht="14.5" customHeight="1" x14ac:dyDescent="0.2">
      <c r="A210" s="2" t="s">
        <v>7</v>
      </c>
      <c r="B210" s="2" t="s">
        <v>216</v>
      </c>
      <c r="C210" s="6">
        <v>2.926014931617746</v>
      </c>
      <c r="D210" s="1">
        <v>2.3892000000000002</v>
      </c>
      <c r="E210" s="7">
        <v>1.2246839660211559</v>
      </c>
      <c r="F210" s="34" t="s">
        <v>1477</v>
      </c>
      <c r="G210" s="1">
        <f>IF(ISBLANK(data!C210),#N/A,data!C210)</f>
        <v>8</v>
      </c>
      <c r="H210" s="1" t="e">
        <f>IF(ISBLANK(data!D210),#N/A,data!D210)</f>
        <v>#N/A</v>
      </c>
      <c r="I210" s="1" t="e">
        <f>IF(ISBLANK(data!E210),#N/A,data!E210)</f>
        <v>#N/A</v>
      </c>
    </row>
    <row r="211" spans="1:9" ht="14.5" customHeight="1" x14ac:dyDescent="0.2">
      <c r="A211" s="2" t="s">
        <v>7</v>
      </c>
      <c r="B211" s="2" t="s">
        <v>217</v>
      </c>
      <c r="C211" s="6">
        <v>2.9244734388347591</v>
      </c>
      <c r="D211" s="1">
        <v>2.3889999999999998</v>
      </c>
      <c r="E211" s="7">
        <v>1.2241412468960902</v>
      </c>
      <c r="F211" s="34" t="s">
        <v>1477</v>
      </c>
      <c r="G211" s="1">
        <f>IF(ISBLANK(data!C211),#N/A,data!C211)</f>
        <v>8</v>
      </c>
      <c r="H211" s="1" t="e">
        <f>IF(ISBLANK(data!D211),#N/A,data!D211)</f>
        <v>#N/A</v>
      </c>
      <c r="I211" s="1" t="e">
        <f>IF(ISBLANK(data!E211),#N/A,data!E211)</f>
        <v>#N/A</v>
      </c>
    </row>
    <row r="212" spans="1:9" ht="14.5" customHeight="1" x14ac:dyDescent="0.2">
      <c r="A212" s="2" t="s">
        <v>7</v>
      </c>
      <c r="B212" s="2" t="s">
        <v>218</v>
      </c>
      <c r="C212" s="6">
        <v>2.9220268493718535</v>
      </c>
      <c r="D212" s="1">
        <v>2.3898999999999999</v>
      </c>
      <c r="E212" s="7">
        <v>1.2226565334833481</v>
      </c>
      <c r="F212" s="34" t="s">
        <v>1477</v>
      </c>
      <c r="G212" s="1">
        <f>IF(ISBLANK(data!C212),#N/A,data!C212)</f>
        <v>8</v>
      </c>
      <c r="H212" s="1" t="e">
        <f>IF(ISBLANK(data!D212),#N/A,data!D212)</f>
        <v>#N/A</v>
      </c>
      <c r="I212" s="1" t="e">
        <f>IF(ISBLANK(data!E212),#N/A,data!E212)</f>
        <v>#N/A</v>
      </c>
    </row>
    <row r="213" spans="1:9" ht="14.5" customHeight="1" x14ac:dyDescent="0.2">
      <c r="A213" s="2" t="s">
        <v>7</v>
      </c>
      <c r="B213" s="2" t="s">
        <v>219</v>
      </c>
      <c r="C213" s="6">
        <v>2.9163841372579848</v>
      </c>
      <c r="D213" s="1">
        <v>2.3858000000000001</v>
      </c>
      <c r="E213" s="7">
        <v>1.2223925464238345</v>
      </c>
      <c r="F213" s="34" t="s">
        <v>1477</v>
      </c>
      <c r="G213" s="1">
        <f>IF(ISBLANK(data!C213),#N/A,data!C213)</f>
        <v>8</v>
      </c>
      <c r="H213" s="1" t="e">
        <f>IF(ISBLANK(data!D213),#N/A,data!D213)</f>
        <v>#N/A</v>
      </c>
      <c r="I213" s="1" t="e">
        <f>IF(ISBLANK(data!E213),#N/A,data!E213)</f>
        <v>#N/A</v>
      </c>
    </row>
    <row r="214" spans="1:9" ht="14.5" customHeight="1" x14ac:dyDescent="0.2">
      <c r="A214" s="2" t="s">
        <v>7</v>
      </c>
      <c r="B214" s="2" t="s">
        <v>220</v>
      </c>
      <c r="C214" s="6">
        <v>2.8623682502431445</v>
      </c>
      <c r="D214" s="1">
        <v>2.35</v>
      </c>
      <c r="E214" s="7">
        <v>1.2180290426566571</v>
      </c>
      <c r="F214" s="34" t="s">
        <v>1477</v>
      </c>
      <c r="G214" s="1">
        <f>IF(ISBLANK(data!C214),#N/A,data!C214)</f>
        <v>8</v>
      </c>
      <c r="H214" s="1" t="e">
        <f>IF(ISBLANK(data!D214),#N/A,data!D214)</f>
        <v>#N/A</v>
      </c>
      <c r="I214" s="1" t="e">
        <f>IF(ISBLANK(data!E214),#N/A,data!E214)</f>
        <v>#N/A</v>
      </c>
    </row>
    <row r="215" spans="1:9" ht="14.5" customHeight="1" x14ac:dyDescent="0.2">
      <c r="A215" s="2" t="s">
        <v>7</v>
      </c>
      <c r="B215" s="2" t="s">
        <v>221</v>
      </c>
      <c r="C215" s="6">
        <v>2.8994913562554383</v>
      </c>
      <c r="D215" s="1">
        <v>2.3738999999999999</v>
      </c>
      <c r="E215" s="7">
        <v>1.2214041687751962</v>
      </c>
      <c r="F215" s="34" t="s">
        <v>1477</v>
      </c>
      <c r="G215" s="1">
        <f>IF(ISBLANK(data!C215),#N/A,data!C215)</f>
        <v>8</v>
      </c>
      <c r="H215" s="1" t="e">
        <f>IF(ISBLANK(data!D215),#N/A,data!D215)</f>
        <v>#N/A</v>
      </c>
      <c r="I215" s="1" t="e">
        <f>IF(ISBLANK(data!E215),#N/A,data!E215)</f>
        <v>#N/A</v>
      </c>
    </row>
    <row r="216" spans="1:9" ht="14.5" customHeight="1" x14ac:dyDescent="0.2">
      <c r="A216" s="2" t="s">
        <v>7</v>
      </c>
      <c r="B216" s="2" t="s">
        <v>222</v>
      </c>
      <c r="C216" s="6">
        <v>2.665665285852671</v>
      </c>
      <c r="D216" s="1">
        <v>2.4035000000000002</v>
      </c>
      <c r="E216" s="7">
        <v>1.1090764659258043</v>
      </c>
      <c r="F216" s="34" t="s">
        <v>1477</v>
      </c>
      <c r="G216" s="1" t="e">
        <f>IF(ISBLANK(data!C216),#N/A,data!C216)</f>
        <v>#N/A</v>
      </c>
      <c r="H216" s="1" t="e">
        <f>IF(ISBLANK(data!D216),#N/A,data!D216)</f>
        <v>#N/A</v>
      </c>
      <c r="I216" s="1" t="e">
        <f>IF(ISBLANK(data!E216),#N/A,data!E216)</f>
        <v>#N/A</v>
      </c>
    </row>
    <row r="217" spans="1:9" ht="14.5" customHeight="1" x14ac:dyDescent="0.2">
      <c r="A217" s="2" t="s">
        <v>7</v>
      </c>
      <c r="B217" s="2" t="s">
        <v>223</v>
      </c>
      <c r="C217" s="6">
        <v>2.6696321548951274</v>
      </c>
      <c r="D217" s="1">
        <v>2.41411</v>
      </c>
      <c r="E217" s="7">
        <v>1.1058452824830383</v>
      </c>
      <c r="F217" s="34" t="s">
        <v>1477</v>
      </c>
      <c r="G217" s="1" t="e">
        <f>IF(ISBLANK(data!C217),#N/A,data!C217)</f>
        <v>#N/A</v>
      </c>
      <c r="H217" s="1" t="e">
        <f>IF(ISBLANK(data!D217),#N/A,data!D217)</f>
        <v>#N/A</v>
      </c>
      <c r="I217" s="1" t="e">
        <f>IF(ISBLANK(data!E217),#N/A,data!E217)</f>
        <v>#N/A</v>
      </c>
    </row>
    <row r="218" spans="1:9" ht="14.5" customHeight="1" x14ac:dyDescent="0.2">
      <c r="A218" s="2" t="s">
        <v>7</v>
      </c>
      <c r="B218" s="2" t="s">
        <v>224</v>
      </c>
      <c r="C218" s="6">
        <v>2.6709544445759459</v>
      </c>
      <c r="D218" s="1">
        <v>2.4140999999999999</v>
      </c>
      <c r="E218" s="7">
        <v>1.1063975993438324</v>
      </c>
      <c r="F218" s="34" t="s">
        <v>1477</v>
      </c>
      <c r="G218" s="1" t="e">
        <f>IF(ISBLANK(data!C218),#N/A,data!C218)</f>
        <v>#N/A</v>
      </c>
      <c r="H218" s="1" t="e">
        <f>IF(ISBLANK(data!D218),#N/A,data!D218)</f>
        <v>#N/A</v>
      </c>
      <c r="I218" s="1" t="e">
        <f>IF(ISBLANK(data!E218),#N/A,data!E218)</f>
        <v>#N/A</v>
      </c>
    </row>
    <row r="219" spans="1:9" ht="14.5" customHeight="1" x14ac:dyDescent="0.2">
      <c r="A219" s="2" t="s">
        <v>7</v>
      </c>
      <c r="B219" s="2" t="s">
        <v>225</v>
      </c>
      <c r="C219" s="6">
        <v>2.8857027740223011</v>
      </c>
      <c r="D219" s="1">
        <v>2.383</v>
      </c>
      <c r="E219" s="7">
        <v>1.2109537448687793</v>
      </c>
      <c r="F219" s="34" t="s">
        <v>1477</v>
      </c>
      <c r="G219" s="1" t="e">
        <f>IF(ISBLANK(data!C219),#N/A,data!C219)</f>
        <v>#N/A</v>
      </c>
      <c r="H219" s="1" t="e">
        <f>IF(ISBLANK(data!D219),#N/A,data!D219)</f>
        <v>#N/A</v>
      </c>
      <c r="I219" s="1" t="e">
        <f>IF(ISBLANK(data!E219),#N/A,data!E219)</f>
        <v>#N/A</v>
      </c>
    </row>
    <row r="220" spans="1:9" ht="14.5" customHeight="1" x14ac:dyDescent="0.2">
      <c r="A220" s="2" t="s">
        <v>7</v>
      </c>
      <c r="B220" s="2" t="s">
        <v>226</v>
      </c>
      <c r="C220" s="6">
        <v>2.8956022689589123</v>
      </c>
      <c r="D220" s="1">
        <v>2.391</v>
      </c>
      <c r="E220" s="7">
        <v>1.2110423542279014</v>
      </c>
      <c r="F220" s="34" t="s">
        <v>1477</v>
      </c>
      <c r="G220" s="1" t="e">
        <f>IF(ISBLANK(data!C220),#N/A,data!C220)</f>
        <v>#N/A</v>
      </c>
      <c r="H220" s="1" t="e">
        <f>IF(ISBLANK(data!D220),#N/A,data!D220)</f>
        <v>#N/A</v>
      </c>
      <c r="I220" s="1" t="e">
        <f>IF(ISBLANK(data!E220),#N/A,data!E220)</f>
        <v>#N/A</v>
      </c>
    </row>
    <row r="221" spans="1:9" ht="14.5" customHeight="1" x14ac:dyDescent="0.2">
      <c r="A221" s="2" t="s">
        <v>7</v>
      </c>
      <c r="B221" s="2" t="s">
        <v>227</v>
      </c>
      <c r="C221" s="6">
        <v>2.9118657249262032</v>
      </c>
      <c r="D221" s="1">
        <v>2.3820000000000001</v>
      </c>
      <c r="E221" s="7">
        <v>1.2224457283485319</v>
      </c>
      <c r="F221" s="34" t="s">
        <v>1477</v>
      </c>
      <c r="G221" s="1" t="e">
        <f>IF(ISBLANK(data!C221),#N/A,data!C221)</f>
        <v>#N/A</v>
      </c>
      <c r="H221" s="1" t="e">
        <f>IF(ISBLANK(data!D221),#N/A,data!D221)</f>
        <v>#N/A</v>
      </c>
      <c r="I221" s="1" t="e">
        <f>IF(ISBLANK(data!E221),#N/A,data!E221)</f>
        <v>#N/A</v>
      </c>
    </row>
    <row r="222" spans="1:9" ht="14.5" customHeight="1" x14ac:dyDescent="0.2">
      <c r="A222" s="2" t="s">
        <v>7</v>
      </c>
      <c r="B222" s="2" t="s">
        <v>228</v>
      </c>
      <c r="C222" s="6">
        <v>2.888531201147047</v>
      </c>
      <c r="D222" s="1">
        <v>2.4</v>
      </c>
      <c r="E222" s="7">
        <v>1.2035546671446029</v>
      </c>
      <c r="F222" s="34" t="s">
        <v>1477</v>
      </c>
      <c r="G222" s="1" t="e">
        <f>IF(ISBLANK(data!C222),#N/A,data!C222)</f>
        <v>#N/A</v>
      </c>
      <c r="H222" s="1" t="e">
        <f>IF(ISBLANK(data!D222),#N/A,data!D222)</f>
        <v>#N/A</v>
      </c>
      <c r="I222" s="1" t="e">
        <f>IF(ISBLANK(data!E222),#N/A,data!E222)</f>
        <v>#N/A</v>
      </c>
    </row>
    <row r="223" spans="1:9" ht="14.5" customHeight="1" x14ac:dyDescent="0.2">
      <c r="A223" s="2" t="s">
        <v>7</v>
      </c>
      <c r="B223" s="2" t="s">
        <v>229</v>
      </c>
      <c r="C223" s="6">
        <v>2.9033804435519643</v>
      </c>
      <c r="D223" s="1">
        <v>2.3650000000000002</v>
      </c>
      <c r="E223" s="7">
        <v>1.2276450078443824</v>
      </c>
      <c r="F223" s="34" t="s">
        <v>1477</v>
      </c>
      <c r="G223" s="1" t="e">
        <f>IF(ISBLANK(data!C223),#N/A,data!C223)</f>
        <v>#N/A</v>
      </c>
      <c r="H223" s="1" t="e">
        <f>IF(ISBLANK(data!D223),#N/A,data!D223)</f>
        <v>#N/A</v>
      </c>
      <c r="I223" s="1" t="e">
        <f>IF(ISBLANK(data!E223),#N/A,data!E223)</f>
        <v>#N/A</v>
      </c>
    </row>
    <row r="224" spans="1:9" ht="14.5" customHeight="1" x14ac:dyDescent="0.2">
      <c r="A224" s="2" t="s">
        <v>7</v>
      </c>
      <c r="B224" s="2" t="s">
        <v>230</v>
      </c>
      <c r="C224" s="6">
        <v>2.9118657249262032</v>
      </c>
      <c r="D224" s="1">
        <v>2.3759999999999999</v>
      </c>
      <c r="E224" s="7">
        <v>1.2255327125110282</v>
      </c>
      <c r="F224" s="34" t="s">
        <v>1477</v>
      </c>
      <c r="G224" s="1" t="e">
        <f>IF(ISBLANK(data!C224),#N/A,data!C224)</f>
        <v>#N/A</v>
      </c>
      <c r="H224" s="1" t="e">
        <f>IF(ISBLANK(data!D224),#N/A,data!D224)</f>
        <v>#N/A</v>
      </c>
      <c r="I224" s="1" t="e">
        <f>IF(ISBLANK(data!E224),#N/A,data!E224)</f>
        <v>#N/A</v>
      </c>
    </row>
    <row r="225" spans="1:9" ht="14.5" customHeight="1" x14ac:dyDescent="0.2">
      <c r="A225" s="2" t="s">
        <v>7</v>
      </c>
      <c r="B225" s="2" t="s">
        <v>231</v>
      </c>
      <c r="C225" s="6">
        <v>2.7604034523960443</v>
      </c>
      <c r="D225" s="1">
        <v>2.3569</v>
      </c>
      <c r="E225" s="7">
        <v>1.1712009217175292</v>
      </c>
      <c r="F225" s="34" t="s">
        <v>1477</v>
      </c>
      <c r="G225" s="1">
        <f>IF(ISBLANK(data!C225),#N/A,data!C225)</f>
        <v>8</v>
      </c>
      <c r="H225" s="1" t="e">
        <f>IF(ISBLANK(data!D225),#N/A,data!D225)</f>
        <v>#N/A</v>
      </c>
      <c r="I225" s="1" t="e">
        <f>IF(ISBLANK(data!E225),#N/A,data!E225)</f>
        <v>#N/A</v>
      </c>
    </row>
    <row r="226" spans="1:9" ht="14.5" customHeight="1" x14ac:dyDescent="0.2">
      <c r="A226" s="2" t="s">
        <v>232</v>
      </c>
      <c r="B226" s="2" t="s">
        <v>233</v>
      </c>
      <c r="C226" s="6">
        <v>2.9359000000000002</v>
      </c>
      <c r="D226" s="1">
        <v>3.2469999999999999</v>
      </c>
      <c r="E226" s="7">
        <v>0.90418848167539279</v>
      </c>
      <c r="F226" s="34" t="s">
        <v>1478</v>
      </c>
      <c r="G226" s="1">
        <f>IF(ISBLANK(data!C226),#N/A,data!C226)</f>
        <v>6</v>
      </c>
      <c r="H226" s="1" t="e">
        <f>IF(ISBLANK(data!D226),#N/A,data!D226)</f>
        <v>#N/A</v>
      </c>
      <c r="I226" s="1" t="e">
        <f>IF(ISBLANK(data!E226),#N/A,data!E226)</f>
        <v>#N/A</v>
      </c>
    </row>
    <row r="227" spans="1:9" ht="14.5" customHeight="1" x14ac:dyDescent="0.2">
      <c r="A227" s="2" t="s">
        <v>1647</v>
      </c>
      <c r="B227" s="2" t="s">
        <v>234</v>
      </c>
      <c r="C227" s="6">
        <v>2.5059900000000002</v>
      </c>
      <c r="D227" s="1">
        <v>2.8119999999999998</v>
      </c>
      <c r="E227" s="7">
        <v>0.8911770981507825</v>
      </c>
      <c r="F227" s="34" t="s">
        <v>1369</v>
      </c>
      <c r="G227" s="1">
        <f>IF(ISBLANK(data!C227),#N/A,data!C227)</f>
        <v>6</v>
      </c>
      <c r="H227" s="1" t="e">
        <f>IF(ISBLANK(data!D227),#N/A,data!D227)</f>
        <v>#N/A</v>
      </c>
      <c r="I227" s="1" t="e">
        <f>IF(ISBLANK(data!E227),#N/A,data!E227)</f>
        <v>#N/A</v>
      </c>
    </row>
    <row r="228" spans="1:9" ht="14.5" customHeight="1" x14ac:dyDescent="0.2">
      <c r="A228" s="2" t="s">
        <v>1648</v>
      </c>
      <c r="B228" s="2" t="s">
        <v>236</v>
      </c>
      <c r="C228" s="6">
        <v>2.5618500000000002</v>
      </c>
      <c r="D228" s="1">
        <v>2.8050000000000002</v>
      </c>
      <c r="E228" s="7">
        <v>0.91331550802139039</v>
      </c>
      <c r="F228" s="34" t="s">
        <v>1369</v>
      </c>
      <c r="G228" s="1">
        <f>IF(ISBLANK(data!C228),#N/A,data!C228)</f>
        <v>6</v>
      </c>
      <c r="H228" s="1" t="e">
        <f>IF(ISBLANK(data!D228),#N/A,data!D228)</f>
        <v>#N/A</v>
      </c>
      <c r="I228" s="1" t="e">
        <f>IF(ISBLANK(data!E228),#N/A,data!E228)</f>
        <v>#N/A</v>
      </c>
    </row>
    <row r="229" spans="1:9" ht="14.5" customHeight="1" x14ac:dyDescent="0.2">
      <c r="A229" s="2" t="s">
        <v>1649</v>
      </c>
      <c r="B229" s="2" t="s">
        <v>237</v>
      </c>
      <c r="C229" s="6">
        <v>2.5639699999999999</v>
      </c>
      <c r="D229" s="1">
        <v>2.8610000000000002</v>
      </c>
      <c r="E229" s="7">
        <v>0.89617965746242556</v>
      </c>
      <c r="F229" s="34" t="s">
        <v>1369</v>
      </c>
      <c r="G229" s="1">
        <f>IF(ISBLANK(data!C229),#N/A,data!C229)</f>
        <v>6</v>
      </c>
      <c r="H229" s="1" t="e">
        <f>IF(ISBLANK(data!D229),#N/A,data!D229)</f>
        <v>#N/A</v>
      </c>
      <c r="I229" s="1" t="e">
        <f>IF(ISBLANK(data!E229),#N/A,data!E229)</f>
        <v>#N/A</v>
      </c>
    </row>
    <row r="230" spans="1:9" ht="14.5" customHeight="1" x14ac:dyDescent="0.2">
      <c r="A230" s="2" t="s">
        <v>1650</v>
      </c>
      <c r="B230" s="2" t="s">
        <v>238</v>
      </c>
      <c r="C230" s="6">
        <v>2.6205400000000001</v>
      </c>
      <c r="D230" s="1">
        <v>2.8580000000000001</v>
      </c>
      <c r="E230" s="7">
        <v>0.91691392582225328</v>
      </c>
      <c r="F230" s="34" t="s">
        <v>1369</v>
      </c>
      <c r="G230" s="1">
        <f>IF(ISBLANK(data!C230),#N/A,data!C230)</f>
        <v>6</v>
      </c>
      <c r="H230" s="1" t="e">
        <f>IF(ISBLANK(data!D230),#N/A,data!D230)</f>
        <v>#N/A</v>
      </c>
      <c r="I230" s="1" t="e">
        <f>IF(ISBLANK(data!E230),#N/A,data!E230)</f>
        <v>#N/A</v>
      </c>
    </row>
    <row r="231" spans="1:9" ht="14.5" customHeight="1" x14ac:dyDescent="0.2">
      <c r="A231" s="2" t="s">
        <v>1651</v>
      </c>
      <c r="B231" s="2" t="s">
        <v>239</v>
      </c>
      <c r="C231" s="6">
        <v>2.73367</v>
      </c>
      <c r="D231" s="1">
        <v>2.88</v>
      </c>
      <c r="E231" s="7">
        <v>0.94919097222222226</v>
      </c>
      <c r="F231" s="34" t="s">
        <v>1369</v>
      </c>
      <c r="G231" s="1">
        <f>IF(ISBLANK(data!C231),#N/A,data!C231)</f>
        <v>6</v>
      </c>
      <c r="H231" s="1" t="e">
        <f>IF(ISBLANK(data!D231),#N/A,data!D231)</f>
        <v>#N/A</v>
      </c>
      <c r="I231" s="1" t="e">
        <f>IF(ISBLANK(data!E231),#N/A,data!E231)</f>
        <v>#N/A</v>
      </c>
    </row>
    <row r="232" spans="1:9" ht="14.5" customHeight="1" x14ac:dyDescent="0.2">
      <c r="A232" s="2" t="s">
        <v>1652</v>
      </c>
      <c r="B232" s="2" t="s">
        <v>240</v>
      </c>
      <c r="C232" s="6">
        <v>2.4683700000000002</v>
      </c>
      <c r="D232" s="1">
        <v>2.67</v>
      </c>
      <c r="E232" s="7">
        <v>0.92448314606741577</v>
      </c>
      <c r="F232" s="34" t="s">
        <v>1369</v>
      </c>
      <c r="G232" s="1">
        <f>IF(ISBLANK(data!C232),#N/A,data!C232)</f>
        <v>6</v>
      </c>
      <c r="H232" s="1" t="e">
        <f>IF(ISBLANK(data!D232),#N/A,data!D232)</f>
        <v>#N/A</v>
      </c>
      <c r="I232" s="1" t="e">
        <f>IF(ISBLANK(data!E232),#N/A,data!E232)</f>
        <v>#N/A</v>
      </c>
    </row>
    <row r="233" spans="1:9" ht="14.5" customHeight="1" x14ac:dyDescent="0.2">
      <c r="A233" s="2" t="s">
        <v>1653</v>
      </c>
      <c r="B233" s="2" t="s">
        <v>241</v>
      </c>
      <c r="C233" s="6">
        <v>2.48902</v>
      </c>
      <c r="D233" s="1">
        <v>2.77163</v>
      </c>
      <c r="E233" s="7">
        <v>0.89803473046546611</v>
      </c>
      <c r="F233" s="34" t="s">
        <v>1369</v>
      </c>
      <c r="G233" s="1">
        <f>IF(ISBLANK(data!C233),#N/A,data!C233)</f>
        <v>6</v>
      </c>
      <c r="H233" s="1" t="e">
        <f>IF(ISBLANK(data!D233),#N/A,data!D233)</f>
        <v>#N/A</v>
      </c>
      <c r="I233" s="1" t="e">
        <f>IF(ISBLANK(data!E233),#N/A,data!E233)</f>
        <v>#N/A</v>
      </c>
    </row>
    <row r="234" spans="1:9" ht="14.5" customHeight="1" x14ac:dyDescent="0.2">
      <c r="A234" s="2" t="s">
        <v>1654</v>
      </c>
      <c r="B234" s="2" t="s">
        <v>242</v>
      </c>
      <c r="C234" s="6">
        <v>2.48902</v>
      </c>
      <c r="D234" s="1">
        <v>2.7800500000000001</v>
      </c>
      <c r="E234" s="7">
        <v>0.89531483246704191</v>
      </c>
      <c r="F234" s="34" t="s">
        <v>1369</v>
      </c>
      <c r="G234" s="1">
        <f>IF(ISBLANK(data!C234),#N/A,data!C234)</f>
        <v>6</v>
      </c>
      <c r="H234" s="1" t="e">
        <f>IF(ISBLANK(data!D234),#N/A,data!D234)</f>
        <v>#N/A</v>
      </c>
      <c r="I234" s="1" t="e">
        <f>IF(ISBLANK(data!E234),#N/A,data!E234)</f>
        <v>#N/A</v>
      </c>
    </row>
    <row r="235" spans="1:9" ht="14.5" customHeight="1" x14ac:dyDescent="0.2">
      <c r="A235" s="2" t="s">
        <v>1655</v>
      </c>
      <c r="B235" s="2" t="s">
        <v>243</v>
      </c>
      <c r="C235" s="6">
        <v>2.5668000000000002</v>
      </c>
      <c r="D235" s="1">
        <v>2.8174000000000001</v>
      </c>
      <c r="E235" s="7">
        <v>0.91105274366437139</v>
      </c>
      <c r="F235" s="34" t="s">
        <v>1369</v>
      </c>
      <c r="G235" s="1">
        <f>IF(ISBLANK(data!C235),#N/A,data!C235)</f>
        <v>6</v>
      </c>
      <c r="H235" s="1" t="e">
        <f>IF(ISBLANK(data!D235),#N/A,data!D235)</f>
        <v>#N/A</v>
      </c>
      <c r="I235" s="1" t="e">
        <f>IF(ISBLANK(data!E235),#N/A,data!E235)</f>
        <v>#N/A</v>
      </c>
    </row>
    <row r="236" spans="1:9" ht="14.5" customHeight="1" x14ac:dyDescent="0.2">
      <c r="A236" s="2" t="s">
        <v>1656</v>
      </c>
      <c r="B236" s="2" t="s">
        <v>244</v>
      </c>
      <c r="C236" s="6">
        <v>2.6092200000000001</v>
      </c>
      <c r="D236" s="1">
        <v>2.86313</v>
      </c>
      <c r="E236" s="7">
        <v>0.9113173345255019</v>
      </c>
      <c r="F236" s="34" t="s">
        <v>1369</v>
      </c>
      <c r="G236" s="1">
        <f>IF(ISBLANK(data!C236),#N/A,data!C236)</f>
        <v>6</v>
      </c>
      <c r="H236" s="1" t="e">
        <f>IF(ISBLANK(data!D236),#N/A,data!D236)</f>
        <v>#N/A</v>
      </c>
      <c r="I236" s="1" t="e">
        <f>IF(ISBLANK(data!E236),#N/A,data!E236)</f>
        <v>#N/A</v>
      </c>
    </row>
    <row r="237" spans="1:9" ht="14.5" customHeight="1" x14ac:dyDescent="0.2">
      <c r="A237" s="2" t="s">
        <v>1657</v>
      </c>
      <c r="B237" s="2" t="s">
        <v>245</v>
      </c>
      <c r="C237" s="6">
        <v>2.5526599999999999</v>
      </c>
      <c r="D237" s="1">
        <v>2.83297</v>
      </c>
      <c r="E237" s="7">
        <v>0.90105437050162906</v>
      </c>
      <c r="F237" s="34" t="s">
        <v>1369</v>
      </c>
      <c r="G237" s="1">
        <f>IF(ISBLANK(data!C237),#N/A,data!C237)</f>
        <v>6</v>
      </c>
      <c r="H237" s="1" t="e">
        <f>IF(ISBLANK(data!D237),#N/A,data!D237)</f>
        <v>#N/A</v>
      </c>
      <c r="I237" s="1" t="e">
        <f>IF(ISBLANK(data!E237),#N/A,data!E237)</f>
        <v>#N/A</v>
      </c>
    </row>
    <row r="238" spans="1:9" ht="14.5" customHeight="1" x14ac:dyDescent="0.2">
      <c r="A238" s="2" t="s">
        <v>1658</v>
      </c>
      <c r="B238" s="2" t="s">
        <v>246</v>
      </c>
      <c r="C238" s="6">
        <v>2.7364999999999999</v>
      </c>
      <c r="D238" s="1">
        <v>2.8178999999999998</v>
      </c>
      <c r="E238" s="7">
        <v>0.97111324035629376</v>
      </c>
      <c r="F238" s="34" t="s">
        <v>1369</v>
      </c>
      <c r="G238" s="1">
        <f>IF(ISBLANK(data!C238),#N/A,data!C238)</f>
        <v>6</v>
      </c>
      <c r="H238" s="1" t="e">
        <f>IF(ISBLANK(data!D238),#N/A,data!D238)</f>
        <v>#N/A</v>
      </c>
      <c r="I238" s="1" t="e">
        <f>IF(ISBLANK(data!E238),#N/A,data!E238)</f>
        <v>#N/A</v>
      </c>
    </row>
    <row r="239" spans="1:9" ht="14.5" customHeight="1" x14ac:dyDescent="0.2">
      <c r="A239" s="2" t="s">
        <v>1659</v>
      </c>
      <c r="B239" s="2" t="s">
        <v>247</v>
      </c>
      <c r="C239" s="6">
        <v>2.6637</v>
      </c>
      <c r="D239" s="1">
        <v>3.0139999999999998</v>
      </c>
      <c r="E239" s="7">
        <v>0.88377571333775717</v>
      </c>
      <c r="F239" s="34" t="s">
        <v>1478</v>
      </c>
      <c r="G239" s="1">
        <f>IF(ISBLANK(data!C239),#N/A,data!C239)</f>
        <v>6</v>
      </c>
      <c r="H239" s="1" t="e">
        <f>IF(ISBLANK(data!D239),#N/A,data!D239)</f>
        <v>#N/A</v>
      </c>
      <c r="I239" s="1" t="e">
        <f>IF(ISBLANK(data!E239),#N/A,data!E239)</f>
        <v>#N/A</v>
      </c>
    </row>
    <row r="240" spans="1:9" ht="14.5" customHeight="1" x14ac:dyDescent="0.2">
      <c r="A240" s="2" t="s">
        <v>1660</v>
      </c>
      <c r="B240" s="2" t="s">
        <v>248</v>
      </c>
      <c r="C240" s="6">
        <v>2.6949299999999998</v>
      </c>
      <c r="D240" s="1">
        <v>3.0630000000000002</v>
      </c>
      <c r="E240" s="7">
        <v>0.87983349657198817</v>
      </c>
      <c r="F240" s="34" t="s">
        <v>1478</v>
      </c>
      <c r="G240" s="1">
        <f>IF(ISBLANK(data!C240),#N/A,data!C240)</f>
        <v>6</v>
      </c>
      <c r="H240" s="1" t="e">
        <f>IF(ISBLANK(data!D240),#N/A,data!D240)</f>
        <v>#N/A</v>
      </c>
      <c r="I240" s="1" t="e">
        <f>IF(ISBLANK(data!E240),#N/A,data!E240)</f>
        <v>#N/A</v>
      </c>
    </row>
    <row r="241" spans="1:9" ht="14.5" customHeight="1" x14ac:dyDescent="0.2">
      <c r="A241" s="2" t="s">
        <v>1661</v>
      </c>
      <c r="B241" s="2" t="s">
        <v>249</v>
      </c>
      <c r="C241" s="6">
        <v>3.012</v>
      </c>
      <c r="D241" s="1">
        <v>3.282</v>
      </c>
      <c r="E241" s="7">
        <v>0.91773308957952471</v>
      </c>
      <c r="F241" s="34" t="s">
        <v>1478</v>
      </c>
      <c r="G241" s="1">
        <f>IF(ISBLANK(data!C241),#N/A,data!C241)</f>
        <v>6</v>
      </c>
      <c r="H241" s="1" t="e">
        <f>IF(ISBLANK(data!D241),#N/A,data!D241)</f>
        <v>#N/A</v>
      </c>
      <c r="I241" s="1" t="e">
        <f>IF(ISBLANK(data!E241),#N/A,data!E241)</f>
        <v>#N/A</v>
      </c>
    </row>
    <row r="242" spans="1:9" ht="14.5" customHeight="1" x14ac:dyDescent="0.2">
      <c r="A242" s="2" t="s">
        <v>1662</v>
      </c>
      <c r="B242" s="2" t="s">
        <v>250</v>
      </c>
      <c r="C242" s="6">
        <v>3.0550000000000002</v>
      </c>
      <c r="D242" s="1">
        <v>3.2574999999999998</v>
      </c>
      <c r="E242" s="7">
        <v>0.93783576362240995</v>
      </c>
      <c r="F242" s="34" t="s">
        <v>1478</v>
      </c>
      <c r="G242" s="1">
        <f>IF(ISBLANK(data!C242),#N/A,data!C242)</f>
        <v>7</v>
      </c>
      <c r="H242" s="1" t="e">
        <f>IF(ISBLANK(data!D242),#N/A,data!D242)</f>
        <v>#N/A</v>
      </c>
      <c r="I242" s="1" t="e">
        <f>IF(ISBLANK(data!E242),#N/A,data!E242)</f>
        <v>#N/A</v>
      </c>
    </row>
    <row r="243" spans="1:9" ht="14.5" customHeight="1" x14ac:dyDescent="0.2">
      <c r="A243" s="2" t="s">
        <v>1663</v>
      </c>
      <c r="B243" s="2" t="s">
        <v>251</v>
      </c>
      <c r="C243" s="6">
        <v>2.8010000000000002</v>
      </c>
      <c r="D243" s="1">
        <v>2.9117999999999999</v>
      </c>
      <c r="E243" s="7">
        <v>0.96194793598461437</v>
      </c>
      <c r="F243" s="34" t="s">
        <v>1478</v>
      </c>
      <c r="G243" s="1">
        <f>IF(ISBLANK(data!C243),#N/A,data!C243)</f>
        <v>7</v>
      </c>
      <c r="H243" s="1" t="e">
        <f>IF(ISBLANK(data!D243),#N/A,data!D243)</f>
        <v>#N/A</v>
      </c>
      <c r="I243" s="1" t="e">
        <f>IF(ISBLANK(data!E243),#N/A,data!E243)</f>
        <v>#N/A</v>
      </c>
    </row>
    <row r="244" spans="1:9" ht="14.5" customHeight="1" x14ac:dyDescent="0.2">
      <c r="A244" s="2" t="s">
        <v>1664</v>
      </c>
      <c r="B244" s="2" t="s">
        <v>252</v>
      </c>
      <c r="C244" s="6">
        <v>2.7294299999999998</v>
      </c>
      <c r="D244" s="1">
        <v>3.0150999999999999</v>
      </c>
      <c r="E244" s="7">
        <v>0.90525355709595035</v>
      </c>
      <c r="F244" s="34" t="s">
        <v>1478</v>
      </c>
      <c r="G244" s="1">
        <f>IF(ISBLANK(data!C244),#N/A,data!C244)</f>
        <v>7</v>
      </c>
      <c r="H244" s="1" t="e">
        <f>IF(ISBLANK(data!D244),#N/A,data!D244)</f>
        <v>#N/A</v>
      </c>
      <c r="I244" s="1" t="e">
        <f>IF(ISBLANK(data!E244),#N/A,data!E244)</f>
        <v>#N/A</v>
      </c>
    </row>
    <row r="245" spans="1:9" ht="14.5" customHeight="1" x14ac:dyDescent="0.2">
      <c r="A245" s="2" t="s">
        <v>1665</v>
      </c>
      <c r="B245" s="2" t="s">
        <v>253</v>
      </c>
      <c r="C245" s="6">
        <v>2.6127600000000002</v>
      </c>
      <c r="D245" s="1">
        <v>2.6067999999999998</v>
      </c>
      <c r="E245" s="7">
        <v>1.0022863280650607</v>
      </c>
      <c r="F245" s="34" t="s">
        <v>1307</v>
      </c>
      <c r="G245" s="1" t="e">
        <f>IF(ISBLANK(data!C245),#N/A,data!C245)</f>
        <v>#N/A</v>
      </c>
      <c r="H245" s="1" t="e">
        <f>IF(ISBLANK(data!D245),#N/A,data!D245)</f>
        <v>#N/A</v>
      </c>
      <c r="I245" s="1" t="e">
        <f>IF(ISBLANK(data!E245),#N/A,data!E245)</f>
        <v>#N/A</v>
      </c>
    </row>
    <row r="246" spans="1:9" ht="14.5" customHeight="1" x14ac:dyDescent="0.2">
      <c r="A246" s="2" t="s">
        <v>1666</v>
      </c>
      <c r="B246" s="2" t="s">
        <v>254</v>
      </c>
      <c r="C246" s="6">
        <v>3.1430899999999999</v>
      </c>
      <c r="D246" s="1">
        <v>3.34077</v>
      </c>
      <c r="E246" s="7">
        <v>0.94082801270365812</v>
      </c>
      <c r="F246" s="34" t="s">
        <v>1477</v>
      </c>
      <c r="G246" s="1">
        <f>IF(ISBLANK(data!C246),#N/A,data!C246)</f>
        <v>6</v>
      </c>
      <c r="H246" s="1" t="e">
        <f>IF(ISBLANK(data!D246),#N/A,data!D246)</f>
        <v>#N/A</v>
      </c>
      <c r="I246" s="1" t="e">
        <f>IF(ISBLANK(data!E246),#N/A,data!E246)</f>
        <v>#N/A</v>
      </c>
    </row>
    <row r="247" spans="1:9" ht="14.5" customHeight="1" x14ac:dyDescent="0.2">
      <c r="A247" s="2" t="s">
        <v>1667</v>
      </c>
      <c r="B247" s="2" t="s">
        <v>255</v>
      </c>
      <c r="C247" s="6">
        <v>3.0207600000000001</v>
      </c>
      <c r="D247" s="1">
        <v>3.2484799999999998</v>
      </c>
      <c r="E247" s="7">
        <v>0.92989952223809302</v>
      </c>
      <c r="F247" s="34" t="s">
        <v>1477</v>
      </c>
      <c r="G247" s="1">
        <f>IF(ISBLANK(data!C247),#N/A,data!C247)</f>
        <v>6</v>
      </c>
      <c r="H247" s="1" t="e">
        <f>IF(ISBLANK(data!D247),#N/A,data!D247)</f>
        <v>#N/A</v>
      </c>
      <c r="I247" s="1" t="e">
        <f>IF(ISBLANK(data!E247),#N/A,data!E247)</f>
        <v>#N/A</v>
      </c>
    </row>
    <row r="248" spans="1:9" ht="14.5" customHeight="1" x14ac:dyDescent="0.2">
      <c r="A248" s="2" t="s">
        <v>1668</v>
      </c>
      <c r="B248" s="2" t="s">
        <v>256</v>
      </c>
      <c r="C248" s="6">
        <v>2.9470000000000001</v>
      </c>
      <c r="D248" s="1">
        <v>3.0234999999999999</v>
      </c>
      <c r="E248" s="7">
        <v>0.97469819745328268</v>
      </c>
      <c r="F248" s="34" t="s">
        <v>1478</v>
      </c>
      <c r="G248" s="1">
        <f>IF(ISBLANK(data!C248),#N/A,data!C248)</f>
        <v>7</v>
      </c>
      <c r="H248" s="1" t="e">
        <f>IF(ISBLANK(data!D248),#N/A,data!D248)</f>
        <v>#N/A</v>
      </c>
      <c r="I248" s="1" t="e">
        <f>IF(ISBLANK(data!E248),#N/A,data!E248)</f>
        <v>#N/A</v>
      </c>
    </row>
    <row r="249" spans="1:9" ht="14.5" customHeight="1" x14ac:dyDescent="0.2">
      <c r="A249" s="2" t="s">
        <v>1669</v>
      </c>
      <c r="B249" s="2" t="s">
        <v>257</v>
      </c>
      <c r="C249" s="6">
        <v>2.47417</v>
      </c>
      <c r="D249" s="1">
        <v>2.6657899999999999</v>
      </c>
      <c r="E249" s="7">
        <v>0.92811886907820951</v>
      </c>
      <c r="F249" s="34" t="s">
        <v>1369</v>
      </c>
      <c r="G249" s="1">
        <f>IF(ISBLANK(data!C249),#N/A,data!C249)</f>
        <v>6</v>
      </c>
      <c r="H249" s="1" t="e">
        <f>IF(ISBLANK(data!D249),#N/A,data!D249)</f>
        <v>#N/A</v>
      </c>
      <c r="I249" s="1" t="e">
        <f>IF(ISBLANK(data!E249),#N/A,data!E249)</f>
        <v>#N/A</v>
      </c>
    </row>
    <row r="250" spans="1:9" ht="14.5" customHeight="1" x14ac:dyDescent="0.2">
      <c r="A250" s="2" t="s">
        <v>1670</v>
      </c>
      <c r="B250" s="2" t="s">
        <v>258</v>
      </c>
      <c r="C250" s="6">
        <v>2.8192300000000001</v>
      </c>
      <c r="D250" s="1">
        <v>3.0131999999999999</v>
      </c>
      <c r="E250" s="7">
        <v>0.93562657639718583</v>
      </c>
      <c r="F250" s="34" t="s">
        <v>1478</v>
      </c>
      <c r="G250" s="1">
        <f>IF(ISBLANK(data!C250),#N/A,data!C250)</f>
        <v>7</v>
      </c>
      <c r="H250" s="1" t="e">
        <f>IF(ISBLANK(data!D250),#N/A,data!D250)</f>
        <v>#N/A</v>
      </c>
      <c r="I250" s="1" t="e">
        <f>IF(ISBLANK(data!E250),#N/A,data!E250)</f>
        <v>#N/A</v>
      </c>
    </row>
    <row r="251" spans="1:9" ht="14.5" customHeight="1" x14ac:dyDescent="0.2">
      <c r="A251" s="2" t="s">
        <v>1671</v>
      </c>
      <c r="B251" s="2" t="s">
        <v>259</v>
      </c>
      <c r="C251" s="6">
        <v>2.91</v>
      </c>
      <c r="D251" s="1">
        <v>3.2442000000000002</v>
      </c>
      <c r="E251" s="7">
        <v>0.89698538931015348</v>
      </c>
      <c r="F251" s="34" t="s">
        <v>1478</v>
      </c>
      <c r="G251" s="1">
        <f>IF(ISBLANK(data!C251),#N/A,data!C251)</f>
        <v>7</v>
      </c>
      <c r="H251" s="1" t="e">
        <f>IF(ISBLANK(data!D251),#N/A,data!D251)</f>
        <v>#N/A</v>
      </c>
      <c r="I251" s="1" t="e">
        <f>IF(ISBLANK(data!E251),#N/A,data!E251)</f>
        <v>#N/A</v>
      </c>
    </row>
    <row r="252" spans="1:9" ht="14.5" customHeight="1" x14ac:dyDescent="0.2">
      <c r="A252" s="2" t="s">
        <v>1672</v>
      </c>
      <c r="B252" s="2" t="s">
        <v>260</v>
      </c>
      <c r="C252" s="6">
        <v>2.7959000000000001</v>
      </c>
      <c r="D252" s="1">
        <v>3.0286599999999999</v>
      </c>
      <c r="E252" s="7">
        <v>0.92314753059108656</v>
      </c>
      <c r="F252" s="34" t="s">
        <v>1477</v>
      </c>
      <c r="G252" s="1">
        <f>IF(ISBLANK(data!C252),#N/A,data!C252)</f>
        <v>6</v>
      </c>
      <c r="H252" s="1" t="e">
        <f>IF(ISBLANK(data!D252),#N/A,data!D252)</f>
        <v>#N/A</v>
      </c>
      <c r="I252" s="1" t="e">
        <f>IF(ISBLANK(data!E252),#N/A,data!E252)</f>
        <v>#N/A</v>
      </c>
    </row>
    <row r="253" spans="1:9" ht="14.5" customHeight="1" x14ac:dyDescent="0.2">
      <c r="A253" s="2" t="s">
        <v>1673</v>
      </c>
      <c r="B253" s="2" t="s">
        <v>261</v>
      </c>
      <c r="C253" s="6">
        <v>2.6960000000000002</v>
      </c>
      <c r="D253" s="1">
        <v>2.8473999999999999</v>
      </c>
      <c r="E253" s="7">
        <v>0.94682868581864166</v>
      </c>
      <c r="F253" s="34" t="s">
        <v>1369</v>
      </c>
      <c r="G253" s="1">
        <f>IF(ISBLANK(data!C253),#N/A,data!C253)</f>
        <v>7</v>
      </c>
      <c r="H253" s="1" t="e">
        <f>IF(ISBLANK(data!D253),#N/A,data!D253)</f>
        <v>#N/A</v>
      </c>
      <c r="I253" s="1" t="e">
        <f>IF(ISBLANK(data!E253),#N/A,data!E253)</f>
        <v>#N/A</v>
      </c>
    </row>
    <row r="254" spans="1:9" ht="14.5" customHeight="1" x14ac:dyDescent="0.2">
      <c r="A254" s="2" t="s">
        <v>1674</v>
      </c>
      <c r="B254" s="2" t="s">
        <v>262</v>
      </c>
      <c r="C254" s="6">
        <v>3</v>
      </c>
      <c r="D254" s="1">
        <v>3.1419999999999999</v>
      </c>
      <c r="E254" s="7">
        <v>0.9548058561425844</v>
      </c>
      <c r="F254" s="34" t="s">
        <v>1477</v>
      </c>
      <c r="G254" s="1">
        <f>IF(ISBLANK(data!C254),#N/A,data!C254)</f>
        <v>7</v>
      </c>
      <c r="H254" s="1" t="e">
        <f>IF(ISBLANK(data!D254),#N/A,data!D254)</f>
        <v>#N/A</v>
      </c>
      <c r="I254" s="1" t="e">
        <f>IF(ISBLANK(data!E254),#N/A,data!E254)</f>
        <v>#N/A</v>
      </c>
    </row>
    <row r="255" spans="1:9" ht="14.5" customHeight="1" x14ac:dyDescent="0.2">
      <c r="A255" s="2" t="s">
        <v>1675</v>
      </c>
      <c r="B255" s="2" t="s">
        <v>263</v>
      </c>
      <c r="C255" s="6">
        <v>2.6926999999999999</v>
      </c>
      <c r="D255" s="1">
        <v>2.8910999999999998</v>
      </c>
      <c r="E255" s="7">
        <v>0.93137560098232508</v>
      </c>
      <c r="F255" s="34" t="s">
        <v>1477</v>
      </c>
      <c r="G255" s="1">
        <f>IF(ISBLANK(data!C255),#N/A,data!C255)</f>
        <v>6</v>
      </c>
      <c r="H255" s="1" t="e">
        <f>IF(ISBLANK(data!D255),#N/A,data!D255)</f>
        <v>#N/A</v>
      </c>
      <c r="I255" s="1" t="e">
        <f>IF(ISBLANK(data!E255),#N/A,data!E255)</f>
        <v>#N/A</v>
      </c>
    </row>
    <row r="256" spans="1:9" ht="14.5" customHeight="1" x14ac:dyDescent="0.2">
      <c r="A256" s="2" t="s">
        <v>1676</v>
      </c>
      <c r="B256" s="2" t="s">
        <v>264</v>
      </c>
      <c r="C256" s="6">
        <v>2.7189000000000001</v>
      </c>
      <c r="D256" s="1">
        <v>2.9112</v>
      </c>
      <c r="E256" s="7">
        <v>0.93394476504534218</v>
      </c>
      <c r="F256" s="34" t="s">
        <v>1369</v>
      </c>
      <c r="G256" s="1">
        <f>IF(ISBLANK(data!C256),#N/A,data!C256)</f>
        <v>6</v>
      </c>
      <c r="H256" s="1" t="e">
        <f>IF(ISBLANK(data!D256),#N/A,data!D256)</f>
        <v>#N/A</v>
      </c>
      <c r="I256" s="1" t="e">
        <f>IF(ISBLANK(data!E256),#N/A,data!E256)</f>
        <v>#N/A</v>
      </c>
    </row>
    <row r="257" spans="1:9" ht="14.5" customHeight="1" x14ac:dyDescent="0.2">
      <c r="A257" s="2" t="s">
        <v>1677</v>
      </c>
      <c r="B257" s="2" t="s">
        <v>265</v>
      </c>
      <c r="C257" s="6">
        <v>2.7987299999999999</v>
      </c>
      <c r="D257" s="1">
        <v>2.34551</v>
      </c>
      <c r="E257" s="7">
        <v>1.1932287647462598</v>
      </c>
      <c r="F257" s="34" t="s">
        <v>1477</v>
      </c>
      <c r="G257" s="1">
        <f>IF(ISBLANK(data!C257),#N/A,data!C257)</f>
        <v>7</v>
      </c>
      <c r="H257" s="1" t="e">
        <f>IF(ISBLANK(data!D257),#N/A,data!D257)</f>
        <v>#N/A</v>
      </c>
      <c r="I257" s="1" t="e">
        <f>IF(ISBLANK(data!E257),#N/A,data!E257)</f>
        <v>#N/A</v>
      </c>
    </row>
    <row r="258" spans="1:9" ht="14.5" customHeight="1" x14ac:dyDescent="0.2">
      <c r="A258" s="2" t="s">
        <v>1678</v>
      </c>
      <c r="B258" s="2" t="s">
        <v>266</v>
      </c>
      <c r="C258" s="6">
        <v>2.8809999999999998</v>
      </c>
      <c r="D258" s="1">
        <v>3.09</v>
      </c>
      <c r="E258" s="7">
        <v>0.93236245954692554</v>
      </c>
      <c r="F258" s="34" t="s">
        <v>1477</v>
      </c>
      <c r="G258" s="1" t="e">
        <f>IF(ISBLANK(data!C258),#N/A,data!C258)</f>
        <v>#N/A</v>
      </c>
      <c r="H258" s="1" t="e">
        <f>IF(ISBLANK(data!D258),#N/A,data!D258)</f>
        <v>#N/A</v>
      </c>
      <c r="I258" s="1" t="e">
        <f>IF(ISBLANK(data!E258),#N/A,data!E258)</f>
        <v>#N/A</v>
      </c>
    </row>
    <row r="259" spans="1:9" ht="14.5" customHeight="1" x14ac:dyDescent="0.2">
      <c r="A259" s="2" t="s">
        <v>1679</v>
      </c>
      <c r="B259" s="2" t="s">
        <v>267</v>
      </c>
      <c r="C259" s="6">
        <v>2.911</v>
      </c>
      <c r="D259" s="1">
        <v>2.7</v>
      </c>
      <c r="E259" s="7">
        <v>1.0781481481481481</v>
      </c>
      <c r="F259" s="34" t="s">
        <v>1477</v>
      </c>
      <c r="G259" s="1" t="e">
        <f>IF(ISBLANK(data!C259),#N/A,data!C259)</f>
        <v>#N/A</v>
      </c>
      <c r="H259" s="1" t="e">
        <f>IF(ISBLANK(data!D259),#N/A,data!D259)</f>
        <v>#N/A</v>
      </c>
      <c r="I259" s="1" t="e">
        <f>IF(ISBLANK(data!E259),#N/A,data!E259)</f>
        <v>#N/A</v>
      </c>
    </row>
    <row r="260" spans="1:9" ht="14.5" customHeight="1" x14ac:dyDescent="0.2">
      <c r="A260" s="2" t="s">
        <v>1680</v>
      </c>
      <c r="B260" s="2" t="s">
        <v>268</v>
      </c>
      <c r="C260" s="25">
        <v>2.9062000000000001</v>
      </c>
      <c r="D260" s="1">
        <v>2.7080000000000002</v>
      </c>
      <c r="E260" s="7">
        <v>1.0731905465288034</v>
      </c>
      <c r="F260" s="34" t="s">
        <v>1477</v>
      </c>
      <c r="G260" s="1" t="e">
        <f>IF(ISBLANK(data!C260),#N/A,data!C260)</f>
        <v>#N/A</v>
      </c>
      <c r="H260" s="1" t="e">
        <f>IF(ISBLANK(data!D260),#N/A,data!D260)</f>
        <v>#N/A</v>
      </c>
      <c r="I260" s="1" t="e">
        <f>IF(ISBLANK(data!E260),#N/A,data!E260)</f>
        <v>#N/A</v>
      </c>
    </row>
    <row r="261" spans="1:9" ht="14.5" customHeight="1" x14ac:dyDescent="0.2">
      <c r="A261" s="2" t="s">
        <v>1681</v>
      </c>
      <c r="B261" s="2" t="s">
        <v>269</v>
      </c>
      <c r="C261" s="25">
        <v>2.9394</v>
      </c>
      <c r="D261" s="1">
        <v>2.7</v>
      </c>
      <c r="E261" s="7">
        <v>1.0886666666666667</v>
      </c>
      <c r="F261" s="34" t="s">
        <v>1477</v>
      </c>
      <c r="G261" s="1" t="e">
        <f>IF(ISBLANK(data!C261),#N/A,data!C261)</f>
        <v>#N/A</v>
      </c>
      <c r="H261" s="1" t="e">
        <f>IF(ISBLANK(data!D261),#N/A,data!D261)</f>
        <v>#N/A</v>
      </c>
      <c r="I261" s="1" t="e">
        <f>IF(ISBLANK(data!E261),#N/A,data!E261)</f>
        <v>#N/A</v>
      </c>
    </row>
    <row r="262" spans="1:9" ht="14.5" customHeight="1" x14ac:dyDescent="0.2">
      <c r="A262" s="2" t="s">
        <v>1682</v>
      </c>
      <c r="B262" s="2" t="s">
        <v>270</v>
      </c>
      <c r="C262" s="6">
        <v>2.9188999999999998</v>
      </c>
      <c r="D262" s="1">
        <v>2.74</v>
      </c>
      <c r="E262" s="7">
        <v>1.0652919708029196</v>
      </c>
      <c r="F262" s="34" t="s">
        <v>1477</v>
      </c>
      <c r="G262" s="1" t="e">
        <f>IF(ISBLANK(data!C262),#N/A,data!C262)</f>
        <v>#N/A</v>
      </c>
      <c r="H262" s="1" t="e">
        <f>IF(ISBLANK(data!D262),#N/A,data!D262)</f>
        <v>#N/A</v>
      </c>
      <c r="I262" s="1" t="e">
        <f>IF(ISBLANK(data!E262),#N/A,data!E262)</f>
        <v>#N/A</v>
      </c>
    </row>
    <row r="263" spans="1:9" ht="14.5" customHeight="1" x14ac:dyDescent="0.2">
      <c r="A263" s="2" t="s">
        <v>1683</v>
      </c>
      <c r="B263" s="2" t="s">
        <v>271</v>
      </c>
      <c r="C263" s="6">
        <v>2.6179000000000001</v>
      </c>
      <c r="D263" s="1">
        <v>2.7570000000000001</v>
      </c>
      <c r="E263" s="7">
        <v>0.94954660863257168</v>
      </c>
      <c r="F263" s="34" t="s">
        <v>1369</v>
      </c>
      <c r="G263" s="1">
        <f>IF(ISBLANK(data!C263),#N/A,data!C263)</f>
        <v>5</v>
      </c>
      <c r="H263" s="1" t="e">
        <f>IF(ISBLANK(data!D263),#N/A,data!D263)</f>
        <v>#N/A</v>
      </c>
      <c r="I263" s="1" t="e">
        <f>IF(ISBLANK(data!E263),#N/A,data!E263)</f>
        <v>#N/A</v>
      </c>
    </row>
    <row r="264" spans="1:9" ht="14.5" customHeight="1" x14ac:dyDescent="0.2">
      <c r="A264" s="2" t="s">
        <v>1684</v>
      </c>
      <c r="B264" s="2" t="s">
        <v>272</v>
      </c>
      <c r="C264" s="6">
        <v>2.742</v>
      </c>
      <c r="D264" s="1">
        <v>2.5421</v>
      </c>
      <c r="E264" s="7">
        <v>1.0786357735730301</v>
      </c>
      <c r="F264" s="34" t="s">
        <v>1307</v>
      </c>
      <c r="G264" s="1">
        <f>IF(ISBLANK(data!C264),#N/A,data!C264)</f>
        <v>6</v>
      </c>
      <c r="H264" s="1" t="e">
        <f>IF(ISBLANK(data!D264),#N/A,data!D264)</f>
        <v>#N/A</v>
      </c>
      <c r="I264" s="1" t="e">
        <f>IF(ISBLANK(data!E264),#N/A,data!E264)</f>
        <v>#N/A</v>
      </c>
    </row>
    <row r="265" spans="1:9" ht="14.5" customHeight="1" x14ac:dyDescent="0.2">
      <c r="A265" s="2" t="s">
        <v>1685</v>
      </c>
      <c r="B265" s="2" t="s">
        <v>273</v>
      </c>
      <c r="C265" s="6">
        <v>3.0264199999999999</v>
      </c>
      <c r="D265" s="1">
        <v>2.8165399999999998</v>
      </c>
      <c r="E265" s="7">
        <v>1.0745169605260356</v>
      </c>
      <c r="F265" s="34" t="s">
        <v>1307</v>
      </c>
      <c r="G265" s="1">
        <f>IF(ISBLANK(data!C265),#N/A,data!C265)</f>
        <v>6</v>
      </c>
      <c r="H265" s="1" t="e">
        <f>IF(ISBLANK(data!D265),#N/A,data!D265)</f>
        <v>#N/A</v>
      </c>
      <c r="I265" s="1" t="e">
        <f>IF(ISBLANK(data!E265),#N/A,data!E265)</f>
        <v>#N/A</v>
      </c>
    </row>
    <row r="266" spans="1:9" ht="14.5" customHeight="1" x14ac:dyDescent="0.2">
      <c r="A266" s="2" t="s">
        <v>1686</v>
      </c>
      <c r="B266" s="2" t="s">
        <v>274</v>
      </c>
      <c r="C266" s="6">
        <v>3.1349999999999998</v>
      </c>
      <c r="D266" s="1">
        <v>2.9348000000000001</v>
      </c>
      <c r="E266" s="7">
        <v>1.0682158920539728</v>
      </c>
      <c r="F266" s="34" t="s">
        <v>1477</v>
      </c>
      <c r="G266" s="1">
        <f>IF(ISBLANK(data!C266),#N/A,data!C266)</f>
        <v>7</v>
      </c>
      <c r="H266" s="1" t="e">
        <f>IF(ISBLANK(data!D266),#N/A,data!D266)</f>
        <v>#N/A</v>
      </c>
      <c r="I266" s="1" t="e">
        <f>IF(ISBLANK(data!E266),#N/A,data!E266)</f>
        <v>#N/A</v>
      </c>
    </row>
    <row r="267" spans="1:9" ht="14.5" customHeight="1" x14ac:dyDescent="0.2">
      <c r="A267" s="2" t="s">
        <v>1687</v>
      </c>
      <c r="B267" s="2" t="s">
        <v>275</v>
      </c>
      <c r="C267" s="6">
        <v>2.5894200000000001</v>
      </c>
      <c r="D267" s="1">
        <v>2.3659300000000001</v>
      </c>
      <c r="E267" s="7">
        <v>1.0944617972636552</v>
      </c>
      <c r="F267" s="34" t="s">
        <v>1307</v>
      </c>
      <c r="G267" s="1" t="e">
        <f>IF(ISBLANK(data!C267),#N/A,data!C267)</f>
        <v>#N/A</v>
      </c>
      <c r="H267" s="1" t="e">
        <f>IF(ISBLANK(data!D267),#N/A,data!D267)</f>
        <v>#N/A</v>
      </c>
      <c r="I267" s="1" t="e">
        <f>IF(ISBLANK(data!E267),#N/A,data!E267)</f>
        <v>#N/A</v>
      </c>
    </row>
    <row r="268" spans="1:9" ht="14.5" customHeight="1" x14ac:dyDescent="0.2">
      <c r="A268" s="2" t="s">
        <v>1688</v>
      </c>
      <c r="B268" s="2" t="s">
        <v>276</v>
      </c>
      <c r="C268" s="6">
        <v>2.7839999999999998</v>
      </c>
      <c r="D268" s="1">
        <v>2.6049000000000002</v>
      </c>
      <c r="E268" s="7">
        <v>1.0687550385811353</v>
      </c>
      <c r="F268" s="34" t="s">
        <v>1477</v>
      </c>
      <c r="G268" s="1">
        <f>IF(ISBLANK(data!C268),#N/A,data!C268)</f>
        <v>7</v>
      </c>
      <c r="H268" s="1" t="e">
        <f>IF(ISBLANK(data!D268),#N/A,data!D268)</f>
        <v>#N/A</v>
      </c>
      <c r="I268" s="1" t="e">
        <f>IF(ISBLANK(data!E268),#N/A,data!E268)</f>
        <v>#N/A</v>
      </c>
    </row>
    <row r="269" spans="1:9" ht="14.5" customHeight="1" x14ac:dyDescent="0.2">
      <c r="A269" s="2" t="s">
        <v>1689</v>
      </c>
      <c r="B269" s="2" t="s">
        <v>277</v>
      </c>
      <c r="C269" s="6">
        <v>2.6145</v>
      </c>
      <c r="D269" s="1">
        <v>2.8188</v>
      </c>
      <c r="E269" s="7">
        <v>0.92752234993614302</v>
      </c>
      <c r="F269" s="34" t="s">
        <v>1369</v>
      </c>
      <c r="G269" s="1">
        <f>IF(ISBLANK(data!C269),#N/A,data!C269)</f>
        <v>6</v>
      </c>
      <c r="H269" s="1" t="e">
        <f>IF(ISBLANK(data!D269),#N/A,data!D269)</f>
        <v>#N/A</v>
      </c>
      <c r="I269" s="1" t="e">
        <f>IF(ISBLANK(data!E269),#N/A,data!E269)</f>
        <v>#N/A</v>
      </c>
    </row>
    <row r="270" spans="1:9" ht="14.5" customHeight="1" x14ac:dyDescent="0.2">
      <c r="A270" s="2" t="s">
        <v>1690</v>
      </c>
      <c r="B270" s="2" t="s">
        <v>278</v>
      </c>
      <c r="C270" s="6">
        <v>2.5625549750200487</v>
      </c>
      <c r="D270" s="1">
        <v>2.8130000000000002</v>
      </c>
      <c r="E270" s="7">
        <v>0.91096870779240968</v>
      </c>
      <c r="F270" s="34" t="s">
        <v>1478</v>
      </c>
      <c r="G270" s="1">
        <f>IF(ISBLANK(data!C270),#N/A,data!C270)</f>
        <v>5.81</v>
      </c>
      <c r="H270" s="1" t="e">
        <f>IF(ISBLANK(data!D270),#N/A,data!D270)</f>
        <v>#N/A</v>
      </c>
      <c r="I270" s="1" t="e">
        <f>IF(ISBLANK(data!E270),#N/A,data!E270)</f>
        <v>#N/A</v>
      </c>
    </row>
    <row r="271" spans="1:9" ht="14.5" customHeight="1" x14ac:dyDescent="0.2">
      <c r="A271" s="2" t="s">
        <v>1691</v>
      </c>
      <c r="B271" s="2" t="s">
        <v>279</v>
      </c>
      <c r="C271" s="6">
        <v>2.6934404402176781</v>
      </c>
      <c r="D271" s="1">
        <v>2.8828</v>
      </c>
      <c r="E271" s="7">
        <v>0.9343140142284162</v>
      </c>
      <c r="F271" s="34" t="s">
        <v>1478</v>
      </c>
      <c r="G271" s="1">
        <f>IF(ISBLANK(data!C271),#N/A,data!C271)</f>
        <v>5.26</v>
      </c>
      <c r="H271" s="1" t="e">
        <f>IF(ISBLANK(data!D271),#N/A,data!D271)</f>
        <v>#N/A</v>
      </c>
      <c r="I271" s="1" t="e">
        <f>IF(ISBLANK(data!E271),#N/A,data!E271)</f>
        <v>#N/A</v>
      </c>
    </row>
    <row r="272" spans="1:9" ht="14.5" customHeight="1" x14ac:dyDescent="0.2">
      <c r="A272" s="2" t="s">
        <v>1692</v>
      </c>
      <c r="B272" s="2" t="s">
        <v>280</v>
      </c>
      <c r="C272" s="6">
        <v>2.6952082071706447</v>
      </c>
      <c r="D272" s="1">
        <v>2.8163</v>
      </c>
      <c r="E272" s="7">
        <v>0.95700323373598151</v>
      </c>
      <c r="F272" s="34" t="s">
        <v>1478</v>
      </c>
      <c r="G272" s="1">
        <f>IF(ISBLANK(data!C272),#N/A,data!C272)</f>
        <v>6.3000000000000007</v>
      </c>
      <c r="H272" s="1" t="e">
        <f>IF(ISBLANK(data!D272),#N/A,data!D272)</f>
        <v>#N/A</v>
      </c>
      <c r="I272" s="1" t="e">
        <f>IF(ISBLANK(data!E272),#N/A,data!E272)</f>
        <v>#N/A</v>
      </c>
    </row>
    <row r="273" spans="1:9" ht="14.5" customHeight="1" x14ac:dyDescent="0.2">
      <c r="A273" s="2" t="s">
        <v>1693</v>
      </c>
      <c r="B273" s="2" t="s">
        <v>281</v>
      </c>
      <c r="C273" s="6">
        <v>3.0257099166972372</v>
      </c>
      <c r="D273" s="1">
        <v>3.2526000000000002</v>
      </c>
      <c r="E273" s="7">
        <v>0.93024347189855405</v>
      </c>
      <c r="F273" s="34" t="s">
        <v>1478</v>
      </c>
      <c r="G273" s="1">
        <f>IF(ISBLANK(data!C273),#N/A,data!C273)</f>
        <v>5.48</v>
      </c>
      <c r="H273" s="1" t="e">
        <f>IF(ISBLANK(data!D273),#N/A,data!D273)</f>
        <v>#N/A</v>
      </c>
      <c r="I273" s="1" t="e">
        <f>IF(ISBLANK(data!E273),#N/A,data!E273)</f>
        <v>#N/A</v>
      </c>
    </row>
    <row r="274" spans="1:9" ht="14.5" customHeight="1" x14ac:dyDescent="0.2">
      <c r="A274" s="2" t="s">
        <v>1694</v>
      </c>
      <c r="B274" s="2" t="s">
        <v>282</v>
      </c>
      <c r="C274" s="6">
        <v>2.8086281348729671</v>
      </c>
      <c r="D274" s="1">
        <v>3.0347499999999998</v>
      </c>
      <c r="E274" s="7">
        <v>0.92548912921096216</v>
      </c>
      <c r="F274" s="34" t="s">
        <v>1477</v>
      </c>
      <c r="G274" s="1">
        <f>IF(ISBLANK(data!C274),#N/A,data!C274)</f>
        <v>6.5</v>
      </c>
      <c r="H274" s="1" t="e">
        <f>IF(ISBLANK(data!D274),#N/A,data!D274)</f>
        <v>#N/A</v>
      </c>
      <c r="I274" s="1" t="e">
        <f>IF(ISBLANK(data!E274),#N/A,data!E274)</f>
        <v>#N/A</v>
      </c>
    </row>
    <row r="275" spans="1:9" ht="14.5" customHeight="1" x14ac:dyDescent="0.2">
      <c r="A275" s="2" t="s">
        <v>1695</v>
      </c>
      <c r="B275" s="2" t="s">
        <v>283</v>
      </c>
      <c r="C275" s="6">
        <v>2.8107494552165266</v>
      </c>
      <c r="D275" s="1">
        <v>3.01918</v>
      </c>
      <c r="E275" s="7">
        <v>0.93096451858336593</v>
      </c>
      <c r="F275" s="34" t="s">
        <v>1477</v>
      </c>
      <c r="G275" s="1">
        <f>IF(ISBLANK(data!C275),#N/A,data!C275)</f>
        <v>6.6</v>
      </c>
      <c r="H275" s="1" t="e">
        <f>IF(ISBLANK(data!D275),#N/A,data!D275)</f>
        <v>#N/A</v>
      </c>
      <c r="I275" s="1" t="e">
        <f>IF(ISBLANK(data!E275),#N/A,data!E275)</f>
        <v>#N/A</v>
      </c>
    </row>
    <row r="276" spans="1:9" ht="14.5" customHeight="1" x14ac:dyDescent="0.2">
      <c r="A276" s="2" t="s">
        <v>1696</v>
      </c>
      <c r="B276" s="2" t="s">
        <v>284</v>
      </c>
      <c r="C276" s="6">
        <v>2.8100423484353403</v>
      </c>
      <c r="D276" s="1">
        <v>3.0653100000000002</v>
      </c>
      <c r="E276" s="7">
        <v>0.91672370769525435</v>
      </c>
      <c r="F276" s="34" t="s">
        <v>1477</v>
      </c>
      <c r="G276" s="1">
        <f>IF(ISBLANK(data!C276),#N/A,data!C276)</f>
        <v>6.65</v>
      </c>
      <c r="H276" s="1" t="e">
        <f>IF(ISBLANK(data!D276),#N/A,data!D276)</f>
        <v>#N/A</v>
      </c>
      <c r="I276" s="1" t="e">
        <f>IF(ISBLANK(data!E276),#N/A,data!E276)</f>
        <v>#N/A</v>
      </c>
    </row>
    <row r="277" spans="1:9" ht="14.5" customHeight="1" x14ac:dyDescent="0.2">
      <c r="A277" s="2" t="s">
        <v>1697</v>
      </c>
      <c r="B277" s="2" t="s">
        <v>285</v>
      </c>
      <c r="C277" s="6">
        <v>2.8135778823412729</v>
      </c>
      <c r="D277" s="1">
        <v>3.0529199999999999</v>
      </c>
      <c r="E277" s="7">
        <v>0.92160223076309666</v>
      </c>
      <c r="F277" s="34" t="s">
        <v>1477</v>
      </c>
      <c r="G277" s="1">
        <f>IF(ISBLANK(data!C277),#N/A,data!C277)</f>
        <v>6.75</v>
      </c>
      <c r="H277" s="1" t="e">
        <f>IF(ISBLANK(data!D277),#N/A,data!D277)</f>
        <v>#N/A</v>
      </c>
      <c r="I277" s="1" t="e">
        <f>IF(ISBLANK(data!E277),#N/A,data!E277)</f>
        <v>#N/A</v>
      </c>
    </row>
    <row r="278" spans="1:9" ht="14.5" customHeight="1" x14ac:dyDescent="0.2">
      <c r="A278" s="2" t="s">
        <v>1698</v>
      </c>
      <c r="B278" s="2" t="s">
        <v>286</v>
      </c>
      <c r="C278" s="6">
        <v>2.5745757903002198</v>
      </c>
      <c r="D278" s="1">
        <v>2.8260000000000001</v>
      </c>
      <c r="E278" s="7">
        <v>0.91103177293001403</v>
      </c>
      <c r="F278" s="34" t="s">
        <v>1478</v>
      </c>
      <c r="G278" s="1">
        <f>IF(ISBLANK(data!C278),#N/A,data!C278)</f>
        <v>5.4809999999999999</v>
      </c>
      <c r="H278" s="1" t="e">
        <f>IF(ISBLANK(data!D278),#N/A,data!D278)</f>
        <v>#N/A</v>
      </c>
      <c r="I278" s="1" t="e">
        <f>IF(ISBLANK(data!E278),#N/A,data!E278)</f>
        <v>#N/A</v>
      </c>
    </row>
    <row r="279" spans="1:9" ht="14.5" customHeight="1" x14ac:dyDescent="0.2">
      <c r="A279" s="2" t="s">
        <v>1699</v>
      </c>
      <c r="B279" s="2" t="s">
        <v>287</v>
      </c>
      <c r="C279" s="6">
        <v>2.8489332214006002</v>
      </c>
      <c r="D279" s="1">
        <v>2.88</v>
      </c>
      <c r="E279" s="7">
        <v>0.98921292409743067</v>
      </c>
      <c r="F279" s="34" t="s">
        <v>1477</v>
      </c>
      <c r="G279" s="1" t="e">
        <f>IF(ISBLANK(data!C279),#N/A,data!C279)</f>
        <v>#N/A</v>
      </c>
      <c r="H279" s="1" t="e">
        <f>IF(ISBLANK(data!D279),#N/A,data!D279)</f>
        <v>#N/A</v>
      </c>
      <c r="I279" s="1" t="e">
        <f>IF(ISBLANK(data!E279),#N/A,data!E279)</f>
        <v>#N/A</v>
      </c>
    </row>
    <row r="280" spans="1:9" ht="14.5" customHeight="1" x14ac:dyDescent="0.2">
      <c r="A280" s="2" t="s">
        <v>1700</v>
      </c>
      <c r="B280" s="2" t="s">
        <v>288</v>
      </c>
      <c r="C280" s="6">
        <v>2.8595398231183982</v>
      </c>
      <c r="D280" s="1">
        <v>2.98</v>
      </c>
      <c r="E280" s="7">
        <v>0.95957712185181143</v>
      </c>
      <c r="F280" s="34" t="s">
        <v>1477</v>
      </c>
      <c r="G280" s="1" t="e">
        <f>IF(ISBLANK(data!C280),#N/A,data!C280)</f>
        <v>#N/A</v>
      </c>
      <c r="H280" s="1" t="e">
        <f>IF(ISBLANK(data!D280),#N/A,data!D280)</f>
        <v>#N/A</v>
      </c>
      <c r="I280" s="1" t="e">
        <f>IF(ISBLANK(data!E280),#N/A,data!E280)</f>
        <v>#N/A</v>
      </c>
    </row>
    <row r="281" spans="1:9" ht="14.5" customHeight="1" x14ac:dyDescent="0.2">
      <c r="A281" s="2" t="s">
        <v>1701</v>
      </c>
      <c r="B281" s="2" t="s">
        <v>289</v>
      </c>
      <c r="C281" s="6">
        <v>2.8920667350529796</v>
      </c>
      <c r="D281" s="1">
        <v>3.0638999999999998</v>
      </c>
      <c r="E281" s="7">
        <v>0.94391681681940653</v>
      </c>
      <c r="F281" s="34" t="s">
        <v>1478</v>
      </c>
      <c r="G281" s="1">
        <f>IF(ISBLANK(data!C281),#N/A,data!C281)</f>
        <v>6.46</v>
      </c>
      <c r="H281" s="1" t="e">
        <f>IF(ISBLANK(data!D281),#N/A,data!D281)</f>
        <v>#N/A</v>
      </c>
      <c r="I281" s="1" t="e">
        <f>IF(ISBLANK(data!E281),#N/A,data!E281)</f>
        <v>#N/A</v>
      </c>
    </row>
    <row r="282" spans="1:9" ht="14.5" customHeight="1" x14ac:dyDescent="0.2">
      <c r="A282" s="2" t="s">
        <v>277</v>
      </c>
      <c r="B282" s="2" t="s">
        <v>290</v>
      </c>
      <c r="C282" s="6">
        <v>2.5950799999999998</v>
      </c>
      <c r="D282" s="1">
        <v>2.7973699999999999</v>
      </c>
      <c r="E282" s="7">
        <v>0.92768564759041527</v>
      </c>
      <c r="F282" s="34" t="s">
        <v>1369</v>
      </c>
      <c r="G282" s="1">
        <f>IF(ISBLANK(data!C282),#N/A,data!C282)</f>
        <v>6</v>
      </c>
      <c r="H282" s="1" t="e">
        <f>IF(ISBLANK(data!D282),#N/A,data!D282)</f>
        <v>#N/A</v>
      </c>
      <c r="I282" s="1" t="e">
        <f>IF(ISBLANK(data!E282),#N/A,data!E282)</f>
        <v>#N/A</v>
      </c>
    </row>
    <row r="283" spans="1:9" ht="14.5" customHeight="1" x14ac:dyDescent="0.2">
      <c r="A283" s="2" t="s">
        <v>277</v>
      </c>
      <c r="B283" s="2" t="s">
        <v>291</v>
      </c>
      <c r="C283" s="6">
        <v>2.6240732649832781</v>
      </c>
      <c r="D283" s="1">
        <v>2.8001999999999998</v>
      </c>
      <c r="E283" s="7">
        <v>0.93710208734493183</v>
      </c>
      <c r="F283" s="34" t="s">
        <v>1478</v>
      </c>
      <c r="G283" s="1">
        <f>IF(ISBLANK(data!C283),#N/A,data!C283)</f>
        <v>6.34</v>
      </c>
      <c r="H283" s="1" t="e">
        <f>IF(ISBLANK(data!D283),#N/A,data!D283)</f>
        <v>#N/A</v>
      </c>
      <c r="I283" s="1" t="e">
        <f>IF(ISBLANK(data!E283),#N/A,data!E283)</f>
        <v>#N/A</v>
      </c>
    </row>
    <row r="284" spans="1:9" ht="14.5" customHeight="1" x14ac:dyDescent="0.2">
      <c r="A284" s="2" t="s">
        <v>292</v>
      </c>
      <c r="B284" s="2" t="s">
        <v>293</v>
      </c>
      <c r="C284" s="6">
        <v>3.0617723625377509</v>
      </c>
      <c r="D284" s="1">
        <v>3.20845</v>
      </c>
      <c r="E284" s="7">
        <v>0.954283957218517</v>
      </c>
      <c r="F284" s="34" t="s">
        <v>1478</v>
      </c>
      <c r="G284" s="1">
        <f>IF(ISBLANK(data!C284),#N/A,data!C284)</f>
        <v>5.3500000000000005</v>
      </c>
      <c r="H284" s="1" t="e">
        <f>IF(ISBLANK(data!D284),#N/A,data!D284)</f>
        <v>#N/A</v>
      </c>
      <c r="I284" s="1" t="e">
        <f>IF(ISBLANK(data!E284),#N/A,data!E284)</f>
        <v>#N/A</v>
      </c>
    </row>
    <row r="285" spans="1:9" ht="14.5" customHeight="1" x14ac:dyDescent="0.2">
      <c r="A285" s="2" t="s">
        <v>292</v>
      </c>
      <c r="B285" s="2" t="s">
        <v>294</v>
      </c>
      <c r="C285" s="6">
        <v>3.1678383797157332</v>
      </c>
      <c r="D285" s="1">
        <v>3.3288199999999999</v>
      </c>
      <c r="E285" s="7">
        <v>0.95164003452146206</v>
      </c>
      <c r="F285" s="34" t="s">
        <v>1478</v>
      </c>
      <c r="G285" s="1">
        <f>IF(ISBLANK(data!C285),#N/A,data!C285)</f>
        <v>5.3500000000000005</v>
      </c>
      <c r="H285" s="1" t="e">
        <f>IF(ISBLANK(data!D285),#N/A,data!D285)</f>
        <v>#N/A</v>
      </c>
      <c r="I285" s="1" t="e">
        <f>IF(ISBLANK(data!E285),#N/A,data!E285)</f>
        <v>#N/A</v>
      </c>
    </row>
    <row r="286" spans="1:9" ht="14.5" customHeight="1" x14ac:dyDescent="0.2">
      <c r="A286" s="2" t="s">
        <v>292</v>
      </c>
      <c r="B286" s="2" t="s">
        <v>295</v>
      </c>
      <c r="C286" s="6">
        <v>3.0971277015970782</v>
      </c>
      <c r="D286" s="1">
        <v>3.2712400000000001</v>
      </c>
      <c r="E286" s="7">
        <v>0.94677483205056123</v>
      </c>
      <c r="F286" s="34" t="s">
        <v>1478</v>
      </c>
      <c r="G286" s="1">
        <f>IF(ISBLANK(data!C286),#N/A,data!C286)</f>
        <v>5.3500000000000005</v>
      </c>
      <c r="H286" s="1" t="e">
        <f>IF(ISBLANK(data!D286),#N/A,data!D286)</f>
        <v>#N/A</v>
      </c>
      <c r="I286" s="1" t="e">
        <f>IF(ISBLANK(data!E286),#N/A,data!E286)</f>
        <v>#N/A</v>
      </c>
    </row>
    <row r="287" spans="1:9" ht="14.5" customHeight="1" x14ac:dyDescent="0.2">
      <c r="A287" s="2" t="s">
        <v>292</v>
      </c>
      <c r="B287" s="2" t="s">
        <v>296</v>
      </c>
      <c r="C287" s="6">
        <v>3.1112698372208096</v>
      </c>
      <c r="D287" s="1">
        <v>3.2819500000000001</v>
      </c>
      <c r="E287" s="7">
        <v>0.94799428303929356</v>
      </c>
      <c r="F287" s="34" t="s">
        <v>1478</v>
      </c>
      <c r="G287" s="1">
        <f>IF(ISBLANK(data!C287),#N/A,data!C287)</f>
        <v>5.3500000000000005</v>
      </c>
      <c r="H287" s="1" t="e">
        <f>IF(ISBLANK(data!D287),#N/A,data!D287)</f>
        <v>#N/A</v>
      </c>
      <c r="I287" s="1" t="e">
        <f>IF(ISBLANK(data!E287),#N/A,data!E287)</f>
        <v>#N/A</v>
      </c>
    </row>
    <row r="288" spans="1:9" ht="14.5" customHeight="1" x14ac:dyDescent="0.2">
      <c r="A288" s="2" t="s">
        <v>292</v>
      </c>
      <c r="B288" s="2" t="s">
        <v>297</v>
      </c>
      <c r="C288" s="6">
        <v>3.0971277015970782</v>
      </c>
      <c r="D288" s="1">
        <v>3.2692299999999999</v>
      </c>
      <c r="E288" s="7">
        <v>0.94735693163132551</v>
      </c>
      <c r="F288" s="34" t="s">
        <v>1478</v>
      </c>
      <c r="G288" s="1">
        <f>IF(ISBLANK(data!C288),#N/A,data!C288)</f>
        <v>5.3500000000000005</v>
      </c>
      <c r="H288" s="1" t="e">
        <f>IF(ISBLANK(data!D288),#N/A,data!D288)</f>
        <v>#N/A</v>
      </c>
      <c r="I288" s="1" t="e">
        <f>IF(ISBLANK(data!E288),#N/A,data!E288)</f>
        <v>#N/A</v>
      </c>
    </row>
    <row r="289" spans="1:9" ht="14.5" customHeight="1" x14ac:dyDescent="0.2">
      <c r="A289" s="2" t="s">
        <v>292</v>
      </c>
      <c r="B289" s="2" t="s">
        <v>298</v>
      </c>
      <c r="C289" s="6">
        <v>3.081571352410974</v>
      </c>
      <c r="D289" s="1">
        <v>3.2686000000000002</v>
      </c>
      <c r="E289" s="7">
        <v>0.94278019715198369</v>
      </c>
      <c r="F289" s="34" t="s">
        <v>1478</v>
      </c>
      <c r="G289" s="1" t="e">
        <f>IF(ISBLANK(data!C289),#N/A,data!C289)</f>
        <v>#N/A</v>
      </c>
      <c r="H289" s="1" t="e">
        <f>IF(ISBLANK(data!D289),#N/A,data!D289)</f>
        <v>#N/A</v>
      </c>
      <c r="I289" s="1" t="e">
        <f>IF(ISBLANK(data!E289),#N/A,data!E289)</f>
        <v>#N/A</v>
      </c>
    </row>
    <row r="290" spans="1:9" ht="14.5" customHeight="1" x14ac:dyDescent="0.2">
      <c r="A290" s="2" t="s">
        <v>292</v>
      </c>
      <c r="B290" s="2" t="s">
        <v>299</v>
      </c>
      <c r="C290" s="6">
        <v>3.0603581489753782</v>
      </c>
      <c r="D290" s="1">
        <v>3.3839999999999999</v>
      </c>
      <c r="E290" s="7">
        <v>0.90436115513456805</v>
      </c>
      <c r="F290" s="34" t="s">
        <v>1478</v>
      </c>
      <c r="G290" s="1" t="e">
        <f>IF(ISBLANK(data!C290),#N/A,data!C290)</f>
        <v>#N/A</v>
      </c>
      <c r="H290" s="1" t="e">
        <f>IF(ISBLANK(data!D290),#N/A,data!D290)</f>
        <v>#N/A</v>
      </c>
      <c r="I290" s="1" t="e">
        <f>IF(ISBLANK(data!E290),#N/A,data!E290)</f>
        <v>#N/A</v>
      </c>
    </row>
    <row r="291" spans="1:9" ht="14.5" customHeight="1" x14ac:dyDescent="0.2">
      <c r="A291" s="2" t="s">
        <v>300</v>
      </c>
      <c r="B291" s="2" t="s">
        <v>301</v>
      </c>
      <c r="C291" s="6">
        <v>2.9814500000000002</v>
      </c>
      <c r="D291" s="1">
        <v>3.4205999999999999</v>
      </c>
      <c r="E291" s="7">
        <v>0.8716160907443139</v>
      </c>
      <c r="F291" s="34" t="s">
        <v>1369</v>
      </c>
      <c r="G291" s="1">
        <f>IF(ISBLANK(data!C291),#N/A,data!C291)</f>
        <v>6</v>
      </c>
      <c r="H291" s="1" t="e">
        <f>IF(ISBLANK(data!D291),#N/A,data!D291)</f>
        <v>#N/A</v>
      </c>
      <c r="I291" s="1" t="e">
        <f>IF(ISBLANK(data!E291),#N/A,data!E291)</f>
        <v>#N/A</v>
      </c>
    </row>
    <row r="292" spans="1:9" ht="14.5" customHeight="1" x14ac:dyDescent="0.2">
      <c r="A292" s="2" t="s">
        <v>300</v>
      </c>
      <c r="B292" s="2" t="s">
        <v>302</v>
      </c>
      <c r="C292" s="6">
        <v>3.0314000000000001</v>
      </c>
      <c r="D292" s="1">
        <v>3.3029000000000002</v>
      </c>
      <c r="E292" s="7">
        <v>0.91779950952193523</v>
      </c>
      <c r="F292" s="34" t="s">
        <v>1369</v>
      </c>
      <c r="G292" s="1">
        <f>IF(ISBLANK(data!C292),#N/A,data!C292)</f>
        <v>6</v>
      </c>
      <c r="H292" s="1" t="e">
        <f>IF(ISBLANK(data!D292),#N/A,data!D292)</f>
        <v>#N/A</v>
      </c>
      <c r="I292" s="1" t="e">
        <f>IF(ISBLANK(data!E292),#N/A,data!E292)</f>
        <v>#N/A</v>
      </c>
    </row>
    <row r="293" spans="1:9" ht="14.5" customHeight="1" x14ac:dyDescent="0.2">
      <c r="A293" s="2" t="s">
        <v>300</v>
      </c>
      <c r="B293" s="2" t="s">
        <v>303</v>
      </c>
      <c r="C293" s="6">
        <v>2.8361999999999998</v>
      </c>
      <c r="D293" s="1">
        <v>2.7599</v>
      </c>
      <c r="E293" s="7">
        <v>1.0276459292003333</v>
      </c>
      <c r="F293" s="34" t="s">
        <v>1477</v>
      </c>
      <c r="G293" s="1">
        <f>IF(ISBLANK(data!C293),#N/A,data!C293)</f>
        <v>8</v>
      </c>
      <c r="H293" s="1" t="e">
        <f>IF(ISBLANK(data!D293),#N/A,data!D293)</f>
        <v>#N/A</v>
      </c>
      <c r="I293" s="1" t="e">
        <f>IF(ISBLANK(data!E293),#N/A,data!E293)</f>
        <v>#N/A</v>
      </c>
    </row>
    <row r="294" spans="1:9" ht="14.5" customHeight="1" x14ac:dyDescent="0.2">
      <c r="A294" s="2" t="s">
        <v>300</v>
      </c>
      <c r="B294" s="2" t="s">
        <v>304</v>
      </c>
      <c r="C294" s="6">
        <v>2.8157000000000001</v>
      </c>
      <c r="D294" s="1">
        <v>2.42</v>
      </c>
      <c r="E294" s="7">
        <v>1.1635123966942149</v>
      </c>
      <c r="F294" s="34" t="s">
        <v>1477</v>
      </c>
      <c r="G294" s="1">
        <f>IF(ISBLANK(data!C294),#N/A,data!C294)</f>
        <v>8</v>
      </c>
      <c r="H294" s="1" t="e">
        <f>IF(ISBLANK(data!D294),#N/A,data!D294)</f>
        <v>#N/A</v>
      </c>
      <c r="I294" s="1" t="e">
        <f>IF(ISBLANK(data!E294),#N/A,data!E294)</f>
        <v>#N/A</v>
      </c>
    </row>
    <row r="295" spans="1:9" ht="14.5" customHeight="1" x14ac:dyDescent="0.2">
      <c r="A295" s="2" t="s">
        <v>300</v>
      </c>
      <c r="B295" s="2" t="s">
        <v>305</v>
      </c>
      <c r="C295" s="6">
        <v>3.0590000000000002</v>
      </c>
      <c r="D295" s="1">
        <v>3.0859999999999999</v>
      </c>
      <c r="E295" s="7">
        <v>0.99125081011017513</v>
      </c>
      <c r="F295" s="34" t="s">
        <v>1478</v>
      </c>
      <c r="G295" s="1" t="e">
        <f>IF(ISBLANK(data!C295),#N/A,data!C295)</f>
        <v>#N/A</v>
      </c>
      <c r="H295" s="1" t="e">
        <f>IF(ISBLANK(data!D295),#N/A,data!D295)</f>
        <v>#N/A</v>
      </c>
      <c r="I295" s="1" t="e">
        <f>IF(ISBLANK(data!E295),#N/A,data!E295)</f>
        <v>#N/A</v>
      </c>
    </row>
    <row r="296" spans="1:9" ht="14.5" customHeight="1" x14ac:dyDescent="0.2">
      <c r="A296" s="2" t="s">
        <v>300</v>
      </c>
      <c r="B296" s="2" t="s">
        <v>306</v>
      </c>
      <c r="C296" s="6">
        <v>2.8963000000000001</v>
      </c>
      <c r="D296" s="1">
        <v>3.1263999999999998</v>
      </c>
      <c r="E296" s="7">
        <v>0.92640097236438079</v>
      </c>
      <c r="F296" s="34" t="s">
        <v>1478</v>
      </c>
      <c r="G296" s="1" t="e">
        <f>IF(ISBLANK(data!C296),#N/A,data!C296)</f>
        <v>#N/A</v>
      </c>
      <c r="H296" s="1" t="e">
        <f>IF(ISBLANK(data!D296),#N/A,data!D296)</f>
        <v>#N/A</v>
      </c>
      <c r="I296" s="1" t="e">
        <f>IF(ISBLANK(data!E296),#N/A,data!E296)</f>
        <v>#N/A</v>
      </c>
    </row>
    <row r="297" spans="1:9" ht="14.5" customHeight="1" x14ac:dyDescent="0.2">
      <c r="A297" s="2" t="s">
        <v>300</v>
      </c>
      <c r="B297" s="2" t="s">
        <v>307</v>
      </c>
      <c r="C297" s="6">
        <v>3.0870000000000002</v>
      </c>
      <c r="D297" s="1">
        <v>3.2603</v>
      </c>
      <c r="E297" s="7">
        <v>0.94684538232677984</v>
      </c>
      <c r="F297" s="34" t="s">
        <v>1478</v>
      </c>
      <c r="G297" s="1" t="e">
        <f>IF(ISBLANK(data!C297),#N/A,data!C297)</f>
        <v>#N/A</v>
      </c>
      <c r="H297" s="1" t="e">
        <f>IF(ISBLANK(data!D297),#N/A,data!D297)</f>
        <v>#N/A</v>
      </c>
      <c r="I297" s="1" t="e">
        <f>IF(ISBLANK(data!E297),#N/A,data!E297)</f>
        <v>#N/A</v>
      </c>
    </row>
    <row r="298" spans="1:9" ht="14.5" customHeight="1" x14ac:dyDescent="0.2">
      <c r="A298" s="2" t="s">
        <v>300</v>
      </c>
      <c r="B298" s="2" t="s">
        <v>308</v>
      </c>
      <c r="C298" s="6">
        <v>2.7742</v>
      </c>
      <c r="D298" s="1">
        <v>2.3250999999999999</v>
      </c>
      <c r="E298" s="7">
        <v>1.1931529826674121</v>
      </c>
      <c r="F298" s="34" t="s">
        <v>1307</v>
      </c>
      <c r="G298" s="1">
        <f>IF(ISBLANK(data!C298),#N/A,data!C298)</f>
        <v>8</v>
      </c>
      <c r="H298" s="1" t="e">
        <f>IF(ISBLANK(data!D298),#N/A,data!D298)</f>
        <v>#N/A</v>
      </c>
      <c r="I298" s="1" t="e">
        <f>IF(ISBLANK(data!E298),#N/A,data!E298)</f>
        <v>#N/A</v>
      </c>
    </row>
    <row r="299" spans="1:9" ht="14.5" customHeight="1" x14ac:dyDescent="0.2">
      <c r="A299" s="2" t="s">
        <v>300</v>
      </c>
      <c r="B299" s="2" t="s">
        <v>309</v>
      </c>
      <c r="C299" s="6">
        <v>3.17632</v>
      </c>
      <c r="D299" s="1">
        <v>3.4383699999999999</v>
      </c>
      <c r="E299" s="7">
        <v>0.9237865616556683</v>
      </c>
      <c r="F299" s="34" t="s">
        <v>1477</v>
      </c>
      <c r="G299" s="1">
        <f>IF(ISBLANK(data!C299),#N/A,data!C299)</f>
        <v>6</v>
      </c>
      <c r="H299" s="1" t="e">
        <f>IF(ISBLANK(data!D299),#N/A,data!D299)</f>
        <v>#N/A</v>
      </c>
      <c r="I299" s="1" t="e">
        <f>IF(ISBLANK(data!E299),#N/A,data!E299)</f>
        <v>#N/A</v>
      </c>
    </row>
    <row r="300" spans="1:9" ht="14.5" customHeight="1" x14ac:dyDescent="0.2">
      <c r="A300" s="2" t="s">
        <v>300</v>
      </c>
      <c r="B300" s="2" t="s">
        <v>310</v>
      </c>
      <c r="C300" s="6">
        <v>2.7280199999999999</v>
      </c>
      <c r="D300" s="1">
        <v>2.2243400000000002</v>
      </c>
      <c r="E300" s="7">
        <v>1.2264402024870298</v>
      </c>
      <c r="F300" s="34" t="s">
        <v>1307</v>
      </c>
      <c r="G300" s="1">
        <f>IF(ISBLANK(data!C300),#N/A,data!C300)</f>
        <v>2</v>
      </c>
      <c r="H300" s="1" t="e">
        <f>IF(ISBLANK(data!D300),#N/A,data!D300)</f>
        <v>#N/A</v>
      </c>
      <c r="I300" s="1" t="e">
        <f>IF(ISBLANK(data!E300),#N/A,data!E300)</f>
        <v>#N/A</v>
      </c>
    </row>
    <row r="301" spans="1:9" ht="14.5" customHeight="1" x14ac:dyDescent="0.2">
      <c r="A301" s="2" t="s">
        <v>300</v>
      </c>
      <c r="B301" s="2" t="s">
        <v>311</v>
      </c>
      <c r="C301" s="6">
        <v>2.8786299999999998</v>
      </c>
      <c r="D301" s="1">
        <v>2.4879199999999999</v>
      </c>
      <c r="E301" s="7">
        <v>1.1570428309591947</v>
      </c>
      <c r="F301" s="34" t="s">
        <v>1307</v>
      </c>
      <c r="G301" s="1">
        <f>IF(ISBLANK(data!C301),#N/A,data!C301)</f>
        <v>2</v>
      </c>
      <c r="H301" s="1" t="e">
        <f>IF(ISBLANK(data!D301),#N/A,data!D301)</f>
        <v>#N/A</v>
      </c>
      <c r="I301" s="1" t="e">
        <f>IF(ISBLANK(data!E301),#N/A,data!E301)</f>
        <v>#N/A</v>
      </c>
    </row>
    <row r="302" spans="1:9" ht="14.5" customHeight="1" x14ac:dyDescent="0.2">
      <c r="A302" s="2" t="s">
        <v>300</v>
      </c>
      <c r="B302" s="2" t="s">
        <v>312</v>
      </c>
      <c r="C302" s="6">
        <v>2.8690000000000002</v>
      </c>
      <c r="D302" s="1">
        <v>3.0766</v>
      </c>
      <c r="E302" s="7">
        <v>0.9325229149060652</v>
      </c>
      <c r="F302" s="34" t="s">
        <v>1478</v>
      </c>
      <c r="G302" s="1">
        <f>IF(ISBLANK(data!C302),#N/A,data!C302)</f>
        <v>7</v>
      </c>
      <c r="H302" s="1" t="e">
        <f>IF(ISBLANK(data!D302),#N/A,data!D302)</f>
        <v>#N/A</v>
      </c>
      <c r="I302" s="1" t="e">
        <f>IF(ISBLANK(data!E302),#N/A,data!E302)</f>
        <v>#N/A</v>
      </c>
    </row>
    <row r="303" spans="1:9" ht="14.5" customHeight="1" x14ac:dyDescent="0.2">
      <c r="A303" s="2" t="s">
        <v>300</v>
      </c>
      <c r="B303" s="2" t="s">
        <v>313</v>
      </c>
      <c r="C303" s="6">
        <v>3.1960000000000002</v>
      </c>
      <c r="D303" s="1">
        <v>3.3420000000000001</v>
      </c>
      <c r="E303" s="7">
        <v>0.95631358467983252</v>
      </c>
      <c r="F303" s="34" t="s">
        <v>1478</v>
      </c>
      <c r="G303" s="1">
        <f>IF(ISBLANK(data!C303),#N/A,data!C303)</f>
        <v>7</v>
      </c>
      <c r="H303" s="1" t="e">
        <f>IF(ISBLANK(data!D303),#N/A,data!D303)</f>
        <v>#N/A</v>
      </c>
      <c r="I303" s="1" t="e">
        <f>IF(ISBLANK(data!E303),#N/A,data!E303)</f>
        <v>#N/A</v>
      </c>
    </row>
    <row r="304" spans="1:9" ht="14.5" customHeight="1" x14ac:dyDescent="0.2">
      <c r="A304" s="2" t="s">
        <v>300</v>
      </c>
      <c r="B304" s="2" t="s">
        <v>314</v>
      </c>
      <c r="C304" s="25">
        <v>2.7759999999999998</v>
      </c>
      <c r="D304" s="1">
        <v>2.9209999999999998</v>
      </c>
      <c r="E304" s="7">
        <v>0.95035946593632314</v>
      </c>
      <c r="F304" s="34" t="s">
        <v>1478</v>
      </c>
      <c r="G304" s="1" t="e">
        <f>IF(ISBLANK(data!C304),#N/A,data!C304)</f>
        <v>#N/A</v>
      </c>
      <c r="H304" s="1" t="e">
        <f>IF(ISBLANK(data!D304),#N/A,data!D304)</f>
        <v>#N/A</v>
      </c>
      <c r="I304" s="1" t="e">
        <f>IF(ISBLANK(data!E304),#N/A,data!E304)</f>
        <v>#N/A</v>
      </c>
    </row>
    <row r="305" spans="1:9" ht="14.5" customHeight="1" x14ac:dyDescent="0.2">
      <c r="A305" s="2" t="s">
        <v>300</v>
      </c>
      <c r="B305" s="2" t="s">
        <v>315</v>
      </c>
      <c r="C305" s="25">
        <v>2.8963100000000002</v>
      </c>
      <c r="D305" s="27">
        <v>3.0495999999999999</v>
      </c>
      <c r="E305" s="7">
        <v>0.94973439139559301</v>
      </c>
      <c r="F305" s="34" t="s">
        <v>1478</v>
      </c>
      <c r="G305" s="1" t="e">
        <f>IF(ISBLANK(data!C305),#N/A,data!C305)</f>
        <v>#N/A</v>
      </c>
      <c r="H305" s="1" t="e">
        <f>IF(ISBLANK(data!D305),#N/A,data!D305)</f>
        <v>#N/A</v>
      </c>
      <c r="I305" s="1" t="e">
        <f>IF(ISBLANK(data!E305),#N/A,data!E305)</f>
        <v>#N/A</v>
      </c>
    </row>
    <row r="306" spans="1:9" ht="14.5" customHeight="1" x14ac:dyDescent="0.2">
      <c r="A306" s="2" t="s">
        <v>300</v>
      </c>
      <c r="B306" s="2" t="s">
        <v>316</v>
      </c>
      <c r="C306" s="6">
        <v>3.06</v>
      </c>
      <c r="D306" s="1">
        <v>3.246</v>
      </c>
      <c r="E306" s="7">
        <v>0.94269870609981521</v>
      </c>
      <c r="F306" s="34" t="s">
        <v>1478</v>
      </c>
      <c r="G306" s="1" t="e">
        <f>IF(ISBLANK(data!C306),#N/A,data!C306)</f>
        <v>#N/A</v>
      </c>
      <c r="H306" s="1" t="e">
        <f>IF(ISBLANK(data!D306),#N/A,data!D306)</f>
        <v>#N/A</v>
      </c>
      <c r="I306" s="1" t="e">
        <f>IF(ISBLANK(data!E306),#N/A,data!E306)</f>
        <v>#N/A</v>
      </c>
    </row>
    <row r="307" spans="1:9" ht="14.5" customHeight="1" x14ac:dyDescent="0.2">
      <c r="A307" s="2" t="s">
        <v>300</v>
      </c>
      <c r="B307" s="2" t="s">
        <v>317</v>
      </c>
      <c r="C307" s="6">
        <v>2.7608000000000001</v>
      </c>
      <c r="D307" s="1">
        <v>2.3961999999999999</v>
      </c>
      <c r="E307" s="7">
        <v>1.1521575828394959</v>
      </c>
      <c r="F307" s="34" t="s">
        <v>1307</v>
      </c>
      <c r="G307" s="1" t="e">
        <f>IF(ISBLANK(data!C307),#N/A,data!C307)</f>
        <v>#N/A</v>
      </c>
      <c r="H307" s="1" t="e">
        <f>IF(ISBLANK(data!D307),#N/A,data!D307)</f>
        <v>#N/A</v>
      </c>
      <c r="I307" s="1" t="e">
        <f>IF(ISBLANK(data!E307),#N/A,data!E307)</f>
        <v>#N/A</v>
      </c>
    </row>
    <row r="308" spans="1:9" ht="14.5" customHeight="1" x14ac:dyDescent="0.2">
      <c r="A308" s="2" t="s">
        <v>300</v>
      </c>
      <c r="B308" s="2" t="s">
        <v>318</v>
      </c>
      <c r="C308" s="6">
        <v>2.7738999999999998</v>
      </c>
      <c r="D308" s="1">
        <v>2.4563999999999999</v>
      </c>
      <c r="E308" s="7">
        <v>1.129254193128155</v>
      </c>
      <c r="F308" s="34" t="s">
        <v>1307</v>
      </c>
      <c r="G308" s="1" t="e">
        <f>IF(ISBLANK(data!C308),#N/A,data!C308)</f>
        <v>#N/A</v>
      </c>
      <c r="H308" s="1" t="e">
        <f>IF(ISBLANK(data!D308),#N/A,data!D308)</f>
        <v>#N/A</v>
      </c>
      <c r="I308" s="1" t="e">
        <f>IF(ISBLANK(data!E308),#N/A,data!E308)</f>
        <v>#N/A</v>
      </c>
    </row>
    <row r="309" spans="1:9" ht="14.5" customHeight="1" x14ac:dyDescent="0.2">
      <c r="A309" s="2" t="s">
        <v>300</v>
      </c>
      <c r="B309" s="2" t="s">
        <v>319</v>
      </c>
      <c r="C309" s="6">
        <v>2.7467999999999999</v>
      </c>
      <c r="D309" s="1">
        <v>2.427</v>
      </c>
      <c r="E309" s="7">
        <v>1.1317676143386897</v>
      </c>
      <c r="F309" s="34" t="s">
        <v>1477</v>
      </c>
      <c r="G309" s="1" t="e">
        <f>IF(ISBLANK(data!C309),#N/A,data!C309)</f>
        <v>#N/A</v>
      </c>
      <c r="H309" s="1" t="e">
        <f>IF(ISBLANK(data!D309),#N/A,data!D309)</f>
        <v>#N/A</v>
      </c>
      <c r="I309" s="1" t="e">
        <f>IF(ISBLANK(data!E309),#N/A,data!E309)</f>
        <v>#N/A</v>
      </c>
    </row>
    <row r="310" spans="1:9" ht="14.5" customHeight="1" x14ac:dyDescent="0.2">
      <c r="A310" s="2" t="s">
        <v>300</v>
      </c>
      <c r="B310" s="2" t="s">
        <v>320</v>
      </c>
      <c r="C310" s="6">
        <v>3.1560000000000001</v>
      </c>
      <c r="D310" s="1">
        <v>2.71</v>
      </c>
      <c r="E310" s="7">
        <v>1.1645756457564576</v>
      </c>
      <c r="F310" s="34" t="s">
        <v>1307</v>
      </c>
      <c r="G310" s="1" t="e">
        <f>IF(ISBLANK(data!C310),#N/A,data!C310)</f>
        <v>#N/A</v>
      </c>
      <c r="H310" s="1">
        <f>IF(ISBLANK(data!D310),#N/A,data!D310)</f>
        <v>5</v>
      </c>
      <c r="I310" s="1" t="e">
        <f>IF(ISBLANK(data!E310),#N/A,data!E310)</f>
        <v>#N/A</v>
      </c>
    </row>
    <row r="311" spans="1:9" ht="14.5" customHeight="1" x14ac:dyDescent="0.2">
      <c r="A311" s="2" t="s">
        <v>300</v>
      </c>
      <c r="B311" s="2" t="s">
        <v>321</v>
      </c>
      <c r="C311" s="6">
        <v>3.0434000000000001</v>
      </c>
      <c r="D311" s="1">
        <v>2.5659999999999998</v>
      </c>
      <c r="E311" s="7">
        <v>1.1860483242400626</v>
      </c>
      <c r="F311" s="34" t="s">
        <v>1307</v>
      </c>
      <c r="G311" s="1" t="e">
        <f>IF(ISBLANK(data!C311),#N/A,data!C311)</f>
        <v>#N/A</v>
      </c>
      <c r="H311" s="1">
        <f>IF(ISBLANK(data!D311),#N/A,data!D311)</f>
        <v>5</v>
      </c>
      <c r="I311" s="1" t="e">
        <f>IF(ISBLANK(data!E311),#N/A,data!E311)</f>
        <v>#N/A</v>
      </c>
    </row>
    <row r="312" spans="1:9" ht="14.5" customHeight="1" x14ac:dyDescent="0.2">
      <c r="A312" s="2" t="s">
        <v>300</v>
      </c>
      <c r="B312" s="2" t="s">
        <v>322</v>
      </c>
      <c r="C312" s="6">
        <v>2.7732999999999999</v>
      </c>
      <c r="D312" s="1">
        <v>2.423</v>
      </c>
      <c r="E312" s="7">
        <v>1.1445728435823359</v>
      </c>
      <c r="F312" s="34" t="s">
        <v>1477</v>
      </c>
      <c r="G312" s="1" t="e">
        <f>IF(ISBLANK(data!C312),#N/A,data!C312)</f>
        <v>#N/A</v>
      </c>
      <c r="H312" s="1">
        <f>IF(ISBLANK(data!D312),#N/A,data!D312)</f>
        <v>10</v>
      </c>
      <c r="I312" s="1" t="e">
        <f>IF(ISBLANK(data!E312),#N/A,data!E312)</f>
        <v>#N/A</v>
      </c>
    </row>
    <row r="313" spans="1:9" ht="14.5" customHeight="1" x14ac:dyDescent="0.2">
      <c r="A313" s="2" t="s">
        <v>300</v>
      </c>
      <c r="B313" s="2" t="s">
        <v>323</v>
      </c>
      <c r="C313" s="6">
        <v>2.89</v>
      </c>
      <c r="D313" s="1">
        <v>2.5329999999999999</v>
      </c>
      <c r="E313" s="7">
        <v>1.1409395973154364</v>
      </c>
      <c r="F313" s="34" t="s">
        <v>1307</v>
      </c>
      <c r="G313" s="1" t="e">
        <f>IF(ISBLANK(data!C313),#N/A,data!C313)</f>
        <v>#N/A</v>
      </c>
      <c r="H313" s="1">
        <f>IF(ISBLANK(data!D313),#N/A,data!D313)</f>
        <v>10</v>
      </c>
      <c r="I313" s="1" t="e">
        <f>IF(ISBLANK(data!E313),#N/A,data!E313)</f>
        <v>#N/A</v>
      </c>
    </row>
    <row r="314" spans="1:9" ht="14.5" customHeight="1" x14ac:dyDescent="0.2">
      <c r="A314" s="2" t="s">
        <v>300</v>
      </c>
      <c r="B314" s="2" t="s">
        <v>324</v>
      </c>
      <c r="C314" s="6">
        <v>2.7208999999999999</v>
      </c>
      <c r="D314" s="1">
        <v>2.8647</v>
      </c>
      <c r="E314" s="7">
        <v>0.94980277166893556</v>
      </c>
      <c r="F314" s="34" t="s">
        <v>1478</v>
      </c>
      <c r="G314" s="1">
        <f>IF(ISBLANK(data!C314),#N/A,data!C314)</f>
        <v>7</v>
      </c>
      <c r="H314" s="1" t="e">
        <f>IF(ISBLANK(data!D314),#N/A,data!D314)</f>
        <v>#N/A</v>
      </c>
      <c r="I314" s="1" t="e">
        <f>IF(ISBLANK(data!E314),#N/A,data!E314)</f>
        <v>#N/A</v>
      </c>
    </row>
    <row r="315" spans="1:9" ht="14.5" customHeight="1" x14ac:dyDescent="0.2">
      <c r="A315" s="2" t="s">
        <v>300</v>
      </c>
      <c r="B315" s="2" t="s">
        <v>325</v>
      </c>
      <c r="C315" s="6">
        <v>2.8178200000000002</v>
      </c>
      <c r="D315" s="1">
        <v>2.9954700000000001</v>
      </c>
      <c r="E315" s="7">
        <v>0.94069378094255662</v>
      </c>
      <c r="F315" s="34" t="s">
        <v>1478</v>
      </c>
      <c r="G315" s="1">
        <f>IF(ISBLANK(data!C315),#N/A,data!C315)</f>
        <v>7</v>
      </c>
      <c r="H315" s="1" t="e">
        <f>IF(ISBLANK(data!D315),#N/A,data!D315)</f>
        <v>#N/A</v>
      </c>
      <c r="I315" s="1" t="e">
        <f>IF(ISBLANK(data!E315),#N/A,data!E315)</f>
        <v>#N/A</v>
      </c>
    </row>
    <row r="316" spans="1:9" ht="14.5" customHeight="1" x14ac:dyDescent="0.2">
      <c r="A316" s="2" t="s">
        <v>300</v>
      </c>
      <c r="B316" s="2" t="s">
        <v>326</v>
      </c>
      <c r="C316" s="6">
        <v>3.0329999999999999</v>
      </c>
      <c r="D316" s="1">
        <v>3.2229999999999999</v>
      </c>
      <c r="E316" s="7">
        <v>0.94104871237977039</v>
      </c>
      <c r="F316" s="34" t="s">
        <v>1478</v>
      </c>
      <c r="G316" s="1">
        <f>IF(ISBLANK(data!C316),#N/A,data!C316)</f>
        <v>7</v>
      </c>
      <c r="H316" s="1" t="e">
        <f>IF(ISBLANK(data!D316),#N/A,data!D316)</f>
        <v>#N/A</v>
      </c>
      <c r="I316" s="1" t="e">
        <f>IF(ISBLANK(data!E316),#N/A,data!E316)</f>
        <v>#N/A</v>
      </c>
    </row>
    <row r="317" spans="1:9" ht="14.5" customHeight="1" x14ac:dyDescent="0.2">
      <c r="A317" s="2" t="s">
        <v>300</v>
      </c>
      <c r="B317" s="2" t="s">
        <v>327</v>
      </c>
      <c r="C317" s="6">
        <v>2.7</v>
      </c>
      <c r="D317" s="1">
        <v>2.8447</v>
      </c>
      <c r="E317" s="7">
        <v>0.94913347628923972</v>
      </c>
      <c r="F317" s="34" t="s">
        <v>1478</v>
      </c>
      <c r="G317" s="1">
        <f>IF(ISBLANK(data!C317),#N/A,data!C317)</f>
        <v>7</v>
      </c>
      <c r="H317" s="1" t="e">
        <f>IF(ISBLANK(data!D317),#N/A,data!D317)</f>
        <v>#N/A</v>
      </c>
      <c r="I317" s="1" t="e">
        <f>IF(ISBLANK(data!E317),#N/A,data!E317)</f>
        <v>#N/A</v>
      </c>
    </row>
    <row r="318" spans="1:9" ht="14.5" customHeight="1" x14ac:dyDescent="0.2">
      <c r="A318" s="2" t="s">
        <v>300</v>
      </c>
      <c r="B318" s="2" t="s">
        <v>328</v>
      </c>
      <c r="C318" s="6">
        <v>2.8107500000000001</v>
      </c>
      <c r="D318" s="1">
        <v>2.9929999999999999</v>
      </c>
      <c r="E318" s="7">
        <v>0.93910791847644515</v>
      </c>
      <c r="F318" s="34" t="s">
        <v>1307</v>
      </c>
      <c r="G318" s="1">
        <f>IF(ISBLANK(data!C318),#N/A,data!C318)</f>
        <v>7</v>
      </c>
      <c r="H318" s="1" t="e">
        <f>IF(ISBLANK(data!D318),#N/A,data!D318)</f>
        <v>#N/A</v>
      </c>
      <c r="I318" s="1" t="e">
        <f>IF(ISBLANK(data!E318),#N/A,data!E318)</f>
        <v>#N/A</v>
      </c>
    </row>
    <row r="319" spans="1:9" ht="14.5" customHeight="1" x14ac:dyDescent="0.2">
      <c r="A319" s="2" t="s">
        <v>300</v>
      </c>
      <c r="B319" s="2" t="s">
        <v>329</v>
      </c>
      <c r="C319" s="6">
        <v>3.0038</v>
      </c>
      <c r="D319" s="1">
        <v>3.2669000000000001</v>
      </c>
      <c r="E319" s="7">
        <v>0.91946493617802805</v>
      </c>
      <c r="F319" s="34" t="s">
        <v>1478</v>
      </c>
      <c r="G319" s="1">
        <f>IF(ISBLANK(data!C319),#N/A,data!C319)</f>
        <v>7</v>
      </c>
      <c r="H319" s="1" t="e">
        <f>IF(ISBLANK(data!D319),#N/A,data!D319)</f>
        <v>#N/A</v>
      </c>
      <c r="I319" s="1" t="e">
        <f>IF(ISBLANK(data!E319),#N/A,data!E319)</f>
        <v>#N/A</v>
      </c>
    </row>
    <row r="320" spans="1:9" ht="14.5" customHeight="1" x14ac:dyDescent="0.2">
      <c r="A320" s="2" t="s">
        <v>300</v>
      </c>
      <c r="B320" s="2" t="s">
        <v>330</v>
      </c>
      <c r="C320" s="6">
        <v>2.7747000000000002</v>
      </c>
      <c r="D320" s="1">
        <v>2.2799999999999998</v>
      </c>
      <c r="E320" s="7">
        <v>1.2169736842105265</v>
      </c>
      <c r="F320" s="34" t="s">
        <v>1307</v>
      </c>
      <c r="G320" s="1">
        <f>IF(ISBLANK(data!C320),#N/A,data!C320)</f>
        <v>8</v>
      </c>
      <c r="H320" s="1" t="e">
        <f>IF(ISBLANK(data!D320),#N/A,data!D320)</f>
        <v>#N/A</v>
      </c>
      <c r="I320" s="1" t="e">
        <f>IF(ISBLANK(data!E320),#N/A,data!E320)</f>
        <v>#N/A</v>
      </c>
    </row>
    <row r="321" spans="1:9" ht="14.5" customHeight="1" x14ac:dyDescent="0.2">
      <c r="A321" s="2" t="s">
        <v>300</v>
      </c>
      <c r="B321" s="2" t="s">
        <v>331</v>
      </c>
      <c r="C321" s="6">
        <v>2.8235000000000001</v>
      </c>
      <c r="D321" s="1">
        <v>2.2810000000000001</v>
      </c>
      <c r="E321" s="7">
        <v>1.2378342832091187</v>
      </c>
      <c r="F321" s="34" t="s">
        <v>1477</v>
      </c>
      <c r="G321" s="1">
        <f>IF(ISBLANK(data!C321),#N/A,data!C321)</f>
        <v>8</v>
      </c>
      <c r="H321" s="1" t="e">
        <f>IF(ISBLANK(data!D321),#N/A,data!D321)</f>
        <v>#N/A</v>
      </c>
      <c r="I321" s="1" t="e">
        <f>IF(ISBLANK(data!E321),#N/A,data!E321)</f>
        <v>#N/A</v>
      </c>
    </row>
    <row r="322" spans="1:9" ht="14.5" customHeight="1" x14ac:dyDescent="0.2">
      <c r="A322" s="2" t="s">
        <v>300</v>
      </c>
      <c r="B322" s="2" t="s">
        <v>332</v>
      </c>
      <c r="C322" s="6">
        <v>2.7437999999999998</v>
      </c>
      <c r="D322" s="1">
        <v>2.3887999999999998</v>
      </c>
      <c r="E322" s="7">
        <v>1.1486101808439384</v>
      </c>
      <c r="F322" s="34" t="s">
        <v>1477</v>
      </c>
      <c r="G322" s="1" t="e">
        <f>IF(ISBLANK(data!C322),#N/A,data!C322)</f>
        <v>#N/A</v>
      </c>
      <c r="H322" s="1" t="e">
        <f>IF(ISBLANK(data!D322),#N/A,data!D322)</f>
        <v>#N/A</v>
      </c>
      <c r="I322" s="1" t="e">
        <f>IF(ISBLANK(data!E322),#N/A,data!E322)</f>
        <v>#N/A</v>
      </c>
    </row>
    <row r="323" spans="1:9" ht="14.5" customHeight="1" x14ac:dyDescent="0.2">
      <c r="A323" s="2" t="s">
        <v>300</v>
      </c>
      <c r="B323" s="2" t="s">
        <v>333</v>
      </c>
      <c r="C323" s="6">
        <v>2.7572000000000001</v>
      </c>
      <c r="D323" s="1">
        <v>2.2759999999999998</v>
      </c>
      <c r="E323" s="7">
        <v>1.2114235500878736</v>
      </c>
      <c r="F323" s="34" t="s">
        <v>1307</v>
      </c>
      <c r="G323" s="1">
        <f>IF(ISBLANK(data!C323),#N/A,data!C323)</f>
        <v>8</v>
      </c>
      <c r="H323" s="1" t="e">
        <f>IF(ISBLANK(data!D323),#N/A,data!D323)</f>
        <v>#N/A</v>
      </c>
      <c r="I323" s="1" t="e">
        <f>IF(ISBLANK(data!E323),#N/A,data!E323)</f>
        <v>#N/A</v>
      </c>
    </row>
    <row r="324" spans="1:9" ht="14.5" customHeight="1" x14ac:dyDescent="0.2">
      <c r="A324" s="2" t="s">
        <v>300</v>
      </c>
      <c r="B324" s="2" t="s">
        <v>334</v>
      </c>
      <c r="C324" s="6">
        <v>2.8425699999999998</v>
      </c>
      <c r="D324" s="1">
        <v>2.9969000000000001</v>
      </c>
      <c r="E324" s="7">
        <v>0.94850345356868759</v>
      </c>
      <c r="F324" s="34" t="s">
        <v>1478</v>
      </c>
      <c r="G324" s="1">
        <f>IF(ISBLANK(data!C324),#N/A,data!C324)</f>
        <v>7</v>
      </c>
      <c r="H324" s="1" t="e">
        <f>IF(ISBLANK(data!D324),#N/A,data!D324)</f>
        <v>#N/A</v>
      </c>
      <c r="I324" s="1" t="e">
        <f>IF(ISBLANK(data!E324),#N/A,data!E324)</f>
        <v>#N/A</v>
      </c>
    </row>
    <row r="325" spans="1:9" ht="14.5" customHeight="1" x14ac:dyDescent="0.2">
      <c r="A325" s="2" t="s">
        <v>300</v>
      </c>
      <c r="B325" s="2" t="s">
        <v>335</v>
      </c>
      <c r="C325" s="6">
        <v>3.0525799999999998</v>
      </c>
      <c r="D325" s="1">
        <v>3.2403499999999998</v>
      </c>
      <c r="E325" s="7">
        <v>0.94205255605104388</v>
      </c>
      <c r="F325" s="34" t="s">
        <v>1478</v>
      </c>
      <c r="G325" s="1">
        <f>IF(ISBLANK(data!C325),#N/A,data!C325)</f>
        <v>7</v>
      </c>
      <c r="H325" s="1" t="e">
        <f>IF(ISBLANK(data!D325),#N/A,data!D325)</f>
        <v>#N/A</v>
      </c>
      <c r="I325" s="1" t="e">
        <f>IF(ISBLANK(data!E325),#N/A,data!E325)</f>
        <v>#N/A</v>
      </c>
    </row>
    <row r="326" spans="1:9" ht="14.5" customHeight="1" x14ac:dyDescent="0.2">
      <c r="A326" s="2" t="s">
        <v>300</v>
      </c>
      <c r="B326" s="2" t="s">
        <v>336</v>
      </c>
      <c r="C326" s="6">
        <v>2.7690299999999999</v>
      </c>
      <c r="D326" s="1">
        <v>3.1205599999999998</v>
      </c>
      <c r="E326" s="7">
        <v>0.88735034737354834</v>
      </c>
      <c r="F326" s="34" t="s">
        <v>1369</v>
      </c>
      <c r="G326" s="1">
        <f>IF(ISBLANK(data!C326),#N/A,data!C326)</f>
        <v>6</v>
      </c>
      <c r="H326" s="1" t="e">
        <f>IF(ISBLANK(data!D326),#N/A,data!D326)</f>
        <v>#N/A</v>
      </c>
      <c r="I326" s="1" t="e">
        <f>IF(ISBLANK(data!E326),#N/A,data!E326)</f>
        <v>#N/A</v>
      </c>
    </row>
    <row r="327" spans="1:9" ht="14.5" customHeight="1" x14ac:dyDescent="0.2">
      <c r="A327" s="2" t="s">
        <v>300</v>
      </c>
      <c r="B327" s="2" t="s">
        <v>337</v>
      </c>
      <c r="C327" s="6">
        <v>2.7046999999999999</v>
      </c>
      <c r="D327" s="1">
        <v>2.8700999999999999</v>
      </c>
      <c r="E327" s="7">
        <v>0.94237134594613425</v>
      </c>
      <c r="F327" s="34" t="s">
        <v>1478</v>
      </c>
      <c r="G327" s="1">
        <f>IF(ISBLANK(data!C327),#N/A,data!C327)</f>
        <v>7</v>
      </c>
      <c r="H327" s="1" t="e">
        <f>IF(ISBLANK(data!D327),#N/A,data!D327)</f>
        <v>#N/A</v>
      </c>
      <c r="I327" s="1" t="e">
        <f>IF(ISBLANK(data!E327),#N/A,data!E327)</f>
        <v>#N/A</v>
      </c>
    </row>
    <row r="328" spans="1:9" ht="14.5" customHeight="1" x14ac:dyDescent="0.2">
      <c r="A328" s="2" t="s">
        <v>300</v>
      </c>
      <c r="B328" s="2" t="s">
        <v>338</v>
      </c>
      <c r="C328" s="6">
        <v>2.8142900000000002</v>
      </c>
      <c r="D328" s="1">
        <v>2.9744799999999998</v>
      </c>
      <c r="E328" s="7">
        <v>0.94614520857427198</v>
      </c>
      <c r="F328" s="34" t="s">
        <v>1478</v>
      </c>
      <c r="G328" s="1">
        <f>IF(ISBLANK(data!C328),#N/A,data!C328)</f>
        <v>7</v>
      </c>
      <c r="H328" s="1" t="e">
        <f>IF(ISBLANK(data!D328),#N/A,data!D328)</f>
        <v>#N/A</v>
      </c>
      <c r="I328" s="1" t="e">
        <f>IF(ISBLANK(data!E328),#N/A,data!E328)</f>
        <v>#N/A</v>
      </c>
    </row>
    <row r="329" spans="1:9" ht="14.5" customHeight="1" x14ac:dyDescent="0.2">
      <c r="A329" s="2" t="s">
        <v>300</v>
      </c>
      <c r="B329" s="2" t="s">
        <v>339</v>
      </c>
      <c r="C329" s="6">
        <v>3.0150999999999999</v>
      </c>
      <c r="D329" s="1">
        <v>3.2067999999999999</v>
      </c>
      <c r="E329" s="7">
        <v>0.94022078084071348</v>
      </c>
      <c r="F329" s="34" t="s">
        <v>1478</v>
      </c>
      <c r="G329" s="1">
        <f>IF(ISBLANK(data!C329),#N/A,data!C329)</f>
        <v>7</v>
      </c>
      <c r="H329" s="1" t="e">
        <f>IF(ISBLANK(data!D329),#N/A,data!D329)</f>
        <v>#N/A</v>
      </c>
      <c r="I329" s="1" t="e">
        <f>IF(ISBLANK(data!E329),#N/A,data!E329)</f>
        <v>#N/A</v>
      </c>
    </row>
    <row r="330" spans="1:9" ht="14.5" customHeight="1" x14ac:dyDescent="0.2">
      <c r="A330" s="2" t="s">
        <v>300</v>
      </c>
      <c r="B330" s="2" t="s">
        <v>340</v>
      </c>
      <c r="C330" s="6">
        <v>2.93025</v>
      </c>
      <c r="D330" s="1">
        <v>2.41</v>
      </c>
      <c r="E330" s="7">
        <v>1.2158713692946057</v>
      </c>
      <c r="F330" s="34" t="s">
        <v>1307</v>
      </c>
      <c r="G330" s="1">
        <f>IF(ISBLANK(data!C330),#N/A,data!C330)</f>
        <v>8</v>
      </c>
      <c r="H330" s="1" t="e">
        <f>IF(ISBLANK(data!D330),#N/A,data!D330)</f>
        <v>#N/A</v>
      </c>
      <c r="I330" s="1" t="e">
        <f>IF(ISBLANK(data!E330),#N/A,data!E330)</f>
        <v>#N/A</v>
      </c>
    </row>
    <row r="331" spans="1:9" ht="14.5" customHeight="1" x14ac:dyDescent="0.2">
      <c r="A331" s="2" t="s">
        <v>300</v>
      </c>
      <c r="B331" s="2" t="s">
        <v>341</v>
      </c>
      <c r="C331" s="6">
        <v>2.8107500000000001</v>
      </c>
      <c r="D331" s="1">
        <v>2.97201</v>
      </c>
      <c r="E331" s="7">
        <v>0.94574042483033371</v>
      </c>
      <c r="F331" s="34" t="s">
        <v>1478</v>
      </c>
      <c r="G331" s="1">
        <f>IF(ISBLANK(data!C331),#N/A,data!C331)</f>
        <v>7</v>
      </c>
      <c r="H331" s="1" t="e">
        <f>IF(ISBLANK(data!D331),#N/A,data!D331)</f>
        <v>#N/A</v>
      </c>
      <c r="I331" s="1" t="e">
        <f>IF(ISBLANK(data!E331),#N/A,data!E331)</f>
        <v>#N/A</v>
      </c>
    </row>
    <row r="332" spans="1:9" ht="14.5" customHeight="1" x14ac:dyDescent="0.2">
      <c r="A332" s="2" t="s">
        <v>300</v>
      </c>
      <c r="B332" s="2" t="s">
        <v>342</v>
      </c>
      <c r="C332" s="6">
        <v>3.14</v>
      </c>
      <c r="D332" s="1">
        <v>3.4359999999999999</v>
      </c>
      <c r="E332" s="7">
        <v>0.91385331781140866</v>
      </c>
      <c r="F332" s="34" t="s">
        <v>1369</v>
      </c>
      <c r="G332" s="1">
        <f>IF(ISBLANK(data!C332),#N/A,data!C332)</f>
        <v>6</v>
      </c>
      <c r="H332" s="1" t="e">
        <f>IF(ISBLANK(data!D332),#N/A,data!D332)</f>
        <v>#N/A</v>
      </c>
      <c r="I332" s="1" t="e">
        <f>IF(ISBLANK(data!E332),#N/A,data!E332)</f>
        <v>#N/A</v>
      </c>
    </row>
    <row r="333" spans="1:9" ht="14.5" customHeight="1" x14ac:dyDescent="0.2">
      <c r="A333" s="2" t="s">
        <v>300</v>
      </c>
      <c r="B333" s="2" t="s">
        <v>343</v>
      </c>
      <c r="C333" s="6">
        <v>2.9938899999999999</v>
      </c>
      <c r="D333" s="1">
        <v>3.12805</v>
      </c>
      <c r="E333" s="7">
        <v>0.95711065999584399</v>
      </c>
      <c r="F333" s="34" t="s">
        <v>1478</v>
      </c>
      <c r="G333" s="1">
        <f>IF(ISBLANK(data!C333),#N/A,data!C333)</f>
        <v>7</v>
      </c>
      <c r="H333" s="1" t="e">
        <f>IF(ISBLANK(data!D333),#N/A,data!D333)</f>
        <v>#N/A</v>
      </c>
      <c r="I333" s="1" t="e">
        <f>IF(ISBLANK(data!E333),#N/A,data!E333)</f>
        <v>#N/A</v>
      </c>
    </row>
    <row r="334" spans="1:9" ht="14.5" customHeight="1" x14ac:dyDescent="0.2">
      <c r="A334" s="2" t="s">
        <v>300</v>
      </c>
      <c r="B334" s="2" t="s">
        <v>344</v>
      </c>
      <c r="C334" s="6">
        <v>3.1869999999999998</v>
      </c>
      <c r="D334" s="1">
        <v>3.3809999999999998</v>
      </c>
      <c r="E334" s="7">
        <v>0.94262052647145811</v>
      </c>
      <c r="F334" s="34" t="s">
        <v>1478</v>
      </c>
      <c r="G334" s="1">
        <f>IF(ISBLANK(data!C334),#N/A,data!C334)</f>
        <v>7</v>
      </c>
      <c r="H334" s="1" t="e">
        <f>IF(ISBLANK(data!D334),#N/A,data!D334)</f>
        <v>#N/A</v>
      </c>
      <c r="I334" s="1" t="e">
        <f>IF(ISBLANK(data!E334),#N/A,data!E334)</f>
        <v>#N/A</v>
      </c>
    </row>
    <row r="335" spans="1:9" ht="14.5" customHeight="1" x14ac:dyDescent="0.2">
      <c r="A335" s="2" t="s">
        <v>300</v>
      </c>
      <c r="B335" s="2" t="s">
        <v>345</v>
      </c>
      <c r="C335" s="6">
        <v>2.6619999999999999</v>
      </c>
      <c r="D335" s="1">
        <v>2.1846999999999999</v>
      </c>
      <c r="E335" s="7">
        <v>1.2184739323476907</v>
      </c>
      <c r="F335" s="34" t="s">
        <v>1307</v>
      </c>
      <c r="G335" s="1">
        <f>IF(ISBLANK(data!C335),#N/A,data!C335)</f>
        <v>8</v>
      </c>
      <c r="H335" s="1" t="e">
        <f>IF(ISBLANK(data!D335),#N/A,data!D335)</f>
        <v>#N/A</v>
      </c>
      <c r="I335" s="1" t="e">
        <f>IF(ISBLANK(data!E335),#N/A,data!E335)</f>
        <v>#N/A</v>
      </c>
    </row>
    <row r="336" spans="1:9" ht="14.5" customHeight="1" x14ac:dyDescent="0.2">
      <c r="A336" s="2" t="s">
        <v>300</v>
      </c>
      <c r="B336" s="2" t="s">
        <v>346</v>
      </c>
      <c r="C336" s="6">
        <v>2.7284000000000002</v>
      </c>
      <c r="D336" s="1">
        <v>2.2048000000000001</v>
      </c>
      <c r="E336" s="7">
        <v>1.2374818577648767</v>
      </c>
      <c r="F336" s="34" t="s">
        <v>1307</v>
      </c>
      <c r="G336" s="1">
        <f>IF(ISBLANK(data!C336),#N/A,data!C336)</f>
        <v>8</v>
      </c>
      <c r="H336" s="1" t="e">
        <f>IF(ISBLANK(data!D336),#N/A,data!D336)</f>
        <v>#N/A</v>
      </c>
      <c r="I336" s="1" t="e">
        <f>IF(ISBLANK(data!E336),#N/A,data!E336)</f>
        <v>#N/A</v>
      </c>
    </row>
    <row r="337" spans="1:9" ht="14.5" customHeight="1" x14ac:dyDescent="0.2">
      <c r="A337" s="2" t="s">
        <v>300</v>
      </c>
      <c r="B337" s="2" t="s">
        <v>347</v>
      </c>
      <c r="C337" s="6">
        <v>2.673</v>
      </c>
      <c r="D337" s="1">
        <v>2.8199000000000001</v>
      </c>
      <c r="E337" s="7">
        <v>0.94790595411184797</v>
      </c>
      <c r="F337" s="34" t="s">
        <v>1478</v>
      </c>
      <c r="G337" s="1">
        <f>IF(ISBLANK(data!C337),#N/A,data!C337)</f>
        <v>7</v>
      </c>
      <c r="H337" s="1" t="e">
        <f>IF(ISBLANK(data!D337),#N/A,data!D337)</f>
        <v>#N/A</v>
      </c>
      <c r="I337" s="1" t="e">
        <f>IF(ISBLANK(data!E337),#N/A,data!E337)</f>
        <v>#N/A</v>
      </c>
    </row>
    <row r="338" spans="1:9" ht="14.5" customHeight="1" x14ac:dyDescent="0.2">
      <c r="A338" s="2" t="s">
        <v>300</v>
      </c>
      <c r="B338" s="2" t="s">
        <v>348</v>
      </c>
      <c r="C338" s="6">
        <v>2.7829999999999999</v>
      </c>
      <c r="D338" s="1">
        <v>2.952</v>
      </c>
      <c r="E338" s="7">
        <v>0.9427506775067751</v>
      </c>
      <c r="F338" s="34" t="s">
        <v>1478</v>
      </c>
      <c r="G338" s="1">
        <f>IF(ISBLANK(data!C338),#N/A,data!C338)</f>
        <v>7</v>
      </c>
      <c r="H338" s="1" t="e">
        <f>IF(ISBLANK(data!D338),#N/A,data!D338)</f>
        <v>#N/A</v>
      </c>
      <c r="I338" s="1" t="e">
        <f>IF(ISBLANK(data!E338),#N/A,data!E338)</f>
        <v>#N/A</v>
      </c>
    </row>
    <row r="339" spans="1:9" ht="14.5" customHeight="1" x14ac:dyDescent="0.2">
      <c r="A339" s="2" t="s">
        <v>300</v>
      </c>
      <c r="B339" s="2" t="s">
        <v>349</v>
      </c>
      <c r="C339" s="6">
        <v>2.9853999999999998</v>
      </c>
      <c r="D339" s="1">
        <v>3.1797</v>
      </c>
      <c r="E339" s="7">
        <v>0.93889360631506114</v>
      </c>
      <c r="F339" s="34" t="s">
        <v>1478</v>
      </c>
      <c r="G339" s="1">
        <f>IF(ISBLANK(data!C339),#N/A,data!C339)</f>
        <v>7</v>
      </c>
      <c r="H339" s="1" t="e">
        <f>IF(ISBLANK(data!D339),#N/A,data!D339)</f>
        <v>#N/A</v>
      </c>
      <c r="I339" s="1" t="e">
        <f>IF(ISBLANK(data!E339),#N/A,data!E339)</f>
        <v>#N/A</v>
      </c>
    </row>
    <row r="340" spans="1:9" ht="14.5" customHeight="1" x14ac:dyDescent="0.2">
      <c r="A340" s="2" t="s">
        <v>300</v>
      </c>
      <c r="B340" s="2" t="s">
        <v>350</v>
      </c>
      <c r="C340" s="6">
        <v>2.8439999999999999</v>
      </c>
      <c r="D340" s="1">
        <v>2.9750999999999999</v>
      </c>
      <c r="E340" s="7">
        <v>0.9559342543107795</v>
      </c>
      <c r="F340" s="34" t="s">
        <v>1478</v>
      </c>
      <c r="G340" s="1">
        <f>IF(ISBLANK(data!C340),#N/A,data!C340)</f>
        <v>7</v>
      </c>
      <c r="H340" s="1" t="e">
        <f>IF(ISBLANK(data!D340),#N/A,data!D340)</f>
        <v>#N/A</v>
      </c>
      <c r="I340" s="1" t="e">
        <f>IF(ISBLANK(data!E340),#N/A,data!E340)</f>
        <v>#N/A</v>
      </c>
    </row>
    <row r="341" spans="1:9" ht="14.5" customHeight="1" x14ac:dyDescent="0.2">
      <c r="A341" s="2" t="s">
        <v>300</v>
      </c>
      <c r="B341" s="2" t="s">
        <v>351</v>
      </c>
      <c r="C341" s="6">
        <v>3.0489999999999999</v>
      </c>
      <c r="D341" s="1">
        <v>3.3241999999999998</v>
      </c>
      <c r="E341" s="7">
        <v>0.91721316406955056</v>
      </c>
      <c r="F341" s="34" t="s">
        <v>1369</v>
      </c>
      <c r="G341" s="1">
        <f>IF(ISBLANK(data!C341),#N/A,data!C341)</f>
        <v>6</v>
      </c>
      <c r="H341" s="1" t="e">
        <f>IF(ISBLANK(data!D341),#N/A,data!D341)</f>
        <v>#N/A</v>
      </c>
      <c r="I341" s="1" t="e">
        <f>IF(ISBLANK(data!E341),#N/A,data!E341)</f>
        <v>#N/A</v>
      </c>
    </row>
    <row r="342" spans="1:9" ht="14.5" customHeight="1" x14ac:dyDescent="0.2">
      <c r="A342" s="2" t="s">
        <v>300</v>
      </c>
      <c r="B342" s="2" t="s">
        <v>352</v>
      </c>
      <c r="C342" s="6">
        <v>2.9253</v>
      </c>
      <c r="D342" s="1">
        <v>3.0679599999999998</v>
      </c>
      <c r="E342" s="7">
        <v>0.95350004563292878</v>
      </c>
      <c r="F342" s="34" t="s">
        <v>1478</v>
      </c>
      <c r="G342" s="1">
        <f>IF(ISBLANK(data!C342),#N/A,data!C342)</f>
        <v>7</v>
      </c>
      <c r="H342" s="1" t="e">
        <f>IF(ISBLANK(data!D342),#N/A,data!D342)</f>
        <v>#N/A</v>
      </c>
      <c r="I342" s="1" t="e">
        <f>IF(ISBLANK(data!E342),#N/A,data!E342)</f>
        <v>#N/A</v>
      </c>
    </row>
    <row r="343" spans="1:9" ht="14.5" customHeight="1" x14ac:dyDescent="0.2">
      <c r="A343" s="2" t="s">
        <v>300</v>
      </c>
      <c r="B343" s="2" t="s">
        <v>353</v>
      </c>
      <c r="C343" s="6">
        <v>3.125</v>
      </c>
      <c r="D343" s="1">
        <v>3.2440000000000002</v>
      </c>
      <c r="E343" s="7">
        <v>0.96331689272503074</v>
      </c>
      <c r="F343" s="34" t="s">
        <v>1478</v>
      </c>
      <c r="G343" s="1">
        <f>IF(ISBLANK(data!C343),#N/A,data!C343)</f>
        <v>7</v>
      </c>
      <c r="H343" s="1" t="e">
        <f>IF(ISBLANK(data!D343),#N/A,data!D343)</f>
        <v>#N/A</v>
      </c>
      <c r="I343" s="1" t="e">
        <f>IF(ISBLANK(data!E343),#N/A,data!E343)</f>
        <v>#N/A</v>
      </c>
    </row>
    <row r="344" spans="1:9" ht="14.5" customHeight="1" x14ac:dyDescent="0.2">
      <c r="A344" s="2" t="s">
        <v>300</v>
      </c>
      <c r="B344" s="2" t="s">
        <v>354</v>
      </c>
      <c r="C344" s="6">
        <v>2.7442799999999998</v>
      </c>
      <c r="D344" s="1">
        <v>3.0652599999999999</v>
      </c>
      <c r="E344" s="7">
        <v>0.89528457618603319</v>
      </c>
      <c r="F344" s="34" t="s">
        <v>1478</v>
      </c>
      <c r="G344" s="1" t="e">
        <f>IF(ISBLANK(data!C344),#N/A,data!C344)</f>
        <v>#N/A</v>
      </c>
      <c r="H344" s="1" t="e">
        <f>IF(ISBLANK(data!D344),#N/A,data!D344)</f>
        <v>#N/A</v>
      </c>
      <c r="I344" s="1" t="e">
        <f>IF(ISBLANK(data!E344),#N/A,data!E344)</f>
        <v>#N/A</v>
      </c>
    </row>
    <row r="345" spans="1:9" ht="14.5" customHeight="1" x14ac:dyDescent="0.2">
      <c r="A345" s="2" t="s">
        <v>300</v>
      </c>
      <c r="B345" s="2" t="s">
        <v>355</v>
      </c>
      <c r="C345" s="6">
        <v>2.80863</v>
      </c>
      <c r="D345" s="1">
        <v>3.0560299999999998</v>
      </c>
      <c r="E345" s="7">
        <v>0.91904529733019646</v>
      </c>
      <c r="F345" s="34" t="s">
        <v>1478</v>
      </c>
      <c r="G345" s="1" t="e">
        <f>IF(ISBLANK(data!C345),#N/A,data!C345)</f>
        <v>#N/A</v>
      </c>
      <c r="H345" s="1" t="e">
        <f>IF(ISBLANK(data!D345),#N/A,data!D345)</f>
        <v>#N/A</v>
      </c>
      <c r="I345" s="1" t="e">
        <f>IF(ISBLANK(data!E345),#N/A,data!E345)</f>
        <v>#N/A</v>
      </c>
    </row>
    <row r="346" spans="1:9" ht="14.5" customHeight="1" x14ac:dyDescent="0.2">
      <c r="A346" s="2" t="s">
        <v>300</v>
      </c>
      <c r="B346" s="2" t="s">
        <v>356</v>
      </c>
      <c r="C346" s="6">
        <v>2.9274200000000001</v>
      </c>
      <c r="D346" s="1">
        <v>3.0406499999999999</v>
      </c>
      <c r="E346" s="7">
        <v>0.96276125170604976</v>
      </c>
      <c r="F346" s="34" t="s">
        <v>1478</v>
      </c>
      <c r="G346" s="1" t="e">
        <f>IF(ISBLANK(data!C346),#N/A,data!C346)</f>
        <v>#N/A</v>
      </c>
      <c r="H346" s="1" t="e">
        <f>IF(ISBLANK(data!D346),#N/A,data!D346)</f>
        <v>#N/A</v>
      </c>
      <c r="I346" s="1" t="e">
        <f>IF(ISBLANK(data!E346),#N/A,data!E346)</f>
        <v>#N/A</v>
      </c>
    </row>
    <row r="347" spans="1:9" ht="14.5" customHeight="1" x14ac:dyDescent="0.2">
      <c r="A347" s="2" t="s">
        <v>300</v>
      </c>
      <c r="B347" s="2" t="s">
        <v>357</v>
      </c>
      <c r="C347" s="6">
        <v>2.7987000000000002</v>
      </c>
      <c r="D347" s="1">
        <v>3.0156999999999998</v>
      </c>
      <c r="E347" s="7">
        <v>0.92804324037536901</v>
      </c>
      <c r="F347" s="34" t="s">
        <v>1478</v>
      </c>
      <c r="G347" s="1" t="e">
        <f>IF(ISBLANK(data!C347),#N/A,data!C347)</f>
        <v>#N/A</v>
      </c>
      <c r="H347" s="1" t="e">
        <f>IF(ISBLANK(data!D347),#N/A,data!D347)</f>
        <v>#N/A</v>
      </c>
      <c r="I347" s="1" t="e">
        <f>IF(ISBLANK(data!E347),#N/A,data!E347)</f>
        <v>#N/A</v>
      </c>
    </row>
    <row r="348" spans="1:9" ht="14.5" customHeight="1" x14ac:dyDescent="0.2">
      <c r="A348" s="2" t="s">
        <v>300</v>
      </c>
      <c r="B348" s="2" t="s">
        <v>358</v>
      </c>
      <c r="C348" s="6">
        <v>2.8645</v>
      </c>
      <c r="D348" s="1">
        <v>2.3570000000000002</v>
      </c>
      <c r="E348" s="7">
        <v>1.2153160797624099</v>
      </c>
      <c r="F348" s="34" t="s">
        <v>1307</v>
      </c>
      <c r="G348" s="1" t="e">
        <f>IF(ISBLANK(data!C348),#N/A,data!C348)</f>
        <v>#N/A</v>
      </c>
      <c r="H348" s="1" t="e">
        <f>IF(ISBLANK(data!D348),#N/A,data!D348)</f>
        <v>#N/A</v>
      </c>
      <c r="I348" s="1" t="e">
        <f>IF(ISBLANK(data!E348),#N/A,data!E348)</f>
        <v>#N/A</v>
      </c>
    </row>
    <row r="349" spans="1:9" ht="14.5" customHeight="1" x14ac:dyDescent="0.2">
      <c r="A349" s="2" t="s">
        <v>300</v>
      </c>
      <c r="B349" s="2" t="s">
        <v>359</v>
      </c>
      <c r="C349" s="6">
        <v>3.0619999999999998</v>
      </c>
      <c r="D349" s="1">
        <v>2.8753000000000002</v>
      </c>
      <c r="E349" s="7">
        <v>1.0649323548847076</v>
      </c>
      <c r="F349" s="34" t="s">
        <v>1478</v>
      </c>
      <c r="G349" s="1" t="e">
        <f>IF(ISBLANK(data!C349),#N/A,data!C349)</f>
        <v>#N/A</v>
      </c>
      <c r="H349" s="1" t="e">
        <f>IF(ISBLANK(data!D349),#N/A,data!D349)</f>
        <v>#N/A</v>
      </c>
      <c r="I349" s="1" t="e">
        <f>IF(ISBLANK(data!E349),#N/A,data!E349)</f>
        <v>#N/A</v>
      </c>
    </row>
    <row r="350" spans="1:9" ht="14.5" customHeight="1" x14ac:dyDescent="0.2">
      <c r="A350" s="2" t="s">
        <v>300</v>
      </c>
      <c r="B350" s="2" t="s">
        <v>360</v>
      </c>
      <c r="C350" s="6">
        <v>3.0790000000000002</v>
      </c>
      <c r="D350" s="1">
        <v>3.331</v>
      </c>
      <c r="E350" s="7">
        <v>0.9243470429300511</v>
      </c>
      <c r="F350" s="34" t="s">
        <v>1478</v>
      </c>
      <c r="G350" s="1" t="e">
        <f>IF(ISBLANK(data!C350),#N/A,data!C350)</f>
        <v>#N/A</v>
      </c>
      <c r="H350" s="1" t="e">
        <f>IF(ISBLANK(data!D350),#N/A,data!D350)</f>
        <v>#N/A</v>
      </c>
      <c r="I350" s="1" t="e">
        <f>IF(ISBLANK(data!E350),#N/A,data!E350)</f>
        <v>#N/A</v>
      </c>
    </row>
    <row r="351" spans="1:9" ht="14.5" customHeight="1" x14ac:dyDescent="0.2">
      <c r="A351" s="2" t="s">
        <v>300</v>
      </c>
      <c r="B351" s="2" t="s">
        <v>361</v>
      </c>
      <c r="C351" s="6">
        <v>2.8106</v>
      </c>
      <c r="D351" s="1">
        <v>2.9367999999999999</v>
      </c>
      <c r="E351" s="7">
        <v>0.95702805774993194</v>
      </c>
      <c r="F351" s="34" t="s">
        <v>1478</v>
      </c>
      <c r="G351" s="1" t="e">
        <f>IF(ISBLANK(data!C351),#N/A,data!C351)</f>
        <v>#N/A</v>
      </c>
      <c r="H351" s="1" t="e">
        <f>IF(ISBLANK(data!D351),#N/A,data!D351)</f>
        <v>#N/A</v>
      </c>
      <c r="I351" s="1" t="e">
        <f>IF(ISBLANK(data!E351),#N/A,data!E351)</f>
        <v>#N/A</v>
      </c>
    </row>
    <row r="352" spans="1:9" ht="14.5" customHeight="1" x14ac:dyDescent="0.2">
      <c r="A352" s="2" t="s">
        <v>300</v>
      </c>
      <c r="B352" s="2" t="s">
        <v>362</v>
      </c>
      <c r="C352" s="6">
        <v>2.7139000000000002</v>
      </c>
      <c r="D352" s="1">
        <v>2.8698000000000001</v>
      </c>
      <c r="E352" s="7">
        <v>0.94567565684019794</v>
      </c>
      <c r="F352" s="34" t="s">
        <v>1478</v>
      </c>
      <c r="G352" s="1" t="e">
        <f>IF(ISBLANK(data!C352),#N/A,data!C352)</f>
        <v>#N/A</v>
      </c>
      <c r="H352" s="1" t="e">
        <f>IF(ISBLANK(data!D352),#N/A,data!D352)</f>
        <v>#N/A</v>
      </c>
      <c r="I352" s="1" t="e">
        <f>IF(ISBLANK(data!E352),#N/A,data!E352)</f>
        <v>#N/A</v>
      </c>
    </row>
    <row r="353" spans="1:9" ht="14.5" customHeight="1" x14ac:dyDescent="0.2">
      <c r="A353" s="2" t="s">
        <v>300</v>
      </c>
      <c r="B353" s="2" t="s">
        <v>363</v>
      </c>
      <c r="C353" s="6">
        <v>3.024</v>
      </c>
      <c r="D353" s="1">
        <v>3.26</v>
      </c>
      <c r="E353" s="7">
        <v>0.92760736196319027</v>
      </c>
      <c r="F353" s="34" t="s">
        <v>1478</v>
      </c>
      <c r="G353" s="1" t="e">
        <f>IF(ISBLANK(data!C353),#N/A,data!C353)</f>
        <v>#N/A</v>
      </c>
      <c r="H353" s="1" t="e">
        <f>IF(ISBLANK(data!D353),#N/A,data!D353)</f>
        <v>#N/A</v>
      </c>
      <c r="I353" s="1" t="e">
        <f>IF(ISBLANK(data!E353),#N/A,data!E353)</f>
        <v>#N/A</v>
      </c>
    </row>
    <row r="354" spans="1:9" ht="14.5" customHeight="1" x14ac:dyDescent="0.2">
      <c r="A354" s="2" t="s">
        <v>300</v>
      </c>
      <c r="B354" s="2" t="s">
        <v>364</v>
      </c>
      <c r="C354" s="6">
        <v>2.9963000000000002</v>
      </c>
      <c r="D354" s="1">
        <v>2.5630999999999999</v>
      </c>
      <c r="E354" s="7">
        <v>1.1690140845070423</v>
      </c>
      <c r="F354" s="34" t="s">
        <v>1307</v>
      </c>
      <c r="G354" s="1">
        <f>IF(ISBLANK(data!C354),#N/A,data!C354)</f>
        <v>8</v>
      </c>
      <c r="H354" s="1" t="e">
        <f>IF(ISBLANK(data!D354),#N/A,data!D354)</f>
        <v>#N/A</v>
      </c>
      <c r="I354" s="1" t="e">
        <f>IF(ISBLANK(data!E354),#N/A,data!E354)</f>
        <v>#N/A</v>
      </c>
    </row>
    <row r="355" spans="1:9" ht="14.5" customHeight="1" x14ac:dyDescent="0.2">
      <c r="A355" s="2" t="s">
        <v>300</v>
      </c>
      <c r="B355" s="2" t="s">
        <v>300</v>
      </c>
      <c r="C355" s="6">
        <v>2.8892000000000002</v>
      </c>
      <c r="D355" s="1">
        <v>2.3690000000000002</v>
      </c>
      <c r="E355" s="7">
        <v>1.2195863233431827</v>
      </c>
      <c r="F355" s="34" t="s">
        <v>1477</v>
      </c>
      <c r="G355" s="1">
        <f>IF(ISBLANK(data!C355),#N/A,data!C355)</f>
        <v>8</v>
      </c>
      <c r="H355" s="1" t="e">
        <f>IF(ISBLANK(data!D355),#N/A,data!D355)</f>
        <v>#N/A</v>
      </c>
      <c r="I355" s="1" t="e">
        <f>IF(ISBLANK(data!E355),#N/A,data!E355)</f>
        <v>#N/A</v>
      </c>
    </row>
    <row r="356" spans="1:9" ht="14.5" customHeight="1" x14ac:dyDescent="0.2">
      <c r="A356" s="2" t="s">
        <v>300</v>
      </c>
      <c r="B356" s="2" t="s">
        <v>365</v>
      </c>
      <c r="C356" s="6">
        <v>3.0720000000000001</v>
      </c>
      <c r="D356" s="1">
        <v>3.4333999999999998</v>
      </c>
      <c r="E356" s="7">
        <v>0.89473990796295222</v>
      </c>
      <c r="G356" s="1">
        <f>IF(ISBLANK(data!C356),#N/A,data!C356)</f>
        <v>6</v>
      </c>
      <c r="H356" s="1" t="e">
        <f>IF(ISBLANK(data!D356),#N/A,data!D356)</f>
        <v>#N/A</v>
      </c>
      <c r="I356" s="1" t="e">
        <f>IF(ISBLANK(data!E356),#N/A,data!E356)</f>
        <v>#N/A</v>
      </c>
    </row>
    <row r="357" spans="1:9" ht="14.5" customHeight="1" x14ac:dyDescent="0.2">
      <c r="A357" s="2" t="s">
        <v>300</v>
      </c>
      <c r="B357" s="2" t="s">
        <v>366</v>
      </c>
      <c r="C357" s="6">
        <v>2.94156</v>
      </c>
      <c r="D357" s="1">
        <v>3.1397900000000001</v>
      </c>
      <c r="E357" s="7">
        <v>0.93686520436080112</v>
      </c>
      <c r="F357" s="34" t="s">
        <v>1478</v>
      </c>
      <c r="G357" s="1">
        <f>IF(ISBLANK(data!C357),#N/A,data!C357)</f>
        <v>7</v>
      </c>
      <c r="H357" s="1" t="e">
        <f>IF(ISBLANK(data!D357),#N/A,data!D357)</f>
        <v>#N/A</v>
      </c>
      <c r="I357" s="1" t="e">
        <f>IF(ISBLANK(data!E357),#N/A,data!E357)</f>
        <v>#N/A</v>
      </c>
    </row>
    <row r="358" spans="1:9" ht="14.5" customHeight="1" x14ac:dyDescent="0.2">
      <c r="A358" s="2" t="s">
        <v>300</v>
      </c>
      <c r="B358" s="2" t="s">
        <v>367</v>
      </c>
      <c r="C358" s="6">
        <v>3.15299</v>
      </c>
      <c r="D358" s="1">
        <v>3.37981</v>
      </c>
      <c r="E358" s="7">
        <v>0.93288971865282366</v>
      </c>
      <c r="F358" s="34" t="s">
        <v>1478</v>
      </c>
      <c r="G358" s="1">
        <f>IF(ISBLANK(data!C358),#N/A,data!C358)</f>
        <v>7</v>
      </c>
      <c r="H358" s="1" t="e">
        <f>IF(ISBLANK(data!D358),#N/A,data!D358)</f>
        <v>#N/A</v>
      </c>
      <c r="I358" s="1" t="e">
        <f>IF(ISBLANK(data!E358),#N/A,data!E358)</f>
        <v>#N/A</v>
      </c>
    </row>
    <row r="359" spans="1:9" ht="14.5" customHeight="1" x14ac:dyDescent="0.2">
      <c r="A359" s="2" t="s">
        <v>300</v>
      </c>
      <c r="B359" s="2" t="s">
        <v>368</v>
      </c>
      <c r="C359" s="6">
        <v>2.8580999999999999</v>
      </c>
      <c r="D359" s="1">
        <v>2.3462999999999998</v>
      </c>
      <c r="E359" s="7">
        <v>1.2181306738268765</v>
      </c>
      <c r="F359" s="34" t="s">
        <v>1477</v>
      </c>
      <c r="G359" s="1" t="e">
        <f>IF(ISBLANK(data!C359),#N/A,data!C359)</f>
        <v>#N/A</v>
      </c>
      <c r="H359" s="1" t="e">
        <f>IF(ISBLANK(data!D359),#N/A,data!D359)</f>
        <v>#N/A</v>
      </c>
      <c r="I359" s="1" t="e">
        <f>IF(ISBLANK(data!E359),#N/A,data!E359)</f>
        <v>#N/A</v>
      </c>
    </row>
    <row r="360" spans="1:9" ht="14.5" customHeight="1" x14ac:dyDescent="0.2">
      <c r="A360" s="2" t="s">
        <v>300</v>
      </c>
      <c r="B360" s="2" t="s">
        <v>369</v>
      </c>
      <c r="C360" s="6">
        <v>2.8149999999999999</v>
      </c>
      <c r="D360" s="1">
        <v>2.9887000000000001</v>
      </c>
      <c r="E360" s="7">
        <v>0.94188108542175519</v>
      </c>
      <c r="F360" s="34" t="s">
        <v>1478</v>
      </c>
      <c r="G360" s="1" t="e">
        <f>IF(ISBLANK(data!C360),#N/A,data!C360)</f>
        <v>#N/A</v>
      </c>
      <c r="H360" s="1" t="e">
        <f>IF(ISBLANK(data!D360),#N/A,data!D360)</f>
        <v>#N/A</v>
      </c>
      <c r="I360" s="1" t="e">
        <f>IF(ISBLANK(data!E360),#N/A,data!E360)</f>
        <v>#N/A</v>
      </c>
    </row>
    <row r="361" spans="1:9" ht="14.5" customHeight="1" x14ac:dyDescent="0.2">
      <c r="A361" s="2" t="s">
        <v>300</v>
      </c>
      <c r="B361" s="2" t="s">
        <v>370</v>
      </c>
      <c r="C361" s="6">
        <v>3.06</v>
      </c>
      <c r="D361" s="1">
        <v>3.3839999999999999</v>
      </c>
      <c r="E361" s="7">
        <v>0.9042553191489362</v>
      </c>
      <c r="F361" s="34" t="s">
        <v>1369</v>
      </c>
      <c r="G361" s="1" t="e">
        <f>IF(ISBLANK(data!C361),#N/A,data!C361)</f>
        <v>#N/A</v>
      </c>
      <c r="H361" s="1" t="e">
        <f>IF(ISBLANK(data!D361),#N/A,data!D361)</f>
        <v>#N/A</v>
      </c>
      <c r="I361" s="1" t="e">
        <f>IF(ISBLANK(data!E361),#N/A,data!E361)</f>
        <v>#N/A</v>
      </c>
    </row>
    <row r="362" spans="1:9" ht="14.5" customHeight="1" x14ac:dyDescent="0.2">
      <c r="A362" s="2" t="s">
        <v>300</v>
      </c>
      <c r="B362" s="2" t="s">
        <v>371</v>
      </c>
      <c r="C362" s="6">
        <v>2.9489999999999998</v>
      </c>
      <c r="D362" s="1">
        <v>3.145</v>
      </c>
      <c r="E362" s="7">
        <v>0.93767885532591411</v>
      </c>
      <c r="F362" s="34" t="s">
        <v>1478</v>
      </c>
      <c r="G362" s="1" t="e">
        <f>IF(ISBLANK(data!C362),#N/A,data!C362)</f>
        <v>#N/A</v>
      </c>
      <c r="H362" s="1" t="e">
        <f>IF(ISBLANK(data!D362),#N/A,data!D362)</f>
        <v>#N/A</v>
      </c>
      <c r="I362" s="1" t="e">
        <f>IF(ISBLANK(data!E362),#N/A,data!E362)</f>
        <v>#N/A</v>
      </c>
    </row>
    <row r="363" spans="1:9" ht="14.5" customHeight="1" x14ac:dyDescent="0.2">
      <c r="A363" s="2" t="s">
        <v>300</v>
      </c>
      <c r="B363" s="2" t="s">
        <v>372</v>
      </c>
      <c r="C363" s="6">
        <v>3.1049099999999998</v>
      </c>
      <c r="D363" s="1">
        <v>3.32918</v>
      </c>
      <c r="E363" s="7">
        <v>0.93263506328885781</v>
      </c>
      <c r="F363" s="34" t="s">
        <v>1478</v>
      </c>
      <c r="G363" s="1" t="e">
        <f>IF(ISBLANK(data!C363),#N/A,data!C363)</f>
        <v>#N/A</v>
      </c>
      <c r="H363" s="1" t="e">
        <f>IF(ISBLANK(data!D363),#N/A,data!D363)</f>
        <v>#N/A</v>
      </c>
      <c r="I363" s="1" t="e">
        <f>IF(ISBLANK(data!E363),#N/A,data!E363)</f>
        <v>#N/A</v>
      </c>
    </row>
    <row r="364" spans="1:9" ht="14.5" customHeight="1" x14ac:dyDescent="0.2">
      <c r="A364" s="2" t="s">
        <v>300</v>
      </c>
      <c r="B364" s="2" t="s">
        <v>373</v>
      </c>
      <c r="C364" s="6">
        <v>2.7895400000000001</v>
      </c>
      <c r="D364" s="1">
        <v>2.2869000000000002</v>
      </c>
      <c r="E364" s="7">
        <v>1.219790983427347</v>
      </c>
      <c r="F364" s="34" t="s">
        <v>1307</v>
      </c>
      <c r="G364" s="1">
        <f>IF(ISBLANK(data!C364),#N/A,data!C364)</f>
        <v>8</v>
      </c>
      <c r="H364" s="1" t="e">
        <f>IF(ISBLANK(data!D364),#N/A,data!D364)</f>
        <v>#N/A</v>
      </c>
      <c r="I364" s="1" t="e">
        <f>IF(ISBLANK(data!E364),#N/A,data!E364)</f>
        <v>#N/A</v>
      </c>
    </row>
    <row r="365" spans="1:9" ht="14.5" customHeight="1" x14ac:dyDescent="0.2">
      <c r="A365" s="2" t="s">
        <v>300</v>
      </c>
      <c r="B365" s="2" t="s">
        <v>374</v>
      </c>
      <c r="C365" s="6">
        <v>2.8609499999999999</v>
      </c>
      <c r="D365" s="1">
        <v>3.02006</v>
      </c>
      <c r="E365" s="7">
        <v>0.94731561624603478</v>
      </c>
      <c r="F365" s="34" t="s">
        <v>1478</v>
      </c>
      <c r="G365" s="1">
        <f>IF(ISBLANK(data!C365),#N/A,data!C365)</f>
        <v>7</v>
      </c>
      <c r="H365" s="1" t="e">
        <f>IF(ISBLANK(data!D365),#N/A,data!D365)</f>
        <v>#N/A</v>
      </c>
      <c r="I365" s="1" t="e">
        <f>IF(ISBLANK(data!E365),#N/A,data!E365)</f>
        <v>#N/A</v>
      </c>
    </row>
    <row r="366" spans="1:9" ht="14.5" customHeight="1" x14ac:dyDescent="0.2">
      <c r="A366" s="2" t="s">
        <v>300</v>
      </c>
      <c r="B366" s="2" t="s">
        <v>375</v>
      </c>
      <c r="C366" s="6">
        <v>3.09</v>
      </c>
      <c r="D366" s="1">
        <v>3.2679999999999998</v>
      </c>
      <c r="E366" s="7">
        <v>0.94553243574051404</v>
      </c>
      <c r="F366" s="34" t="s">
        <v>1478</v>
      </c>
      <c r="G366" s="1">
        <f>IF(ISBLANK(data!C366),#N/A,data!C366)</f>
        <v>7</v>
      </c>
      <c r="H366" s="1" t="e">
        <f>IF(ISBLANK(data!D366),#N/A,data!D366)</f>
        <v>#N/A</v>
      </c>
      <c r="I366" s="1" t="e">
        <f>IF(ISBLANK(data!E366),#N/A,data!E366)</f>
        <v>#N/A</v>
      </c>
    </row>
    <row r="367" spans="1:9" ht="14.5" customHeight="1" x14ac:dyDescent="0.2">
      <c r="A367" s="2" t="s">
        <v>300</v>
      </c>
      <c r="B367" s="2" t="s">
        <v>376</v>
      </c>
      <c r="C367" s="6">
        <v>3.09076</v>
      </c>
      <c r="D367" s="1">
        <v>2.7627000000000002</v>
      </c>
      <c r="E367" s="7">
        <v>1.1187461541245882</v>
      </c>
      <c r="F367" s="34" t="s">
        <v>1307</v>
      </c>
      <c r="G367" s="1">
        <f>IF(ISBLANK(data!C367),#N/A,data!C367)</f>
        <v>2</v>
      </c>
      <c r="H367" s="1" t="e">
        <f>IF(ISBLANK(data!D367),#N/A,data!D367)</f>
        <v>#N/A</v>
      </c>
      <c r="I367" s="1" t="e">
        <f>IF(ISBLANK(data!E367),#N/A,data!E367)</f>
        <v>#N/A</v>
      </c>
    </row>
    <row r="368" spans="1:9" ht="14.5" customHeight="1" x14ac:dyDescent="0.2">
      <c r="A368" s="2" t="s">
        <v>300</v>
      </c>
      <c r="B368" s="2" t="s">
        <v>377</v>
      </c>
      <c r="C368" s="6">
        <v>2.7410000000000001</v>
      </c>
      <c r="D368" s="1">
        <v>2.706</v>
      </c>
      <c r="E368" s="7">
        <v>1.0129342202512934</v>
      </c>
      <c r="F368" s="34" t="s">
        <v>1478</v>
      </c>
      <c r="G368" s="1">
        <f>IF(ISBLANK(data!C368),#N/A,data!C368)</f>
        <v>7</v>
      </c>
      <c r="H368" s="1" t="e">
        <f>IF(ISBLANK(data!D368),#N/A,data!D368)</f>
        <v>#N/A</v>
      </c>
      <c r="I368" s="1" t="e">
        <f>IF(ISBLANK(data!E368),#N/A,data!E368)</f>
        <v>#N/A</v>
      </c>
    </row>
    <row r="369" spans="1:9" ht="14.5" customHeight="1" x14ac:dyDescent="0.2">
      <c r="A369" s="2" t="s">
        <v>300</v>
      </c>
      <c r="B369" s="2" t="s">
        <v>378</v>
      </c>
      <c r="C369" s="6">
        <v>3.0646</v>
      </c>
      <c r="D369" s="1">
        <v>3.2357999999999998</v>
      </c>
      <c r="E369" s="7">
        <v>0.94709190926509679</v>
      </c>
      <c r="F369" s="34" t="s">
        <v>1478</v>
      </c>
      <c r="G369" s="1">
        <f>IF(ISBLANK(data!C369),#N/A,data!C369)</f>
        <v>7</v>
      </c>
      <c r="H369" s="1" t="e">
        <f>IF(ISBLANK(data!D369),#N/A,data!D369)</f>
        <v>#N/A</v>
      </c>
      <c r="I369" s="1" t="e">
        <f>IF(ISBLANK(data!E369),#N/A,data!E369)</f>
        <v>#N/A</v>
      </c>
    </row>
    <row r="370" spans="1:9" ht="14.5" customHeight="1" x14ac:dyDescent="0.2">
      <c r="A370" s="2" t="s">
        <v>300</v>
      </c>
      <c r="B370" s="2" t="s">
        <v>379</v>
      </c>
      <c r="C370" s="6">
        <v>2.8370000000000002</v>
      </c>
      <c r="D370" s="1">
        <v>2.7427999999999999</v>
      </c>
      <c r="E370" s="7">
        <v>1.0343444655096983</v>
      </c>
      <c r="F370" s="34" t="s">
        <v>1478</v>
      </c>
      <c r="G370" s="1">
        <f>IF(ISBLANK(data!C370),#N/A,data!C370)</f>
        <v>7</v>
      </c>
      <c r="H370" s="1" t="e">
        <f>IF(ISBLANK(data!D370),#N/A,data!D370)</f>
        <v>#N/A</v>
      </c>
      <c r="I370" s="1" t="e">
        <f>IF(ISBLANK(data!E370),#N/A,data!E370)</f>
        <v>#N/A</v>
      </c>
    </row>
    <row r="371" spans="1:9" ht="14.5" customHeight="1" x14ac:dyDescent="0.2">
      <c r="A371" s="2" t="s">
        <v>300</v>
      </c>
      <c r="B371" s="2" t="s">
        <v>380</v>
      </c>
      <c r="C371" s="6">
        <v>2.8860000000000001</v>
      </c>
      <c r="D371" s="1">
        <v>3.0771000000000002</v>
      </c>
      <c r="E371" s="7">
        <v>0.93789607097591887</v>
      </c>
      <c r="F371" s="34" t="s">
        <v>1478</v>
      </c>
      <c r="G371" s="1">
        <f>IF(ISBLANK(data!C371),#N/A,data!C371)</f>
        <v>7</v>
      </c>
      <c r="H371" s="1" t="e">
        <f>IF(ISBLANK(data!D371),#N/A,data!D371)</f>
        <v>#N/A</v>
      </c>
      <c r="I371" s="1" t="e">
        <f>IF(ISBLANK(data!E371),#N/A,data!E371)</f>
        <v>#N/A</v>
      </c>
    </row>
    <row r="372" spans="1:9" ht="14.5" customHeight="1" x14ac:dyDescent="0.2">
      <c r="A372" s="2" t="s">
        <v>300</v>
      </c>
      <c r="B372" s="2" t="s">
        <v>381</v>
      </c>
      <c r="C372" s="6">
        <v>3.012</v>
      </c>
      <c r="D372" s="1">
        <v>3.1934</v>
      </c>
      <c r="E372" s="7">
        <v>0.94319534038955344</v>
      </c>
      <c r="F372" s="34" t="s">
        <v>1478</v>
      </c>
      <c r="G372" s="1">
        <f>IF(ISBLANK(data!C372),#N/A,data!C372)</f>
        <v>7</v>
      </c>
      <c r="H372" s="1" t="e">
        <f>IF(ISBLANK(data!D372),#N/A,data!D372)</f>
        <v>#N/A</v>
      </c>
      <c r="I372" s="1" t="e">
        <f>IF(ISBLANK(data!E372),#N/A,data!E372)</f>
        <v>#N/A</v>
      </c>
    </row>
    <row r="373" spans="1:9" ht="14.5" customHeight="1" x14ac:dyDescent="0.2">
      <c r="A373" s="2" t="s">
        <v>300</v>
      </c>
      <c r="B373" s="2" t="s">
        <v>382</v>
      </c>
      <c r="C373" s="6">
        <v>2.88924</v>
      </c>
      <c r="D373" s="1">
        <v>3.1525599999999998</v>
      </c>
      <c r="E373" s="7">
        <v>0.91647423046666843</v>
      </c>
      <c r="F373" s="34" t="s">
        <v>1478</v>
      </c>
      <c r="G373" s="1">
        <f>IF(ISBLANK(data!C373),#N/A,data!C373)</f>
        <v>6</v>
      </c>
      <c r="H373" s="1" t="e">
        <f>IF(ISBLANK(data!D373),#N/A,data!D373)</f>
        <v>#N/A</v>
      </c>
      <c r="I373" s="1" t="e">
        <f>IF(ISBLANK(data!E373),#N/A,data!E373)</f>
        <v>#N/A</v>
      </c>
    </row>
    <row r="374" spans="1:9" ht="14.5" customHeight="1" x14ac:dyDescent="0.2">
      <c r="A374" s="2" t="s">
        <v>300</v>
      </c>
      <c r="B374" s="2" t="s">
        <v>383</v>
      </c>
      <c r="C374" s="6">
        <v>3.1589999999999998</v>
      </c>
      <c r="D374" s="1">
        <v>2.95</v>
      </c>
      <c r="E374" s="7">
        <v>1.0708474576271185</v>
      </c>
      <c r="F374" s="34" t="s">
        <v>1478</v>
      </c>
      <c r="G374" s="1">
        <f>IF(ISBLANK(data!C374),#N/A,data!C374)</f>
        <v>7</v>
      </c>
      <c r="H374" s="1" t="e">
        <f>IF(ISBLANK(data!D374),#N/A,data!D374)</f>
        <v>#N/A</v>
      </c>
      <c r="I374" s="1" t="e">
        <f>IF(ISBLANK(data!E374),#N/A,data!E374)</f>
        <v>#N/A</v>
      </c>
    </row>
    <row r="375" spans="1:9" ht="14.5" customHeight="1" x14ac:dyDescent="0.2">
      <c r="A375" s="2" t="s">
        <v>300</v>
      </c>
      <c r="B375" s="2" t="s">
        <v>384</v>
      </c>
      <c r="C375" s="6">
        <v>2.8809999999999998</v>
      </c>
      <c r="D375" s="1">
        <v>3.0217000000000001</v>
      </c>
      <c r="E375" s="7">
        <v>0.95343680709534362</v>
      </c>
      <c r="F375" s="34" t="s">
        <v>1369</v>
      </c>
      <c r="G375" s="1">
        <f>IF(ISBLANK(data!C375),#N/A,data!C375)</f>
        <v>7</v>
      </c>
      <c r="H375" s="1" t="e">
        <f>IF(ISBLANK(data!D375),#N/A,data!D375)</f>
        <v>#N/A</v>
      </c>
      <c r="I375" s="1" t="e">
        <f>IF(ISBLANK(data!E375),#N/A,data!E375)</f>
        <v>#N/A</v>
      </c>
    </row>
    <row r="376" spans="1:9" ht="14.5" customHeight="1" x14ac:dyDescent="0.2">
      <c r="A376" s="2" t="s">
        <v>300</v>
      </c>
      <c r="B376" s="2" t="s">
        <v>385</v>
      </c>
      <c r="C376" s="6">
        <v>2.9040900000000001</v>
      </c>
      <c r="D376" s="1">
        <v>2.3516400000000002</v>
      </c>
      <c r="E376" s="7">
        <v>1.2349211614022553</v>
      </c>
      <c r="F376" s="34" t="s">
        <v>1307</v>
      </c>
      <c r="G376" s="1">
        <f>IF(ISBLANK(data!C376),#N/A,data!C376)</f>
        <v>8</v>
      </c>
      <c r="H376" s="1" t="e">
        <f>IF(ISBLANK(data!D376),#N/A,data!D376)</f>
        <v>#N/A</v>
      </c>
      <c r="I376" s="1" t="e">
        <f>IF(ISBLANK(data!E376),#N/A,data!E376)</f>
        <v>#N/A</v>
      </c>
    </row>
    <row r="377" spans="1:9" ht="14.5" customHeight="1" x14ac:dyDescent="0.2">
      <c r="A377" s="2" t="s">
        <v>300</v>
      </c>
      <c r="B377" s="2" t="s">
        <v>386</v>
      </c>
      <c r="C377" s="6">
        <v>2.81853</v>
      </c>
      <c r="D377" s="1">
        <v>2.98787</v>
      </c>
      <c r="E377" s="7">
        <v>0.94332417407718538</v>
      </c>
      <c r="F377" s="34" t="s">
        <v>1478</v>
      </c>
      <c r="G377" s="1">
        <f>IF(ISBLANK(data!C377),#N/A,data!C377)</f>
        <v>7</v>
      </c>
      <c r="H377" s="1" t="e">
        <f>IF(ISBLANK(data!D377),#N/A,data!D377)</f>
        <v>#N/A</v>
      </c>
      <c r="I377" s="1" t="e">
        <f>IF(ISBLANK(data!E377),#N/A,data!E377)</f>
        <v>#N/A</v>
      </c>
    </row>
    <row r="378" spans="1:9" ht="14.5" customHeight="1" x14ac:dyDescent="0.2">
      <c r="A378" s="2" t="s">
        <v>300</v>
      </c>
      <c r="B378" s="2" t="s">
        <v>387</v>
      </c>
      <c r="C378" s="6">
        <v>3.089</v>
      </c>
      <c r="D378" s="1">
        <v>3.3311999999999999</v>
      </c>
      <c r="E378" s="7">
        <v>0.92729346781940447</v>
      </c>
      <c r="F378" s="34" t="s">
        <v>1478</v>
      </c>
      <c r="G378" s="1">
        <f>IF(ISBLANK(data!C378),#N/A,data!C378)</f>
        <v>7</v>
      </c>
      <c r="H378" s="1" t="e">
        <f>IF(ISBLANK(data!D378),#N/A,data!D378)</f>
        <v>#N/A</v>
      </c>
      <c r="I378" s="1" t="e">
        <f>IF(ISBLANK(data!E378),#N/A,data!E378)</f>
        <v>#N/A</v>
      </c>
    </row>
    <row r="379" spans="1:9" ht="14.5" customHeight="1" x14ac:dyDescent="0.2">
      <c r="A379" s="2" t="s">
        <v>300</v>
      </c>
      <c r="B379" s="2" t="s">
        <v>388</v>
      </c>
      <c r="C379" s="6">
        <v>3.0780400000000001</v>
      </c>
      <c r="D379" s="1">
        <v>3.3315399999999999</v>
      </c>
      <c r="E379" s="7">
        <v>0.9239090630759349</v>
      </c>
      <c r="F379" s="34" t="s">
        <v>1478</v>
      </c>
      <c r="G379" s="1">
        <f>IF(ISBLANK(data!C379),#N/A,data!C379)</f>
        <v>6</v>
      </c>
      <c r="H379" s="1" t="e">
        <f>IF(ISBLANK(data!D379),#N/A,data!D379)</f>
        <v>#N/A</v>
      </c>
      <c r="I379" s="1" t="e">
        <f>IF(ISBLANK(data!E379),#N/A,data!E379)</f>
        <v>#N/A</v>
      </c>
    </row>
    <row r="380" spans="1:9" ht="14.5" customHeight="1" x14ac:dyDescent="0.2">
      <c r="A380" s="2" t="s">
        <v>300</v>
      </c>
      <c r="B380" s="2" t="s">
        <v>389</v>
      </c>
      <c r="C380" s="6">
        <v>2.7484999999999999</v>
      </c>
      <c r="D380" s="1">
        <v>2.2561</v>
      </c>
      <c r="E380" s="7">
        <v>1.2182527370240681</v>
      </c>
      <c r="F380" s="34" t="s">
        <v>1307</v>
      </c>
      <c r="G380" s="1">
        <f>IF(ISBLANK(data!C380),#N/A,data!C380)</f>
        <v>8</v>
      </c>
      <c r="H380" s="1" t="e">
        <f>IF(ISBLANK(data!D380),#N/A,data!D380)</f>
        <v>#N/A</v>
      </c>
      <c r="I380" s="1" t="e">
        <f>IF(ISBLANK(data!E380),#N/A,data!E380)</f>
        <v>#N/A</v>
      </c>
    </row>
    <row r="381" spans="1:9" ht="14.5" customHeight="1" x14ac:dyDescent="0.2">
      <c r="A381" s="2" t="s">
        <v>300</v>
      </c>
      <c r="B381" s="2" t="s">
        <v>390</v>
      </c>
      <c r="C381" s="6">
        <v>2.6905000000000001</v>
      </c>
      <c r="D381" s="1">
        <v>2.6663999999999999</v>
      </c>
      <c r="E381" s="7">
        <v>1.0090384038403841</v>
      </c>
      <c r="F381" s="34" t="s">
        <v>1478</v>
      </c>
      <c r="G381" s="1">
        <f>IF(ISBLANK(data!C381),#N/A,data!C381)</f>
        <v>7</v>
      </c>
      <c r="H381" s="1" t="e">
        <f>IF(ISBLANK(data!D381),#N/A,data!D381)</f>
        <v>#N/A</v>
      </c>
      <c r="I381" s="1" t="e">
        <f>IF(ISBLANK(data!E381),#N/A,data!E381)</f>
        <v>#N/A</v>
      </c>
    </row>
    <row r="382" spans="1:9" ht="14.5" customHeight="1" x14ac:dyDescent="0.2">
      <c r="A382" s="2" t="s">
        <v>300</v>
      </c>
      <c r="B382" s="2" t="s">
        <v>391</v>
      </c>
      <c r="C382" s="6">
        <v>2.9981</v>
      </c>
      <c r="D382" s="1">
        <v>3.1905999999999999</v>
      </c>
      <c r="E382" s="7">
        <v>0.93966652040368581</v>
      </c>
      <c r="F382" s="34" t="s">
        <v>1478</v>
      </c>
      <c r="G382" s="1">
        <f>IF(ISBLANK(data!C382),#N/A,data!C382)</f>
        <v>7</v>
      </c>
      <c r="H382" s="1" t="e">
        <f>IF(ISBLANK(data!D382),#N/A,data!D382)</f>
        <v>#N/A</v>
      </c>
      <c r="I382" s="1" t="e">
        <f>IF(ISBLANK(data!E382),#N/A,data!E382)</f>
        <v>#N/A</v>
      </c>
    </row>
    <row r="383" spans="1:9" ht="14.5" customHeight="1" x14ac:dyDescent="0.2">
      <c r="A383" s="2" t="s">
        <v>300</v>
      </c>
      <c r="B383" s="2" t="s">
        <v>392</v>
      </c>
      <c r="C383" s="6">
        <v>2.7294</v>
      </c>
      <c r="D383" s="1">
        <v>2.6964000000000001</v>
      </c>
      <c r="E383" s="7">
        <v>1.0122385402759235</v>
      </c>
      <c r="F383" s="34" t="s">
        <v>1478</v>
      </c>
      <c r="G383" s="1">
        <f>IF(ISBLANK(data!C383),#N/A,data!C383)</f>
        <v>7</v>
      </c>
      <c r="H383" s="1" t="e">
        <f>IF(ISBLANK(data!D383),#N/A,data!D383)</f>
        <v>#N/A</v>
      </c>
      <c r="I383" s="1" t="e">
        <f>IF(ISBLANK(data!E383),#N/A,data!E383)</f>
        <v>#N/A</v>
      </c>
    </row>
    <row r="384" spans="1:9" ht="14.5" customHeight="1" x14ac:dyDescent="0.2">
      <c r="A384" s="2" t="s">
        <v>300</v>
      </c>
      <c r="B384" s="2" t="s">
        <v>393</v>
      </c>
      <c r="C384" s="6">
        <v>3.0339999999999998</v>
      </c>
      <c r="D384" s="1">
        <v>3.2238000000000002</v>
      </c>
      <c r="E384" s="7">
        <v>0.94112537998635137</v>
      </c>
      <c r="F384" s="34" t="s">
        <v>1478</v>
      </c>
      <c r="G384" s="1">
        <f>IF(ISBLANK(data!C384),#N/A,data!C384)</f>
        <v>7</v>
      </c>
      <c r="H384" s="1" t="e">
        <f>IF(ISBLANK(data!D384),#N/A,data!D384)</f>
        <v>#N/A</v>
      </c>
      <c r="I384" s="1" t="e">
        <f>IF(ISBLANK(data!E384),#N/A,data!E384)</f>
        <v>#N/A</v>
      </c>
    </row>
    <row r="385" spans="1:9" ht="14.5" customHeight="1" x14ac:dyDescent="0.2">
      <c r="A385" s="2" t="s">
        <v>300</v>
      </c>
      <c r="B385" s="2" t="s">
        <v>394</v>
      </c>
      <c r="C385" s="6">
        <v>2.6762000000000001</v>
      </c>
      <c r="D385" s="1">
        <v>2.1909999999999998</v>
      </c>
      <c r="E385" s="7">
        <v>1.2214513920584209</v>
      </c>
      <c r="F385" s="34" t="s">
        <v>1307</v>
      </c>
      <c r="G385" s="1">
        <f>IF(ISBLANK(data!C385),#N/A,data!C385)</f>
        <v>8</v>
      </c>
      <c r="H385" s="1" t="e">
        <f>IF(ISBLANK(data!D385),#N/A,data!D385)</f>
        <v>#N/A</v>
      </c>
      <c r="I385" s="1" t="e">
        <f>IF(ISBLANK(data!E385),#N/A,data!E385)</f>
        <v>#N/A</v>
      </c>
    </row>
    <row r="386" spans="1:9" ht="14.5" customHeight="1" x14ac:dyDescent="0.2">
      <c r="A386" s="2" t="s">
        <v>300</v>
      </c>
      <c r="B386" s="2" t="s">
        <v>395</v>
      </c>
      <c r="C386" s="6">
        <v>2.6789999999999998</v>
      </c>
      <c r="D386" s="1">
        <v>2.6579999999999999</v>
      </c>
      <c r="E386" s="7">
        <v>1.0079006772009029</v>
      </c>
      <c r="F386" s="34" t="s">
        <v>1478</v>
      </c>
      <c r="G386" s="1">
        <f>IF(ISBLANK(data!C386),#N/A,data!C386)</f>
        <v>7</v>
      </c>
      <c r="H386" s="1" t="e">
        <f>IF(ISBLANK(data!D386),#N/A,data!D386)</f>
        <v>#N/A</v>
      </c>
      <c r="I386" s="1" t="e">
        <f>IF(ISBLANK(data!E386),#N/A,data!E386)</f>
        <v>#N/A</v>
      </c>
    </row>
    <row r="387" spans="1:9" ht="14.5" customHeight="1" x14ac:dyDescent="0.2">
      <c r="A387" s="2" t="s">
        <v>300</v>
      </c>
      <c r="B387" s="2" t="s">
        <v>396</v>
      </c>
      <c r="C387" s="6">
        <v>2.8069999999999999</v>
      </c>
      <c r="D387" s="1">
        <v>2.964</v>
      </c>
      <c r="E387" s="7">
        <v>0.94703103913630227</v>
      </c>
      <c r="F387" s="34" t="s">
        <v>1478</v>
      </c>
      <c r="G387" s="1">
        <f>IF(ISBLANK(data!C387),#N/A,data!C387)</f>
        <v>7</v>
      </c>
      <c r="H387" s="1" t="e">
        <f>IF(ISBLANK(data!D387),#N/A,data!D387)</f>
        <v>#N/A</v>
      </c>
      <c r="I387" s="1" t="e">
        <f>IF(ISBLANK(data!E387),#N/A,data!E387)</f>
        <v>#N/A</v>
      </c>
    </row>
    <row r="388" spans="1:9" ht="14.5" customHeight="1" x14ac:dyDescent="0.2">
      <c r="A388" s="2" t="s">
        <v>300</v>
      </c>
      <c r="B388" s="2" t="s">
        <v>397</v>
      </c>
      <c r="C388" s="6">
        <v>2.8672</v>
      </c>
      <c r="D388" s="1">
        <v>3.0737000000000001</v>
      </c>
      <c r="E388" s="7">
        <v>0.93281712593942145</v>
      </c>
      <c r="F388" s="34" t="s">
        <v>1369</v>
      </c>
      <c r="G388" s="1">
        <f>IF(ISBLANK(data!C388),#N/A,data!C388)</f>
        <v>6</v>
      </c>
      <c r="H388" s="1" t="e">
        <f>IF(ISBLANK(data!D388),#N/A,data!D388)</f>
        <v>#N/A</v>
      </c>
      <c r="I388" s="1" t="e">
        <f>IF(ISBLANK(data!E388),#N/A,data!E388)</f>
        <v>#N/A</v>
      </c>
    </row>
    <row r="389" spans="1:9" ht="14.5" customHeight="1" x14ac:dyDescent="0.2">
      <c r="A389" s="2" t="s">
        <v>300</v>
      </c>
      <c r="B389" s="2" t="s">
        <v>398</v>
      </c>
      <c r="C389" s="6">
        <v>2.7846000000000002</v>
      </c>
      <c r="D389" s="1">
        <v>2.9964</v>
      </c>
      <c r="E389" s="7">
        <v>0.92931517821385667</v>
      </c>
      <c r="F389" s="34" t="s">
        <v>1478</v>
      </c>
      <c r="G389" s="1" t="e">
        <f>IF(ISBLANK(data!C389),#N/A,data!C389)</f>
        <v>#N/A</v>
      </c>
      <c r="H389" s="1" t="e">
        <f>IF(ISBLANK(data!D389),#N/A,data!D389)</f>
        <v>#N/A</v>
      </c>
      <c r="I389" s="1" t="e">
        <f>IF(ISBLANK(data!E389),#N/A,data!E389)</f>
        <v>#N/A</v>
      </c>
    </row>
    <row r="390" spans="1:9" ht="14.5" customHeight="1" x14ac:dyDescent="0.2">
      <c r="A390" s="2" t="s">
        <v>300</v>
      </c>
      <c r="B390" s="2" t="s">
        <v>399</v>
      </c>
      <c r="C390" s="6">
        <v>3.0209999999999999</v>
      </c>
      <c r="D390" s="1">
        <v>3.3508</v>
      </c>
      <c r="E390" s="7">
        <v>0.90157574310612387</v>
      </c>
      <c r="F390" s="34" t="s">
        <v>1478</v>
      </c>
      <c r="G390" s="1">
        <f>IF(ISBLANK(data!C390),#N/A,data!C390)</f>
        <v>7</v>
      </c>
      <c r="H390" s="1" t="e">
        <f>IF(ISBLANK(data!D390),#N/A,data!D390)</f>
        <v>#N/A</v>
      </c>
      <c r="I390" s="1" t="e">
        <f>IF(ISBLANK(data!E390),#N/A,data!E390)</f>
        <v>#N/A</v>
      </c>
    </row>
    <row r="391" spans="1:9" ht="14.5" customHeight="1" x14ac:dyDescent="0.2">
      <c r="A391" s="2" t="s">
        <v>300</v>
      </c>
      <c r="B391" s="2" t="s">
        <v>400</v>
      </c>
      <c r="C391" s="6">
        <v>2.8010000000000002</v>
      </c>
      <c r="D391" s="1">
        <v>2.9681000000000002</v>
      </c>
      <c r="E391" s="7">
        <v>0.94370135777096453</v>
      </c>
      <c r="F391" s="34" t="s">
        <v>1478</v>
      </c>
      <c r="G391" s="1">
        <f>IF(ISBLANK(data!C391),#N/A,data!C391)</f>
        <v>7</v>
      </c>
      <c r="H391" s="1" t="e">
        <f>IF(ISBLANK(data!D391),#N/A,data!D391)</f>
        <v>#N/A</v>
      </c>
      <c r="I391" s="1" t="e">
        <f>IF(ISBLANK(data!E391),#N/A,data!E391)</f>
        <v>#N/A</v>
      </c>
    </row>
    <row r="392" spans="1:9" ht="14.5" customHeight="1" x14ac:dyDescent="0.2">
      <c r="A392" s="2" t="s">
        <v>300</v>
      </c>
      <c r="B392" s="2" t="s">
        <v>401</v>
      </c>
      <c r="C392" s="6">
        <v>2.8927738418341664</v>
      </c>
      <c r="D392" s="1">
        <v>3.0467</v>
      </c>
      <c r="E392" s="7">
        <v>0.94947774373393068</v>
      </c>
      <c r="F392" s="34" t="s">
        <v>1478</v>
      </c>
      <c r="G392" s="1">
        <f>IF(ISBLANK(data!C392),#N/A,data!C392)</f>
        <v>6.28</v>
      </c>
      <c r="H392" s="1" t="e">
        <f>IF(ISBLANK(data!D392),#N/A,data!D392)</f>
        <v>#N/A</v>
      </c>
      <c r="I392" s="1" t="e">
        <f>IF(ISBLANK(data!E392),#N/A,data!E392)</f>
        <v>#N/A</v>
      </c>
    </row>
    <row r="393" spans="1:9" ht="14.5" customHeight="1" x14ac:dyDescent="0.2">
      <c r="A393" s="2" t="s">
        <v>300</v>
      </c>
      <c r="B393" s="2" t="s">
        <v>402</v>
      </c>
      <c r="C393" s="6">
        <v>2.8736819587421292</v>
      </c>
      <c r="D393" s="1">
        <v>3.0419999999999998</v>
      </c>
      <c r="E393" s="7">
        <v>0.94466862549050934</v>
      </c>
      <c r="F393" s="34" t="s">
        <v>1478</v>
      </c>
      <c r="G393" s="1">
        <f>IF(ISBLANK(data!C393),#N/A,data!C393)</f>
        <v>6.28</v>
      </c>
      <c r="H393" s="1" t="e">
        <f>IF(ISBLANK(data!D393),#N/A,data!D393)</f>
        <v>#N/A</v>
      </c>
      <c r="I393" s="1" t="e">
        <f>IF(ISBLANK(data!E393),#N/A,data!E393)</f>
        <v>#N/A</v>
      </c>
    </row>
    <row r="394" spans="1:9" ht="14.5" customHeight="1" x14ac:dyDescent="0.2">
      <c r="A394" s="2" t="s">
        <v>300</v>
      </c>
      <c r="B394" s="2" t="s">
        <v>403</v>
      </c>
      <c r="C394" s="6">
        <v>2.7527666991592294</v>
      </c>
      <c r="D394" s="1">
        <v>2.3188</v>
      </c>
      <c r="E394" s="7">
        <v>1.1871514141621655</v>
      </c>
      <c r="F394" s="34" t="s">
        <v>1477</v>
      </c>
      <c r="G394" s="1">
        <f>IF(ISBLANK(data!C394),#N/A,data!C394)</f>
        <v>8</v>
      </c>
      <c r="H394" s="1" t="e">
        <f>IF(ISBLANK(data!D394),#N/A,data!D394)</f>
        <v>#N/A</v>
      </c>
      <c r="I394" s="1" t="e">
        <f>IF(ISBLANK(data!E394),#N/A,data!E394)</f>
        <v>#N/A</v>
      </c>
    </row>
    <row r="395" spans="1:9" ht="14.5" customHeight="1" x14ac:dyDescent="0.2">
      <c r="A395" s="2" t="s">
        <v>300</v>
      </c>
      <c r="B395" s="2" t="s">
        <v>404</v>
      </c>
      <c r="C395" s="6">
        <v>2.837195248832904</v>
      </c>
      <c r="D395" s="1">
        <v>3.0167000000000002</v>
      </c>
      <c r="E395" s="7">
        <v>0.94049632009576811</v>
      </c>
      <c r="F395" s="34" t="s">
        <v>1478</v>
      </c>
      <c r="G395" s="1">
        <f>IF(ISBLANK(data!C395),#N/A,data!C395)</f>
        <v>6.016</v>
      </c>
      <c r="H395" s="1" t="e">
        <f>IF(ISBLANK(data!D395),#N/A,data!D395)</f>
        <v>#N/A</v>
      </c>
      <c r="I395" s="1" t="e">
        <f>IF(ISBLANK(data!E395),#N/A,data!E395)</f>
        <v>#N/A</v>
      </c>
    </row>
    <row r="396" spans="1:9" ht="14.5" customHeight="1" x14ac:dyDescent="0.2">
      <c r="A396" s="2" t="s">
        <v>300</v>
      </c>
      <c r="B396" s="2" t="s">
        <v>405</v>
      </c>
      <c r="C396" s="6">
        <v>3.0221743827913041</v>
      </c>
      <c r="D396" s="1">
        <v>3.2864</v>
      </c>
      <c r="E396" s="7">
        <v>0.91960028687661399</v>
      </c>
      <c r="F396" s="34" t="s">
        <v>1478</v>
      </c>
      <c r="G396" s="1">
        <f>IF(ISBLANK(data!C396),#N/A,data!C396)</f>
        <v>5.5</v>
      </c>
      <c r="H396" s="1" t="e">
        <f>IF(ISBLANK(data!D396),#N/A,data!D396)</f>
        <v>#N/A</v>
      </c>
      <c r="I396" s="1" t="e">
        <f>IF(ISBLANK(data!E396),#N/A,data!E396)</f>
        <v>#N/A</v>
      </c>
    </row>
    <row r="397" spans="1:9" ht="14.5" customHeight="1" x14ac:dyDescent="0.2">
      <c r="A397" s="2" t="s">
        <v>300</v>
      </c>
      <c r="B397" s="2" t="s">
        <v>406</v>
      </c>
      <c r="C397" s="6">
        <v>2.6222418584200051</v>
      </c>
      <c r="D397" s="1">
        <v>2.8430200000000001</v>
      </c>
      <c r="E397" s="7">
        <v>0.92234379582978843</v>
      </c>
      <c r="F397" s="34" t="s">
        <v>1478</v>
      </c>
      <c r="G397" s="1">
        <f>IF(ISBLANK(data!C397),#N/A,data!C397)</f>
        <v>5.71</v>
      </c>
      <c r="H397" s="1" t="e">
        <f>IF(ISBLANK(data!D397),#N/A,data!D397)</f>
        <v>#N/A</v>
      </c>
      <c r="I397" s="1" t="e">
        <f>IF(ISBLANK(data!E397),#N/A,data!E397)</f>
        <v>#N/A</v>
      </c>
    </row>
    <row r="398" spans="1:9" ht="14.5" customHeight="1" x14ac:dyDescent="0.2">
      <c r="A398" s="2" t="s">
        <v>300</v>
      </c>
      <c r="B398" s="2" t="s">
        <v>407</v>
      </c>
      <c r="C398" s="6">
        <v>2.7011479041326116</v>
      </c>
      <c r="D398" s="1">
        <v>2.8685999999999998</v>
      </c>
      <c r="E398" s="7">
        <v>0.94162584680074313</v>
      </c>
      <c r="F398" s="34" t="s">
        <v>1478</v>
      </c>
      <c r="G398" s="1">
        <f>IF(ISBLANK(data!C398),#N/A,data!C398)</f>
        <v>6.3100000000000005</v>
      </c>
      <c r="H398" s="1" t="e">
        <f>IF(ISBLANK(data!D398),#N/A,data!D398)</f>
        <v>#N/A</v>
      </c>
      <c r="I398" s="1" t="e">
        <f>IF(ISBLANK(data!E398),#N/A,data!E398)</f>
        <v>#N/A</v>
      </c>
    </row>
    <row r="399" spans="1:9" ht="14.5" customHeight="1" x14ac:dyDescent="0.2">
      <c r="A399" s="2" t="s">
        <v>300</v>
      </c>
      <c r="B399" s="2" t="s">
        <v>408</v>
      </c>
      <c r="C399" s="6">
        <v>2.9323718215806132</v>
      </c>
      <c r="D399" s="1">
        <v>2.8547799999999999</v>
      </c>
      <c r="E399" s="7">
        <v>1.0271796150948982</v>
      </c>
      <c r="F399" s="34" t="s">
        <v>1478</v>
      </c>
      <c r="G399" s="1">
        <f>IF(ISBLANK(data!C399),#N/A,data!C399)</f>
        <v>6.46</v>
      </c>
      <c r="H399" s="1" t="e">
        <f>IF(ISBLANK(data!D399),#N/A,data!D399)</f>
        <v>#N/A</v>
      </c>
      <c r="I399" s="1" t="e">
        <f>IF(ISBLANK(data!E399),#N/A,data!E399)</f>
        <v>#N/A</v>
      </c>
    </row>
    <row r="400" spans="1:9" ht="14.5" customHeight="1" x14ac:dyDescent="0.2">
      <c r="A400" s="2" t="s">
        <v>300</v>
      </c>
      <c r="B400" s="2" t="s">
        <v>409</v>
      </c>
      <c r="C400" s="6">
        <v>2.7860714285531163</v>
      </c>
      <c r="D400" s="1">
        <v>2.3010000000000002</v>
      </c>
      <c r="E400" s="7">
        <v>1.2108089650382947</v>
      </c>
      <c r="F400" s="34" t="s">
        <v>1477</v>
      </c>
      <c r="G400" s="1">
        <f>IF(ISBLANK(data!C400),#N/A,data!C400)</f>
        <v>8</v>
      </c>
      <c r="H400" s="1" t="e">
        <f>IF(ISBLANK(data!D400),#N/A,data!D400)</f>
        <v>#N/A</v>
      </c>
      <c r="I400" s="1" t="e">
        <f>IF(ISBLANK(data!E400),#N/A,data!E400)</f>
        <v>#N/A</v>
      </c>
    </row>
    <row r="401" spans="1:9" ht="14.5" customHeight="1" x14ac:dyDescent="0.2">
      <c r="A401" s="2" t="s">
        <v>300</v>
      </c>
      <c r="B401" s="2" t="s">
        <v>410</v>
      </c>
      <c r="C401" s="6">
        <v>2.8209317928656126</v>
      </c>
      <c r="D401" s="1">
        <v>2.3250000000000002</v>
      </c>
      <c r="E401" s="7">
        <v>1.2133039969314461</v>
      </c>
      <c r="F401" s="34" t="s">
        <v>1477</v>
      </c>
      <c r="G401" s="1">
        <f>IF(ISBLANK(data!C401),#N/A,data!C401)</f>
        <v>8</v>
      </c>
      <c r="H401" s="1" t="e">
        <f>IF(ISBLANK(data!D401),#N/A,data!D401)</f>
        <v>#N/A</v>
      </c>
      <c r="I401" s="1" t="e">
        <f>IF(ISBLANK(data!E401),#N/A,data!E401)</f>
        <v>#N/A</v>
      </c>
    </row>
    <row r="402" spans="1:9" ht="14.5" customHeight="1" x14ac:dyDescent="0.2">
      <c r="A402" s="2" t="s">
        <v>300</v>
      </c>
      <c r="B402" s="2" t="s">
        <v>411</v>
      </c>
      <c r="C402" s="6">
        <v>2.8489332214006002</v>
      </c>
      <c r="D402" s="1">
        <v>2.34</v>
      </c>
      <c r="E402" s="7">
        <v>1.2174928296583762</v>
      </c>
      <c r="F402" s="34" t="s">
        <v>1477</v>
      </c>
      <c r="G402" s="1">
        <f>IF(ISBLANK(data!C402),#N/A,data!C402)</f>
        <v>8</v>
      </c>
      <c r="H402" s="1" t="e">
        <f>IF(ISBLANK(data!D402),#N/A,data!D402)</f>
        <v>#N/A</v>
      </c>
      <c r="I402" s="1" t="e">
        <f>IF(ISBLANK(data!E402),#N/A,data!E402)</f>
        <v>#N/A</v>
      </c>
    </row>
    <row r="403" spans="1:9" ht="14.5" customHeight="1" x14ac:dyDescent="0.2">
      <c r="A403" s="2" t="s">
        <v>300</v>
      </c>
      <c r="B403" s="2" t="s">
        <v>412</v>
      </c>
      <c r="C403" s="6">
        <v>2.8439834739322944</v>
      </c>
      <c r="D403" s="1">
        <v>2.9750999999999999</v>
      </c>
      <c r="E403" s="7">
        <v>0.95592869951675397</v>
      </c>
      <c r="F403" s="34" t="s">
        <v>1478</v>
      </c>
      <c r="G403" s="1">
        <f>IF(ISBLANK(data!C403),#N/A,data!C403)</f>
        <v>6.6999999999999993</v>
      </c>
      <c r="H403" s="1" t="e">
        <f>IF(ISBLANK(data!D403),#N/A,data!D403)</f>
        <v>#N/A</v>
      </c>
      <c r="I403" s="1" t="e">
        <f>IF(ISBLANK(data!E403),#N/A,data!E403)</f>
        <v>#N/A</v>
      </c>
    </row>
    <row r="404" spans="1:9" ht="14.5" customHeight="1" x14ac:dyDescent="0.2">
      <c r="A404" s="2" t="s">
        <v>300</v>
      </c>
      <c r="B404" s="2" t="s">
        <v>413</v>
      </c>
      <c r="C404" s="6">
        <v>2.9224723266440011</v>
      </c>
      <c r="D404" s="1">
        <v>3.1640000000000001</v>
      </c>
      <c r="E404" s="7">
        <v>0.92366382005183345</v>
      </c>
      <c r="F404" s="34" t="s">
        <v>1478</v>
      </c>
      <c r="G404" s="1">
        <f>IF(ISBLANK(data!C404),#N/A,data!C404)</f>
        <v>6.4</v>
      </c>
      <c r="H404" s="1" t="e">
        <f>IF(ISBLANK(data!D404),#N/A,data!D404)</f>
        <v>#N/A</v>
      </c>
      <c r="I404" s="1" t="e">
        <f>IF(ISBLANK(data!E404),#N/A,data!E404)</f>
        <v>#N/A</v>
      </c>
    </row>
    <row r="405" spans="1:9" ht="14.5" customHeight="1" x14ac:dyDescent="0.2">
      <c r="A405" s="2" t="s">
        <v>300</v>
      </c>
      <c r="B405" s="2" t="s">
        <v>414</v>
      </c>
      <c r="C405" s="6">
        <v>3.0950063812535187</v>
      </c>
      <c r="D405" s="1">
        <v>3.2879999999999998</v>
      </c>
      <c r="E405" s="7">
        <v>0.94130364393355193</v>
      </c>
      <c r="F405" s="34" t="s">
        <v>1477</v>
      </c>
      <c r="G405" s="1">
        <f>IF(ISBLANK(data!C405),#N/A,data!C405)</f>
        <v>5.8000000000000007</v>
      </c>
      <c r="H405" s="1" t="e">
        <f>IF(ISBLANK(data!D405),#N/A,data!D405)</f>
        <v>#N/A</v>
      </c>
      <c r="I405" s="1" t="e">
        <f>IF(ISBLANK(data!E405),#N/A,data!E405)</f>
        <v>#N/A</v>
      </c>
    </row>
    <row r="406" spans="1:9" ht="14.5" customHeight="1" x14ac:dyDescent="0.2">
      <c r="A406" s="2" t="s">
        <v>300</v>
      </c>
      <c r="B406" s="2" t="s">
        <v>415</v>
      </c>
      <c r="C406" s="6">
        <v>3.1112698372208096</v>
      </c>
      <c r="D406" s="1">
        <v>3.3176100000000002</v>
      </c>
      <c r="E406" s="7">
        <v>0.93780457534816009</v>
      </c>
      <c r="F406" s="34" t="s">
        <v>1478</v>
      </c>
      <c r="G406" s="1">
        <f>IF(ISBLANK(data!C406),#N/A,data!C406)</f>
        <v>6.4</v>
      </c>
      <c r="H406" s="1" t="e">
        <f>IF(ISBLANK(data!D406),#N/A,data!D406)</f>
        <v>#N/A</v>
      </c>
      <c r="I406" s="1" t="e">
        <f>IF(ISBLANK(data!E406),#N/A,data!E406)</f>
        <v>#N/A</v>
      </c>
    </row>
    <row r="407" spans="1:9" ht="14.5" customHeight="1" x14ac:dyDescent="0.2">
      <c r="A407" s="2" t="s">
        <v>300</v>
      </c>
      <c r="B407" s="2" t="s">
        <v>416</v>
      </c>
      <c r="C407" s="6">
        <v>3.0759852088396009</v>
      </c>
      <c r="D407" s="1">
        <v>3.3348</v>
      </c>
      <c r="E407" s="7">
        <v>0.92238971117896151</v>
      </c>
      <c r="F407" s="34" t="s">
        <v>1478</v>
      </c>
      <c r="G407" s="1">
        <f>IF(ISBLANK(data!C407),#N/A,data!C407)</f>
        <v>5.8</v>
      </c>
      <c r="H407" s="1" t="e">
        <f>IF(ISBLANK(data!D407),#N/A,data!D407)</f>
        <v>#N/A</v>
      </c>
      <c r="I407" s="1" t="e">
        <f>IF(ISBLANK(data!E407),#N/A,data!E407)</f>
        <v>#N/A</v>
      </c>
    </row>
    <row r="408" spans="1:9" ht="14.5" customHeight="1" x14ac:dyDescent="0.2">
      <c r="A408" s="2" t="s">
        <v>300</v>
      </c>
      <c r="B408" s="2" t="s">
        <v>417</v>
      </c>
      <c r="C408" s="6">
        <v>2.1354624791833738</v>
      </c>
      <c r="D408" s="1">
        <v>1.927</v>
      </c>
      <c r="E408" s="7">
        <v>1.1081798023785023</v>
      </c>
      <c r="F408" s="34" t="s">
        <v>1477</v>
      </c>
      <c r="G408" s="1" t="e">
        <f>IF(ISBLANK(data!C408),#N/A,data!C408)</f>
        <v>#N/A</v>
      </c>
      <c r="H408" s="1" t="e">
        <f>IF(ISBLANK(data!D408),#N/A,data!D408)</f>
        <v>#N/A</v>
      </c>
      <c r="I408" s="1" t="e">
        <f>IF(ISBLANK(data!E408),#N/A,data!E408)</f>
        <v>#N/A</v>
      </c>
    </row>
    <row r="409" spans="1:9" ht="14.5" customHeight="1" x14ac:dyDescent="0.2">
      <c r="A409" s="2" t="s">
        <v>300</v>
      </c>
      <c r="B409" s="2" t="s">
        <v>418</v>
      </c>
      <c r="C409" s="6">
        <v>2.8362052993392424</v>
      </c>
      <c r="D409" s="1">
        <v>3.0129999999999999</v>
      </c>
      <c r="E409" s="7">
        <v>0.94132270140698393</v>
      </c>
      <c r="F409" s="34" t="s">
        <v>1478</v>
      </c>
      <c r="G409" s="1">
        <f>IF(ISBLANK(data!C409),#N/A,data!C409)</f>
        <v>5.9799999999999995</v>
      </c>
      <c r="H409" s="1" t="e">
        <f>IF(ISBLANK(data!D409),#N/A,data!D409)</f>
        <v>#N/A</v>
      </c>
      <c r="I409" s="1" t="e">
        <f>IF(ISBLANK(data!E409),#N/A,data!E409)</f>
        <v>#N/A</v>
      </c>
    </row>
    <row r="410" spans="1:9" ht="14.5" customHeight="1" x14ac:dyDescent="0.2">
      <c r="A410" s="2" t="s">
        <v>300</v>
      </c>
      <c r="B410" s="2" t="s">
        <v>419</v>
      </c>
      <c r="C410" s="6">
        <v>2.602152954766495</v>
      </c>
      <c r="D410" s="1">
        <v>2.9390000000000001</v>
      </c>
      <c r="E410" s="7">
        <v>0.88538719114205344</v>
      </c>
      <c r="F410" s="34" t="s">
        <v>1478</v>
      </c>
      <c r="G410" s="1">
        <f>IF(ISBLANK(data!C410),#N/A,data!C410)</f>
        <v>6.67</v>
      </c>
      <c r="H410" s="1" t="e">
        <f>IF(ISBLANK(data!D410),#N/A,data!D410)</f>
        <v>#N/A</v>
      </c>
      <c r="I410" s="1" t="e">
        <f>IF(ISBLANK(data!E410),#N/A,data!E410)</f>
        <v>#N/A</v>
      </c>
    </row>
    <row r="411" spans="1:9" ht="14.5" customHeight="1" x14ac:dyDescent="0.2">
      <c r="A411" s="2" t="s">
        <v>300</v>
      </c>
      <c r="B411" s="2" t="s">
        <v>420</v>
      </c>
      <c r="C411" s="6">
        <v>2.5735858408065586</v>
      </c>
      <c r="D411" s="1">
        <v>2.7370000000000001</v>
      </c>
      <c r="E411" s="7">
        <v>0.94029442484711678</v>
      </c>
      <c r="F411" s="34" t="s">
        <v>1478</v>
      </c>
      <c r="G411" s="1">
        <f>IF(ISBLANK(data!C411),#N/A,data!C411)</f>
        <v>6.6</v>
      </c>
      <c r="H411" s="1" t="e">
        <f>IF(ISBLANK(data!D411),#N/A,data!D411)</f>
        <v>#N/A</v>
      </c>
      <c r="I411" s="1" t="e">
        <f>IF(ISBLANK(data!E411),#N/A,data!E411)</f>
        <v>#N/A</v>
      </c>
    </row>
    <row r="412" spans="1:9" ht="14.5" customHeight="1" x14ac:dyDescent="0.2">
      <c r="A412" s="2" t="s">
        <v>300</v>
      </c>
      <c r="B412" s="2" t="s">
        <v>421</v>
      </c>
      <c r="C412" s="6">
        <v>2.6494583984278752</v>
      </c>
      <c r="D412" s="1">
        <v>2.8447</v>
      </c>
      <c r="E412" s="7">
        <v>0.93136654073465575</v>
      </c>
      <c r="F412" s="34" t="s">
        <v>1478</v>
      </c>
      <c r="G412" s="1">
        <f>IF(ISBLANK(data!C412),#N/A,data!C412)</f>
        <v>6</v>
      </c>
      <c r="H412" s="1" t="e">
        <f>IF(ISBLANK(data!D412),#N/A,data!D412)</f>
        <v>#N/A</v>
      </c>
      <c r="I412" s="1" t="e">
        <f>IF(ISBLANK(data!E412),#N/A,data!E412)</f>
        <v>#N/A</v>
      </c>
    </row>
    <row r="413" spans="1:9" ht="14.5" customHeight="1" x14ac:dyDescent="0.2">
      <c r="A413" s="2" t="s">
        <v>300</v>
      </c>
      <c r="B413" s="2" t="s">
        <v>422</v>
      </c>
      <c r="C413" s="6">
        <v>2.6516504294495533</v>
      </c>
      <c r="D413" s="1">
        <v>2.8378999999999999</v>
      </c>
      <c r="E413" s="7">
        <v>0.93437063654447072</v>
      </c>
      <c r="F413" s="34" t="s">
        <v>1478</v>
      </c>
      <c r="G413" s="1">
        <f>IF(ISBLANK(data!C413),#N/A,data!C413)</f>
        <v>6.52</v>
      </c>
      <c r="H413" s="1" t="e">
        <f>IF(ISBLANK(data!D413),#N/A,data!D413)</f>
        <v>#N/A</v>
      </c>
      <c r="I413" s="1" t="e">
        <f>IF(ISBLANK(data!E413),#N/A,data!E413)</f>
        <v>#N/A</v>
      </c>
    </row>
    <row r="414" spans="1:9" ht="14.5" customHeight="1" x14ac:dyDescent="0.2">
      <c r="A414" s="2" t="s">
        <v>300</v>
      </c>
      <c r="B414" s="2" t="s">
        <v>423</v>
      </c>
      <c r="C414" s="6">
        <v>2.7011479041326116</v>
      </c>
      <c r="D414" s="1">
        <v>2.8559999999999999</v>
      </c>
      <c r="E414" s="7">
        <v>0.94578007847780521</v>
      </c>
      <c r="F414" s="34" t="s">
        <v>1478</v>
      </c>
      <c r="G414" s="1">
        <f>IF(ISBLANK(data!C414),#N/A,data!C414)</f>
        <v>5.9099999999999993</v>
      </c>
      <c r="H414" s="1" t="e">
        <f>IF(ISBLANK(data!D414),#N/A,data!D414)</f>
        <v>#N/A</v>
      </c>
      <c r="I414" s="1" t="e">
        <f>IF(ISBLANK(data!E414),#N/A,data!E414)</f>
        <v>#N/A</v>
      </c>
    </row>
    <row r="415" spans="1:9" ht="14.5" customHeight="1" x14ac:dyDescent="0.2">
      <c r="A415" s="2" t="s">
        <v>300</v>
      </c>
      <c r="B415" s="2" t="s">
        <v>424</v>
      </c>
      <c r="C415" s="6">
        <v>2.6749849532287095</v>
      </c>
      <c r="D415" s="1">
        <v>2.8378999999999999</v>
      </c>
      <c r="E415" s="7">
        <v>0.94259309814606207</v>
      </c>
      <c r="F415" s="34" t="s">
        <v>1478</v>
      </c>
      <c r="G415" s="1">
        <f>IF(ISBLANK(data!C415),#N/A,data!C415)</f>
        <v>6.38</v>
      </c>
      <c r="H415" s="1" t="e">
        <f>IF(ISBLANK(data!D415),#N/A,data!D415)</f>
        <v>#N/A</v>
      </c>
      <c r="I415" s="1" t="e">
        <f>IF(ISBLANK(data!E415),#N/A,data!E415)</f>
        <v>#N/A</v>
      </c>
    </row>
    <row r="416" spans="1:9" ht="14.5" customHeight="1" x14ac:dyDescent="0.2">
      <c r="A416" s="2" t="s">
        <v>300</v>
      </c>
      <c r="B416" s="2" t="s">
        <v>425</v>
      </c>
      <c r="C416" s="6">
        <v>2.5352606532662478</v>
      </c>
      <c r="D416" s="1">
        <v>2.8778999999999999</v>
      </c>
      <c r="E416" s="7">
        <v>0.88094119089136103</v>
      </c>
      <c r="F416" s="34" t="s">
        <v>1478</v>
      </c>
      <c r="G416" s="1">
        <f>IF(ISBLANK(data!C416),#N/A,data!C416)</f>
        <v>6.6</v>
      </c>
      <c r="H416" s="1" t="e">
        <f>IF(ISBLANK(data!D416),#N/A,data!D416)</f>
        <v>#N/A</v>
      </c>
      <c r="I416" s="1" t="e">
        <f>IF(ISBLANK(data!E416),#N/A,data!E416)</f>
        <v>#N/A</v>
      </c>
    </row>
    <row r="417" spans="1:9" ht="14.5" customHeight="1" x14ac:dyDescent="0.2">
      <c r="A417" s="2" t="s">
        <v>426</v>
      </c>
      <c r="B417" s="2" t="s">
        <v>427</v>
      </c>
      <c r="C417" s="6">
        <v>2.7669100000000002</v>
      </c>
      <c r="D417" s="1">
        <v>2.5399500000000002</v>
      </c>
      <c r="E417" s="7">
        <v>1.0893560896868049</v>
      </c>
      <c r="F417" s="34" t="s">
        <v>1307</v>
      </c>
      <c r="G417" s="1" t="e">
        <f>IF(ISBLANK(data!C417),#N/A,data!C417)</f>
        <v>#N/A</v>
      </c>
      <c r="H417" s="1" t="e">
        <f>IF(ISBLANK(data!D417),#N/A,data!D417)</f>
        <v>#N/A</v>
      </c>
      <c r="I417" s="1" t="e">
        <f>IF(ISBLANK(data!E417),#N/A,data!E417)</f>
        <v>#N/A</v>
      </c>
    </row>
    <row r="418" spans="1:9" ht="14.5" customHeight="1" x14ac:dyDescent="0.2">
      <c r="A418" s="2" t="s">
        <v>426</v>
      </c>
      <c r="B418" s="2" t="s">
        <v>428</v>
      </c>
      <c r="C418" s="6">
        <v>2.6573099999999998</v>
      </c>
      <c r="D418" s="1">
        <v>2.39236</v>
      </c>
      <c r="E418" s="7">
        <v>1.1107483823504822</v>
      </c>
      <c r="F418" s="34" t="s">
        <v>1307</v>
      </c>
      <c r="G418" s="1" t="e">
        <f>IF(ISBLANK(data!C418),#N/A,data!C418)</f>
        <v>#N/A</v>
      </c>
      <c r="H418" s="1" t="e">
        <f>IF(ISBLANK(data!D418),#N/A,data!D418)</f>
        <v>#N/A</v>
      </c>
      <c r="I418" s="1" t="e">
        <f>IF(ISBLANK(data!E418),#N/A,data!E418)</f>
        <v>#N/A</v>
      </c>
    </row>
    <row r="419" spans="1:9" ht="14.5" customHeight="1" x14ac:dyDescent="0.2">
      <c r="A419" s="2" t="s">
        <v>426</v>
      </c>
      <c r="B419" s="2" t="s">
        <v>429</v>
      </c>
      <c r="C419" s="6">
        <v>2.6573000000000002</v>
      </c>
      <c r="D419" s="1">
        <v>2.5686</v>
      </c>
      <c r="E419" s="7">
        <v>1.0345324301175738</v>
      </c>
      <c r="F419" s="34" t="s">
        <v>1477</v>
      </c>
      <c r="G419" s="1" t="e">
        <f>IF(ISBLANK(data!C419),#N/A,data!C419)</f>
        <v>#N/A</v>
      </c>
      <c r="H419" s="1" t="e">
        <f>IF(ISBLANK(data!D419),#N/A,data!D419)</f>
        <v>#N/A</v>
      </c>
      <c r="I419" s="1" t="e">
        <f>IF(ISBLANK(data!E419),#N/A,data!E419)</f>
        <v>#N/A</v>
      </c>
    </row>
    <row r="420" spans="1:9" ht="14.5" customHeight="1" x14ac:dyDescent="0.2">
      <c r="A420" s="2" t="s">
        <v>426</v>
      </c>
      <c r="B420" s="2" t="s">
        <v>430</v>
      </c>
      <c r="C420" s="6">
        <v>2.5400999999999998</v>
      </c>
      <c r="D420" s="1">
        <v>2.5038999999999998</v>
      </c>
      <c r="E420" s="7">
        <v>1.0144574463836415</v>
      </c>
      <c r="F420" s="34" t="s">
        <v>1307</v>
      </c>
      <c r="G420" s="1" t="e">
        <f>IF(ISBLANK(data!C420),#N/A,data!C420)</f>
        <v>#N/A</v>
      </c>
      <c r="H420" s="1" t="e">
        <f>IF(ISBLANK(data!D420),#N/A,data!D420)</f>
        <v>#N/A</v>
      </c>
      <c r="I420" s="1" t="e">
        <f>IF(ISBLANK(data!E420),#N/A,data!E420)</f>
        <v>#N/A</v>
      </c>
    </row>
    <row r="421" spans="1:9" ht="14.5" customHeight="1" x14ac:dyDescent="0.2">
      <c r="A421" s="2" t="s">
        <v>426</v>
      </c>
      <c r="B421" s="2" t="s">
        <v>431</v>
      </c>
      <c r="C421" s="6">
        <v>2.6475499999999998</v>
      </c>
      <c r="D421" s="1">
        <v>2.56</v>
      </c>
      <c r="E421" s="7">
        <v>1.03419921875</v>
      </c>
      <c r="F421" s="34" t="s">
        <v>1477</v>
      </c>
      <c r="G421" s="1" t="e">
        <f>IF(ISBLANK(data!C421),#N/A,data!C421)</f>
        <v>#N/A</v>
      </c>
      <c r="H421" s="1">
        <f>IF(ISBLANK(data!D421),#N/A,data!D421)</f>
        <v>10</v>
      </c>
      <c r="I421" s="1" t="e">
        <f>IF(ISBLANK(data!E421),#N/A,data!E421)</f>
        <v>#N/A</v>
      </c>
    </row>
    <row r="422" spans="1:9" ht="14.5" customHeight="1" x14ac:dyDescent="0.2">
      <c r="A422" s="2" t="s">
        <v>426</v>
      </c>
      <c r="B422" s="2" t="s">
        <v>432</v>
      </c>
      <c r="C422" s="6">
        <v>2.8008500000000001</v>
      </c>
      <c r="D422" s="1">
        <v>2.5207999999999999</v>
      </c>
      <c r="E422" s="7">
        <v>1.11109568390987</v>
      </c>
      <c r="F422" s="34" t="s">
        <v>1307</v>
      </c>
      <c r="G422" s="1" t="e">
        <f>IF(ISBLANK(data!C422),#N/A,data!C422)</f>
        <v>#N/A</v>
      </c>
      <c r="H422" s="1">
        <f>IF(ISBLANK(data!D422),#N/A,data!D422)</f>
        <v>10</v>
      </c>
      <c r="I422" s="1" t="e">
        <f>IF(ISBLANK(data!E422),#N/A,data!E422)</f>
        <v>#N/A</v>
      </c>
    </row>
    <row r="423" spans="1:9" ht="14.5" customHeight="1" x14ac:dyDescent="0.2">
      <c r="A423" s="2" t="s">
        <v>426</v>
      </c>
      <c r="B423" s="2" t="s">
        <v>433</v>
      </c>
      <c r="C423" s="6">
        <v>2.6785000000000001</v>
      </c>
      <c r="D423" s="1">
        <v>2.5649999999999999</v>
      </c>
      <c r="E423" s="7">
        <v>1.0442495126705653</v>
      </c>
      <c r="F423" s="34" t="s">
        <v>1307</v>
      </c>
      <c r="G423" s="1" t="e">
        <f>IF(ISBLANK(data!C423),#N/A,data!C423)</f>
        <v>#N/A</v>
      </c>
      <c r="H423" s="1" t="e">
        <f>IF(ISBLANK(data!D423),#N/A,data!D423)</f>
        <v>#N/A</v>
      </c>
      <c r="I423" s="1" t="e">
        <f>IF(ISBLANK(data!E423),#N/A,data!E423)</f>
        <v>#N/A</v>
      </c>
    </row>
    <row r="424" spans="1:9" ht="14.5" customHeight="1" x14ac:dyDescent="0.2">
      <c r="A424" s="2" t="s">
        <v>426</v>
      </c>
      <c r="B424" s="2" t="s">
        <v>426</v>
      </c>
      <c r="C424" s="6">
        <v>2.8298999999999999</v>
      </c>
      <c r="D424" s="1">
        <v>2.6019000000000001</v>
      </c>
      <c r="E424" s="7">
        <v>1.087628271647642</v>
      </c>
      <c r="F424" s="34" t="s">
        <v>1307</v>
      </c>
      <c r="G424" s="1" t="e">
        <f>IF(ISBLANK(data!C424),#N/A,data!C424)</f>
        <v>#N/A</v>
      </c>
      <c r="H424" s="1" t="e">
        <f>IF(ISBLANK(data!D424),#N/A,data!D424)</f>
        <v>#N/A</v>
      </c>
      <c r="I424" s="1" t="e">
        <f>IF(ISBLANK(data!E424),#N/A,data!E424)</f>
        <v>#N/A</v>
      </c>
    </row>
    <row r="425" spans="1:9" ht="14.5" customHeight="1" x14ac:dyDescent="0.2">
      <c r="A425" s="2" t="s">
        <v>426</v>
      </c>
      <c r="B425" s="2" t="s">
        <v>434</v>
      </c>
      <c r="C425" s="6">
        <v>2.8553000000000002</v>
      </c>
      <c r="D425" s="1">
        <v>2.8172999999999999</v>
      </c>
      <c r="E425" s="7">
        <v>1.0134880914350621</v>
      </c>
      <c r="F425" s="34" t="s">
        <v>1477</v>
      </c>
      <c r="G425" s="1" t="e">
        <f>IF(ISBLANK(data!C425),#N/A,data!C425)</f>
        <v>#N/A</v>
      </c>
      <c r="H425" s="1" t="e">
        <f>IF(ISBLANK(data!D425),#N/A,data!D425)</f>
        <v>#N/A</v>
      </c>
      <c r="I425" s="1" t="e">
        <f>IF(ISBLANK(data!E425),#N/A,data!E425)</f>
        <v>#N/A</v>
      </c>
    </row>
    <row r="426" spans="1:9" ht="14.5" customHeight="1" x14ac:dyDescent="0.2">
      <c r="A426" s="2" t="s">
        <v>426</v>
      </c>
      <c r="B426" s="2" t="s">
        <v>435</v>
      </c>
      <c r="C426" s="6">
        <v>2.8313000000000001</v>
      </c>
      <c r="D426" s="1">
        <v>2.77</v>
      </c>
      <c r="E426" s="7">
        <v>1.022129963898917</v>
      </c>
      <c r="F426" s="34" t="s">
        <v>1477</v>
      </c>
      <c r="G426" s="1" t="e">
        <f>IF(ISBLANK(data!C426),#N/A,data!C426)</f>
        <v>#N/A</v>
      </c>
      <c r="H426" s="1" t="e">
        <f>IF(ISBLANK(data!D426),#N/A,data!D426)</f>
        <v>#N/A</v>
      </c>
      <c r="I426" s="1" t="e">
        <f>IF(ISBLANK(data!E426),#N/A,data!E426)</f>
        <v>#N/A</v>
      </c>
    </row>
    <row r="427" spans="1:9" ht="14.5" customHeight="1" x14ac:dyDescent="0.2">
      <c r="A427" s="2" t="s">
        <v>426</v>
      </c>
      <c r="B427" s="2" t="s">
        <v>436</v>
      </c>
      <c r="C427" s="6">
        <v>2.8418999999999999</v>
      </c>
      <c r="D427" s="1">
        <v>2.8353000000000002</v>
      </c>
      <c r="E427" s="7">
        <v>1.0023277960004231</v>
      </c>
      <c r="F427" s="34" t="s">
        <v>1477</v>
      </c>
      <c r="G427" s="1" t="e">
        <f>IF(ISBLANK(data!C427),#N/A,data!C427)</f>
        <v>#N/A</v>
      </c>
      <c r="H427" s="1" t="e">
        <f>IF(ISBLANK(data!D427),#N/A,data!D427)</f>
        <v>#N/A</v>
      </c>
      <c r="I427" s="1" t="e">
        <f>IF(ISBLANK(data!E427),#N/A,data!E427)</f>
        <v>#N/A</v>
      </c>
    </row>
    <row r="428" spans="1:9" ht="14.5" customHeight="1" x14ac:dyDescent="0.2">
      <c r="A428" s="2" t="s">
        <v>426</v>
      </c>
      <c r="B428" s="2" t="s">
        <v>437</v>
      </c>
      <c r="C428" s="6">
        <v>2.8136000000000001</v>
      </c>
      <c r="D428" s="1">
        <v>2.75</v>
      </c>
      <c r="E428" s="7">
        <v>1.0231272727272727</v>
      </c>
      <c r="F428" s="34" t="s">
        <v>1477</v>
      </c>
      <c r="G428" s="1" t="e">
        <f>IF(ISBLANK(data!C428),#N/A,data!C428)</f>
        <v>#N/A</v>
      </c>
      <c r="H428" s="1" t="e">
        <f>IF(ISBLANK(data!D428),#N/A,data!D428)</f>
        <v>#N/A</v>
      </c>
      <c r="I428" s="1" t="e">
        <f>IF(ISBLANK(data!E428),#N/A,data!E428)</f>
        <v>#N/A</v>
      </c>
    </row>
    <row r="429" spans="1:9" ht="14.5" customHeight="1" x14ac:dyDescent="0.2">
      <c r="A429" s="2" t="s">
        <v>426</v>
      </c>
      <c r="B429" s="2" t="s">
        <v>438</v>
      </c>
      <c r="C429" s="6">
        <v>2.8001399999999999</v>
      </c>
      <c r="D429" s="1">
        <v>2.8065099999999998</v>
      </c>
      <c r="E429" s="7">
        <v>0.99773027710572915</v>
      </c>
      <c r="F429" s="34" t="s">
        <v>1477</v>
      </c>
      <c r="G429" s="1">
        <f>IF(ISBLANK(data!C429),#N/A,data!C429)</f>
        <v>7</v>
      </c>
      <c r="H429" s="1" t="e">
        <f>IF(ISBLANK(data!D429),#N/A,data!D429)</f>
        <v>#N/A</v>
      </c>
      <c r="I429" s="1" t="e">
        <f>IF(ISBLANK(data!E429),#N/A,data!E429)</f>
        <v>#N/A</v>
      </c>
    </row>
    <row r="430" spans="1:9" ht="14.5" customHeight="1" x14ac:dyDescent="0.2">
      <c r="A430" s="2" t="s">
        <v>426</v>
      </c>
      <c r="B430" s="2" t="s">
        <v>439</v>
      </c>
      <c r="C430" s="6">
        <v>2.786</v>
      </c>
      <c r="D430" s="1">
        <v>2.3226300000000002</v>
      </c>
      <c r="E430" s="7">
        <v>1.1995022883541502</v>
      </c>
      <c r="F430" s="34" t="s">
        <v>1477</v>
      </c>
      <c r="G430" s="1">
        <f>IF(ISBLANK(data!C430),#N/A,data!C430)</f>
        <v>7</v>
      </c>
      <c r="H430" s="1" t="e">
        <f>IF(ISBLANK(data!D430),#N/A,data!D430)</f>
        <v>#N/A</v>
      </c>
      <c r="I430" s="1" t="e">
        <f>IF(ISBLANK(data!E430),#N/A,data!E430)</f>
        <v>#N/A</v>
      </c>
    </row>
    <row r="431" spans="1:9" ht="14.5" customHeight="1" x14ac:dyDescent="0.2">
      <c r="A431" s="2" t="s">
        <v>426</v>
      </c>
      <c r="B431" s="2" t="s">
        <v>440</v>
      </c>
      <c r="C431" s="6">
        <v>2.7559999999999998</v>
      </c>
      <c r="D431" s="1">
        <v>2.7349999999999999</v>
      </c>
      <c r="E431" s="7">
        <v>1.0076782449725776</v>
      </c>
      <c r="F431" s="34" t="s">
        <v>1478</v>
      </c>
      <c r="G431" s="1">
        <f>IF(ISBLANK(data!C431),#N/A,data!C431)</f>
        <v>7</v>
      </c>
      <c r="H431" s="1" t="e">
        <f>IF(ISBLANK(data!D431),#N/A,data!D431)</f>
        <v>#N/A</v>
      </c>
      <c r="I431" s="1" t="e">
        <f>IF(ISBLANK(data!E431),#N/A,data!E431)</f>
        <v>#N/A</v>
      </c>
    </row>
    <row r="432" spans="1:9" ht="14.5" customHeight="1" x14ac:dyDescent="0.2">
      <c r="A432" s="2" t="s">
        <v>426</v>
      </c>
      <c r="B432" s="2" t="s">
        <v>441</v>
      </c>
      <c r="C432" s="6">
        <v>2.5724</v>
      </c>
      <c r="D432" s="1">
        <v>2.4367999999999999</v>
      </c>
      <c r="E432" s="7">
        <v>1.0556467498358504</v>
      </c>
      <c r="F432" s="34" t="s">
        <v>1307</v>
      </c>
      <c r="G432" s="1" t="e">
        <f>IF(ISBLANK(data!C432),#N/A,data!C432)</f>
        <v>#N/A</v>
      </c>
      <c r="H432" s="1" t="e">
        <f>IF(ISBLANK(data!D432),#N/A,data!D432)</f>
        <v>#N/A</v>
      </c>
      <c r="I432" s="1" t="e">
        <f>IF(ISBLANK(data!E432),#N/A,data!E432)</f>
        <v>#N/A</v>
      </c>
    </row>
    <row r="433" spans="1:9" ht="14.5" customHeight="1" x14ac:dyDescent="0.2">
      <c r="A433" s="2" t="s">
        <v>426</v>
      </c>
      <c r="B433" s="2" t="s">
        <v>442</v>
      </c>
      <c r="C433" s="6">
        <v>2.8043900000000002</v>
      </c>
      <c r="D433" s="1">
        <v>2.5410699999999999</v>
      </c>
      <c r="E433" s="7">
        <v>1.10362563801863</v>
      </c>
      <c r="F433" s="34" t="s">
        <v>1307</v>
      </c>
      <c r="G433" s="1" t="e">
        <f>IF(ISBLANK(data!C433),#N/A,data!C433)</f>
        <v>#N/A</v>
      </c>
      <c r="H433" s="1" t="e">
        <f>IF(ISBLANK(data!D433),#N/A,data!D433)</f>
        <v>#N/A</v>
      </c>
      <c r="I433" s="1" t="e">
        <f>IF(ISBLANK(data!E433),#N/A,data!E433)</f>
        <v>#N/A</v>
      </c>
    </row>
    <row r="434" spans="1:9" ht="14.5" customHeight="1" x14ac:dyDescent="0.2">
      <c r="A434" s="2" t="s">
        <v>426</v>
      </c>
      <c r="B434" s="2" t="s">
        <v>443</v>
      </c>
      <c r="C434" s="6">
        <v>3.0689799999999998</v>
      </c>
      <c r="D434" s="1">
        <v>3.0819999999999999</v>
      </c>
      <c r="E434" s="7">
        <v>0.99577547047371839</v>
      </c>
      <c r="F434" s="34" t="s">
        <v>1477</v>
      </c>
      <c r="G434" s="1" t="e">
        <f>IF(ISBLANK(data!C434),#N/A,data!C434)</f>
        <v>#N/A</v>
      </c>
      <c r="H434" s="1" t="e">
        <f>IF(ISBLANK(data!D434),#N/A,data!D434)</f>
        <v>#N/A</v>
      </c>
      <c r="I434" s="1" t="e">
        <f>IF(ISBLANK(data!E434),#N/A,data!E434)</f>
        <v>#N/A</v>
      </c>
    </row>
    <row r="435" spans="1:9" ht="14.5" customHeight="1" x14ac:dyDescent="0.2">
      <c r="A435" s="2" t="s">
        <v>426</v>
      </c>
      <c r="B435" s="2" t="s">
        <v>444</v>
      </c>
      <c r="C435" s="6">
        <v>2.8262999999999998</v>
      </c>
      <c r="D435" s="1">
        <v>2.74</v>
      </c>
      <c r="E435" s="7">
        <v>1.0314963503649635</v>
      </c>
      <c r="F435" s="34" t="s">
        <v>1307</v>
      </c>
      <c r="G435" s="1" t="e">
        <f>IF(ISBLANK(data!C435),#N/A,data!C435)</f>
        <v>#N/A</v>
      </c>
      <c r="H435" s="1" t="e">
        <f>IF(ISBLANK(data!D435),#N/A,data!D435)</f>
        <v>#N/A</v>
      </c>
      <c r="I435" s="1" t="e">
        <f>IF(ISBLANK(data!E435),#N/A,data!E435)</f>
        <v>#N/A</v>
      </c>
    </row>
    <row r="436" spans="1:9" ht="14.5" customHeight="1" x14ac:dyDescent="0.2">
      <c r="A436" s="2" t="s">
        <v>426</v>
      </c>
      <c r="B436" s="2" t="s">
        <v>445</v>
      </c>
      <c r="C436" s="6">
        <v>3.8071000000000002</v>
      </c>
      <c r="D436" s="1">
        <v>3.2121</v>
      </c>
      <c r="E436" s="7">
        <v>1.185237072320289</v>
      </c>
      <c r="F436" s="34" t="s">
        <v>1477</v>
      </c>
      <c r="G436" s="1">
        <f>IF(ISBLANK(data!C436),#N/A,data!C436)</f>
        <v>0</v>
      </c>
      <c r="H436" s="1" t="e">
        <f>IF(ISBLANK(data!D436),#N/A,data!D436)</f>
        <v>#N/A</v>
      </c>
      <c r="I436" s="1" t="e">
        <f>IF(ISBLANK(data!E436),#N/A,data!E436)</f>
        <v>#N/A</v>
      </c>
    </row>
    <row r="437" spans="1:9" ht="14.5" customHeight="1" x14ac:dyDescent="0.2">
      <c r="A437" s="2" t="s">
        <v>426</v>
      </c>
      <c r="B437" s="2" t="s">
        <v>446</v>
      </c>
      <c r="C437" s="6">
        <v>2.8298000000000001</v>
      </c>
      <c r="D437" s="1">
        <v>2.3761000000000001</v>
      </c>
      <c r="E437" s="7">
        <v>1.190943142123648</v>
      </c>
      <c r="F437" s="34" t="s">
        <v>1307</v>
      </c>
      <c r="G437" s="1">
        <f>IF(ISBLANK(data!C437),#N/A,data!C437)</f>
        <v>0</v>
      </c>
      <c r="H437" s="1" t="e">
        <f>IF(ISBLANK(data!D437),#N/A,data!D437)</f>
        <v>#N/A</v>
      </c>
      <c r="I437" s="1" t="e">
        <f>IF(ISBLANK(data!E437),#N/A,data!E437)</f>
        <v>#N/A</v>
      </c>
    </row>
    <row r="438" spans="1:9" ht="14.5" customHeight="1" x14ac:dyDescent="0.2">
      <c r="A438" s="2" t="s">
        <v>426</v>
      </c>
      <c r="B438" s="2" t="s">
        <v>447</v>
      </c>
      <c r="C438" s="6">
        <v>2.6509399999999999</v>
      </c>
      <c r="D438" s="1">
        <v>2.327</v>
      </c>
      <c r="E438" s="7">
        <v>1.139209282337774</v>
      </c>
      <c r="F438" s="34" t="s">
        <v>1307</v>
      </c>
      <c r="G438" s="1">
        <f>IF(ISBLANK(data!C438),#N/A,data!C438)</f>
        <v>0</v>
      </c>
      <c r="H438" s="1" t="e">
        <f>IF(ISBLANK(data!D438),#N/A,data!D438)</f>
        <v>#N/A</v>
      </c>
      <c r="I438" s="1" t="e">
        <f>IF(ISBLANK(data!E438),#N/A,data!E438)</f>
        <v>#N/A</v>
      </c>
    </row>
    <row r="439" spans="1:9" ht="14.5" customHeight="1" x14ac:dyDescent="0.2">
      <c r="A439" s="2" t="s">
        <v>426</v>
      </c>
      <c r="B439" s="2" t="s">
        <v>448</v>
      </c>
      <c r="C439" s="6">
        <v>2.5576099999999999</v>
      </c>
      <c r="D439" s="1">
        <v>2.2395800000000001</v>
      </c>
      <c r="E439" s="7">
        <v>1.1420043043784995</v>
      </c>
      <c r="F439" s="34" t="s">
        <v>1307</v>
      </c>
      <c r="G439" s="1">
        <f>IF(ISBLANK(data!C439),#N/A,data!C439)</f>
        <v>0</v>
      </c>
      <c r="H439" s="1" t="e">
        <f>IF(ISBLANK(data!D439),#N/A,data!D439)</f>
        <v>#N/A</v>
      </c>
      <c r="I439" s="1" t="e">
        <f>IF(ISBLANK(data!E439),#N/A,data!E439)</f>
        <v>#N/A</v>
      </c>
    </row>
    <row r="440" spans="1:9" ht="14.5" customHeight="1" x14ac:dyDescent="0.2">
      <c r="A440" s="2" t="s">
        <v>426</v>
      </c>
      <c r="B440" s="2" t="s">
        <v>449</v>
      </c>
      <c r="C440" s="6">
        <v>2.8228</v>
      </c>
      <c r="D440" s="1">
        <v>2.82</v>
      </c>
      <c r="E440" s="7">
        <v>1.0009929078014186</v>
      </c>
      <c r="F440" s="34" t="s">
        <v>1307</v>
      </c>
      <c r="G440" s="1" t="e">
        <f>IF(ISBLANK(data!C440),#N/A,data!C440)</f>
        <v>#N/A</v>
      </c>
      <c r="H440" s="1" t="e">
        <f>IF(ISBLANK(data!D440),#N/A,data!D440)</f>
        <v>#N/A</v>
      </c>
      <c r="I440" s="1" t="e">
        <f>IF(ISBLANK(data!E440),#N/A,data!E440)</f>
        <v>#N/A</v>
      </c>
    </row>
    <row r="441" spans="1:9" ht="14.5" customHeight="1" x14ac:dyDescent="0.2">
      <c r="A441" s="2" t="s">
        <v>426</v>
      </c>
      <c r="B441" s="2" t="s">
        <v>450</v>
      </c>
      <c r="C441" s="6">
        <v>2.81</v>
      </c>
      <c r="D441" s="1">
        <v>2.78</v>
      </c>
      <c r="E441" s="7">
        <v>1.010791366906475</v>
      </c>
      <c r="F441" s="34" t="s">
        <v>1307</v>
      </c>
      <c r="G441" s="1" t="e">
        <f>IF(ISBLANK(data!C441),#N/A,data!C441)</f>
        <v>#N/A</v>
      </c>
      <c r="H441" s="1" t="e">
        <f>IF(ISBLANK(data!D441),#N/A,data!D441)</f>
        <v>#N/A</v>
      </c>
      <c r="I441" s="1" t="e">
        <f>IF(ISBLANK(data!E441),#N/A,data!E441)</f>
        <v>#N/A</v>
      </c>
    </row>
    <row r="442" spans="1:9" ht="14.5" customHeight="1" x14ac:dyDescent="0.2">
      <c r="A442" s="2" t="s">
        <v>426</v>
      </c>
      <c r="B442" s="2" t="s">
        <v>451</v>
      </c>
      <c r="C442" s="6">
        <v>3.1265399999999999</v>
      </c>
      <c r="D442" s="1">
        <v>2.9106999999999998</v>
      </c>
      <c r="E442" s="7">
        <v>1.0741539835778335</v>
      </c>
      <c r="F442" s="34" t="s">
        <v>1307</v>
      </c>
      <c r="G442" s="1" t="e">
        <f>IF(ISBLANK(data!C442),#N/A,data!C442)</f>
        <v>#N/A</v>
      </c>
      <c r="H442" s="1">
        <f>IF(ISBLANK(data!D442),#N/A,data!D442)</f>
        <v>10</v>
      </c>
      <c r="I442" s="1" t="e">
        <f>IF(ISBLANK(data!E442),#N/A,data!E442)</f>
        <v>#N/A</v>
      </c>
    </row>
    <row r="443" spans="1:9" ht="14.5" customHeight="1" x14ac:dyDescent="0.2">
      <c r="A443" s="2" t="s">
        <v>426</v>
      </c>
      <c r="B443" s="2" t="s">
        <v>452</v>
      </c>
      <c r="C443" s="6">
        <v>2.7549000000000001</v>
      </c>
      <c r="D443" s="1">
        <v>2.4054000000000002</v>
      </c>
      <c r="E443" s="7">
        <v>1.1452980793215266</v>
      </c>
      <c r="F443" s="34" t="s">
        <v>1307</v>
      </c>
      <c r="G443" s="1" t="e">
        <f>IF(ISBLANK(data!C443),#N/A,data!C443)</f>
        <v>#N/A</v>
      </c>
      <c r="H443" s="1" t="e">
        <f>IF(ISBLANK(data!D443),#N/A,data!D443)</f>
        <v>#N/A</v>
      </c>
      <c r="I443" s="1" t="e">
        <f>IF(ISBLANK(data!E443),#N/A,data!E443)</f>
        <v>#N/A</v>
      </c>
    </row>
    <row r="444" spans="1:9" ht="14.5" customHeight="1" x14ac:dyDescent="0.2">
      <c r="A444" s="2" t="s">
        <v>426</v>
      </c>
      <c r="B444" s="2" t="s">
        <v>453</v>
      </c>
      <c r="C444" s="6">
        <v>2.8071999999999999</v>
      </c>
      <c r="D444" s="1">
        <v>2.5665</v>
      </c>
      <c r="E444" s="7">
        <v>1.0937853107344633</v>
      </c>
      <c r="F444" s="34" t="s">
        <v>1307</v>
      </c>
      <c r="G444" s="1" t="e">
        <f>IF(ISBLANK(data!C444),#N/A,data!C444)</f>
        <v>#N/A</v>
      </c>
      <c r="H444" s="1" t="e">
        <f>IF(ISBLANK(data!D444),#N/A,data!D444)</f>
        <v>#N/A</v>
      </c>
      <c r="I444" s="1" t="e">
        <f>IF(ISBLANK(data!E444),#N/A,data!E444)</f>
        <v>#N/A</v>
      </c>
    </row>
    <row r="445" spans="1:9" ht="14.5" customHeight="1" x14ac:dyDescent="0.2">
      <c r="A445" s="2" t="s">
        <v>426</v>
      </c>
      <c r="B445" s="2" t="s">
        <v>454</v>
      </c>
      <c r="C445" s="6">
        <v>2.8475000000000001</v>
      </c>
      <c r="D445" s="1">
        <v>2.81</v>
      </c>
      <c r="E445" s="7">
        <v>1.0133451957295374</v>
      </c>
      <c r="F445" s="34" t="s">
        <v>1307</v>
      </c>
      <c r="G445" s="1" t="e">
        <f>IF(ISBLANK(data!C445),#N/A,data!C445)</f>
        <v>#N/A</v>
      </c>
      <c r="H445" s="1" t="e">
        <f>IF(ISBLANK(data!D445),#N/A,data!D445)</f>
        <v>#N/A</v>
      </c>
      <c r="I445" s="1" t="e">
        <f>IF(ISBLANK(data!E445),#N/A,data!E445)</f>
        <v>#N/A</v>
      </c>
    </row>
    <row r="446" spans="1:9" ht="14.5" customHeight="1" x14ac:dyDescent="0.2">
      <c r="A446" s="2" t="s">
        <v>426</v>
      </c>
      <c r="B446" s="2" t="s">
        <v>455</v>
      </c>
      <c r="C446" s="6">
        <v>2.6873</v>
      </c>
      <c r="D446" s="1">
        <v>2.5291999999999999</v>
      </c>
      <c r="E446" s="7">
        <v>1.0625098845484739</v>
      </c>
      <c r="F446" s="34" t="s">
        <v>1307</v>
      </c>
      <c r="G446" s="1" t="e">
        <f>IF(ISBLANK(data!C446),#N/A,data!C446)</f>
        <v>#N/A</v>
      </c>
      <c r="H446" s="1">
        <f>IF(ISBLANK(data!D446),#N/A,data!D446)</f>
        <v>10</v>
      </c>
      <c r="I446" s="1" t="e">
        <f>IF(ISBLANK(data!E446),#N/A,data!E446)</f>
        <v>#N/A</v>
      </c>
    </row>
    <row r="447" spans="1:9" ht="14.5" customHeight="1" x14ac:dyDescent="0.2">
      <c r="A447" s="2" t="s">
        <v>426</v>
      </c>
      <c r="B447" s="2" t="s">
        <v>456</v>
      </c>
      <c r="C447" s="6">
        <v>2.6467000000000001</v>
      </c>
      <c r="D447" s="1">
        <v>2.4265699999999999</v>
      </c>
      <c r="E447" s="7">
        <v>1.0907165257956706</v>
      </c>
      <c r="F447" s="34" t="s">
        <v>1307</v>
      </c>
      <c r="G447" s="1" t="e">
        <f>IF(ISBLANK(data!C447),#N/A,data!C447)</f>
        <v>#N/A</v>
      </c>
      <c r="H447" s="1" t="e">
        <f>IF(ISBLANK(data!D447),#N/A,data!D447)</f>
        <v>#N/A</v>
      </c>
      <c r="I447" s="1" t="e">
        <f>IF(ISBLANK(data!E447),#N/A,data!E447)</f>
        <v>#N/A</v>
      </c>
    </row>
    <row r="448" spans="1:9" ht="14.5" customHeight="1" x14ac:dyDescent="0.2">
      <c r="A448" s="2" t="s">
        <v>426</v>
      </c>
      <c r="B448" s="2" t="s">
        <v>457</v>
      </c>
      <c r="C448" s="6">
        <v>2.6320000000000001</v>
      </c>
      <c r="D448" s="1">
        <v>2.5682</v>
      </c>
      <c r="E448" s="7">
        <v>1.0248423020014017</v>
      </c>
      <c r="F448" s="34" t="s">
        <v>1307</v>
      </c>
      <c r="G448" s="1" t="e">
        <f>IF(ISBLANK(data!C448),#N/A,data!C448)</f>
        <v>#N/A</v>
      </c>
      <c r="H448" s="1" t="e">
        <f>IF(ISBLANK(data!D448),#N/A,data!D448)</f>
        <v>#N/A</v>
      </c>
      <c r="I448" s="1" t="e">
        <f>IF(ISBLANK(data!E448),#N/A,data!E448)</f>
        <v>#N/A</v>
      </c>
    </row>
    <row r="449" spans="1:9" ht="14.5" customHeight="1" x14ac:dyDescent="0.2">
      <c r="A449" s="2" t="s">
        <v>426</v>
      </c>
      <c r="B449" s="2" t="s">
        <v>458</v>
      </c>
      <c r="C449" s="6">
        <v>2.6751</v>
      </c>
      <c r="D449" s="1">
        <v>2.5133999999999999</v>
      </c>
      <c r="E449" s="7">
        <v>1.0643351635235141</v>
      </c>
      <c r="F449" s="34" t="s">
        <v>1307</v>
      </c>
      <c r="G449" s="1" t="e">
        <f>IF(ISBLANK(data!C449),#N/A,data!C449)</f>
        <v>#N/A</v>
      </c>
      <c r="H449" s="1" t="e">
        <f>IF(ISBLANK(data!D449),#N/A,data!D449)</f>
        <v>#N/A</v>
      </c>
      <c r="I449" s="1" t="e">
        <f>IF(ISBLANK(data!E449),#N/A,data!E449)</f>
        <v>#N/A</v>
      </c>
    </row>
    <row r="450" spans="1:9" ht="14.5" customHeight="1" x14ac:dyDescent="0.2">
      <c r="A450" s="2" t="s">
        <v>426</v>
      </c>
      <c r="B450" s="2" t="s">
        <v>459</v>
      </c>
      <c r="C450" s="6">
        <v>2.8860999999999999</v>
      </c>
      <c r="D450" s="1">
        <v>2.7467999999999999</v>
      </c>
      <c r="E450" s="7">
        <v>1.0507135575942916</v>
      </c>
      <c r="F450" s="34" t="s">
        <v>1307</v>
      </c>
      <c r="G450" s="1" t="e">
        <f>IF(ISBLANK(data!C450),#N/A,data!C450)</f>
        <v>#N/A</v>
      </c>
      <c r="H450" s="1" t="e">
        <f>IF(ISBLANK(data!D450),#N/A,data!D450)</f>
        <v>#N/A</v>
      </c>
      <c r="I450" s="1" t="e">
        <f>IF(ISBLANK(data!E450),#N/A,data!E450)</f>
        <v>#N/A</v>
      </c>
    </row>
    <row r="451" spans="1:9" ht="14.5" customHeight="1" x14ac:dyDescent="0.2">
      <c r="A451" s="2" t="s">
        <v>426</v>
      </c>
      <c r="B451" s="2" t="s">
        <v>460</v>
      </c>
      <c r="C451" s="6">
        <v>3.2901699999999998</v>
      </c>
      <c r="D451" s="1">
        <v>2.8895</v>
      </c>
      <c r="E451" s="7">
        <v>1.1386641287419967</v>
      </c>
      <c r="F451" s="34" t="s">
        <v>1307</v>
      </c>
      <c r="G451" s="1">
        <f>IF(ISBLANK(data!C451),#N/A,data!C451)</f>
        <v>0</v>
      </c>
      <c r="H451" s="1" t="e">
        <f>IF(ISBLANK(data!D451),#N/A,data!D451)</f>
        <v>#N/A</v>
      </c>
      <c r="I451" s="1" t="e">
        <f>IF(ISBLANK(data!E451),#N/A,data!E451)</f>
        <v>#N/A</v>
      </c>
    </row>
    <row r="452" spans="1:9" ht="14.5" customHeight="1" x14ac:dyDescent="0.2">
      <c r="A452" s="2" t="s">
        <v>426</v>
      </c>
      <c r="B452" s="2" t="s">
        <v>461</v>
      </c>
      <c r="C452" s="6">
        <v>3.0460699999999998</v>
      </c>
      <c r="D452" s="1">
        <v>3.0762999999999998</v>
      </c>
      <c r="E452" s="7">
        <v>0.99017326008516726</v>
      </c>
      <c r="F452" s="34" t="s">
        <v>1477</v>
      </c>
      <c r="G452" s="1" t="e">
        <f>IF(ISBLANK(data!C452),#N/A,data!C452)</f>
        <v>#N/A</v>
      </c>
      <c r="H452" s="1" t="e">
        <f>IF(ISBLANK(data!D452),#N/A,data!D452)</f>
        <v>#N/A</v>
      </c>
      <c r="I452" s="1" t="e">
        <f>IF(ISBLANK(data!E452),#N/A,data!E452)</f>
        <v>#N/A</v>
      </c>
    </row>
    <row r="453" spans="1:9" ht="14.5" customHeight="1" x14ac:dyDescent="0.2">
      <c r="A453" s="2" t="s">
        <v>426</v>
      </c>
      <c r="B453" s="2" t="s">
        <v>462</v>
      </c>
      <c r="C453" s="6">
        <v>2.9775999999999998</v>
      </c>
      <c r="D453" s="1">
        <v>3.0394999999999999</v>
      </c>
      <c r="E453" s="7">
        <v>0.97963480835663763</v>
      </c>
      <c r="F453" s="34" t="s">
        <v>1307</v>
      </c>
      <c r="G453" s="1" t="e">
        <f>IF(ISBLANK(data!C453),#N/A,data!C453)</f>
        <v>#N/A</v>
      </c>
      <c r="H453" s="1" t="e">
        <f>IF(ISBLANK(data!D453),#N/A,data!D453)</f>
        <v>#N/A</v>
      </c>
      <c r="I453" s="1" t="e">
        <f>IF(ISBLANK(data!E453),#N/A,data!E453)</f>
        <v>#N/A</v>
      </c>
    </row>
    <row r="454" spans="1:9" ht="14.5" customHeight="1" x14ac:dyDescent="0.2">
      <c r="A454" s="2" t="s">
        <v>426</v>
      </c>
      <c r="B454" s="2" t="s">
        <v>463</v>
      </c>
      <c r="C454" s="6">
        <v>3.0493999999999999</v>
      </c>
      <c r="D454" s="1">
        <v>3.2170000000000001</v>
      </c>
      <c r="E454" s="7">
        <v>0.94790177183711521</v>
      </c>
      <c r="F454" s="34" t="s">
        <v>1477</v>
      </c>
      <c r="G454" s="1" t="e">
        <f>IF(ISBLANK(data!C454),#N/A,data!C454)</f>
        <v>#N/A</v>
      </c>
      <c r="H454" s="1" t="e">
        <f>IF(ISBLANK(data!D454),#N/A,data!D454)</f>
        <v>#N/A</v>
      </c>
      <c r="I454" s="1" t="e">
        <f>IF(ISBLANK(data!E454),#N/A,data!E454)</f>
        <v>#N/A</v>
      </c>
    </row>
    <row r="455" spans="1:9" ht="14.5" customHeight="1" x14ac:dyDescent="0.2">
      <c r="A455" s="2" t="s">
        <v>426</v>
      </c>
      <c r="B455" s="2" t="s">
        <v>464</v>
      </c>
      <c r="C455" s="6">
        <v>2.8262999999999998</v>
      </c>
      <c r="D455" s="1">
        <v>2.8281999999999998</v>
      </c>
      <c r="E455" s="7">
        <v>0.99932819461141364</v>
      </c>
      <c r="F455" s="34" t="s">
        <v>1307</v>
      </c>
      <c r="G455" s="1" t="e">
        <f>IF(ISBLANK(data!C455),#N/A,data!C455)</f>
        <v>#N/A</v>
      </c>
      <c r="H455" s="1" t="e">
        <f>IF(ISBLANK(data!D455),#N/A,data!D455)</f>
        <v>#N/A</v>
      </c>
      <c r="I455" s="1" t="e">
        <f>IF(ISBLANK(data!E455),#N/A,data!E455)</f>
        <v>#N/A</v>
      </c>
    </row>
    <row r="456" spans="1:9" ht="14.5" customHeight="1" x14ac:dyDescent="0.2">
      <c r="A456" s="2" t="s">
        <v>426</v>
      </c>
      <c r="B456" s="2" t="s">
        <v>465</v>
      </c>
      <c r="C456" s="6">
        <v>2.8553000000000002</v>
      </c>
      <c r="D456" s="1">
        <v>2.8391999999999999</v>
      </c>
      <c r="E456" s="7">
        <v>1.0056706114398424</v>
      </c>
      <c r="F456" s="34" t="s">
        <v>1307</v>
      </c>
      <c r="G456" s="1" t="e">
        <f>IF(ISBLANK(data!C456),#N/A,data!C456)</f>
        <v>#N/A</v>
      </c>
      <c r="H456" s="1" t="e">
        <f>IF(ISBLANK(data!D456),#N/A,data!D456)</f>
        <v>#N/A</v>
      </c>
      <c r="I456" s="1" t="e">
        <f>IF(ISBLANK(data!E456),#N/A,data!E456)</f>
        <v>#N/A</v>
      </c>
    </row>
    <row r="457" spans="1:9" ht="14.5" customHeight="1" x14ac:dyDescent="0.2">
      <c r="A457" s="2" t="s">
        <v>426</v>
      </c>
      <c r="B457" s="2" t="s">
        <v>466</v>
      </c>
      <c r="C457" s="6">
        <v>2.569626042831914</v>
      </c>
      <c r="D457" s="1">
        <v>2.4113000000000002</v>
      </c>
      <c r="E457" s="7">
        <v>1.0656600351809868</v>
      </c>
      <c r="F457" s="34" t="s">
        <v>1477</v>
      </c>
      <c r="G457" s="1" t="e">
        <f>IF(ISBLANK(data!C457),#N/A,data!C457)</f>
        <v>#N/A</v>
      </c>
      <c r="H457" s="1" t="e">
        <f>IF(ISBLANK(data!D457),#N/A,data!D457)</f>
        <v>#N/A</v>
      </c>
      <c r="I457" s="1" t="e">
        <f>IF(ISBLANK(data!E457),#N/A,data!E457)</f>
        <v>#N/A</v>
      </c>
    </row>
    <row r="458" spans="1:9" ht="14.5" customHeight="1" x14ac:dyDescent="0.2">
      <c r="A458" s="2" t="s">
        <v>426</v>
      </c>
      <c r="B458" s="2" t="s">
        <v>467</v>
      </c>
      <c r="C458" s="6">
        <v>2.8906525214906065</v>
      </c>
      <c r="D458" s="1">
        <v>2.4161800000000002</v>
      </c>
      <c r="E458" s="7">
        <v>1.1963730026283663</v>
      </c>
      <c r="F458" s="34" t="s">
        <v>1477</v>
      </c>
      <c r="G458" s="1" t="e">
        <f>IF(ISBLANK(data!C458),#N/A,data!C458)</f>
        <v>#N/A</v>
      </c>
      <c r="H458" s="1" t="e">
        <f>IF(ISBLANK(data!D458),#N/A,data!D458)</f>
        <v>#N/A</v>
      </c>
      <c r="I458" s="1" t="e">
        <f>IF(ISBLANK(data!E458),#N/A,data!E458)</f>
        <v>#N/A</v>
      </c>
    </row>
    <row r="459" spans="1:9" ht="14.5" customHeight="1" x14ac:dyDescent="0.2">
      <c r="A459" s="2" t="s">
        <v>426</v>
      </c>
      <c r="B459" s="2" t="s">
        <v>468</v>
      </c>
      <c r="C459" s="6">
        <v>2.8871169875846738</v>
      </c>
      <c r="D459" s="1">
        <v>2.6755100000000001</v>
      </c>
      <c r="E459" s="7">
        <v>1.0790903370141296</v>
      </c>
      <c r="F459" s="34" t="s">
        <v>1477</v>
      </c>
      <c r="G459" s="1" t="e">
        <f>IF(ISBLANK(data!C459),#N/A,data!C459)</f>
        <v>#N/A</v>
      </c>
      <c r="H459" s="1" t="e">
        <f>IF(ISBLANK(data!D459),#N/A,data!D459)</f>
        <v>#N/A</v>
      </c>
      <c r="I459" s="1" t="e">
        <f>IF(ISBLANK(data!E459),#N/A,data!E459)</f>
        <v>#N/A</v>
      </c>
    </row>
    <row r="460" spans="1:9" ht="14.5" customHeight="1" x14ac:dyDescent="0.2">
      <c r="A460" s="2" t="s">
        <v>426</v>
      </c>
      <c r="B460" s="2" t="s">
        <v>469</v>
      </c>
      <c r="C460" s="6">
        <v>2.8814601333351817</v>
      </c>
      <c r="D460" s="1">
        <v>2.7329300000000001</v>
      </c>
      <c r="E460" s="7">
        <v>1.0543483123735997</v>
      </c>
      <c r="F460" s="34" t="s">
        <v>1477</v>
      </c>
      <c r="G460" s="1" t="e">
        <f>IF(ISBLANK(data!C460),#N/A,data!C460)</f>
        <v>#N/A</v>
      </c>
      <c r="H460" s="1" t="e">
        <f>IF(ISBLANK(data!D460),#N/A,data!D460)</f>
        <v>#N/A</v>
      </c>
      <c r="I460" s="1" t="e">
        <f>IF(ISBLANK(data!E460),#N/A,data!E460)</f>
        <v>#N/A</v>
      </c>
    </row>
    <row r="461" spans="1:9" ht="14.5" customHeight="1" x14ac:dyDescent="0.2">
      <c r="A461" s="2" t="s">
        <v>426</v>
      </c>
      <c r="B461" s="2" t="s">
        <v>470</v>
      </c>
      <c r="C461" s="6">
        <v>2.5724544699566598</v>
      </c>
      <c r="D461" s="1">
        <v>2.4430000000000001</v>
      </c>
      <c r="E461" s="7">
        <v>1.0529899590489806</v>
      </c>
      <c r="F461" s="34" t="s">
        <v>1477</v>
      </c>
      <c r="G461" s="1" t="e">
        <f>IF(ISBLANK(data!C461),#N/A,data!C461)</f>
        <v>#N/A</v>
      </c>
      <c r="H461" s="1" t="e">
        <f>IF(ISBLANK(data!D461),#N/A,data!D461)</f>
        <v>#N/A</v>
      </c>
      <c r="I461" s="1" t="e">
        <f>IF(ISBLANK(data!E461),#N/A,data!E461)</f>
        <v>#N/A</v>
      </c>
    </row>
    <row r="462" spans="1:9" ht="14.5" customHeight="1" x14ac:dyDescent="0.2">
      <c r="A462" s="2" t="s">
        <v>426</v>
      </c>
      <c r="B462" s="2" t="s">
        <v>471</v>
      </c>
      <c r="C462" s="6">
        <v>2.5469986258339441</v>
      </c>
      <c r="D462" s="1">
        <v>2.4773000000000001</v>
      </c>
      <c r="E462" s="7">
        <v>1.0281349153650927</v>
      </c>
      <c r="F462" s="34" t="s">
        <v>1477</v>
      </c>
      <c r="G462" s="1" t="e">
        <f>IF(ISBLANK(data!C462),#N/A,data!C462)</f>
        <v>#N/A</v>
      </c>
      <c r="H462" s="1" t="e">
        <f>IF(ISBLANK(data!D462),#N/A,data!D462)</f>
        <v>#N/A</v>
      </c>
      <c r="I462" s="1" t="e">
        <f>IF(ISBLANK(data!E462),#N/A,data!E462)</f>
        <v>#N/A</v>
      </c>
    </row>
    <row r="463" spans="1:9" ht="14.5" customHeight="1" x14ac:dyDescent="0.2">
      <c r="A463" s="2" t="s">
        <v>426</v>
      </c>
      <c r="B463" s="2" t="s">
        <v>472</v>
      </c>
      <c r="C463" s="6">
        <v>2.6360940802634496</v>
      </c>
      <c r="D463" s="1">
        <v>2.4516200000000001</v>
      </c>
      <c r="E463" s="7">
        <v>1.0752457886064926</v>
      </c>
      <c r="F463" s="34" t="s">
        <v>1477</v>
      </c>
      <c r="G463" s="1" t="e">
        <f>IF(ISBLANK(data!C463),#N/A,data!C463)</f>
        <v>#N/A</v>
      </c>
      <c r="H463" s="1" t="e">
        <f>IF(ISBLANK(data!D463),#N/A,data!D463)</f>
        <v>#N/A</v>
      </c>
      <c r="I463" s="1" t="e">
        <f>IF(ISBLANK(data!E463),#N/A,data!E463)</f>
        <v>#N/A</v>
      </c>
    </row>
    <row r="464" spans="1:9" ht="14.5" customHeight="1" x14ac:dyDescent="0.2">
      <c r="A464" s="2" t="s">
        <v>426</v>
      </c>
      <c r="B464" s="2" t="s">
        <v>473</v>
      </c>
      <c r="C464" s="6">
        <v>2.8644895705867044</v>
      </c>
      <c r="D464" s="1">
        <v>2.89</v>
      </c>
      <c r="E464" s="7">
        <v>0.99117286179470732</v>
      </c>
      <c r="F464" s="34" t="s">
        <v>1477</v>
      </c>
      <c r="G464" s="1" t="e">
        <f>IF(ISBLANK(data!C464),#N/A,data!C464)</f>
        <v>#N/A</v>
      </c>
      <c r="H464" s="1" t="e">
        <f>IF(ISBLANK(data!D464),#N/A,data!D464)</f>
        <v>#N/A</v>
      </c>
      <c r="I464" s="1" t="e">
        <f>IF(ISBLANK(data!E464),#N/A,data!E464)</f>
        <v>#N/A</v>
      </c>
    </row>
    <row r="465" spans="1:9" ht="14.5" customHeight="1" x14ac:dyDescent="0.2">
      <c r="A465" s="2" t="s">
        <v>426</v>
      </c>
      <c r="B465" s="2" t="s">
        <v>474</v>
      </c>
      <c r="C465" s="6">
        <v>2.8701464248361965</v>
      </c>
      <c r="D465" s="1">
        <v>2.95</v>
      </c>
      <c r="E465" s="7">
        <v>0.97293099146989703</v>
      </c>
      <c r="F465" s="34" t="s">
        <v>1477</v>
      </c>
      <c r="G465" s="1" t="e">
        <f>IF(ISBLANK(data!C465),#N/A,data!C465)</f>
        <v>#N/A</v>
      </c>
      <c r="H465" s="1" t="e">
        <f>IF(ISBLANK(data!D465),#N/A,data!D465)</f>
        <v>#N/A</v>
      </c>
      <c r="I465" s="1" t="e">
        <f>IF(ISBLANK(data!E465),#N/A,data!E465)</f>
        <v>#N/A</v>
      </c>
    </row>
    <row r="466" spans="1:9" ht="14.5" customHeight="1" x14ac:dyDescent="0.2">
      <c r="A466" s="2" t="s">
        <v>426</v>
      </c>
      <c r="B466" s="2" t="s">
        <v>475</v>
      </c>
      <c r="C466" s="6">
        <v>2.8701464248361965</v>
      </c>
      <c r="D466" s="1">
        <v>2.92</v>
      </c>
      <c r="E466" s="7">
        <v>0.98292685782061529</v>
      </c>
      <c r="F466" s="34" t="s">
        <v>1477</v>
      </c>
      <c r="G466" s="1" t="e">
        <f>IF(ISBLANK(data!C466),#N/A,data!C466)</f>
        <v>#N/A</v>
      </c>
      <c r="H466" s="1" t="e">
        <f>IF(ISBLANK(data!D466),#N/A,data!D466)</f>
        <v>#N/A</v>
      </c>
      <c r="I466" s="1" t="e">
        <f>IF(ISBLANK(data!E466),#N/A,data!E466)</f>
        <v>#N/A</v>
      </c>
    </row>
    <row r="467" spans="1:9" ht="14.5" customHeight="1" x14ac:dyDescent="0.2">
      <c r="A467" s="2" t="s">
        <v>426</v>
      </c>
      <c r="B467" s="2" t="s">
        <v>476</v>
      </c>
      <c r="C467" s="6">
        <v>2.8729748519609424</v>
      </c>
      <c r="D467" s="1">
        <v>3.02</v>
      </c>
      <c r="E467" s="7">
        <v>0.95131617614600739</v>
      </c>
      <c r="F467" s="34" t="s">
        <v>1477</v>
      </c>
      <c r="G467" s="1" t="e">
        <f>IF(ISBLANK(data!C467),#N/A,data!C467)</f>
        <v>#N/A</v>
      </c>
      <c r="H467" s="1" t="e">
        <f>IF(ISBLANK(data!D467),#N/A,data!D467)</f>
        <v>#N/A</v>
      </c>
      <c r="I467" s="1" t="e">
        <f>IF(ISBLANK(data!E467),#N/A,data!E467)</f>
        <v>#N/A</v>
      </c>
    </row>
    <row r="468" spans="1:9" ht="14.5" customHeight="1" x14ac:dyDescent="0.2">
      <c r="A468" s="2" t="s">
        <v>426</v>
      </c>
      <c r="B468" s="2" t="s">
        <v>477</v>
      </c>
      <c r="C468" s="6">
        <v>2.8722677451797565</v>
      </c>
      <c r="D468" s="1">
        <v>2.86</v>
      </c>
      <c r="E468" s="7">
        <v>1.0042894213915232</v>
      </c>
      <c r="F468" s="34" t="s">
        <v>1477</v>
      </c>
      <c r="G468" s="1" t="e">
        <f>IF(ISBLANK(data!C468),#N/A,data!C468)</f>
        <v>#N/A</v>
      </c>
      <c r="H468" s="1" t="e">
        <f>IF(ISBLANK(data!D468),#N/A,data!D468)</f>
        <v>#N/A</v>
      </c>
      <c r="I468" s="1" t="e">
        <f>IF(ISBLANK(data!E468),#N/A,data!E468)</f>
        <v>#N/A</v>
      </c>
    </row>
    <row r="469" spans="1:9" ht="14.5" customHeight="1" x14ac:dyDescent="0.2">
      <c r="A469" s="2" t="s">
        <v>426</v>
      </c>
      <c r="B469" s="2" t="s">
        <v>478</v>
      </c>
      <c r="C469" s="6">
        <v>2.9401499961736652</v>
      </c>
      <c r="D469" s="1">
        <v>2.6829999999999998</v>
      </c>
      <c r="E469" s="7">
        <v>1.0958442028228346</v>
      </c>
      <c r="F469" s="34" t="s">
        <v>1477</v>
      </c>
      <c r="G469" s="1" t="e">
        <f>IF(ISBLANK(data!C469),#N/A,data!C469)</f>
        <v>#N/A</v>
      </c>
      <c r="H469" s="1" t="e">
        <f>IF(ISBLANK(data!D469),#N/A,data!D469)</f>
        <v>#N/A</v>
      </c>
      <c r="I469" s="1" t="e">
        <f>IF(ISBLANK(data!E469),#N/A,data!E469)</f>
        <v>#N/A</v>
      </c>
    </row>
    <row r="470" spans="1:9" ht="14.5" customHeight="1" x14ac:dyDescent="0.2">
      <c r="A470" s="2" t="s">
        <v>426</v>
      </c>
      <c r="B470" s="2" t="s">
        <v>479</v>
      </c>
      <c r="C470" s="6">
        <v>2.9005520164272185</v>
      </c>
      <c r="D470" s="1">
        <v>2.7370700000000001</v>
      </c>
      <c r="E470" s="7">
        <v>1.0597288401199891</v>
      </c>
      <c r="F470" s="34" t="s">
        <v>1477</v>
      </c>
      <c r="G470" s="1" t="e">
        <f>IF(ISBLANK(data!C470),#N/A,data!C470)</f>
        <v>#N/A</v>
      </c>
      <c r="H470" s="1" t="e">
        <f>IF(ISBLANK(data!D470),#N/A,data!D470)</f>
        <v>#N/A</v>
      </c>
      <c r="I470" s="1" t="e">
        <f>IF(ISBLANK(data!E470),#N/A,data!E470)</f>
        <v>#N/A</v>
      </c>
    </row>
    <row r="471" spans="1:9" ht="14.5" customHeight="1" x14ac:dyDescent="0.2">
      <c r="A471" s="2" t="s">
        <v>426</v>
      </c>
      <c r="B471" s="2" t="s">
        <v>480</v>
      </c>
      <c r="C471" s="6">
        <v>2.9168154723945086</v>
      </c>
      <c r="D471" s="1">
        <v>2.7139600000000002</v>
      </c>
      <c r="E471" s="7">
        <v>1.0747451960951924</v>
      </c>
      <c r="F471" s="34" t="s">
        <v>1477</v>
      </c>
      <c r="G471" s="1" t="e">
        <f>IF(ISBLANK(data!C471),#N/A,data!C471)</f>
        <v>#N/A</v>
      </c>
      <c r="H471" s="1" t="e">
        <f>IF(ISBLANK(data!D471),#N/A,data!D471)</f>
        <v>#N/A</v>
      </c>
      <c r="I471" s="1" t="e">
        <f>IF(ISBLANK(data!E471),#N/A,data!E471)</f>
        <v>#N/A</v>
      </c>
    </row>
    <row r="472" spans="1:9" ht="14.5" customHeight="1" x14ac:dyDescent="0.2">
      <c r="A472" s="2" t="s">
        <v>426</v>
      </c>
      <c r="B472" s="2" t="s">
        <v>481</v>
      </c>
      <c r="C472" s="6">
        <v>2.8701464248361965</v>
      </c>
      <c r="D472" s="1">
        <v>2.9</v>
      </c>
      <c r="E472" s="7">
        <v>0.9897056637366195</v>
      </c>
      <c r="F472" s="34" t="s">
        <v>1477</v>
      </c>
      <c r="G472" s="1" t="e">
        <f>IF(ISBLANK(data!C472),#N/A,data!C472)</f>
        <v>#N/A</v>
      </c>
      <c r="H472" s="1" t="e">
        <f>IF(ISBLANK(data!D472),#N/A,data!D472)</f>
        <v>#N/A</v>
      </c>
      <c r="I472" s="1" t="e">
        <f>IF(ISBLANK(data!E472),#N/A,data!E472)</f>
        <v>#N/A</v>
      </c>
    </row>
    <row r="473" spans="1:9" ht="14.5" customHeight="1" x14ac:dyDescent="0.2">
      <c r="A473" s="2" t="s">
        <v>426</v>
      </c>
      <c r="B473" s="2" t="s">
        <v>482</v>
      </c>
      <c r="C473" s="6">
        <v>2.8651966773678903</v>
      </c>
      <c r="D473" s="1">
        <v>2.9</v>
      </c>
      <c r="E473" s="7">
        <v>0.98799885426478984</v>
      </c>
      <c r="F473" s="34" t="s">
        <v>1477</v>
      </c>
      <c r="G473" s="1" t="e">
        <f>IF(ISBLANK(data!C473),#N/A,data!C473)</f>
        <v>#N/A</v>
      </c>
      <c r="H473" s="1" t="e">
        <f>IF(ISBLANK(data!D473),#N/A,data!D473)</f>
        <v>#N/A</v>
      </c>
      <c r="I473" s="1" t="e">
        <f>IF(ISBLANK(data!E473),#N/A,data!E473)</f>
        <v>#N/A</v>
      </c>
    </row>
    <row r="474" spans="1:9" ht="14.5" customHeight="1" x14ac:dyDescent="0.2">
      <c r="A474" s="2" t="s">
        <v>426</v>
      </c>
      <c r="B474" s="2" t="s">
        <v>483</v>
      </c>
      <c r="C474" s="6">
        <v>2.6728636328851496</v>
      </c>
      <c r="D474" s="1">
        <v>2.5069300000000001</v>
      </c>
      <c r="E474" s="7">
        <v>1.0661899745446222</v>
      </c>
      <c r="F474" s="34" t="s">
        <v>1477</v>
      </c>
      <c r="G474" s="1" t="e">
        <f>IF(ISBLANK(data!C474),#N/A,data!C474)</f>
        <v>#N/A</v>
      </c>
      <c r="H474" s="1" t="e">
        <f>IF(ISBLANK(data!D474),#N/A,data!D474)</f>
        <v>#N/A</v>
      </c>
      <c r="I474" s="1" t="e">
        <f>IF(ISBLANK(data!E474),#N/A,data!E474)</f>
        <v>#N/A</v>
      </c>
    </row>
    <row r="475" spans="1:9" ht="14.5" customHeight="1" x14ac:dyDescent="0.2">
      <c r="A475" s="2" t="s">
        <v>426</v>
      </c>
      <c r="B475" s="2" t="s">
        <v>484</v>
      </c>
      <c r="C475" s="6">
        <v>2.7011479041326116</v>
      </c>
      <c r="D475" s="1">
        <v>2.5409999999999999</v>
      </c>
      <c r="E475" s="7">
        <v>1.0630255427519133</v>
      </c>
      <c r="F475" s="34" t="s">
        <v>1477</v>
      </c>
      <c r="G475" s="1" t="e">
        <f>IF(ISBLANK(data!C475),#N/A,data!C475)</f>
        <v>#N/A</v>
      </c>
      <c r="H475" s="1" t="e">
        <f>IF(ISBLANK(data!D475),#N/A,data!D475)</f>
        <v>#N/A</v>
      </c>
      <c r="I475" s="1" t="e">
        <f>IF(ISBLANK(data!E475),#N/A,data!E475)</f>
        <v>#N/A</v>
      </c>
    </row>
    <row r="476" spans="1:9" ht="14.5" customHeight="1" x14ac:dyDescent="0.2">
      <c r="A476" s="2" t="s">
        <v>426</v>
      </c>
      <c r="B476" s="2" t="s">
        <v>485</v>
      </c>
      <c r="C476" s="6">
        <v>2.6695402310135732</v>
      </c>
      <c r="D476" s="1">
        <v>2.4798</v>
      </c>
      <c r="E476" s="7">
        <v>1.0765143281771001</v>
      </c>
      <c r="F476" s="34" t="s">
        <v>1477</v>
      </c>
      <c r="G476" s="1" t="e">
        <f>IF(ISBLANK(data!C476),#N/A,data!C476)</f>
        <v>#N/A</v>
      </c>
      <c r="H476" s="1" t="e">
        <f>IF(ISBLANK(data!D476),#N/A,data!D476)</f>
        <v>#N/A</v>
      </c>
      <c r="I476" s="1" t="e">
        <f>IF(ISBLANK(data!E476),#N/A,data!E476)</f>
        <v>#N/A</v>
      </c>
    </row>
    <row r="477" spans="1:9" ht="14.5" customHeight="1" x14ac:dyDescent="0.2">
      <c r="A477" s="2" t="s">
        <v>426</v>
      </c>
      <c r="B477" s="2" t="s">
        <v>486</v>
      </c>
      <c r="C477" s="6">
        <v>2.8729748519609424</v>
      </c>
      <c r="D477" s="1">
        <v>2.88</v>
      </c>
      <c r="E477" s="7">
        <v>0.99756071248643841</v>
      </c>
      <c r="F477" s="34" t="s">
        <v>1477</v>
      </c>
      <c r="G477" s="1" t="e">
        <f>IF(ISBLANK(data!C477),#N/A,data!C477)</f>
        <v>#N/A</v>
      </c>
      <c r="H477" s="1" t="e">
        <f>IF(ISBLANK(data!D477),#N/A,data!D477)</f>
        <v>#N/A</v>
      </c>
      <c r="I477" s="1" t="e">
        <f>IF(ISBLANK(data!E477),#N/A,data!E477)</f>
        <v>#N/A</v>
      </c>
    </row>
    <row r="478" spans="1:9" ht="14.5" customHeight="1" x14ac:dyDescent="0.2">
      <c r="A478" s="2" t="s">
        <v>426</v>
      </c>
      <c r="B478" s="2" t="s">
        <v>487</v>
      </c>
      <c r="C478" s="6">
        <v>2.8552971824312792</v>
      </c>
      <c r="D478" s="1">
        <v>2.83</v>
      </c>
      <c r="E478" s="7">
        <v>1.0089389337212999</v>
      </c>
      <c r="F478" s="34" t="s">
        <v>1477</v>
      </c>
      <c r="G478" s="1" t="e">
        <f>IF(ISBLANK(data!C478),#N/A,data!C478)</f>
        <v>#N/A</v>
      </c>
      <c r="H478" s="1" t="e">
        <f>IF(ISBLANK(data!D478),#N/A,data!D478)</f>
        <v>#N/A</v>
      </c>
      <c r="I478" s="1" t="e">
        <f>IF(ISBLANK(data!E478),#N/A,data!E478)</f>
        <v>#N/A</v>
      </c>
    </row>
    <row r="479" spans="1:9" ht="14.5" customHeight="1" x14ac:dyDescent="0.2">
      <c r="A479" s="2" t="s">
        <v>426</v>
      </c>
      <c r="B479" s="2" t="s">
        <v>488</v>
      </c>
      <c r="C479" s="6">
        <v>2.8708535316173829</v>
      </c>
      <c r="D479" s="1">
        <v>2.96</v>
      </c>
      <c r="E479" s="7">
        <v>0.96988294987073742</v>
      </c>
      <c r="F479" s="34" t="s">
        <v>1477</v>
      </c>
      <c r="G479" s="1" t="e">
        <f>IF(ISBLANK(data!C479),#N/A,data!C479)</f>
        <v>#N/A</v>
      </c>
      <c r="H479" s="1" t="e">
        <f>IF(ISBLANK(data!D479),#N/A,data!D479)</f>
        <v>#N/A</v>
      </c>
      <c r="I479" s="1" t="e">
        <f>IF(ISBLANK(data!E479),#N/A,data!E479)</f>
        <v>#N/A</v>
      </c>
    </row>
    <row r="480" spans="1:9" ht="14.5" customHeight="1" x14ac:dyDescent="0.2">
      <c r="A480" s="2" t="s">
        <v>426</v>
      </c>
      <c r="B480" s="2" t="s">
        <v>489</v>
      </c>
      <c r="C480" s="6">
        <v>2.8482261146194134</v>
      </c>
      <c r="D480" s="1">
        <v>2.7</v>
      </c>
      <c r="E480" s="7">
        <v>1.0548985609701531</v>
      </c>
      <c r="F480" s="34" t="s">
        <v>1477</v>
      </c>
      <c r="G480" s="1" t="e">
        <f>IF(ISBLANK(data!C480),#N/A,data!C480)</f>
        <v>#N/A</v>
      </c>
      <c r="H480" s="1" t="e">
        <f>IF(ISBLANK(data!D480),#N/A,data!D480)</f>
        <v>#N/A</v>
      </c>
      <c r="I480" s="1" t="e">
        <f>IF(ISBLANK(data!E480),#N/A,data!E480)</f>
        <v>#N/A</v>
      </c>
    </row>
    <row r="481" spans="1:9" ht="14.5" customHeight="1" x14ac:dyDescent="0.2">
      <c r="A481" s="2" t="s">
        <v>426</v>
      </c>
      <c r="B481" s="2" t="s">
        <v>490</v>
      </c>
      <c r="C481" s="6">
        <v>2.8439834739322944</v>
      </c>
      <c r="D481" s="1">
        <v>2.75</v>
      </c>
      <c r="E481" s="7">
        <v>1.0341758087026525</v>
      </c>
      <c r="F481" s="34" t="s">
        <v>1477</v>
      </c>
      <c r="G481" s="1" t="e">
        <f>IF(ISBLANK(data!C481),#N/A,data!C481)</f>
        <v>#N/A</v>
      </c>
      <c r="H481" s="1" t="e">
        <f>IF(ISBLANK(data!D481),#N/A,data!D481)</f>
        <v>#N/A</v>
      </c>
      <c r="I481" s="1" t="e">
        <f>IF(ISBLANK(data!E481),#N/A,data!E481)</f>
        <v>#N/A</v>
      </c>
    </row>
    <row r="482" spans="1:9" ht="14.5" customHeight="1" x14ac:dyDescent="0.2">
      <c r="A482" s="2" t="s">
        <v>426</v>
      </c>
      <c r="B482" s="2" t="s">
        <v>491</v>
      </c>
      <c r="C482" s="6">
        <v>2.8404479400263618</v>
      </c>
      <c r="D482" s="1">
        <v>2.71</v>
      </c>
      <c r="E482" s="7">
        <v>1.0481357712274397</v>
      </c>
      <c r="F482" s="34" t="s">
        <v>1477</v>
      </c>
      <c r="G482" s="1" t="e">
        <f>IF(ISBLANK(data!C482),#N/A,data!C482)</f>
        <v>#N/A</v>
      </c>
      <c r="H482" s="1" t="e">
        <f>IF(ISBLANK(data!D482),#N/A,data!D482)</f>
        <v>#N/A</v>
      </c>
      <c r="I482" s="1" t="e">
        <f>IF(ISBLANK(data!E482),#N/A,data!E482)</f>
        <v>#N/A</v>
      </c>
    </row>
    <row r="483" spans="1:9" ht="14.5" customHeight="1" x14ac:dyDescent="0.2">
      <c r="A483" s="2" t="s">
        <v>426</v>
      </c>
      <c r="B483" s="2" t="s">
        <v>492</v>
      </c>
      <c r="C483" s="6">
        <v>2.8376195129016155</v>
      </c>
      <c r="D483" s="1">
        <v>2.81</v>
      </c>
      <c r="E483" s="7">
        <v>1.0098290081500412</v>
      </c>
      <c r="F483" s="34" t="s">
        <v>1477</v>
      </c>
      <c r="G483" s="1" t="e">
        <f>IF(ISBLANK(data!C483),#N/A,data!C483)</f>
        <v>#N/A</v>
      </c>
      <c r="H483" s="1" t="e">
        <f>IF(ISBLANK(data!D483),#N/A,data!D483)</f>
        <v>#N/A</v>
      </c>
      <c r="I483" s="1" t="e">
        <f>IF(ISBLANK(data!E483),#N/A,data!E483)</f>
        <v>#N/A</v>
      </c>
    </row>
    <row r="484" spans="1:9" ht="14.5" customHeight="1" x14ac:dyDescent="0.2">
      <c r="A484" s="2" t="s">
        <v>426</v>
      </c>
      <c r="B484" s="2" t="s">
        <v>493</v>
      </c>
      <c r="C484" s="6">
        <v>2.8390337264639882</v>
      </c>
      <c r="D484" s="1">
        <v>2.81</v>
      </c>
      <c r="E484" s="7">
        <v>1.0103322869978606</v>
      </c>
      <c r="F484" s="34" t="s">
        <v>1477</v>
      </c>
      <c r="G484" s="1" t="e">
        <f>IF(ISBLANK(data!C484),#N/A,data!C484)</f>
        <v>#N/A</v>
      </c>
      <c r="H484" s="1" t="e">
        <f>IF(ISBLANK(data!D484),#N/A,data!D484)</f>
        <v>#N/A</v>
      </c>
      <c r="I484" s="1" t="e">
        <f>IF(ISBLANK(data!E484),#N/A,data!E484)</f>
        <v>#N/A</v>
      </c>
    </row>
    <row r="485" spans="1:9" ht="14.5" customHeight="1" x14ac:dyDescent="0.2">
      <c r="A485" s="2" t="s">
        <v>426</v>
      </c>
      <c r="B485" s="2" t="s">
        <v>494</v>
      </c>
      <c r="C485" s="6">
        <v>2.8404479400263618</v>
      </c>
      <c r="D485" s="1">
        <v>2.73</v>
      </c>
      <c r="E485" s="7">
        <v>1.0404571208887772</v>
      </c>
      <c r="F485" s="34" t="s">
        <v>1477</v>
      </c>
      <c r="G485" s="1" t="e">
        <f>IF(ISBLANK(data!C485),#N/A,data!C485)</f>
        <v>#N/A</v>
      </c>
      <c r="H485" s="1" t="e">
        <f>IF(ISBLANK(data!D485),#N/A,data!D485)</f>
        <v>#N/A</v>
      </c>
      <c r="I485" s="1" t="e">
        <f>IF(ISBLANK(data!E485),#N/A,data!E485)</f>
        <v>#N/A</v>
      </c>
    </row>
    <row r="486" spans="1:9" ht="14.5" customHeight="1" x14ac:dyDescent="0.2">
      <c r="A486" s="2" t="s">
        <v>426</v>
      </c>
      <c r="B486" s="2" t="s">
        <v>495</v>
      </c>
      <c r="C486" s="6">
        <v>2.839740833245175</v>
      </c>
      <c r="D486" s="1">
        <v>2.67</v>
      </c>
      <c r="E486" s="7">
        <v>1.0635733457847099</v>
      </c>
      <c r="F486" s="34" t="s">
        <v>1477</v>
      </c>
      <c r="G486" s="1" t="e">
        <f>IF(ISBLANK(data!C486),#N/A,data!C486)</f>
        <v>#N/A</v>
      </c>
      <c r="H486" s="1" t="e">
        <f>IF(ISBLANK(data!D486),#N/A,data!D486)</f>
        <v>#N/A</v>
      </c>
      <c r="I486" s="1" t="e">
        <f>IF(ISBLANK(data!E486),#N/A,data!E486)</f>
        <v>#N/A</v>
      </c>
    </row>
    <row r="487" spans="1:9" ht="14.5" customHeight="1" x14ac:dyDescent="0.2">
      <c r="A487" s="2" t="s">
        <v>426</v>
      </c>
      <c r="B487" s="2" t="s">
        <v>496</v>
      </c>
      <c r="C487" s="6">
        <v>2.8765103858668755</v>
      </c>
      <c r="D487" s="1">
        <v>2.87</v>
      </c>
      <c r="E487" s="7">
        <v>1.0022684271313154</v>
      </c>
      <c r="F487" s="34" t="s">
        <v>1477</v>
      </c>
      <c r="G487" s="1" t="e">
        <f>IF(ISBLANK(data!C487),#N/A,data!C487)</f>
        <v>#N/A</v>
      </c>
      <c r="H487" s="1" t="e">
        <f>IF(ISBLANK(data!D487),#N/A,data!D487)</f>
        <v>#N/A</v>
      </c>
      <c r="I487" s="1" t="e">
        <f>IF(ISBLANK(data!E487),#N/A,data!E487)</f>
        <v>#N/A</v>
      </c>
    </row>
    <row r="488" spans="1:9" ht="14.5" customHeight="1" x14ac:dyDescent="0.2">
      <c r="A488" s="2" t="s">
        <v>426</v>
      </c>
      <c r="B488" s="2" t="s">
        <v>497</v>
      </c>
      <c r="C488" s="6">
        <v>2.8807530265539949</v>
      </c>
      <c r="D488" s="1">
        <v>3.01</v>
      </c>
      <c r="E488" s="7">
        <v>0.95706080616411793</v>
      </c>
      <c r="F488" s="34" t="s">
        <v>1477</v>
      </c>
      <c r="G488" s="1" t="e">
        <f>IF(ISBLANK(data!C488),#N/A,data!C488)</f>
        <v>#N/A</v>
      </c>
      <c r="H488" s="1" t="e">
        <f>IF(ISBLANK(data!D488),#N/A,data!D488)</f>
        <v>#N/A</v>
      </c>
      <c r="I488" s="1" t="e">
        <f>IF(ISBLANK(data!E488),#N/A,data!E488)</f>
        <v>#N/A</v>
      </c>
    </row>
    <row r="489" spans="1:9" ht="14.5" customHeight="1" x14ac:dyDescent="0.2">
      <c r="A489" s="2" t="s">
        <v>426</v>
      </c>
      <c r="B489" s="2" t="s">
        <v>498</v>
      </c>
      <c r="C489" s="6">
        <v>2.8637824638055176</v>
      </c>
      <c r="D489" s="1">
        <v>2.88</v>
      </c>
      <c r="E489" s="7">
        <v>0.99436891104358249</v>
      </c>
      <c r="F489" s="34" t="s">
        <v>1477</v>
      </c>
      <c r="G489" s="1" t="e">
        <f>IF(ISBLANK(data!C489),#N/A,data!C489)</f>
        <v>#N/A</v>
      </c>
      <c r="H489" s="1" t="e">
        <f>IF(ISBLANK(data!D489),#N/A,data!D489)</f>
        <v>#N/A</v>
      </c>
      <c r="I489" s="1" t="e">
        <f>IF(ISBLANK(data!E489),#N/A,data!E489)</f>
        <v>#N/A</v>
      </c>
    </row>
    <row r="490" spans="1:9" ht="14.5" customHeight="1" x14ac:dyDescent="0.2">
      <c r="A490" s="2" t="s">
        <v>426</v>
      </c>
      <c r="B490" s="2" t="s">
        <v>499</v>
      </c>
      <c r="C490" s="6">
        <v>2.8694393180550097</v>
      </c>
      <c r="D490" s="1">
        <v>2.9</v>
      </c>
      <c r="E490" s="7">
        <v>0.98946183381207231</v>
      </c>
      <c r="F490" s="34" t="s">
        <v>1477</v>
      </c>
      <c r="G490" s="1" t="e">
        <f>IF(ISBLANK(data!C490),#N/A,data!C490)</f>
        <v>#N/A</v>
      </c>
      <c r="H490" s="1" t="e">
        <f>IF(ISBLANK(data!D490),#N/A,data!D490)</f>
        <v>#N/A</v>
      </c>
      <c r="I490" s="1" t="e">
        <f>IF(ISBLANK(data!E490),#N/A,data!E490)</f>
        <v>#N/A</v>
      </c>
    </row>
    <row r="491" spans="1:9" ht="14.5" customHeight="1" x14ac:dyDescent="0.2">
      <c r="A491" s="2" t="s">
        <v>426</v>
      </c>
      <c r="B491" s="2" t="s">
        <v>500</v>
      </c>
      <c r="C491" s="6">
        <v>2.648822002324807</v>
      </c>
      <c r="D491" s="1">
        <v>2.43174</v>
      </c>
      <c r="E491" s="7">
        <v>1.089270235438331</v>
      </c>
      <c r="F491" s="34" t="s">
        <v>1477</v>
      </c>
      <c r="G491" s="1" t="e">
        <f>IF(ISBLANK(data!C491),#N/A,data!C491)</f>
        <v>#N/A</v>
      </c>
      <c r="H491" s="1" t="e">
        <f>IF(ISBLANK(data!D491),#N/A,data!D491)</f>
        <v>#N/A</v>
      </c>
      <c r="I491" s="1" t="e">
        <f>IF(ISBLANK(data!E491),#N/A,data!E491)</f>
        <v>#N/A</v>
      </c>
    </row>
    <row r="492" spans="1:9" ht="14.5" customHeight="1" x14ac:dyDescent="0.2">
      <c r="A492" s="2" t="s">
        <v>426</v>
      </c>
      <c r="B492" s="2" t="s">
        <v>501</v>
      </c>
      <c r="C492" s="6">
        <v>2.8708535316173829</v>
      </c>
      <c r="D492" s="1">
        <v>2.6838500000000001</v>
      </c>
      <c r="E492" s="7">
        <v>1.0696773409905109</v>
      </c>
      <c r="F492" s="34" t="s">
        <v>1477</v>
      </c>
      <c r="G492" s="1" t="e">
        <f>IF(ISBLANK(data!C492),#N/A,data!C492)</f>
        <v>#N/A</v>
      </c>
      <c r="H492" s="1" t="e">
        <f>IF(ISBLANK(data!D492),#N/A,data!D492)</f>
        <v>#N/A</v>
      </c>
      <c r="I492" s="1" t="e">
        <f>IF(ISBLANK(data!E492),#N/A,data!E492)</f>
        <v>#N/A</v>
      </c>
    </row>
    <row r="493" spans="1:9" ht="14.5" customHeight="1" x14ac:dyDescent="0.2">
      <c r="A493" s="2" t="s">
        <v>426</v>
      </c>
      <c r="B493" s="2" t="s">
        <v>502</v>
      </c>
      <c r="C493" s="6">
        <v>2.8708535316173829</v>
      </c>
      <c r="D493" s="1">
        <v>2.7301500000000001</v>
      </c>
      <c r="E493" s="7">
        <v>1.0515369234721106</v>
      </c>
      <c r="F493" s="34" t="s">
        <v>1477</v>
      </c>
      <c r="G493" s="1" t="e">
        <f>IF(ISBLANK(data!C493),#N/A,data!C493)</f>
        <v>#N/A</v>
      </c>
      <c r="H493" s="1" t="e">
        <f>IF(ISBLANK(data!D493),#N/A,data!D493)</f>
        <v>#N/A</v>
      </c>
      <c r="I493" s="1" t="e">
        <f>IF(ISBLANK(data!E493),#N/A,data!E493)</f>
        <v>#N/A</v>
      </c>
    </row>
    <row r="494" spans="1:9" ht="14.5" customHeight="1" x14ac:dyDescent="0.2">
      <c r="A494" s="2" t="s">
        <v>426</v>
      </c>
      <c r="B494" s="2" t="s">
        <v>503</v>
      </c>
      <c r="C494" s="6">
        <v>2.8425692603699209</v>
      </c>
      <c r="D494" s="1">
        <v>2.6367799999999999</v>
      </c>
      <c r="E494" s="7">
        <v>1.0780456694794109</v>
      </c>
      <c r="F494" s="34" t="s">
        <v>1477</v>
      </c>
      <c r="G494" s="1" t="e">
        <f>IF(ISBLANK(data!C494),#N/A,data!C494)</f>
        <v>#N/A</v>
      </c>
      <c r="H494" s="1" t="e">
        <f>IF(ISBLANK(data!D494),#N/A,data!D494)</f>
        <v>#N/A</v>
      </c>
      <c r="I494" s="1" t="e">
        <f>IF(ISBLANK(data!E494),#N/A,data!E494)</f>
        <v>#N/A</v>
      </c>
    </row>
    <row r="495" spans="1:9" ht="14.5" customHeight="1" x14ac:dyDescent="0.2">
      <c r="A495" s="2" t="s">
        <v>426</v>
      </c>
      <c r="B495" s="2" t="s">
        <v>504</v>
      </c>
      <c r="C495" s="6">
        <v>2.874389065523316</v>
      </c>
      <c r="D495" s="1">
        <v>2.6915300000000002</v>
      </c>
      <c r="E495" s="7">
        <v>1.0679387060606107</v>
      </c>
      <c r="F495" s="34" t="s">
        <v>1477</v>
      </c>
      <c r="G495" s="1" t="e">
        <f>IF(ISBLANK(data!C495),#N/A,data!C495)</f>
        <v>#N/A</v>
      </c>
      <c r="H495" s="1" t="e">
        <f>IF(ISBLANK(data!D495),#N/A,data!D495)</f>
        <v>#N/A</v>
      </c>
      <c r="I495" s="1" t="e">
        <f>IF(ISBLANK(data!E495),#N/A,data!E495)</f>
        <v>#N/A</v>
      </c>
    </row>
    <row r="496" spans="1:9" ht="14.5" customHeight="1" x14ac:dyDescent="0.2">
      <c r="A496" s="2" t="s">
        <v>426</v>
      </c>
      <c r="B496" s="2" t="s">
        <v>505</v>
      </c>
      <c r="C496" s="6">
        <v>2.7881220382185572</v>
      </c>
      <c r="D496" s="1">
        <v>2.6189300000000002</v>
      </c>
      <c r="E496" s="7">
        <v>1.0646034976950729</v>
      </c>
      <c r="F496" s="34" t="s">
        <v>1477</v>
      </c>
      <c r="G496" s="1" t="e">
        <f>IF(ISBLANK(data!C496),#N/A,data!C496)</f>
        <v>#N/A</v>
      </c>
      <c r="H496" s="1" t="e">
        <f>IF(ISBLANK(data!D496),#N/A,data!D496)</f>
        <v>#N/A</v>
      </c>
      <c r="I496" s="1" t="e">
        <f>IF(ISBLANK(data!E496),#N/A,data!E496)</f>
        <v>#N/A</v>
      </c>
    </row>
    <row r="497" spans="1:9" ht="14.5" customHeight="1" x14ac:dyDescent="0.2">
      <c r="A497" s="2" t="s">
        <v>426</v>
      </c>
      <c r="B497" s="2" t="s">
        <v>506</v>
      </c>
      <c r="C497" s="6">
        <v>2.7894019014925049</v>
      </c>
      <c r="D497" s="1">
        <v>2.4281000000000001</v>
      </c>
      <c r="E497" s="7">
        <v>1.1488002559583645</v>
      </c>
      <c r="F497" s="34" t="s">
        <v>1477</v>
      </c>
      <c r="G497" s="1" t="e">
        <f>IF(ISBLANK(data!C497),#N/A,data!C497)</f>
        <v>#N/A</v>
      </c>
      <c r="H497" s="1" t="e">
        <f>IF(ISBLANK(data!D497),#N/A,data!D497)</f>
        <v>#N/A</v>
      </c>
      <c r="I497" s="1" t="e">
        <f>IF(ISBLANK(data!E497),#N/A,data!E497)</f>
        <v>#N/A</v>
      </c>
    </row>
    <row r="498" spans="1:9" ht="14.5" customHeight="1" x14ac:dyDescent="0.2">
      <c r="A498" s="2" t="s">
        <v>426</v>
      </c>
      <c r="B498" s="2" t="s">
        <v>507</v>
      </c>
      <c r="C498" s="6">
        <v>2.9504737551789884</v>
      </c>
      <c r="D498" s="1">
        <v>2.7229999999999999</v>
      </c>
      <c r="E498" s="7">
        <v>1.0835379196397315</v>
      </c>
      <c r="F498" s="34" t="s">
        <v>1477</v>
      </c>
      <c r="G498" s="1" t="e">
        <f>IF(ISBLANK(data!C498),#N/A,data!C498)</f>
        <v>#N/A</v>
      </c>
      <c r="H498" s="1" t="e">
        <f>IF(ISBLANK(data!D498),#N/A,data!D498)</f>
        <v>#N/A</v>
      </c>
      <c r="I498" s="1" t="e">
        <f>IF(ISBLANK(data!E498),#N/A,data!E498)</f>
        <v>#N/A</v>
      </c>
    </row>
    <row r="499" spans="1:9" ht="14.5" customHeight="1" x14ac:dyDescent="0.2">
      <c r="A499" s="2" t="s">
        <v>508</v>
      </c>
      <c r="B499" s="2" t="s">
        <v>509</v>
      </c>
      <c r="C499" s="6">
        <v>2.8758032790856891</v>
      </c>
      <c r="D499" s="1">
        <v>2.378356806444418</v>
      </c>
      <c r="E499" s="7">
        <v>1.2091555275866874</v>
      </c>
      <c r="F499" s="34" t="s">
        <v>1307</v>
      </c>
      <c r="G499" s="1">
        <f>IF(ISBLANK(data!C499),#N/A,data!C499)</f>
        <v>8</v>
      </c>
      <c r="H499" s="1" t="e">
        <f>IF(ISBLANK(data!D499),#N/A,data!D499)</f>
        <v>#N/A</v>
      </c>
      <c r="I499" s="1" t="e">
        <f>IF(ISBLANK(data!E499),#N/A,data!E499)</f>
        <v>#N/A</v>
      </c>
    </row>
    <row r="500" spans="1:9" ht="14.5" customHeight="1" x14ac:dyDescent="0.2">
      <c r="A500" s="2" t="s">
        <v>1702</v>
      </c>
      <c r="B500" s="2" t="s">
        <v>510</v>
      </c>
      <c r="C500" s="6">
        <v>3.2020623479251622</v>
      </c>
      <c r="D500" s="1">
        <v>2.6677204639461012</v>
      </c>
      <c r="E500" s="7">
        <v>1.2002990535180214</v>
      </c>
      <c r="F500" s="34" t="s">
        <v>1307</v>
      </c>
      <c r="G500" s="1">
        <f>IF(ISBLANK(data!C500),#N/A,data!C500)</f>
        <v>8</v>
      </c>
      <c r="H500" s="1" t="e">
        <f>IF(ISBLANK(data!D500),#N/A,data!D500)</f>
        <v>#N/A</v>
      </c>
      <c r="I500" s="1" t="e">
        <f>IF(ISBLANK(data!E500),#N/A,data!E500)</f>
        <v>#N/A</v>
      </c>
    </row>
    <row r="501" spans="1:9" ht="14.5" customHeight="1" x14ac:dyDescent="0.2">
      <c r="A501" s="2" t="s">
        <v>1703</v>
      </c>
      <c r="B501" s="2" t="s">
        <v>511</v>
      </c>
      <c r="C501" s="6">
        <v>3.0162346858293372</v>
      </c>
      <c r="D501" s="1">
        <v>3.2526301797499513</v>
      </c>
      <c r="E501" s="7">
        <v>0.927321742449433</v>
      </c>
      <c r="F501" s="34" t="s">
        <v>1478</v>
      </c>
      <c r="G501" s="1">
        <f>IF(ISBLANK(data!C501),#N/A,data!C501)</f>
        <v>6</v>
      </c>
      <c r="H501" s="1" t="e">
        <f>IF(ISBLANK(data!D501),#N/A,data!D501)</f>
        <v>#N/A</v>
      </c>
      <c r="I501" s="1" t="e">
        <f>IF(ISBLANK(data!E501),#N/A,data!E501)</f>
        <v>#N/A</v>
      </c>
    </row>
    <row r="502" spans="1:9" ht="14.5" customHeight="1" x14ac:dyDescent="0.2">
      <c r="A502" s="2" t="s">
        <v>1704</v>
      </c>
      <c r="B502" s="2" t="s">
        <v>512</v>
      </c>
      <c r="C502" s="6">
        <v>3.2379833724094387</v>
      </c>
      <c r="D502" s="1">
        <v>2.6716485489302291</v>
      </c>
      <c r="E502" s="7">
        <v>1.2119795373931121</v>
      </c>
      <c r="F502" s="34" t="s">
        <v>1307</v>
      </c>
      <c r="G502" s="1">
        <f>IF(ISBLANK(data!C502),#N/A,data!C502)</f>
        <v>8</v>
      </c>
      <c r="H502" s="1" t="e">
        <f>IF(ISBLANK(data!D502),#N/A,data!D502)</f>
        <v>#N/A</v>
      </c>
      <c r="I502" s="1" t="e">
        <f>IF(ISBLANK(data!E502),#N/A,data!E502)</f>
        <v>#N/A</v>
      </c>
    </row>
    <row r="503" spans="1:9" ht="14.5" customHeight="1" x14ac:dyDescent="0.2">
      <c r="A503" s="2" t="s">
        <v>1705</v>
      </c>
      <c r="B503" s="2" t="s">
        <v>513</v>
      </c>
      <c r="C503" s="6">
        <v>2.9974963561278938</v>
      </c>
      <c r="D503" s="1">
        <v>2.6197901796459888</v>
      </c>
      <c r="E503" s="7">
        <v>1.1441742088417723</v>
      </c>
      <c r="F503" s="34" t="s">
        <v>1307</v>
      </c>
      <c r="G503" s="1">
        <f>IF(ISBLANK(data!C503),#N/A,data!C503)</f>
        <v>8</v>
      </c>
      <c r="H503" s="1" t="e">
        <f>IF(ISBLANK(data!D503),#N/A,data!D503)</f>
        <v>#N/A</v>
      </c>
      <c r="I503" s="1" t="e">
        <f>IF(ISBLANK(data!E503),#N/A,data!E503)</f>
        <v>#N/A</v>
      </c>
    </row>
    <row r="504" spans="1:9" ht="14.5" customHeight="1" x14ac:dyDescent="0.2">
      <c r="A504" s="2" t="s">
        <v>1706</v>
      </c>
      <c r="B504" s="2" t="s">
        <v>514</v>
      </c>
      <c r="C504" s="6">
        <v>3.1322709086220502</v>
      </c>
      <c r="D504" s="1">
        <v>2.6522157876134167</v>
      </c>
      <c r="E504" s="7">
        <v>1.1810015320965299</v>
      </c>
      <c r="F504" s="34" t="s">
        <v>1307</v>
      </c>
      <c r="G504" s="1">
        <f>IF(ISBLANK(data!C504),#N/A,data!C504)</f>
        <v>8</v>
      </c>
      <c r="H504" s="1" t="e">
        <f>IF(ISBLANK(data!D504),#N/A,data!D504)</f>
        <v>#N/A</v>
      </c>
      <c r="I504" s="1" t="e">
        <f>IF(ISBLANK(data!E504),#N/A,data!E504)</f>
        <v>#N/A</v>
      </c>
    </row>
    <row r="505" spans="1:9" ht="14.5" customHeight="1" x14ac:dyDescent="0.2">
      <c r="A505" s="2" t="s">
        <v>1707</v>
      </c>
      <c r="B505" s="2" t="s">
        <v>515</v>
      </c>
      <c r="C505" s="6">
        <v>2.9985570162996735</v>
      </c>
      <c r="D505" s="1">
        <v>2.6258075069983939</v>
      </c>
      <c r="E505" s="7">
        <v>1.1419561442747859</v>
      </c>
      <c r="F505" s="34" t="s">
        <v>1307</v>
      </c>
      <c r="G505" s="1">
        <f>IF(ISBLANK(data!C505),#N/A,data!C505)</f>
        <v>8</v>
      </c>
      <c r="H505" s="1" t="e">
        <f>IF(ISBLANK(data!D505),#N/A,data!D505)</f>
        <v>#N/A</v>
      </c>
      <c r="I505" s="1" t="e">
        <f>IF(ISBLANK(data!E505),#N/A,data!E505)</f>
        <v>#N/A</v>
      </c>
    </row>
    <row r="506" spans="1:9" ht="14.5" customHeight="1" x14ac:dyDescent="0.2">
      <c r="A506" s="2" t="s">
        <v>1708</v>
      </c>
      <c r="B506" s="2" t="s">
        <v>516</v>
      </c>
      <c r="C506" s="6">
        <v>3.0723082535774306</v>
      </c>
      <c r="D506" s="1">
        <v>2.6413571737329224</v>
      </c>
      <c r="E506" s="7">
        <v>1.1631551704290952</v>
      </c>
      <c r="F506" s="34" t="s">
        <v>1307</v>
      </c>
      <c r="G506" s="1">
        <f>IF(ISBLANK(data!C506),#N/A,data!C506)</f>
        <v>8</v>
      </c>
      <c r="H506" s="1" t="e">
        <f>IF(ISBLANK(data!D506),#N/A,data!D506)</f>
        <v>#N/A</v>
      </c>
      <c r="I506" s="1" t="e">
        <f>IF(ISBLANK(data!E506),#N/A,data!E506)</f>
        <v>#N/A</v>
      </c>
    </row>
    <row r="507" spans="1:9" ht="14.5" customHeight="1" x14ac:dyDescent="0.2">
      <c r="A507" s="2" t="s">
        <v>1709</v>
      </c>
      <c r="B507" s="2" t="s">
        <v>517</v>
      </c>
      <c r="C507" s="6">
        <v>2.9931830047626558</v>
      </c>
      <c r="D507" s="1">
        <v>2.636131426959202</v>
      </c>
      <c r="E507" s="7">
        <v>1.1354452870414415</v>
      </c>
      <c r="F507" s="34" t="s">
        <v>1477</v>
      </c>
      <c r="G507" s="1">
        <f>IF(ISBLANK(data!C507),#N/A,data!C507)</f>
        <v>8</v>
      </c>
      <c r="H507" s="1" t="e">
        <f>IF(ISBLANK(data!D507),#N/A,data!D507)</f>
        <v>#N/A</v>
      </c>
      <c r="I507" s="1" t="e">
        <f>IF(ISBLANK(data!E507),#N/A,data!E507)</f>
        <v>#N/A</v>
      </c>
    </row>
    <row r="508" spans="1:9" ht="14.5" customHeight="1" x14ac:dyDescent="0.2">
      <c r="A508" s="2" t="s">
        <v>1710</v>
      </c>
      <c r="B508" s="2" t="s">
        <v>518</v>
      </c>
      <c r="C508" s="6">
        <v>3.1118355226457588</v>
      </c>
      <c r="D508" s="1">
        <v>2.6474131764852871</v>
      </c>
      <c r="E508" s="7">
        <v>1.1754249583274494</v>
      </c>
      <c r="F508" s="34" t="s">
        <v>1307</v>
      </c>
      <c r="G508" s="1">
        <f>IF(ISBLANK(data!C508),#N/A,data!C508)</f>
        <v>8</v>
      </c>
      <c r="H508" s="1" t="e">
        <f>IF(ISBLANK(data!D508),#N/A,data!D508)</f>
        <v>#N/A</v>
      </c>
      <c r="I508" s="1" t="e">
        <f>IF(ISBLANK(data!E508),#N/A,data!E508)</f>
        <v>#N/A</v>
      </c>
    </row>
    <row r="509" spans="1:9" ht="14.5" customHeight="1" x14ac:dyDescent="0.2">
      <c r="A509" s="2" t="s">
        <v>1711</v>
      </c>
      <c r="B509" s="2" t="s">
        <v>519</v>
      </c>
      <c r="C509" s="6">
        <v>3.0617723625377509</v>
      </c>
      <c r="D509" s="1">
        <v>2.6397888017943862</v>
      </c>
      <c r="E509" s="7">
        <v>1.1598550461523751</v>
      </c>
      <c r="F509" s="34" t="s">
        <v>1307</v>
      </c>
      <c r="G509" s="1">
        <f>IF(ISBLANK(data!C509),#N/A,data!C509)</f>
        <v>8</v>
      </c>
      <c r="H509" s="1" t="e">
        <f>IF(ISBLANK(data!D509),#N/A,data!D509)</f>
        <v>#N/A</v>
      </c>
      <c r="I509" s="1" t="e">
        <f>IF(ISBLANK(data!E509),#N/A,data!E509)</f>
        <v>#N/A</v>
      </c>
    </row>
    <row r="510" spans="1:9" ht="14.5" customHeight="1" x14ac:dyDescent="0.2">
      <c r="A510" s="2" t="s">
        <v>1712</v>
      </c>
      <c r="B510" s="2" t="s">
        <v>520</v>
      </c>
      <c r="C510" s="6">
        <v>2.8284271247461903</v>
      </c>
      <c r="D510" s="1">
        <v>2.3669349982422414</v>
      </c>
      <c r="E510" s="7">
        <v>1.1949745670441592</v>
      </c>
      <c r="F510" s="34" t="s">
        <v>1307</v>
      </c>
      <c r="G510" s="1">
        <f>IF(ISBLANK(data!C510),#N/A,data!C510)</f>
        <v>8</v>
      </c>
      <c r="H510" s="1" t="e">
        <f>IF(ISBLANK(data!D510),#N/A,data!D510)</f>
        <v>#N/A</v>
      </c>
      <c r="I510" s="1" t="e">
        <f>IF(ISBLANK(data!E510),#N/A,data!E510)</f>
        <v>#N/A</v>
      </c>
    </row>
    <row r="511" spans="1:9" ht="14.5" customHeight="1" x14ac:dyDescent="0.2">
      <c r="A511" s="2" t="s">
        <v>1713</v>
      </c>
      <c r="B511" s="2" t="s">
        <v>521</v>
      </c>
      <c r="C511" s="6">
        <v>2.9567670055315487</v>
      </c>
      <c r="D511" s="1">
        <v>2.4066785734245544</v>
      </c>
      <c r="E511" s="7">
        <v>1.2285674697823286</v>
      </c>
      <c r="F511" s="34" t="s">
        <v>1307</v>
      </c>
      <c r="G511" s="1">
        <f>IF(ISBLANK(data!C511),#N/A,data!C511)</f>
        <v>8</v>
      </c>
      <c r="H511" s="1" t="e">
        <f>IF(ISBLANK(data!D511),#N/A,data!D511)</f>
        <v>#N/A</v>
      </c>
      <c r="I511" s="1" t="e">
        <f>IF(ISBLANK(data!E511),#N/A,data!E511)</f>
        <v>#N/A</v>
      </c>
    </row>
    <row r="512" spans="1:9" ht="14.5" customHeight="1" x14ac:dyDescent="0.2">
      <c r="A512" s="2" t="s">
        <v>1714</v>
      </c>
      <c r="B512" s="2" t="s">
        <v>522</v>
      </c>
      <c r="C512" s="6">
        <v>2.9153305481540168</v>
      </c>
      <c r="D512" s="1">
        <v>2.607014601151219</v>
      </c>
      <c r="E512" s="7">
        <v>1.1182639893411606</v>
      </c>
      <c r="F512" s="34" t="s">
        <v>1307</v>
      </c>
      <c r="G512" s="1">
        <f>IF(ISBLANK(data!C512),#N/A,data!C512)</f>
        <v>8</v>
      </c>
      <c r="H512" s="1" t="e">
        <f>IF(ISBLANK(data!D512),#N/A,data!D512)</f>
        <v>#N/A</v>
      </c>
      <c r="I512" s="1" t="e">
        <f>IF(ISBLANK(data!E512),#N/A,data!E512)</f>
        <v>#N/A</v>
      </c>
    </row>
    <row r="513" spans="1:9" ht="14.5" customHeight="1" x14ac:dyDescent="0.2">
      <c r="A513" s="2" t="s">
        <v>1715</v>
      </c>
      <c r="B513" s="2" t="s">
        <v>523</v>
      </c>
      <c r="C513" s="6">
        <v>2.9969306707029446</v>
      </c>
      <c r="D513" s="1">
        <v>2.6248758889787074</v>
      </c>
      <c r="E513" s="7">
        <v>1.1417418565526911</v>
      </c>
      <c r="F513" s="34" t="s">
        <v>1307</v>
      </c>
      <c r="G513" s="1">
        <f>IF(ISBLANK(data!C513),#N/A,data!C513)</f>
        <v>8</v>
      </c>
      <c r="H513" s="1" t="e">
        <f>IF(ISBLANK(data!D513),#N/A,data!D513)</f>
        <v>#N/A</v>
      </c>
      <c r="I513" s="1" t="e">
        <f>IF(ISBLANK(data!E513),#N/A,data!E513)</f>
        <v>#N/A</v>
      </c>
    </row>
    <row r="514" spans="1:9" ht="14.5" customHeight="1" x14ac:dyDescent="0.2">
      <c r="A514" s="2" t="s">
        <v>1716</v>
      </c>
      <c r="B514" s="2" t="s">
        <v>524</v>
      </c>
      <c r="C514" s="6">
        <v>3.015244736335676</v>
      </c>
      <c r="D514" s="1">
        <v>2.6317204980743378</v>
      </c>
      <c r="E514" s="7">
        <v>1.1457313717554609</v>
      </c>
      <c r="F514" s="34" t="s">
        <v>1307</v>
      </c>
      <c r="G514" s="1">
        <f>IF(ISBLANK(data!C514),#N/A,data!C514)</f>
        <v>8</v>
      </c>
      <c r="H514" s="1" t="e">
        <f>IF(ISBLANK(data!D514),#N/A,data!D514)</f>
        <v>#N/A</v>
      </c>
      <c r="I514" s="1" t="e">
        <f>IF(ISBLANK(data!E514),#N/A,data!E514)</f>
        <v>#N/A</v>
      </c>
    </row>
    <row r="515" spans="1:9" ht="14.5" customHeight="1" x14ac:dyDescent="0.2">
      <c r="A515" s="2" t="s">
        <v>1717</v>
      </c>
      <c r="B515" s="2" t="s">
        <v>525</v>
      </c>
      <c r="C515" s="6">
        <v>3.1959812296069576</v>
      </c>
      <c r="D515" s="1">
        <v>2.6569964683183622</v>
      </c>
      <c r="E515" s="7">
        <v>1.202854903164295</v>
      </c>
      <c r="F515" s="34" t="s">
        <v>1307</v>
      </c>
      <c r="G515" s="1">
        <f>IF(ISBLANK(data!C515),#N/A,data!C515)</f>
        <v>8</v>
      </c>
      <c r="H515" s="1" t="e">
        <f>IF(ISBLANK(data!D515),#N/A,data!D515)</f>
        <v>#N/A</v>
      </c>
      <c r="I515" s="1" t="e">
        <f>IF(ISBLANK(data!E515),#N/A,data!E515)</f>
        <v>#N/A</v>
      </c>
    </row>
    <row r="516" spans="1:9" ht="14.5" customHeight="1" x14ac:dyDescent="0.2">
      <c r="A516" s="2" t="s">
        <v>1718</v>
      </c>
      <c r="B516" s="2" t="s">
        <v>526</v>
      </c>
      <c r="C516" s="6">
        <v>3.1562418285042733</v>
      </c>
      <c r="D516" s="1">
        <v>2.6469918445009251</v>
      </c>
      <c r="E516" s="7">
        <v>1.1923881953249329</v>
      </c>
      <c r="F516" s="34" t="s">
        <v>1307</v>
      </c>
      <c r="G516" s="1">
        <f>IF(ISBLANK(data!C516),#N/A,data!C516)</f>
        <v>8</v>
      </c>
      <c r="H516" s="1" t="e">
        <f>IF(ISBLANK(data!D516),#N/A,data!D516)</f>
        <v>#N/A</v>
      </c>
      <c r="I516" s="1" t="e">
        <f>IF(ISBLANK(data!E516),#N/A,data!E516)</f>
        <v>#N/A</v>
      </c>
    </row>
    <row r="517" spans="1:9" ht="14.5" customHeight="1" x14ac:dyDescent="0.2">
      <c r="A517" s="2" t="s">
        <v>1719</v>
      </c>
      <c r="B517" s="2" t="s">
        <v>527</v>
      </c>
      <c r="C517" s="6">
        <v>2.7358668470888712</v>
      </c>
      <c r="D517" s="1">
        <v>2.3138835821490837</v>
      </c>
      <c r="E517" s="7">
        <v>1.1823701365942787</v>
      </c>
      <c r="F517" s="34" t="s">
        <v>1307</v>
      </c>
      <c r="G517" s="1">
        <f>IF(ISBLANK(data!C517),#N/A,data!C517)</f>
        <v>8</v>
      </c>
      <c r="H517" s="1" t="e">
        <f>IF(ISBLANK(data!D517),#N/A,data!D517)</f>
        <v>#N/A</v>
      </c>
      <c r="I517" s="1" t="e">
        <f>IF(ISBLANK(data!E517),#N/A,data!E517)</f>
        <v>#N/A</v>
      </c>
    </row>
    <row r="518" spans="1:9" ht="14.5" customHeight="1" x14ac:dyDescent="0.2">
      <c r="A518" s="2" t="s">
        <v>1720</v>
      </c>
      <c r="B518" s="2" t="s">
        <v>528</v>
      </c>
      <c r="C518" s="6">
        <v>2.8574892134529577</v>
      </c>
      <c r="D518" s="1">
        <v>2.3563650119275534</v>
      </c>
      <c r="E518" s="7">
        <v>1.2126683255729869</v>
      </c>
      <c r="F518" s="34" t="s">
        <v>1307</v>
      </c>
      <c r="G518" s="1">
        <f>IF(ISBLANK(data!C518),#N/A,data!C518)</f>
        <v>8</v>
      </c>
      <c r="H518" s="1" t="e">
        <f>IF(ISBLANK(data!D518),#N/A,data!D518)</f>
        <v>#N/A</v>
      </c>
      <c r="I518" s="1" t="e">
        <f>IF(ISBLANK(data!E518),#N/A,data!E518)</f>
        <v>#N/A</v>
      </c>
    </row>
    <row r="519" spans="1:9" ht="14.5" customHeight="1" x14ac:dyDescent="0.2">
      <c r="A519" s="2" t="s">
        <v>1721</v>
      </c>
      <c r="B519" s="2" t="s">
        <v>529</v>
      </c>
      <c r="C519" s="6">
        <v>2.9593833006219388</v>
      </c>
      <c r="D519" s="1">
        <v>2.3805223444719443</v>
      </c>
      <c r="E519" s="7">
        <v>1.24316552100182</v>
      </c>
      <c r="F519" s="34" t="s">
        <v>1307</v>
      </c>
      <c r="G519" s="1">
        <f>IF(ISBLANK(data!C519),#N/A,data!C519)</f>
        <v>8</v>
      </c>
      <c r="H519" s="1" t="e">
        <f>IF(ISBLANK(data!D519),#N/A,data!D519)</f>
        <v>#N/A</v>
      </c>
      <c r="I519" s="1" t="e">
        <f>IF(ISBLANK(data!E519),#N/A,data!E519)</f>
        <v>#N/A</v>
      </c>
    </row>
    <row r="520" spans="1:9" ht="14.5" customHeight="1" x14ac:dyDescent="0.2">
      <c r="A520" s="2" t="s">
        <v>1722</v>
      </c>
      <c r="B520" s="2" t="s">
        <v>530</v>
      </c>
      <c r="C520" s="6">
        <v>2.773838481238589</v>
      </c>
      <c r="D520" s="1">
        <v>2.3305954073603168</v>
      </c>
      <c r="E520" s="7">
        <v>1.1901844792444258</v>
      </c>
      <c r="F520" s="34" t="s">
        <v>1307</v>
      </c>
      <c r="G520" s="1">
        <f>IF(ISBLANK(data!C520),#N/A,data!C520)</f>
        <v>8</v>
      </c>
      <c r="H520" s="1" t="e">
        <f>IF(ISBLANK(data!D520),#N/A,data!D520)</f>
        <v>#N/A</v>
      </c>
      <c r="I520" s="1" t="e">
        <f>IF(ISBLANK(data!E520),#N/A,data!E520)</f>
        <v>#N/A</v>
      </c>
    </row>
    <row r="521" spans="1:9" ht="14.5" customHeight="1" x14ac:dyDescent="0.2">
      <c r="A521" s="2" t="s">
        <v>1723</v>
      </c>
      <c r="B521" s="2" t="s">
        <v>531</v>
      </c>
      <c r="C521" s="6">
        <v>2.9342810098898164</v>
      </c>
      <c r="D521" s="1">
        <v>2.3829800227676294</v>
      </c>
      <c r="E521" s="7">
        <v>1.2313493952340808</v>
      </c>
      <c r="F521" s="34" t="s">
        <v>1307</v>
      </c>
      <c r="G521" s="1">
        <f>IF(ISBLANK(data!C521),#N/A,data!C521)</f>
        <v>8</v>
      </c>
      <c r="H521" s="1" t="e">
        <f>IF(ISBLANK(data!D521),#N/A,data!D521)</f>
        <v>#N/A</v>
      </c>
      <c r="I521" s="1" t="e">
        <f>IF(ISBLANK(data!E521),#N/A,data!E521)</f>
        <v>#N/A</v>
      </c>
    </row>
    <row r="522" spans="1:9" ht="14.5" customHeight="1" x14ac:dyDescent="0.2">
      <c r="A522" s="2" t="s">
        <v>1724</v>
      </c>
      <c r="B522" s="2" t="s">
        <v>532</v>
      </c>
      <c r="C522" s="6">
        <v>2.8255279869433254</v>
      </c>
      <c r="D522" s="1">
        <v>2.3423165954499701</v>
      </c>
      <c r="E522" s="7">
        <v>1.2062963616583726</v>
      </c>
      <c r="F522" s="34" t="s">
        <v>1477</v>
      </c>
      <c r="G522" s="1">
        <f>IF(ISBLANK(data!C522),#N/A,data!C522)</f>
        <v>8</v>
      </c>
      <c r="H522" s="1" t="e">
        <f>IF(ISBLANK(data!D522),#N/A,data!D522)</f>
        <v>#N/A</v>
      </c>
      <c r="I522" s="1" t="e">
        <f>IF(ISBLANK(data!E522),#N/A,data!E522)</f>
        <v>#N/A</v>
      </c>
    </row>
    <row r="523" spans="1:9" ht="14.5" customHeight="1" x14ac:dyDescent="0.2">
      <c r="A523" s="2" t="s">
        <v>1725</v>
      </c>
      <c r="B523" s="2" t="s">
        <v>533</v>
      </c>
      <c r="C523" s="6">
        <v>2.9755053352329921</v>
      </c>
      <c r="D523" s="1">
        <v>2.386628871404235</v>
      </c>
      <c r="E523" s="7">
        <v>1.2467398559049008</v>
      </c>
      <c r="F523" s="34" t="s">
        <v>1477</v>
      </c>
      <c r="G523" s="1">
        <f>IF(ISBLANK(data!C523),#N/A,data!C523)</f>
        <v>8</v>
      </c>
      <c r="H523" s="1" t="e">
        <f>IF(ISBLANK(data!D523),#N/A,data!D523)</f>
        <v>#N/A</v>
      </c>
      <c r="I523" s="1" t="e">
        <f>IF(ISBLANK(data!E523),#N/A,data!E523)</f>
        <v>#N/A</v>
      </c>
    </row>
    <row r="524" spans="1:9" ht="14.5" customHeight="1" x14ac:dyDescent="0.2">
      <c r="A524" s="2" t="s">
        <v>1726</v>
      </c>
      <c r="B524" s="2" t="s">
        <v>534</v>
      </c>
      <c r="C524" s="6">
        <v>2.9755053352329921</v>
      </c>
      <c r="D524" s="1">
        <v>2.386628871404235</v>
      </c>
      <c r="E524" s="7">
        <v>1.2467398559049008</v>
      </c>
      <c r="F524" s="34" t="s">
        <v>1477</v>
      </c>
      <c r="G524" s="1">
        <f>IF(ISBLANK(data!C524),#N/A,data!C524)</f>
        <v>8</v>
      </c>
      <c r="H524" s="1" t="e">
        <f>IF(ISBLANK(data!D524),#N/A,data!D524)</f>
        <v>#N/A</v>
      </c>
      <c r="I524" s="1" t="e">
        <f>IF(ISBLANK(data!E524),#N/A,data!E524)</f>
        <v>#N/A</v>
      </c>
    </row>
    <row r="525" spans="1:9" ht="14.5" customHeight="1" x14ac:dyDescent="0.2">
      <c r="A525" s="2" t="s">
        <v>1727</v>
      </c>
      <c r="B525" s="2" t="s">
        <v>535</v>
      </c>
      <c r="C525" s="6">
        <v>2.8826622148631982</v>
      </c>
      <c r="D525" s="1">
        <v>2.3587137439640826</v>
      </c>
      <c r="E525" s="7">
        <v>1.222133131771455</v>
      </c>
      <c r="F525" s="34" t="s">
        <v>1477</v>
      </c>
      <c r="G525" s="1">
        <f>IF(ISBLANK(data!C525),#N/A,data!C525)</f>
        <v>8</v>
      </c>
      <c r="H525" s="1" t="e">
        <f>IF(ISBLANK(data!D525),#N/A,data!D525)</f>
        <v>#N/A</v>
      </c>
      <c r="I525" s="1" t="e">
        <f>IF(ISBLANK(data!E525),#N/A,data!E525)</f>
        <v>#N/A</v>
      </c>
    </row>
    <row r="526" spans="1:9" ht="14.5" customHeight="1" x14ac:dyDescent="0.2">
      <c r="A526" s="2" t="s">
        <v>1728</v>
      </c>
      <c r="B526" s="2" t="s">
        <v>536</v>
      </c>
      <c r="C526" s="6">
        <v>2.8977235893024718</v>
      </c>
      <c r="D526" s="1">
        <v>2.364861249355116</v>
      </c>
      <c r="E526" s="7">
        <v>1.2253249910930988</v>
      </c>
      <c r="F526" s="34" t="s">
        <v>1477</v>
      </c>
      <c r="G526" s="1">
        <f>IF(ISBLANK(data!C526),#N/A,data!C526)</f>
        <v>8</v>
      </c>
      <c r="H526" s="1" t="e">
        <f>IF(ISBLANK(data!D526),#N/A,data!D526)</f>
        <v>#N/A</v>
      </c>
      <c r="I526" s="1" t="e">
        <f>IF(ISBLANK(data!E526),#N/A,data!E526)</f>
        <v>#N/A</v>
      </c>
    </row>
    <row r="527" spans="1:9" ht="14.5" customHeight="1" x14ac:dyDescent="0.2">
      <c r="A527" s="2" t="s">
        <v>1729</v>
      </c>
      <c r="B527" s="2" t="s">
        <v>537</v>
      </c>
      <c r="C527" s="6">
        <v>2.8468119010570403</v>
      </c>
      <c r="D527" s="1">
        <v>2.3514000629842298</v>
      </c>
      <c r="E527" s="7">
        <v>1.2106880261983446</v>
      </c>
      <c r="F527" s="34" t="s">
        <v>1477</v>
      </c>
      <c r="G527" s="1">
        <f>IF(ISBLANK(data!C527),#N/A,data!C527)</f>
        <v>8</v>
      </c>
      <c r="H527" s="1" t="e">
        <f>IF(ISBLANK(data!D527),#N/A,data!D527)</f>
        <v>#N/A</v>
      </c>
      <c r="I527" s="1" t="e">
        <f>IF(ISBLANK(data!E527),#N/A,data!E527)</f>
        <v>#N/A</v>
      </c>
    </row>
    <row r="528" spans="1:9" ht="14.5" customHeight="1" x14ac:dyDescent="0.2">
      <c r="A528" s="2" t="s">
        <v>1730</v>
      </c>
      <c r="B528" s="2" t="s">
        <v>538</v>
      </c>
      <c r="C528" s="6">
        <v>2.9681514247086525</v>
      </c>
      <c r="D528" s="1">
        <v>2.3846822036592217</v>
      </c>
      <c r="E528" s="7">
        <v>1.2446737851081855</v>
      </c>
      <c r="F528" s="34" t="s">
        <v>1307</v>
      </c>
      <c r="G528" s="1">
        <f>IF(ISBLANK(data!C528),#N/A,data!C528)</f>
        <v>8</v>
      </c>
      <c r="H528" s="1" t="e">
        <f>IF(ISBLANK(data!D528),#N/A,data!D528)</f>
        <v>#N/A</v>
      </c>
      <c r="I528" s="1" t="e">
        <f>IF(ISBLANK(data!E528),#N/A,data!E528)</f>
        <v>#N/A</v>
      </c>
    </row>
    <row r="529" spans="1:9" ht="14.5" customHeight="1" x14ac:dyDescent="0.2">
      <c r="A529" s="2" t="s">
        <v>1731</v>
      </c>
      <c r="B529" s="2" t="s">
        <v>539</v>
      </c>
      <c r="C529" s="6">
        <v>2.8575599241310758</v>
      </c>
      <c r="D529" s="1">
        <v>2.3637777802147562</v>
      </c>
      <c r="E529" s="7">
        <v>1.2088953318917559</v>
      </c>
      <c r="F529" s="34" t="s">
        <v>1307</v>
      </c>
      <c r="G529" s="1">
        <f>IF(ISBLANK(data!C529),#N/A,data!C529)</f>
        <v>8</v>
      </c>
      <c r="H529" s="1" t="e">
        <f>IF(ISBLANK(data!D529),#N/A,data!D529)</f>
        <v>#N/A</v>
      </c>
      <c r="I529" s="1" t="e">
        <f>IF(ISBLANK(data!E529),#N/A,data!E529)</f>
        <v>#N/A</v>
      </c>
    </row>
    <row r="530" spans="1:9" ht="14.5" customHeight="1" x14ac:dyDescent="0.2">
      <c r="A530" s="2" t="s">
        <v>1732</v>
      </c>
      <c r="B530" s="2" t="s">
        <v>540</v>
      </c>
      <c r="C530" s="6">
        <v>2.9960821425655206</v>
      </c>
      <c r="D530" s="1">
        <v>2.520279268370254</v>
      </c>
      <c r="E530" s="7">
        <v>1.1887897425363285</v>
      </c>
      <c r="F530" s="34" t="s">
        <v>1307</v>
      </c>
      <c r="G530" s="1">
        <f>IF(ISBLANK(data!C530),#N/A,data!C530)</f>
        <v>8</v>
      </c>
      <c r="H530" s="1" t="e">
        <f>IF(ISBLANK(data!D530),#N/A,data!D530)</f>
        <v>#N/A</v>
      </c>
      <c r="I530" s="1" t="e">
        <f>IF(ISBLANK(data!E530),#N/A,data!E530)</f>
        <v>#N/A</v>
      </c>
    </row>
    <row r="531" spans="1:9" ht="14.5" customHeight="1" x14ac:dyDescent="0.2">
      <c r="A531" s="2" t="s">
        <v>1733</v>
      </c>
      <c r="B531" s="2" t="s">
        <v>541</v>
      </c>
      <c r="C531" s="6">
        <v>2.7873442207592518</v>
      </c>
      <c r="D531" s="1">
        <v>2.3275699170465742</v>
      </c>
      <c r="E531" s="7">
        <v>1.1975340462795119</v>
      </c>
      <c r="F531" s="34" t="s">
        <v>1307</v>
      </c>
      <c r="G531" s="1">
        <f>IF(ISBLANK(data!C531),#N/A,data!C531)</f>
        <v>8</v>
      </c>
      <c r="H531" s="1" t="e">
        <f>IF(ISBLANK(data!D531),#N/A,data!D531)</f>
        <v>#N/A</v>
      </c>
      <c r="I531" s="1" t="e">
        <f>IF(ISBLANK(data!E531),#N/A,data!E531)</f>
        <v>#N/A</v>
      </c>
    </row>
    <row r="532" spans="1:9" ht="14.5" customHeight="1" x14ac:dyDescent="0.2">
      <c r="A532" s="2" t="s">
        <v>1734</v>
      </c>
      <c r="B532" s="2" t="s">
        <v>542</v>
      </c>
      <c r="C532" s="6">
        <v>2.8695100287331283</v>
      </c>
      <c r="D532" s="1">
        <v>2.491209205903639</v>
      </c>
      <c r="E532" s="7">
        <v>1.1518542970750896</v>
      </c>
      <c r="F532" s="34" t="s">
        <v>1307</v>
      </c>
      <c r="G532" s="1">
        <f>IF(ISBLANK(data!C532),#N/A,data!C532)</f>
        <v>8</v>
      </c>
      <c r="H532" s="1" t="e">
        <f>IF(ISBLANK(data!D532),#N/A,data!D532)</f>
        <v>#N/A</v>
      </c>
      <c r="I532" s="1" t="e">
        <f>IF(ISBLANK(data!E532),#N/A,data!E532)</f>
        <v>#N/A</v>
      </c>
    </row>
    <row r="533" spans="1:9" ht="14.5" customHeight="1" x14ac:dyDescent="0.2">
      <c r="A533" s="2" t="s">
        <v>1735</v>
      </c>
      <c r="B533" s="2" t="s">
        <v>543</v>
      </c>
      <c r="C533" s="6">
        <v>2.7473926876222121</v>
      </c>
      <c r="D533" s="1">
        <v>2.2458217497433428</v>
      </c>
      <c r="E533" s="7">
        <v>1.2233351502345142</v>
      </c>
      <c r="F533" s="34" t="s">
        <v>1307</v>
      </c>
      <c r="G533" s="1">
        <f>IF(ISBLANK(data!C533),#N/A,data!C533)</f>
        <v>8</v>
      </c>
      <c r="H533" s="1" t="e">
        <f>IF(ISBLANK(data!D533),#N/A,data!D533)</f>
        <v>#N/A</v>
      </c>
      <c r="I533" s="1" t="e">
        <f>IF(ISBLANK(data!E533),#N/A,data!E533)</f>
        <v>#N/A</v>
      </c>
    </row>
    <row r="534" spans="1:9" ht="14.5" customHeight="1" x14ac:dyDescent="0.2">
      <c r="A534" s="2" t="s">
        <v>1736</v>
      </c>
      <c r="B534" s="2" t="s">
        <v>544</v>
      </c>
      <c r="C534" s="6">
        <v>2.7769497510758097</v>
      </c>
      <c r="D534" s="1">
        <v>2.2388109890966676</v>
      </c>
      <c r="E534" s="7">
        <v>1.2403681081609637</v>
      </c>
      <c r="F534" s="34" t="s">
        <v>1307</v>
      </c>
      <c r="G534" s="1">
        <f>IF(ISBLANK(data!C534),#N/A,data!C534)</f>
        <v>8</v>
      </c>
      <c r="H534" s="1" t="e">
        <f>IF(ISBLANK(data!D534),#N/A,data!D534)</f>
        <v>#N/A</v>
      </c>
      <c r="I534" s="1" t="e">
        <f>IF(ISBLANK(data!E534),#N/A,data!E534)</f>
        <v>#N/A</v>
      </c>
    </row>
    <row r="535" spans="1:9" ht="14.5" customHeight="1" x14ac:dyDescent="0.2">
      <c r="A535" s="2" t="s">
        <v>1737</v>
      </c>
      <c r="B535" s="2" t="s">
        <v>545</v>
      </c>
      <c r="C535" s="6">
        <v>2.7923646789056762</v>
      </c>
      <c r="D535" s="1">
        <v>2.4335</v>
      </c>
      <c r="E535" s="7">
        <v>1.1474685345821558</v>
      </c>
      <c r="F535" s="34" t="s">
        <v>1307</v>
      </c>
      <c r="G535" s="1">
        <f>IF(ISBLANK(data!C535),#N/A,data!C535)</f>
        <v>8</v>
      </c>
      <c r="H535" s="1" t="e">
        <f>IF(ISBLANK(data!D535),#N/A,data!D535)</f>
        <v>#N/A</v>
      </c>
      <c r="I535" s="1" t="e">
        <f>IF(ISBLANK(data!E535),#N/A,data!E535)</f>
        <v>#N/A</v>
      </c>
    </row>
    <row r="536" spans="1:9" ht="14.5" customHeight="1" x14ac:dyDescent="0.2">
      <c r="A536" s="2" t="s">
        <v>1738</v>
      </c>
      <c r="B536" s="2" t="s">
        <v>546</v>
      </c>
      <c r="C536" s="6">
        <v>2.8687322112738238</v>
      </c>
      <c r="D536" s="1">
        <v>2.5209000000000001</v>
      </c>
      <c r="E536" s="7">
        <v>1.1379793769184909</v>
      </c>
      <c r="F536" s="34" t="s">
        <v>1307</v>
      </c>
      <c r="G536" s="1">
        <f>IF(ISBLANK(data!C536),#N/A,data!C536)</f>
        <v>8</v>
      </c>
      <c r="H536" s="1" t="e">
        <f>IF(ISBLANK(data!D536),#N/A,data!D536)</f>
        <v>#N/A</v>
      </c>
      <c r="I536" s="1" t="e">
        <f>IF(ISBLANK(data!E536),#N/A,data!E536)</f>
        <v>#N/A</v>
      </c>
    </row>
    <row r="537" spans="1:9" ht="14.5" customHeight="1" x14ac:dyDescent="0.2">
      <c r="A537" s="2" t="s">
        <v>1739</v>
      </c>
      <c r="B537" s="2" t="s">
        <v>547</v>
      </c>
      <c r="C537" s="6">
        <v>2.7835258441408448</v>
      </c>
      <c r="D537" s="1">
        <v>2.2826212528902468</v>
      </c>
      <c r="E537" s="7">
        <v>1.2194427089541704</v>
      </c>
      <c r="F537" s="34" t="s">
        <v>1477</v>
      </c>
      <c r="G537" s="1">
        <f>IF(ISBLANK(data!C537),#N/A,data!C537)</f>
        <v>8</v>
      </c>
      <c r="H537" s="1" t="e">
        <f>IF(ISBLANK(data!D537),#N/A,data!D537)</f>
        <v>#N/A</v>
      </c>
      <c r="I537" s="1" t="e">
        <f>IF(ISBLANK(data!E537),#N/A,data!E537)</f>
        <v>#N/A</v>
      </c>
    </row>
    <row r="538" spans="1:9" ht="14.5" customHeight="1" x14ac:dyDescent="0.2">
      <c r="A538" s="2" t="s">
        <v>1740</v>
      </c>
      <c r="B538" s="2" t="s">
        <v>548</v>
      </c>
      <c r="C538" s="6">
        <v>2.8991448739326571</v>
      </c>
      <c r="D538" s="1">
        <v>2.49600406952626</v>
      </c>
      <c r="E538" s="7">
        <v>1.1615144820188186</v>
      </c>
      <c r="F538" s="34" t="s">
        <v>1307</v>
      </c>
      <c r="G538" s="1">
        <f>IF(ISBLANK(data!C538),#N/A,data!C538)</f>
        <v>8</v>
      </c>
      <c r="H538" s="1" t="e">
        <f>IF(ISBLANK(data!D538),#N/A,data!D538)</f>
        <v>#N/A</v>
      </c>
      <c r="I538" s="1" t="e">
        <f>IF(ISBLANK(data!E538),#N/A,data!E538)</f>
        <v>#N/A</v>
      </c>
    </row>
    <row r="539" spans="1:9" ht="14.5" customHeight="1" x14ac:dyDescent="0.2">
      <c r="A539" s="2" t="s">
        <v>1741</v>
      </c>
      <c r="B539" s="2" t="s">
        <v>549</v>
      </c>
      <c r="C539" s="6">
        <v>3.0300939787405934</v>
      </c>
      <c r="D539" s="1">
        <v>2.5226593618173689</v>
      </c>
      <c r="E539" s="7">
        <v>1.201150668458725</v>
      </c>
      <c r="F539" s="34" t="s">
        <v>1307</v>
      </c>
      <c r="G539" s="1">
        <f>IF(ISBLANK(data!C539),#N/A,data!C539)</f>
        <v>8</v>
      </c>
      <c r="H539" s="1" t="e">
        <f>IF(ISBLANK(data!D539),#N/A,data!D539)</f>
        <v>#N/A</v>
      </c>
      <c r="I539" s="1" t="e">
        <f>IF(ISBLANK(data!E539),#N/A,data!E539)</f>
        <v>#N/A</v>
      </c>
    </row>
    <row r="540" spans="1:9" ht="14.5" customHeight="1" x14ac:dyDescent="0.2">
      <c r="A540" s="2" t="s">
        <v>1742</v>
      </c>
      <c r="B540" s="2" t="s">
        <v>550</v>
      </c>
      <c r="C540" s="6">
        <v>2.8502060136067362</v>
      </c>
      <c r="D540" s="1">
        <v>2.3579057263597289</v>
      </c>
      <c r="E540" s="7">
        <v>1.2087870951511912</v>
      </c>
      <c r="F540" s="34" t="s">
        <v>1477</v>
      </c>
      <c r="G540" s="1">
        <f>IF(ISBLANK(data!C540),#N/A,data!C540)</f>
        <v>8</v>
      </c>
      <c r="H540" s="1" t="e">
        <f>IF(ISBLANK(data!D540),#N/A,data!D540)</f>
        <v>#N/A</v>
      </c>
      <c r="I540" s="1" t="e">
        <f>IF(ISBLANK(data!E540),#N/A,data!E540)</f>
        <v>#N/A</v>
      </c>
    </row>
    <row r="541" spans="1:9" ht="14.5" customHeight="1" x14ac:dyDescent="0.2">
      <c r="A541" s="2" t="s">
        <v>1743</v>
      </c>
      <c r="B541" s="2" t="s">
        <v>551</v>
      </c>
      <c r="C541" s="6">
        <v>2.8040319407952543</v>
      </c>
      <c r="D541" s="1">
        <v>2.3178649254216692</v>
      </c>
      <c r="E541" s="7">
        <v>1.2097477769482796</v>
      </c>
      <c r="F541" s="34" t="s">
        <v>1477</v>
      </c>
      <c r="G541" s="1">
        <f>IF(ISBLANK(data!C541),#N/A,data!C541)</f>
        <v>8</v>
      </c>
      <c r="H541" s="1" t="e">
        <f>IF(ISBLANK(data!D541),#N/A,data!D541)</f>
        <v>#N/A</v>
      </c>
      <c r="I541" s="1" t="e">
        <f>IF(ISBLANK(data!E541),#N/A,data!E541)</f>
        <v>#N/A</v>
      </c>
    </row>
    <row r="542" spans="1:9" ht="14.5" customHeight="1" x14ac:dyDescent="0.2">
      <c r="A542" s="2" t="s">
        <v>1744</v>
      </c>
      <c r="B542" s="2" t="s">
        <v>552</v>
      </c>
      <c r="C542" s="6">
        <v>2.8183154977752225</v>
      </c>
      <c r="D542" s="1">
        <v>2.3296226374458162</v>
      </c>
      <c r="E542" s="7">
        <v>1.2097733995516142</v>
      </c>
      <c r="F542" s="34" t="s">
        <v>1477</v>
      </c>
      <c r="G542" s="1">
        <f>IF(ISBLANK(data!C542),#N/A,data!C542)</f>
        <v>8</v>
      </c>
      <c r="H542" s="1" t="e">
        <f>IF(ISBLANK(data!D542),#N/A,data!D542)</f>
        <v>#N/A</v>
      </c>
      <c r="I542" s="1" t="e">
        <f>IF(ISBLANK(data!E542),#N/A,data!E542)</f>
        <v>#N/A</v>
      </c>
    </row>
    <row r="543" spans="1:9" ht="14.5" customHeight="1" x14ac:dyDescent="0.2">
      <c r="A543" s="2" t="s">
        <v>1745</v>
      </c>
      <c r="B543" s="2" t="s">
        <v>553</v>
      </c>
      <c r="C543" s="6">
        <v>2.7708686327576055</v>
      </c>
      <c r="D543" s="1">
        <v>2.2730312158544788</v>
      </c>
      <c r="E543" s="7">
        <v>1.2190191729135491</v>
      </c>
      <c r="F543" s="34" t="s">
        <v>1307</v>
      </c>
      <c r="G543" s="1">
        <f>IF(ISBLANK(data!C543),#N/A,data!C543)</f>
        <v>8</v>
      </c>
      <c r="H543" s="1" t="e">
        <f>IF(ISBLANK(data!D543),#N/A,data!D543)</f>
        <v>#N/A</v>
      </c>
      <c r="I543" s="1" t="e">
        <f>IF(ISBLANK(data!E543),#N/A,data!E543)</f>
        <v>#N/A</v>
      </c>
    </row>
    <row r="544" spans="1:9" ht="14.5" customHeight="1" x14ac:dyDescent="0.2">
      <c r="A544" s="2" t="s">
        <v>1746</v>
      </c>
      <c r="B544" s="2" t="s">
        <v>554</v>
      </c>
      <c r="C544" s="6">
        <v>2.7717878715731481</v>
      </c>
      <c r="D544" s="1">
        <v>2.2704008815493366</v>
      </c>
      <c r="E544" s="7">
        <v>1.2208363263502884</v>
      </c>
      <c r="F544" s="34" t="s">
        <v>1477</v>
      </c>
      <c r="G544" s="1">
        <f>IF(ISBLANK(data!C544),#N/A,data!C544)</f>
        <v>8</v>
      </c>
      <c r="H544" s="1" t="e">
        <f>IF(ISBLANK(data!D544),#N/A,data!D544)</f>
        <v>#N/A</v>
      </c>
      <c r="I544" s="1" t="e">
        <f>IF(ISBLANK(data!E544),#N/A,data!E544)</f>
        <v>#N/A</v>
      </c>
    </row>
    <row r="545" spans="1:9" ht="14.5" customHeight="1" x14ac:dyDescent="0.2">
      <c r="A545" s="2" t="s">
        <v>1747</v>
      </c>
      <c r="B545" s="2" t="s">
        <v>555</v>
      </c>
      <c r="C545" s="6">
        <v>2.8541092430388857</v>
      </c>
      <c r="D545" s="1">
        <v>2.4222999999999999</v>
      </c>
      <c r="E545" s="7">
        <v>1.1782641469012449</v>
      </c>
      <c r="F545" s="34" t="s">
        <v>1477</v>
      </c>
      <c r="G545" s="1">
        <f>IF(ISBLANK(data!C545),#N/A,data!C545)</f>
        <v>8</v>
      </c>
      <c r="H545" s="1" t="e">
        <f>IF(ISBLANK(data!D545),#N/A,data!D545)</f>
        <v>#N/A</v>
      </c>
      <c r="I545" s="1" t="e">
        <f>IF(ISBLANK(data!E545),#N/A,data!E545)</f>
        <v>#N/A</v>
      </c>
    </row>
    <row r="546" spans="1:9" ht="14.5" customHeight="1" x14ac:dyDescent="0.2">
      <c r="A546" s="2" t="s">
        <v>1748</v>
      </c>
      <c r="B546" s="2" t="s">
        <v>556</v>
      </c>
      <c r="C546" s="6">
        <v>2.8115979833539506</v>
      </c>
      <c r="D546" s="1">
        <v>2.282501509194121</v>
      </c>
      <c r="E546" s="7">
        <v>1.2318055309179781</v>
      </c>
      <c r="F546" s="34" t="s">
        <v>1307</v>
      </c>
      <c r="G546" s="1">
        <f>IF(ISBLANK(data!C546),#N/A,data!C546)</f>
        <v>8</v>
      </c>
      <c r="H546" s="1" t="e">
        <f>IF(ISBLANK(data!D546),#N/A,data!D546)</f>
        <v>#N/A</v>
      </c>
      <c r="I546" s="1" t="e">
        <f>IF(ISBLANK(data!E546),#N/A,data!E546)</f>
        <v>#N/A</v>
      </c>
    </row>
    <row r="547" spans="1:9" ht="14.5" customHeight="1" x14ac:dyDescent="0.2">
      <c r="A547" s="2" t="s">
        <v>1749</v>
      </c>
      <c r="B547" s="2" t="s">
        <v>557</v>
      </c>
      <c r="C547" s="6">
        <v>2.569626042831914</v>
      </c>
      <c r="D547" s="1">
        <v>2.8227754162570213</v>
      </c>
      <c r="E547" s="7">
        <v>0.91031898181939619</v>
      </c>
      <c r="F547" s="34" t="s">
        <v>1369</v>
      </c>
      <c r="G547" s="1">
        <f>IF(ISBLANK(data!C547),#N/A,data!C547)</f>
        <v>6</v>
      </c>
      <c r="H547" s="1" t="e">
        <f>IF(ISBLANK(data!D547),#N/A,data!D547)</f>
        <v>#N/A</v>
      </c>
      <c r="I547" s="1" t="e">
        <f>IF(ISBLANK(data!E547),#N/A,data!E547)</f>
        <v>#N/A</v>
      </c>
    </row>
    <row r="548" spans="1:9" ht="14.5" customHeight="1" x14ac:dyDescent="0.2">
      <c r="A548" s="2" t="s">
        <v>1750</v>
      </c>
      <c r="B548" s="2" t="s">
        <v>558</v>
      </c>
      <c r="C548" s="6">
        <v>2.8058704184263394</v>
      </c>
      <c r="D548" s="1">
        <v>2.3525984636683144</v>
      </c>
      <c r="E548" s="7">
        <v>1.1926686435267224</v>
      </c>
      <c r="F548" s="34" t="s">
        <v>1477</v>
      </c>
      <c r="G548" s="1">
        <f>IF(ISBLANK(data!C548),#N/A,data!C548)</f>
        <v>8</v>
      </c>
      <c r="H548" s="1" t="e">
        <f>IF(ISBLANK(data!D548),#N/A,data!D548)</f>
        <v>#N/A</v>
      </c>
      <c r="I548" s="1" t="e">
        <f>IF(ISBLANK(data!E548),#N/A,data!E548)</f>
        <v>#N/A</v>
      </c>
    </row>
    <row r="549" spans="1:9" ht="14.5" customHeight="1" x14ac:dyDescent="0.2">
      <c r="A549" s="2" t="s">
        <v>1751</v>
      </c>
      <c r="B549" s="2" t="s">
        <v>559</v>
      </c>
      <c r="C549" s="6">
        <v>2.8758739897638077</v>
      </c>
      <c r="D549" s="1">
        <v>2.3765429187141249</v>
      </c>
      <c r="E549" s="7">
        <v>1.2101081647285612</v>
      </c>
      <c r="F549" s="34" t="s">
        <v>1307</v>
      </c>
      <c r="G549" s="1">
        <f>IF(ISBLANK(data!C549),#N/A,data!C549)</f>
        <v>8</v>
      </c>
      <c r="H549" s="1" t="e">
        <f>IF(ISBLANK(data!D549),#N/A,data!D549)</f>
        <v>#N/A</v>
      </c>
      <c r="I549" s="1" t="e">
        <f>IF(ISBLANK(data!E549),#N/A,data!E549)</f>
        <v>#N/A</v>
      </c>
    </row>
    <row r="550" spans="1:9" ht="14.5" customHeight="1" x14ac:dyDescent="0.2">
      <c r="A550" s="2" t="s">
        <v>1752</v>
      </c>
      <c r="B550" s="2" t="s">
        <v>560</v>
      </c>
      <c r="C550" s="6">
        <v>2.797809401120813</v>
      </c>
      <c r="D550" s="1">
        <v>2.3501773664995311</v>
      </c>
      <c r="E550" s="7">
        <v>1.1904673413173095</v>
      </c>
      <c r="F550" s="34" t="s">
        <v>1477</v>
      </c>
      <c r="G550" s="1">
        <f>IF(ISBLANK(data!C550),#N/A,data!C550)</f>
        <v>8</v>
      </c>
      <c r="H550" s="1" t="e">
        <f>IF(ISBLANK(data!D550),#N/A,data!D550)</f>
        <v>#N/A</v>
      </c>
      <c r="I550" s="1" t="e">
        <f>IF(ISBLANK(data!E550),#N/A,data!E550)</f>
        <v>#N/A</v>
      </c>
    </row>
    <row r="551" spans="1:9" ht="14.5" customHeight="1" x14ac:dyDescent="0.2">
      <c r="A551" s="2" t="s">
        <v>1753</v>
      </c>
      <c r="B551" s="2" t="s">
        <v>561</v>
      </c>
      <c r="C551" s="6">
        <v>2.9977791988403681</v>
      </c>
      <c r="D551" s="1">
        <v>2.4077164874640555</v>
      </c>
      <c r="E551" s="7">
        <v>1.2450715083974859</v>
      </c>
      <c r="F551" s="34" t="s">
        <v>1307</v>
      </c>
      <c r="G551" s="1">
        <f>IF(ISBLANK(data!C551),#N/A,data!C551)</f>
        <v>8</v>
      </c>
      <c r="H551" s="1" t="e">
        <f>IF(ISBLANK(data!D551),#N/A,data!D551)</f>
        <v>#N/A</v>
      </c>
      <c r="I551" s="1" t="e">
        <f>IF(ISBLANK(data!E551),#N/A,data!E551)</f>
        <v>#N/A</v>
      </c>
    </row>
    <row r="552" spans="1:9" ht="14.5" customHeight="1" x14ac:dyDescent="0.2">
      <c r="A552" s="2" t="s">
        <v>1754</v>
      </c>
      <c r="B552" s="2" t="s">
        <v>562</v>
      </c>
      <c r="C552" s="6">
        <v>2.9154719695102544</v>
      </c>
      <c r="D552" s="1">
        <v>2.3872379359607727</v>
      </c>
      <c r="E552" s="7">
        <v>1.2212741451500466</v>
      </c>
      <c r="F552" s="34" t="s">
        <v>1307</v>
      </c>
      <c r="G552" s="1">
        <f>IF(ISBLANK(data!C552),#N/A,data!C552)</f>
        <v>8</v>
      </c>
      <c r="H552" s="1" t="e">
        <f>IF(ISBLANK(data!D552),#N/A,data!D552)</f>
        <v>#N/A</v>
      </c>
      <c r="I552" s="1" t="e">
        <f>IF(ISBLANK(data!E552),#N/A,data!E552)</f>
        <v>#N/A</v>
      </c>
    </row>
    <row r="553" spans="1:9" ht="14.5" customHeight="1" x14ac:dyDescent="0.2">
      <c r="A553" s="2" t="s">
        <v>1755</v>
      </c>
      <c r="B553" s="2" t="s">
        <v>563</v>
      </c>
      <c r="C553" s="6">
        <v>2.8604590619339412</v>
      </c>
      <c r="D553" s="1">
        <v>2.3679087243450216</v>
      </c>
      <c r="E553" s="7">
        <v>1.2080106942150661</v>
      </c>
      <c r="F553" s="34" t="s">
        <v>1307</v>
      </c>
      <c r="G553" s="1">
        <f>IF(ISBLANK(data!C553),#N/A,data!C553)</f>
        <v>8</v>
      </c>
      <c r="H553" s="1" t="e">
        <f>IF(ISBLANK(data!D553),#N/A,data!D553)</f>
        <v>#N/A</v>
      </c>
      <c r="I553" s="1" t="e">
        <f>IF(ISBLANK(data!E553),#N/A,data!E553)</f>
        <v>#N/A</v>
      </c>
    </row>
    <row r="554" spans="1:9" ht="14.5" customHeight="1" x14ac:dyDescent="0.2">
      <c r="A554" s="2" t="s">
        <v>1756</v>
      </c>
      <c r="B554" s="2" t="s">
        <v>564</v>
      </c>
      <c r="C554" s="6">
        <v>2.9916273698440459</v>
      </c>
      <c r="D554" s="1">
        <v>2.407899553537697</v>
      </c>
      <c r="E554" s="7">
        <v>1.242421996153757</v>
      </c>
      <c r="F554" s="34" t="s">
        <v>1307</v>
      </c>
      <c r="G554" s="1">
        <f>IF(ISBLANK(data!C554),#N/A,data!C554)</f>
        <v>8</v>
      </c>
      <c r="H554" s="1" t="e">
        <f>IF(ISBLANK(data!D554),#N/A,data!D554)</f>
        <v>#N/A</v>
      </c>
      <c r="I554" s="1" t="e">
        <f>IF(ISBLANK(data!E554),#N/A,data!E554)</f>
        <v>#N/A</v>
      </c>
    </row>
    <row r="555" spans="1:9" ht="14.5" customHeight="1" x14ac:dyDescent="0.2">
      <c r="A555" s="2" t="s">
        <v>1757</v>
      </c>
      <c r="B555" s="2" t="s">
        <v>565</v>
      </c>
      <c r="C555" s="6">
        <v>2.912926385097983</v>
      </c>
      <c r="D555" s="1">
        <v>2.3820000000000001</v>
      </c>
      <c r="E555" s="7">
        <v>1.2228910096968861</v>
      </c>
      <c r="F555" s="34" t="s">
        <v>1307</v>
      </c>
      <c r="G555" s="1">
        <f>IF(ISBLANK(data!C555),#N/A,data!C555)</f>
        <v>8</v>
      </c>
      <c r="H555" s="1" t="e">
        <f>IF(ISBLANK(data!D555),#N/A,data!D555)</f>
        <v>#N/A</v>
      </c>
      <c r="I555" s="1" t="e">
        <f>IF(ISBLANK(data!E555),#N/A,data!E555)</f>
        <v>#N/A</v>
      </c>
    </row>
    <row r="556" spans="1:9" ht="14.5" customHeight="1" x14ac:dyDescent="0.2">
      <c r="A556" s="2" t="s">
        <v>1758</v>
      </c>
      <c r="B556" s="2" t="s">
        <v>566</v>
      </c>
      <c r="C556" s="6">
        <v>2.8960265330276243</v>
      </c>
      <c r="D556" s="1">
        <v>2.3799215722962388</v>
      </c>
      <c r="E556" s="7">
        <v>1.2168579699176505</v>
      </c>
      <c r="F556" s="34" t="s">
        <v>1307</v>
      </c>
      <c r="G556" s="1">
        <f>IF(ISBLANK(data!C556),#N/A,data!C556)</f>
        <v>8</v>
      </c>
      <c r="H556" s="1" t="e">
        <f>IF(ISBLANK(data!D556),#N/A,data!D556)</f>
        <v>#N/A</v>
      </c>
      <c r="I556" s="1" t="e">
        <f>IF(ISBLANK(data!E556),#N/A,data!E556)</f>
        <v>#N/A</v>
      </c>
    </row>
    <row r="557" spans="1:9" ht="14.5" customHeight="1" x14ac:dyDescent="0.2">
      <c r="A557" s="2" t="s">
        <v>1759</v>
      </c>
      <c r="B557" s="2" t="s">
        <v>567</v>
      </c>
      <c r="C557" s="6">
        <v>2.8552971824312792</v>
      </c>
      <c r="D557" s="1">
        <v>2.3661802571180082</v>
      </c>
      <c r="E557" s="7">
        <v>1.2067116078083637</v>
      </c>
      <c r="F557" s="34" t="s">
        <v>1307</v>
      </c>
      <c r="G557" s="1">
        <f>IF(ISBLANK(data!C557),#N/A,data!C557)</f>
        <v>8</v>
      </c>
      <c r="H557" s="1" t="e">
        <f>IF(ISBLANK(data!D557),#N/A,data!D557)</f>
        <v>#N/A</v>
      </c>
      <c r="I557" s="1" t="e">
        <f>IF(ISBLANK(data!E557),#N/A,data!E557)</f>
        <v>#N/A</v>
      </c>
    </row>
    <row r="558" spans="1:9" ht="14.5" customHeight="1" x14ac:dyDescent="0.2">
      <c r="A558" s="2" t="s">
        <v>1760</v>
      </c>
      <c r="B558" s="2" t="s">
        <v>568</v>
      </c>
      <c r="C558" s="6">
        <v>2.864984545333535</v>
      </c>
      <c r="D558" s="1">
        <v>2.332076948779144</v>
      </c>
      <c r="E558" s="7">
        <v>1.2285120123645026</v>
      </c>
      <c r="F558" s="34" t="s">
        <v>1477</v>
      </c>
      <c r="G558" s="1">
        <f>IF(ISBLANK(data!C558),#N/A,data!C558)</f>
        <v>8</v>
      </c>
      <c r="H558" s="1" t="e">
        <f>IF(ISBLANK(data!D558),#N/A,data!D558)</f>
        <v>#N/A</v>
      </c>
      <c r="I558" s="1" t="e">
        <f>IF(ISBLANK(data!E558),#N/A,data!E558)</f>
        <v>#N/A</v>
      </c>
    </row>
    <row r="559" spans="1:9" ht="14.5" customHeight="1" x14ac:dyDescent="0.2">
      <c r="A559" s="2" t="s">
        <v>1761</v>
      </c>
      <c r="B559" s="2" t="s">
        <v>569</v>
      </c>
      <c r="C559" s="6">
        <v>2.8172548376034428</v>
      </c>
      <c r="D559" s="1">
        <v>2.3179034009687434</v>
      </c>
      <c r="E559" s="7">
        <v>1.2154323758384411</v>
      </c>
      <c r="F559" s="34" t="s">
        <v>1477</v>
      </c>
      <c r="G559" s="1">
        <f>IF(ISBLANK(data!C559),#N/A,data!C559)</f>
        <v>8</v>
      </c>
      <c r="H559" s="1" t="e">
        <f>IF(ISBLANK(data!D559),#N/A,data!D559)</f>
        <v>#N/A</v>
      </c>
      <c r="I559" s="1" t="e">
        <f>IF(ISBLANK(data!E559),#N/A,data!E559)</f>
        <v>#N/A</v>
      </c>
    </row>
    <row r="560" spans="1:9" ht="14.5" customHeight="1" x14ac:dyDescent="0.2">
      <c r="A560" s="2" t="s">
        <v>1762</v>
      </c>
      <c r="B560" s="2" t="s">
        <v>570</v>
      </c>
      <c r="C560" s="6">
        <v>2.7715757395387919</v>
      </c>
      <c r="D560" s="1">
        <v>2.3069423754721585</v>
      </c>
      <c r="E560" s="7">
        <v>1.2014065756503942</v>
      </c>
      <c r="F560" s="34" t="s">
        <v>1307</v>
      </c>
      <c r="G560" s="1">
        <f>IF(ISBLANK(data!C560),#N/A,data!C560)</f>
        <v>8</v>
      </c>
      <c r="H560" s="1" t="e">
        <f>IF(ISBLANK(data!D560),#N/A,data!D560)</f>
        <v>#N/A</v>
      </c>
      <c r="I560" s="1" t="e">
        <f>IF(ISBLANK(data!E560),#N/A,data!E560)</f>
        <v>#N/A</v>
      </c>
    </row>
    <row r="561" spans="1:9" ht="14.5" customHeight="1" x14ac:dyDescent="0.2">
      <c r="A561" s="2" t="s">
        <v>1763</v>
      </c>
      <c r="B561" s="2" t="s">
        <v>571</v>
      </c>
      <c r="C561" s="6">
        <v>2.9030976008394895</v>
      </c>
      <c r="D561" s="1">
        <v>2.3505523175043264</v>
      </c>
      <c r="E561" s="7">
        <v>1.2350704041856095</v>
      </c>
      <c r="F561" s="34" t="s">
        <v>1307</v>
      </c>
      <c r="G561" s="1">
        <f>IF(ISBLANK(data!C561),#N/A,data!C561)</f>
        <v>8</v>
      </c>
      <c r="H561" s="1" t="e">
        <f>IF(ISBLANK(data!D561),#N/A,data!D561)</f>
        <v>#N/A</v>
      </c>
      <c r="I561" s="1" t="e">
        <f>IF(ISBLANK(data!E561),#N/A,data!E561)</f>
        <v>#N/A</v>
      </c>
    </row>
    <row r="562" spans="1:9" ht="14.5" customHeight="1" x14ac:dyDescent="0.2">
      <c r="A562" s="2" t="s">
        <v>1764</v>
      </c>
      <c r="B562" s="2" t="s">
        <v>572</v>
      </c>
      <c r="C562" s="6">
        <v>2.8206489501531382</v>
      </c>
      <c r="D562" s="1">
        <v>2.3181314403289215</v>
      </c>
      <c r="E562" s="7">
        <v>1.2167769700552071</v>
      </c>
      <c r="F562" s="34" t="s">
        <v>1307</v>
      </c>
      <c r="G562" s="1">
        <f>IF(ISBLANK(data!C562),#N/A,data!C562)</f>
        <v>8</v>
      </c>
      <c r="H562" s="1" t="e">
        <f>IF(ISBLANK(data!D562),#N/A,data!D562)</f>
        <v>#N/A</v>
      </c>
      <c r="I562" s="1" t="e">
        <f>IF(ISBLANK(data!E562),#N/A,data!E562)</f>
        <v>#N/A</v>
      </c>
    </row>
    <row r="563" spans="1:9" ht="14.5" customHeight="1" x14ac:dyDescent="0.2">
      <c r="A563" s="2" t="s">
        <v>1765</v>
      </c>
      <c r="B563" s="2" t="s">
        <v>573</v>
      </c>
      <c r="C563" s="6">
        <v>2.9450997436419706</v>
      </c>
      <c r="D563" s="1">
        <v>2.3562517366208988</v>
      </c>
      <c r="E563" s="7">
        <v>1.2499087843073757</v>
      </c>
      <c r="F563" s="34" t="s">
        <v>1307</v>
      </c>
      <c r="G563" s="1">
        <f>IF(ISBLANK(data!C563),#N/A,data!C563)</f>
        <v>8</v>
      </c>
      <c r="H563" s="1" t="e">
        <f>IF(ISBLANK(data!D563),#N/A,data!D563)</f>
        <v>#N/A</v>
      </c>
      <c r="I563" s="1" t="e">
        <f>IF(ISBLANK(data!E563),#N/A,data!E563)</f>
        <v>#N/A</v>
      </c>
    </row>
    <row r="564" spans="1:9" ht="14.5" customHeight="1" x14ac:dyDescent="0.2">
      <c r="A564" s="2" t="s">
        <v>1766</v>
      </c>
      <c r="B564" s="2" t="s">
        <v>574</v>
      </c>
      <c r="C564" s="6">
        <v>2.8797560059925216</v>
      </c>
      <c r="D564" s="1">
        <v>2.3351000000000002</v>
      </c>
      <c r="E564" s="7">
        <v>1.2332474009646359</v>
      </c>
      <c r="F564" s="34" t="s">
        <v>1307</v>
      </c>
      <c r="G564" s="1">
        <f>IF(ISBLANK(data!C564),#N/A,data!C564)</f>
        <v>8</v>
      </c>
      <c r="H564" s="1" t="e">
        <f>IF(ISBLANK(data!D564),#N/A,data!D564)</f>
        <v>#N/A</v>
      </c>
      <c r="I564" s="1" t="e">
        <f>IF(ISBLANK(data!E564),#N/A,data!E564)</f>
        <v>#N/A</v>
      </c>
    </row>
    <row r="565" spans="1:9" ht="14.5" customHeight="1" x14ac:dyDescent="0.2">
      <c r="A565" s="2" t="s">
        <v>1767</v>
      </c>
      <c r="B565" s="2" t="s">
        <v>575</v>
      </c>
      <c r="C565" s="6">
        <v>2.8489332214006002</v>
      </c>
      <c r="D565" s="1">
        <v>2.3275064196677975</v>
      </c>
      <c r="E565" s="7">
        <v>1.2240280831565764</v>
      </c>
      <c r="F565" s="34" t="s">
        <v>1307</v>
      </c>
      <c r="G565" s="1">
        <f>IF(ISBLANK(data!C565),#N/A,data!C565)</f>
        <v>8</v>
      </c>
      <c r="H565" s="1" t="e">
        <f>IF(ISBLANK(data!D565),#N/A,data!D565)</f>
        <v>#N/A</v>
      </c>
      <c r="I565" s="1" t="e">
        <f>IF(ISBLANK(data!E565),#N/A,data!E565)</f>
        <v>#N/A</v>
      </c>
    </row>
    <row r="566" spans="1:9" ht="14.5" customHeight="1" x14ac:dyDescent="0.2">
      <c r="A566" s="2" t="s">
        <v>1768</v>
      </c>
      <c r="B566" s="2" t="s">
        <v>576</v>
      </c>
      <c r="C566" s="6">
        <v>2.9443219261826652</v>
      </c>
      <c r="D566" s="1">
        <v>2.3662281132499987</v>
      </c>
      <c r="E566" s="7">
        <v>1.2443102631126541</v>
      </c>
      <c r="F566" s="34" t="s">
        <v>1307</v>
      </c>
      <c r="G566" s="1">
        <f>IF(ISBLANK(data!C566),#N/A,data!C566)</f>
        <v>8</v>
      </c>
      <c r="H566" s="1" t="e">
        <f>IF(ISBLANK(data!D566),#N/A,data!D566)</f>
        <v>#N/A</v>
      </c>
      <c r="I566" s="1" t="e">
        <f>IF(ISBLANK(data!E566),#N/A,data!E566)</f>
        <v>#N/A</v>
      </c>
    </row>
    <row r="567" spans="1:9" ht="14.5" customHeight="1" x14ac:dyDescent="0.2">
      <c r="A567" s="2" t="s">
        <v>1769</v>
      </c>
      <c r="B567" s="2" t="s">
        <v>577</v>
      </c>
      <c r="C567" s="6">
        <v>2.6679845960949624</v>
      </c>
      <c r="D567" s="1">
        <v>2.3138353403913126</v>
      </c>
      <c r="E567" s="7">
        <v>1.1530572420264602</v>
      </c>
      <c r="F567" s="34" t="s">
        <v>1307</v>
      </c>
      <c r="G567" s="1">
        <f>IF(ISBLANK(data!C567),#N/A,data!C567)</f>
        <v>8</v>
      </c>
      <c r="H567" s="1" t="e">
        <f>IF(ISBLANK(data!D567),#N/A,data!D567)</f>
        <v>#N/A</v>
      </c>
      <c r="I567" s="1" t="e">
        <f>IF(ISBLANK(data!E567),#N/A,data!E567)</f>
        <v>#N/A</v>
      </c>
    </row>
    <row r="568" spans="1:9" ht="14.5" customHeight="1" x14ac:dyDescent="0.2">
      <c r="A568" s="2" t="s">
        <v>1770</v>
      </c>
      <c r="B568" s="2" t="s">
        <v>578</v>
      </c>
      <c r="C568" s="6">
        <v>2.7657067532549435</v>
      </c>
      <c r="D568" s="1">
        <v>2.314347370681157</v>
      </c>
      <c r="E568" s="7">
        <v>1.1950266361444879</v>
      </c>
      <c r="F568" s="34" t="s">
        <v>1477</v>
      </c>
      <c r="G568" s="1">
        <f>IF(ISBLANK(data!C568),#N/A,data!C568)</f>
        <v>8</v>
      </c>
      <c r="H568" s="1" t="e">
        <f>IF(ISBLANK(data!D568),#N/A,data!D568)</f>
        <v>#N/A</v>
      </c>
      <c r="I568" s="1" t="e">
        <f>IF(ISBLANK(data!E568),#N/A,data!E568)</f>
        <v>#N/A</v>
      </c>
    </row>
    <row r="569" spans="1:9" ht="14.5" customHeight="1" x14ac:dyDescent="0.2">
      <c r="A569" s="2" t="s">
        <v>1771</v>
      </c>
      <c r="B569" s="2" t="s">
        <v>579</v>
      </c>
      <c r="C569" s="6">
        <v>2.8429935244386333</v>
      </c>
      <c r="D569" s="1">
        <v>2.3319222477364807</v>
      </c>
      <c r="E569" s="7">
        <v>1.219163086247079</v>
      </c>
      <c r="F569" s="34" t="s">
        <v>1477</v>
      </c>
      <c r="G569" s="1">
        <f>IF(ISBLANK(data!C569),#N/A,data!C569)</f>
        <v>8</v>
      </c>
      <c r="H569" s="1" t="e">
        <f>IF(ISBLANK(data!D569),#N/A,data!D569)</f>
        <v>#N/A</v>
      </c>
      <c r="I569" s="1" t="e">
        <f>IF(ISBLANK(data!E569),#N/A,data!E569)</f>
        <v>#N/A</v>
      </c>
    </row>
    <row r="570" spans="1:9" ht="14.5" customHeight="1" x14ac:dyDescent="0.2">
      <c r="A570" s="2" t="s">
        <v>1772</v>
      </c>
      <c r="B570" s="2" t="s">
        <v>580</v>
      </c>
      <c r="C570" s="6">
        <v>2.9612924889311425</v>
      </c>
      <c r="D570" s="1">
        <v>2.3750846872462965</v>
      </c>
      <c r="E570" s="7">
        <v>1.2468155366554541</v>
      </c>
      <c r="F570" s="34" t="s">
        <v>1307</v>
      </c>
      <c r="G570" s="1">
        <f>IF(ISBLANK(data!C570),#N/A,data!C570)</f>
        <v>8</v>
      </c>
      <c r="H570" s="1" t="e">
        <f>IF(ISBLANK(data!D570),#N/A,data!D570)</f>
        <v>#N/A</v>
      </c>
      <c r="I570" s="1" t="e">
        <f>IF(ISBLANK(data!E570),#N/A,data!E570)</f>
        <v>#N/A</v>
      </c>
    </row>
    <row r="571" spans="1:9" ht="14.5" customHeight="1" x14ac:dyDescent="0.2">
      <c r="A571" s="2" t="s">
        <v>1773</v>
      </c>
      <c r="B571" s="2" t="s">
        <v>581</v>
      </c>
      <c r="C571" s="6">
        <v>2.7980215331551688</v>
      </c>
      <c r="D571" s="1">
        <v>2.2723393200116573</v>
      </c>
      <c r="E571" s="7">
        <v>1.2313396632774083</v>
      </c>
      <c r="F571" s="34" t="s">
        <v>1477</v>
      </c>
      <c r="G571" s="1">
        <f>IF(ISBLANK(data!C571),#N/A,data!C571)</f>
        <v>8</v>
      </c>
      <c r="H571" s="1" t="e">
        <f>IF(ISBLANK(data!D571),#N/A,data!D571)</f>
        <v>#N/A</v>
      </c>
      <c r="I571" s="1" t="e">
        <f>IF(ISBLANK(data!E571),#N/A,data!E571)</f>
        <v>#N/A</v>
      </c>
    </row>
    <row r="572" spans="1:9" ht="14.5" customHeight="1" x14ac:dyDescent="0.2">
      <c r="A572" s="2" t="s">
        <v>1774</v>
      </c>
      <c r="B572" s="2" t="s">
        <v>582</v>
      </c>
      <c r="C572" s="6">
        <v>2.793920313824287</v>
      </c>
      <c r="D572" s="1">
        <v>2.3003334261249542</v>
      </c>
      <c r="E572" s="7">
        <v>1.2145718886199939</v>
      </c>
      <c r="F572" s="34" t="s">
        <v>1307</v>
      </c>
      <c r="G572" s="1">
        <f>IF(ISBLANK(data!C572),#N/A,data!C572)</f>
        <v>8</v>
      </c>
      <c r="H572" s="1" t="e">
        <f>IF(ISBLANK(data!D572),#N/A,data!D572)</f>
        <v>#N/A</v>
      </c>
      <c r="I572" s="1" t="e">
        <f>IF(ISBLANK(data!E572),#N/A,data!E572)</f>
        <v>#N/A</v>
      </c>
    </row>
    <row r="573" spans="1:9" ht="14.5" customHeight="1" x14ac:dyDescent="0.2">
      <c r="A573" s="2" t="s">
        <v>1775</v>
      </c>
      <c r="B573" s="2" t="s">
        <v>583</v>
      </c>
      <c r="C573" s="6">
        <v>2.7908797546651845</v>
      </c>
      <c r="D573" s="1">
        <v>2.2915993037311346</v>
      </c>
      <c r="E573" s="7">
        <v>1.2178742374904425</v>
      </c>
      <c r="F573" s="34" t="s">
        <v>1477</v>
      </c>
      <c r="G573" s="1">
        <f>IF(ISBLANK(data!C573),#N/A,data!C573)</f>
        <v>8</v>
      </c>
      <c r="H573" s="1" t="e">
        <f>IF(ISBLANK(data!D573),#N/A,data!D573)</f>
        <v>#N/A</v>
      </c>
      <c r="I573" s="1" t="e">
        <f>IF(ISBLANK(data!E573),#N/A,data!E573)</f>
        <v>#N/A</v>
      </c>
    </row>
    <row r="574" spans="1:9" ht="14.5" customHeight="1" x14ac:dyDescent="0.2">
      <c r="A574" s="2" t="s">
        <v>1776</v>
      </c>
      <c r="B574" s="2" t="s">
        <v>584</v>
      </c>
      <c r="C574" s="6">
        <v>2.7421600974414315</v>
      </c>
      <c r="D574" s="1">
        <v>2.2887400010400918</v>
      </c>
      <c r="E574" s="7">
        <v>1.1981090452368064</v>
      </c>
      <c r="F574" s="34" t="s">
        <v>1477</v>
      </c>
      <c r="G574" s="1">
        <f>IF(ISBLANK(data!C574),#N/A,data!C574)</f>
        <v>8</v>
      </c>
      <c r="H574" s="1" t="e">
        <f>IF(ISBLANK(data!D574),#N/A,data!D574)</f>
        <v>#N/A</v>
      </c>
      <c r="I574" s="1" t="e">
        <f>IF(ISBLANK(data!E574),#N/A,data!E574)</f>
        <v>#N/A</v>
      </c>
    </row>
    <row r="575" spans="1:9" ht="14.5" customHeight="1" x14ac:dyDescent="0.2">
      <c r="A575" s="2" t="s">
        <v>1777</v>
      </c>
      <c r="B575" s="2" t="s">
        <v>585</v>
      </c>
      <c r="C575" s="6">
        <v>2.921058113081628</v>
      </c>
      <c r="D575" s="1">
        <v>2.3281415668476866</v>
      </c>
      <c r="E575" s="7">
        <v>1.2546737512344461</v>
      </c>
      <c r="F575" s="34" t="s">
        <v>1477</v>
      </c>
      <c r="G575" s="1">
        <f>IF(ISBLANK(data!C575),#N/A,data!C575)</f>
        <v>8</v>
      </c>
      <c r="H575" s="1" t="e">
        <f>IF(ISBLANK(data!D575),#N/A,data!D575)</f>
        <v>#N/A</v>
      </c>
      <c r="I575" s="1" t="e">
        <f>IF(ISBLANK(data!E575),#N/A,data!E575)</f>
        <v>#N/A</v>
      </c>
    </row>
    <row r="576" spans="1:9" ht="14.5" customHeight="1" x14ac:dyDescent="0.2">
      <c r="A576" s="2" t="s">
        <v>1778</v>
      </c>
      <c r="B576" s="2" t="s">
        <v>586</v>
      </c>
      <c r="C576" s="6">
        <v>2.8651259666897722</v>
      </c>
      <c r="D576" s="1">
        <v>2.3113999999999999</v>
      </c>
      <c r="E576" s="7">
        <v>1.2395630209785291</v>
      </c>
      <c r="F576" s="34" t="s">
        <v>1477</v>
      </c>
      <c r="G576" s="1">
        <f>IF(ISBLANK(data!C576),#N/A,data!C576)</f>
        <v>8</v>
      </c>
      <c r="H576" s="1" t="e">
        <f>IF(ISBLANK(data!D576),#N/A,data!D576)</f>
        <v>#N/A</v>
      </c>
      <c r="I576" s="1" t="e">
        <f>IF(ISBLANK(data!E576),#N/A,data!E576)</f>
        <v>#N/A</v>
      </c>
    </row>
    <row r="577" spans="1:9" ht="14.5" customHeight="1" x14ac:dyDescent="0.2">
      <c r="A577" s="2" t="s">
        <v>1779</v>
      </c>
      <c r="B577" s="2" t="s">
        <v>587</v>
      </c>
      <c r="C577" s="6">
        <v>2.7980215331551688</v>
      </c>
      <c r="D577" s="1">
        <v>2.4527431337456171</v>
      </c>
      <c r="E577" s="7">
        <v>1.1407723436910706</v>
      </c>
      <c r="F577" s="34" t="s">
        <v>1307</v>
      </c>
      <c r="G577" s="1">
        <f>IF(ISBLANK(data!C577),#N/A,data!C577)</f>
        <v>8</v>
      </c>
      <c r="H577" s="1" t="e">
        <f>IF(ISBLANK(data!D577),#N/A,data!D577)</f>
        <v>#N/A</v>
      </c>
      <c r="I577" s="1" t="e">
        <f>IF(ISBLANK(data!E577),#N/A,data!E577)</f>
        <v>#N/A</v>
      </c>
    </row>
    <row r="578" spans="1:9" ht="14.5" customHeight="1" x14ac:dyDescent="0.2">
      <c r="A578" s="2" t="s">
        <v>1780</v>
      </c>
      <c r="B578" s="2" t="s">
        <v>588</v>
      </c>
      <c r="C578" s="6">
        <v>2.8729748519609424</v>
      </c>
      <c r="D578" s="1">
        <v>2.4761000000000002</v>
      </c>
      <c r="E578" s="7">
        <v>1.1602822389891128</v>
      </c>
      <c r="F578" s="34" t="s">
        <v>1307</v>
      </c>
      <c r="G578" s="1">
        <f>IF(ISBLANK(data!C578),#N/A,data!C578)</f>
        <v>8</v>
      </c>
      <c r="H578" s="1" t="e">
        <f>IF(ISBLANK(data!D578),#N/A,data!D578)</f>
        <v>#N/A</v>
      </c>
      <c r="I578" s="1" t="e">
        <f>IF(ISBLANK(data!E578),#N/A,data!E578)</f>
        <v>#N/A</v>
      </c>
    </row>
    <row r="579" spans="1:9" ht="14.5" customHeight="1" x14ac:dyDescent="0.2">
      <c r="A579" s="2" t="s">
        <v>1781</v>
      </c>
      <c r="B579" s="2" t="s">
        <v>589</v>
      </c>
      <c r="C579" s="6">
        <v>2.9452411649982078</v>
      </c>
      <c r="D579" s="1">
        <v>2.5029071333950847</v>
      </c>
      <c r="E579" s="7">
        <v>1.1767281037723185</v>
      </c>
      <c r="F579" s="34" t="s">
        <v>1307</v>
      </c>
      <c r="G579" s="1">
        <f>IF(ISBLANK(data!C579),#N/A,data!C579)</f>
        <v>8</v>
      </c>
      <c r="H579" s="1" t="e">
        <f>IF(ISBLANK(data!D579),#N/A,data!D579)</f>
        <v>#N/A</v>
      </c>
      <c r="I579" s="1" t="e">
        <f>IF(ISBLANK(data!E579),#N/A,data!E579)</f>
        <v>#N/A</v>
      </c>
    </row>
    <row r="580" spans="1:9" ht="14.5" customHeight="1" x14ac:dyDescent="0.2">
      <c r="A580" s="2" t="s">
        <v>1782</v>
      </c>
      <c r="B580" s="2" t="s">
        <v>590</v>
      </c>
      <c r="C580" s="6">
        <v>3.0686312983152604</v>
      </c>
      <c r="D580" s="1">
        <v>2.5309987083440539</v>
      </c>
      <c r="E580" s="7">
        <v>1.2124191482985627</v>
      </c>
      <c r="F580" s="34" t="s">
        <v>1307</v>
      </c>
      <c r="G580" s="1">
        <f>IF(ISBLANK(data!C580),#N/A,data!C580)</f>
        <v>8</v>
      </c>
      <c r="H580" s="1" t="e">
        <f>IF(ISBLANK(data!D580),#N/A,data!D580)</f>
        <v>#N/A</v>
      </c>
      <c r="I580" s="1" t="e">
        <f>IF(ISBLANK(data!E580),#N/A,data!E580)</f>
        <v>#N/A</v>
      </c>
    </row>
    <row r="581" spans="1:9" ht="14.5" customHeight="1" x14ac:dyDescent="0.2">
      <c r="A581" s="2" t="s">
        <v>1783</v>
      </c>
      <c r="B581" s="2" t="s">
        <v>591</v>
      </c>
      <c r="C581" s="6">
        <v>3.0033653424117421</v>
      </c>
      <c r="D581" s="1">
        <v>2.5099016262606595</v>
      </c>
      <c r="E581" s="7">
        <v>1.1966067956560762</v>
      </c>
      <c r="F581" s="34" t="s">
        <v>1307</v>
      </c>
      <c r="G581" s="1">
        <f>IF(ISBLANK(data!C581),#N/A,data!C581)</f>
        <v>8</v>
      </c>
      <c r="H581" s="1" t="e">
        <f>IF(ISBLANK(data!D581),#N/A,data!D581)</f>
        <v>#N/A</v>
      </c>
      <c r="I581" s="1" t="e">
        <f>IF(ISBLANK(data!E581),#N/A,data!E581)</f>
        <v>#N/A</v>
      </c>
    </row>
    <row r="582" spans="1:9" ht="14.5" customHeight="1" x14ac:dyDescent="0.2">
      <c r="A582" s="2" t="s">
        <v>1784</v>
      </c>
      <c r="B582" s="2" t="s">
        <v>592</v>
      </c>
      <c r="C582" s="6">
        <v>2.8703585568705527</v>
      </c>
      <c r="D582" s="1">
        <v>2.4678947660354118</v>
      </c>
      <c r="E582" s="7">
        <v>1.1630798024186766</v>
      </c>
      <c r="F582" s="34" t="s">
        <v>1307</v>
      </c>
      <c r="G582" s="1">
        <f>IF(ISBLANK(data!C582),#N/A,data!C582)</f>
        <v>8</v>
      </c>
      <c r="H582" s="1" t="e">
        <f>IF(ISBLANK(data!D582),#N/A,data!D582)</f>
        <v>#N/A</v>
      </c>
      <c r="I582" s="1" t="e">
        <f>IF(ISBLANK(data!E582),#N/A,data!E582)</f>
        <v>#N/A</v>
      </c>
    </row>
    <row r="583" spans="1:9" ht="14.5" customHeight="1" x14ac:dyDescent="0.2">
      <c r="A583" s="2" t="s">
        <v>1785</v>
      </c>
      <c r="B583" s="2" t="s">
        <v>593</v>
      </c>
      <c r="C583" s="6">
        <v>2.9269270993654768</v>
      </c>
      <c r="D583" s="1">
        <v>2.4963439980446642</v>
      </c>
      <c r="E583" s="7">
        <v>1.172485483434206</v>
      </c>
      <c r="F583" s="34" t="s">
        <v>1307</v>
      </c>
      <c r="G583" s="1">
        <f>IF(ISBLANK(data!C583),#N/A,data!C583)</f>
        <v>8</v>
      </c>
      <c r="H583" s="1" t="e">
        <f>IF(ISBLANK(data!D583),#N/A,data!D583)</f>
        <v>#N/A</v>
      </c>
      <c r="I583" s="1" t="e">
        <f>IF(ISBLANK(data!E583),#N/A,data!E583)</f>
        <v>#N/A</v>
      </c>
    </row>
    <row r="584" spans="1:9" ht="14.5" customHeight="1" x14ac:dyDescent="0.2">
      <c r="A584" s="2" t="s">
        <v>1786</v>
      </c>
      <c r="B584" s="2" t="s">
        <v>594</v>
      </c>
      <c r="C584" s="6">
        <v>2.8610247473588903</v>
      </c>
      <c r="D584" s="1">
        <v>2.4652218783743112</v>
      </c>
      <c r="E584" s="7">
        <v>1.1605546634388915</v>
      </c>
      <c r="F584" s="34" t="s">
        <v>1307</v>
      </c>
      <c r="G584" s="1">
        <f>IF(ISBLANK(data!C584),#N/A,data!C584)</f>
        <v>8</v>
      </c>
      <c r="H584" s="1" t="e">
        <f>IF(ISBLANK(data!D584),#N/A,data!D584)</f>
        <v>#N/A</v>
      </c>
      <c r="I584" s="1" t="e">
        <f>IF(ISBLANK(data!E584),#N/A,data!E584)</f>
        <v>#N/A</v>
      </c>
    </row>
    <row r="585" spans="1:9" ht="14.5" customHeight="1" x14ac:dyDescent="0.2">
      <c r="A585" s="2" t="s">
        <v>1787</v>
      </c>
      <c r="B585" s="2" t="s">
        <v>595</v>
      </c>
      <c r="C585" s="6">
        <v>3.0607824130440897</v>
      </c>
      <c r="D585" s="1">
        <v>2.5195430339753635</v>
      </c>
      <c r="E585" s="7">
        <v>1.2148164852793772</v>
      </c>
      <c r="F585" s="34" t="s">
        <v>1307</v>
      </c>
      <c r="G585" s="1">
        <f>IF(ISBLANK(data!C585),#N/A,data!C585)</f>
        <v>8</v>
      </c>
      <c r="H585" s="1" t="e">
        <f>IF(ISBLANK(data!D585),#N/A,data!D585)</f>
        <v>#N/A</v>
      </c>
      <c r="I585" s="1" t="e">
        <f>IF(ISBLANK(data!E585),#N/A,data!E585)</f>
        <v>#N/A</v>
      </c>
    </row>
    <row r="586" spans="1:9" ht="14.5" customHeight="1" x14ac:dyDescent="0.2">
      <c r="A586" s="2" t="s">
        <v>1788</v>
      </c>
      <c r="B586" s="2" t="s">
        <v>596</v>
      </c>
      <c r="C586" s="6">
        <v>3.035750832990086</v>
      </c>
      <c r="D586" s="1">
        <v>2.5090378938046944</v>
      </c>
      <c r="E586" s="7">
        <v>1.209926259179245</v>
      </c>
      <c r="F586" s="34" t="s">
        <v>1307</v>
      </c>
      <c r="G586" s="1">
        <f>IF(ISBLANK(data!C586),#N/A,data!C586)</f>
        <v>8</v>
      </c>
      <c r="H586" s="1" t="e">
        <f>IF(ISBLANK(data!D586),#N/A,data!D586)</f>
        <v>#N/A</v>
      </c>
      <c r="I586" s="1" t="e">
        <f>IF(ISBLANK(data!E586),#N/A,data!E586)</f>
        <v>#N/A</v>
      </c>
    </row>
    <row r="587" spans="1:9" ht="14.5" customHeight="1" x14ac:dyDescent="0.2">
      <c r="A587" s="2" t="s">
        <v>1789</v>
      </c>
      <c r="B587" s="2" t="s">
        <v>597</v>
      </c>
      <c r="C587" s="6">
        <v>2.8280028606774783</v>
      </c>
      <c r="D587" s="1">
        <v>2.4564520854835519</v>
      </c>
      <c r="E587" s="7">
        <v>1.1512550468171605</v>
      </c>
      <c r="F587" s="34" t="s">
        <v>1307</v>
      </c>
      <c r="G587" s="1">
        <f>IF(ISBLANK(data!C587),#N/A,data!C587)</f>
        <v>8</v>
      </c>
      <c r="H587" s="1" t="e">
        <f>IF(ISBLANK(data!D587),#N/A,data!D587)</f>
        <v>#N/A</v>
      </c>
      <c r="I587" s="1" t="e">
        <f>IF(ISBLANK(data!E587),#N/A,data!E587)</f>
        <v>#N/A</v>
      </c>
    </row>
    <row r="588" spans="1:9" ht="14.5" customHeight="1" x14ac:dyDescent="0.2">
      <c r="A588" s="2" t="s">
        <v>1790</v>
      </c>
      <c r="B588" s="2" t="s">
        <v>598</v>
      </c>
      <c r="C588" s="6">
        <v>2.9088958764452197</v>
      </c>
      <c r="D588" s="1">
        <v>2.4869754749985296</v>
      </c>
      <c r="E588" s="7">
        <v>1.1696520153448395</v>
      </c>
      <c r="F588" s="34" t="s">
        <v>1307</v>
      </c>
      <c r="G588" s="1">
        <f>IF(ISBLANK(data!C588),#N/A,data!C588)</f>
        <v>8</v>
      </c>
      <c r="H588" s="1" t="e">
        <f>IF(ISBLANK(data!D588),#N/A,data!D588)</f>
        <v>#N/A</v>
      </c>
      <c r="I588" s="1" t="e">
        <f>IF(ISBLANK(data!E588),#N/A,data!E588)</f>
        <v>#N/A</v>
      </c>
    </row>
    <row r="589" spans="1:9" ht="14.5" customHeight="1" x14ac:dyDescent="0.2">
      <c r="A589" s="2" t="s">
        <v>1791</v>
      </c>
      <c r="B589" s="2" t="s">
        <v>599</v>
      </c>
      <c r="C589" s="6">
        <v>2.7607570057866377</v>
      </c>
      <c r="D589" s="1">
        <v>2.256473473786528</v>
      </c>
      <c r="E589" s="7">
        <v>1.2234830313134082</v>
      </c>
      <c r="F589" s="34" t="s">
        <v>1477</v>
      </c>
      <c r="G589" s="1">
        <f>IF(ISBLANK(data!C589),#N/A,data!C589)</f>
        <v>8</v>
      </c>
      <c r="H589" s="1" t="e">
        <f>IF(ISBLANK(data!D589),#N/A,data!D589)</f>
        <v>#N/A</v>
      </c>
      <c r="I589" s="1" t="e">
        <f>IF(ISBLANK(data!E589),#N/A,data!E589)</f>
        <v>#N/A</v>
      </c>
    </row>
    <row r="590" spans="1:9" ht="14.5" customHeight="1" x14ac:dyDescent="0.2">
      <c r="A590" s="2" t="s">
        <v>1792</v>
      </c>
      <c r="B590" s="2" t="s">
        <v>600</v>
      </c>
      <c r="C590" s="6">
        <v>2.8005671175674403</v>
      </c>
      <c r="D590" s="1">
        <v>2.4006684483226657</v>
      </c>
      <c r="E590" s="7">
        <v>1.1665780501777252</v>
      </c>
      <c r="F590" s="34" t="s">
        <v>1307</v>
      </c>
      <c r="G590" s="1">
        <f>IF(ISBLANK(data!C590),#N/A,data!C590)</f>
        <v>8</v>
      </c>
      <c r="H590" s="1" t="e">
        <f>IF(ISBLANK(data!D590),#N/A,data!D590)</f>
        <v>#N/A</v>
      </c>
      <c r="I590" s="1" t="e">
        <f>IF(ISBLANK(data!E590),#N/A,data!E590)</f>
        <v>#N/A</v>
      </c>
    </row>
    <row r="591" spans="1:9" ht="14.5" customHeight="1" x14ac:dyDescent="0.2">
      <c r="A591" s="2" t="s">
        <v>1793</v>
      </c>
      <c r="B591" s="2" t="s">
        <v>601</v>
      </c>
      <c r="C591" s="6">
        <v>2.7573628932369423</v>
      </c>
      <c r="D591" s="1">
        <v>2.3892477354828494</v>
      </c>
      <c r="E591" s="7">
        <v>1.1540715733605997</v>
      </c>
      <c r="F591" s="34" t="s">
        <v>1307</v>
      </c>
      <c r="G591" s="1">
        <f>IF(ISBLANK(data!C591),#N/A,data!C591)</f>
        <v>8</v>
      </c>
      <c r="H591" s="1" t="e">
        <f>IF(ISBLANK(data!D591),#N/A,data!D591)</f>
        <v>#N/A</v>
      </c>
      <c r="I591" s="1" t="e">
        <f>IF(ISBLANK(data!E591),#N/A,data!E591)</f>
        <v>#N/A</v>
      </c>
    </row>
    <row r="592" spans="1:9" ht="14.5" customHeight="1" x14ac:dyDescent="0.2">
      <c r="A592" s="2" t="s">
        <v>1794</v>
      </c>
      <c r="B592" s="2" t="s">
        <v>602</v>
      </c>
      <c r="C592" s="6">
        <v>2.8543779436157366</v>
      </c>
      <c r="D592" s="1">
        <v>2.3367002656759315</v>
      </c>
      <c r="E592" s="7">
        <v>1.2215421830279365</v>
      </c>
      <c r="F592" s="34" t="s">
        <v>1477</v>
      </c>
      <c r="G592" s="1">
        <f>IF(ISBLANK(data!C592),#N/A,data!C592)</f>
        <v>8</v>
      </c>
      <c r="H592" s="1" t="e">
        <f>IF(ISBLANK(data!D592),#N/A,data!D592)</f>
        <v>#N/A</v>
      </c>
      <c r="I592" s="1" t="e">
        <f>IF(ISBLANK(data!E592),#N/A,data!E592)</f>
        <v>#N/A</v>
      </c>
    </row>
    <row r="593" spans="1:9" ht="14.5" customHeight="1" x14ac:dyDescent="0.2">
      <c r="A593" s="2" t="s">
        <v>1795</v>
      </c>
      <c r="B593" s="2" t="s">
        <v>603</v>
      </c>
      <c r="C593" s="6">
        <v>2.674065714413167</v>
      </c>
      <c r="D593" s="1">
        <v>2.3284457099132121</v>
      </c>
      <c r="E593" s="7">
        <v>1.1484337826853765</v>
      </c>
      <c r="F593" s="34" t="s">
        <v>1477</v>
      </c>
      <c r="G593" s="1">
        <f>IF(ISBLANK(data!C593),#N/A,data!C593)</f>
        <v>8</v>
      </c>
      <c r="H593" s="1" t="e">
        <f>IF(ISBLANK(data!D593),#N/A,data!D593)</f>
        <v>#N/A</v>
      </c>
      <c r="I593" s="1" t="e">
        <f>IF(ISBLANK(data!E593),#N/A,data!E593)</f>
        <v>#N/A</v>
      </c>
    </row>
    <row r="594" spans="1:9" ht="14.5" customHeight="1" x14ac:dyDescent="0.2">
      <c r="A594" s="2" t="s">
        <v>1796</v>
      </c>
      <c r="B594" s="2" t="s">
        <v>604</v>
      </c>
      <c r="C594" s="6">
        <v>2.7876270634717266</v>
      </c>
      <c r="D594" s="1">
        <v>2.2456264622781767</v>
      </c>
      <c r="E594" s="7">
        <v>1.241358307046174</v>
      </c>
      <c r="F594" s="34" t="s">
        <v>1307</v>
      </c>
      <c r="G594" s="1">
        <f>IF(ISBLANK(data!C594),#N/A,data!C594)</f>
        <v>8</v>
      </c>
      <c r="H594" s="1" t="e">
        <f>IF(ISBLANK(data!D594),#N/A,data!D594)</f>
        <v>#N/A</v>
      </c>
      <c r="I594" s="1" t="e">
        <f>IF(ISBLANK(data!E594),#N/A,data!E594)</f>
        <v>#N/A</v>
      </c>
    </row>
    <row r="595" spans="1:9" ht="14.5" customHeight="1" x14ac:dyDescent="0.2">
      <c r="A595" s="2" t="s">
        <v>1797</v>
      </c>
      <c r="B595" s="2" t="s">
        <v>605</v>
      </c>
      <c r="C595" s="6">
        <v>2.6272552454986173</v>
      </c>
      <c r="D595" s="1">
        <v>2.8596257462124535</v>
      </c>
      <c r="E595" s="7">
        <v>0.91874093978150506</v>
      </c>
      <c r="F595" s="34" t="s">
        <v>1369</v>
      </c>
      <c r="G595" s="1">
        <f>IF(ISBLANK(data!C595),#N/A,data!C595)</f>
        <v>6</v>
      </c>
      <c r="H595" s="1" t="e">
        <f>IF(ISBLANK(data!D595),#N/A,data!D595)</f>
        <v>#N/A</v>
      </c>
      <c r="I595" s="1" t="e">
        <f>IF(ISBLANK(data!E595),#N/A,data!E595)</f>
        <v>#N/A</v>
      </c>
    </row>
    <row r="596" spans="1:9" ht="14.5" customHeight="1" x14ac:dyDescent="0.2">
      <c r="A596" s="2" t="s">
        <v>1798</v>
      </c>
      <c r="B596" s="2" t="s">
        <v>606</v>
      </c>
      <c r="C596" s="6">
        <v>2.5976274713669012</v>
      </c>
      <c r="D596" s="1">
        <v>2.8275444949920612</v>
      </c>
      <c r="E596" s="7">
        <v>0.91868668237321394</v>
      </c>
      <c r="F596" s="34" t="s">
        <v>1369</v>
      </c>
      <c r="G596" s="1">
        <f>IF(ISBLANK(data!C596),#N/A,data!C596)</f>
        <v>6</v>
      </c>
      <c r="H596" s="1" t="e">
        <f>IF(ISBLANK(data!D596),#N/A,data!D596)</f>
        <v>#N/A</v>
      </c>
      <c r="I596" s="1" t="e">
        <f>IF(ISBLANK(data!E596),#N/A,data!E596)</f>
        <v>#N/A</v>
      </c>
    </row>
    <row r="597" spans="1:9" ht="14.5" customHeight="1" x14ac:dyDescent="0.2">
      <c r="A597" s="2" t="s">
        <v>1799</v>
      </c>
      <c r="B597" s="2" t="s">
        <v>607</v>
      </c>
      <c r="C597" s="6">
        <v>2.5223205991705338</v>
      </c>
      <c r="D597" s="1">
        <v>2.7883282352238874</v>
      </c>
      <c r="E597" s="7">
        <v>0.90459959746023422</v>
      </c>
      <c r="F597" s="34" t="s">
        <v>1369</v>
      </c>
      <c r="G597" s="1">
        <f>IF(ISBLANK(data!C597),#N/A,data!C597)</f>
        <v>6</v>
      </c>
      <c r="H597" s="1" t="e">
        <f>IF(ISBLANK(data!D597),#N/A,data!D597)</f>
        <v>#N/A</v>
      </c>
      <c r="I597" s="1" t="e">
        <f>IF(ISBLANK(data!E597),#N/A,data!E597)</f>
        <v>#N/A</v>
      </c>
    </row>
    <row r="598" spans="1:9" ht="14.5" customHeight="1" x14ac:dyDescent="0.2">
      <c r="A598" s="2" t="s">
        <v>1800</v>
      </c>
      <c r="B598" s="2" t="s">
        <v>608</v>
      </c>
      <c r="C598" s="6">
        <v>3.1819805153394642</v>
      </c>
      <c r="D598" s="1">
        <v>3.3499890875046141</v>
      </c>
      <c r="E598" s="7">
        <v>0.9498480240452668</v>
      </c>
      <c r="F598" s="34" t="s">
        <v>1369</v>
      </c>
      <c r="G598" s="1">
        <f>IF(ISBLANK(data!C598),#N/A,data!C598)</f>
        <v>6</v>
      </c>
      <c r="H598" s="1" t="e">
        <f>IF(ISBLANK(data!D598),#N/A,data!D598)</f>
        <v>#N/A</v>
      </c>
      <c r="I598" s="1" t="e">
        <f>IF(ISBLANK(data!E598),#N/A,data!E598)</f>
        <v>#N/A</v>
      </c>
    </row>
    <row r="599" spans="1:9" ht="14.5" customHeight="1" x14ac:dyDescent="0.2">
      <c r="A599" s="2" t="s">
        <v>1801</v>
      </c>
      <c r="B599" s="2" t="s">
        <v>609</v>
      </c>
      <c r="C599" s="6">
        <v>3.0851068863169075</v>
      </c>
      <c r="D599" s="1">
        <v>3.3546689366617444</v>
      </c>
      <c r="E599" s="7">
        <v>0.91964570709231297</v>
      </c>
      <c r="F599" s="34" t="s">
        <v>1478</v>
      </c>
      <c r="G599" s="1">
        <f>IF(ISBLANK(data!C599),#N/A,data!C599)</f>
        <v>6</v>
      </c>
      <c r="H599" s="1" t="e">
        <f>IF(ISBLANK(data!D599),#N/A,data!D599)</f>
        <v>#N/A</v>
      </c>
      <c r="I599" s="1" t="e">
        <f>IF(ISBLANK(data!E599),#N/A,data!E599)</f>
        <v>#N/A</v>
      </c>
    </row>
    <row r="600" spans="1:9" ht="14.5" customHeight="1" x14ac:dyDescent="0.2">
      <c r="A600" s="2" t="s">
        <v>1802</v>
      </c>
      <c r="B600" s="2" t="s">
        <v>610</v>
      </c>
      <c r="C600" s="6">
        <v>3.2661262223006631</v>
      </c>
      <c r="D600" s="1">
        <v>3.4735390778831672</v>
      </c>
      <c r="E600" s="7">
        <v>0.94028774372997559</v>
      </c>
      <c r="F600" s="34" t="s">
        <v>1369</v>
      </c>
      <c r="G600" s="1">
        <f>IF(ISBLANK(data!C600),#N/A,data!C600)</f>
        <v>6</v>
      </c>
      <c r="H600" s="1" t="e">
        <f>IF(ISBLANK(data!D600),#N/A,data!D600)</f>
        <v>#N/A</v>
      </c>
      <c r="I600" s="1" t="e">
        <f>IF(ISBLANK(data!E600),#N/A,data!E600)</f>
        <v>#N/A</v>
      </c>
    </row>
    <row r="601" spans="1:9" ht="14.5" customHeight="1" x14ac:dyDescent="0.2">
      <c r="A601" s="2" t="s">
        <v>1803</v>
      </c>
      <c r="B601" s="2" t="s">
        <v>611</v>
      </c>
      <c r="C601" s="6">
        <v>3.1169974021484204</v>
      </c>
      <c r="D601" s="1">
        <v>3.420537004739022</v>
      </c>
      <c r="E601" s="7">
        <v>0.91125966414920834</v>
      </c>
      <c r="F601" s="34" t="s">
        <v>1478</v>
      </c>
      <c r="G601" s="1">
        <f>IF(ISBLANK(data!C601),#N/A,data!C601)</f>
        <v>6</v>
      </c>
      <c r="H601" s="1" t="e">
        <f>IF(ISBLANK(data!D601),#N/A,data!D601)</f>
        <v>#N/A</v>
      </c>
      <c r="I601" s="1" t="e">
        <f>IF(ISBLANK(data!E601),#N/A,data!E601)</f>
        <v>#N/A</v>
      </c>
    </row>
    <row r="602" spans="1:9" ht="14.5" customHeight="1" x14ac:dyDescent="0.2">
      <c r="A602" s="2" t="s">
        <v>1804</v>
      </c>
      <c r="B602" s="2" t="s">
        <v>612</v>
      </c>
      <c r="C602" s="6">
        <v>3.0933800356567893</v>
      </c>
      <c r="D602" s="1">
        <v>3.2956896173453529</v>
      </c>
      <c r="E602" s="7">
        <v>0.93861388505040044</v>
      </c>
      <c r="F602" s="34" t="s">
        <v>1478</v>
      </c>
      <c r="G602" s="1">
        <f>IF(ISBLANK(data!C602),#N/A,data!C602)</f>
        <v>7</v>
      </c>
      <c r="H602" s="1" t="e">
        <f>IF(ISBLANK(data!D602),#N/A,data!D602)</f>
        <v>#N/A</v>
      </c>
      <c r="I602" s="1" t="e">
        <f>IF(ISBLANK(data!E602),#N/A,data!E602)</f>
        <v>#N/A</v>
      </c>
    </row>
    <row r="603" spans="1:9" ht="14.5" customHeight="1" x14ac:dyDescent="0.2">
      <c r="A603" s="2" t="s">
        <v>1805</v>
      </c>
      <c r="B603" s="2" t="s">
        <v>613</v>
      </c>
      <c r="C603" s="6">
        <v>3.0702576439119893</v>
      </c>
      <c r="D603" s="1">
        <v>3.3474813863991835</v>
      </c>
      <c r="E603" s="7">
        <v>0.91718438118474555</v>
      </c>
      <c r="F603" s="34" t="s">
        <v>1478</v>
      </c>
      <c r="G603" s="1">
        <f>IF(ISBLANK(data!C603),#N/A,data!C603)</f>
        <v>6</v>
      </c>
      <c r="H603" s="1" t="e">
        <f>IF(ISBLANK(data!D603),#N/A,data!D603)</f>
        <v>#N/A</v>
      </c>
      <c r="I603" s="1" t="e">
        <f>IF(ISBLANK(data!E603),#N/A,data!E603)</f>
        <v>#N/A</v>
      </c>
    </row>
    <row r="604" spans="1:9" ht="14.5" customHeight="1" x14ac:dyDescent="0.2">
      <c r="A604" s="2" t="s">
        <v>1806</v>
      </c>
      <c r="B604" s="2" t="s">
        <v>614</v>
      </c>
      <c r="C604" s="6">
        <v>3.0948649598972815</v>
      </c>
      <c r="D604" s="1">
        <v>3.2901121501591706</v>
      </c>
      <c r="E604" s="7">
        <v>0.94065637238157873</v>
      </c>
      <c r="F604" s="34" t="s">
        <v>1478</v>
      </c>
      <c r="G604" s="1">
        <f>IF(ISBLANK(data!C604),#N/A,data!C604)</f>
        <v>7</v>
      </c>
      <c r="H604" s="1" t="e">
        <f>IF(ISBLANK(data!D604),#N/A,data!D604)</f>
        <v>#N/A</v>
      </c>
      <c r="I604" s="1" t="e">
        <f>IF(ISBLANK(data!E604),#N/A,data!E604)</f>
        <v>#N/A</v>
      </c>
    </row>
    <row r="605" spans="1:9" ht="14.5" customHeight="1" x14ac:dyDescent="0.2">
      <c r="A605" s="2" t="s">
        <v>1807</v>
      </c>
      <c r="B605" s="2" t="s">
        <v>615</v>
      </c>
      <c r="C605" s="6">
        <v>3.1176337982514881</v>
      </c>
      <c r="D605" s="1">
        <v>3.2935731897137188</v>
      </c>
      <c r="E605" s="7">
        <v>0.94658099840874543</v>
      </c>
      <c r="F605" s="34" t="s">
        <v>1478</v>
      </c>
      <c r="G605" s="1" t="e">
        <f>IF(ISBLANK(data!C605),#N/A,data!C605)</f>
        <v>#N/A</v>
      </c>
      <c r="H605" s="1" t="e">
        <f>IF(ISBLANK(data!D605),#N/A,data!D605)</f>
        <v>#N/A</v>
      </c>
      <c r="I605" s="1">
        <f>IF(ISBLANK(data!E605),#N/A,data!E605)</f>
        <v>6</v>
      </c>
    </row>
    <row r="606" spans="1:9" ht="14.5" customHeight="1" x14ac:dyDescent="0.2">
      <c r="A606" s="2" t="s">
        <v>1808</v>
      </c>
      <c r="B606" s="2" t="s">
        <v>616</v>
      </c>
      <c r="C606" s="6">
        <v>3.1748387368494795</v>
      </c>
      <c r="D606" s="1">
        <v>3.429006889415068</v>
      </c>
      <c r="E606" s="7">
        <v>0.92587703648243602</v>
      </c>
      <c r="F606" s="34" t="s">
        <v>1478</v>
      </c>
      <c r="G606" s="1" t="e">
        <f>IF(ISBLANK(data!C606),#N/A,data!C606)</f>
        <v>#N/A</v>
      </c>
      <c r="H606" s="1" t="e">
        <f>IF(ISBLANK(data!D606),#N/A,data!D606)</f>
        <v>#N/A</v>
      </c>
      <c r="I606" s="1">
        <f>IF(ISBLANK(data!E606),#N/A,data!E606)</f>
        <v>6</v>
      </c>
    </row>
    <row r="607" spans="1:9" ht="14.5" customHeight="1" x14ac:dyDescent="0.2">
      <c r="A607" s="2" t="s">
        <v>1809</v>
      </c>
      <c r="B607" s="2" t="s">
        <v>617</v>
      </c>
      <c r="C607" s="6">
        <v>2.7937788924680493</v>
      </c>
      <c r="D607" s="1">
        <v>2.9812358937027179</v>
      </c>
      <c r="E607" s="7">
        <v>0.93712104378233363</v>
      </c>
      <c r="F607" s="34" t="s">
        <v>1478</v>
      </c>
      <c r="G607" s="1">
        <f>IF(ISBLANK(data!C607),#N/A,data!C607)</f>
        <v>7</v>
      </c>
      <c r="H607" s="1" t="e">
        <f>IF(ISBLANK(data!D607),#N/A,data!D607)</f>
        <v>#N/A</v>
      </c>
      <c r="I607" s="1" t="e">
        <f>IF(ISBLANK(data!E607),#N/A,data!E607)</f>
        <v>#N/A</v>
      </c>
    </row>
    <row r="608" spans="1:9" ht="14.5" customHeight="1" x14ac:dyDescent="0.2">
      <c r="A608" s="2" t="s">
        <v>1810</v>
      </c>
      <c r="B608" s="2" t="s">
        <v>618</v>
      </c>
      <c r="C608" s="6">
        <v>2.6332656531387033</v>
      </c>
      <c r="D608" s="1">
        <v>2.8639085404602223</v>
      </c>
      <c r="E608" s="7">
        <v>0.919465693801641</v>
      </c>
      <c r="F608" s="34" t="s">
        <v>1477</v>
      </c>
      <c r="G608" s="1">
        <f>IF(ISBLANK(data!C608),#N/A,data!C608)</f>
        <v>5</v>
      </c>
      <c r="H608" s="1" t="e">
        <f>IF(ISBLANK(data!D608),#N/A,data!D608)</f>
        <v>#N/A</v>
      </c>
      <c r="I608" s="1" t="e">
        <f>IF(ISBLANK(data!E608),#N/A,data!E608)</f>
        <v>#N/A</v>
      </c>
    </row>
    <row r="609" spans="1:9" ht="14.5" customHeight="1" x14ac:dyDescent="0.2">
      <c r="A609" s="2" t="s">
        <v>1811</v>
      </c>
      <c r="B609" s="2" t="s">
        <v>619</v>
      </c>
      <c r="C609" s="6">
        <v>2.7464027381285505</v>
      </c>
      <c r="D609" s="1">
        <v>3.0398530044898964</v>
      </c>
      <c r="E609" s="7">
        <v>0.9034656393161391</v>
      </c>
      <c r="F609" s="34" t="s">
        <v>1478</v>
      </c>
      <c r="G609" s="1">
        <f>IF(ISBLANK(data!C609),#N/A,data!C609)</f>
        <v>6</v>
      </c>
      <c r="H609" s="1" t="e">
        <f>IF(ISBLANK(data!D609),#N/A,data!D609)</f>
        <v>#N/A</v>
      </c>
      <c r="I609" s="1" t="e">
        <f>IF(ISBLANK(data!E609),#N/A,data!E609)</f>
        <v>#N/A</v>
      </c>
    </row>
    <row r="610" spans="1:9" ht="14.5" customHeight="1" x14ac:dyDescent="0.2">
      <c r="A610" s="2" t="s">
        <v>1812</v>
      </c>
      <c r="B610" s="2" t="s">
        <v>620</v>
      </c>
      <c r="C610" s="6">
        <v>3.006264480214607</v>
      </c>
      <c r="D610" s="1">
        <v>3.1987903743567552</v>
      </c>
      <c r="E610" s="7">
        <v>0.93981290687706809</v>
      </c>
      <c r="F610" s="34" t="s">
        <v>1478</v>
      </c>
      <c r="G610" s="1">
        <f>IF(ISBLANK(data!C610),#N/A,data!C610)</f>
        <v>6</v>
      </c>
      <c r="H610" s="1" t="e">
        <f>IF(ISBLANK(data!D610),#N/A,data!D610)</f>
        <v>#N/A</v>
      </c>
      <c r="I610" s="1" t="e">
        <f>IF(ISBLANK(data!E610),#N/A,data!E610)</f>
        <v>#N/A</v>
      </c>
    </row>
    <row r="611" spans="1:9" ht="14.5" customHeight="1" x14ac:dyDescent="0.2">
      <c r="A611" s="2" t="s">
        <v>1813</v>
      </c>
      <c r="B611" s="2" t="s">
        <v>621</v>
      </c>
      <c r="C611" s="6">
        <v>3.0470645414890707</v>
      </c>
      <c r="D611" s="1">
        <v>3.2675360243461737</v>
      </c>
      <c r="E611" s="7">
        <v>0.93252668640394898</v>
      </c>
      <c r="F611" s="34" t="s">
        <v>1478</v>
      </c>
      <c r="G611" s="1" t="e">
        <f>IF(ISBLANK(data!C611),#N/A,data!C611)</f>
        <v>#N/A</v>
      </c>
      <c r="H611" s="1" t="e">
        <f>IF(ISBLANK(data!D611),#N/A,data!D611)</f>
        <v>#N/A</v>
      </c>
      <c r="I611" s="1">
        <f>IF(ISBLANK(data!E611),#N/A,data!E611)</f>
        <v>6</v>
      </c>
    </row>
    <row r="612" spans="1:9" ht="14.5" customHeight="1" x14ac:dyDescent="0.2">
      <c r="A612" s="2" t="s">
        <v>1814</v>
      </c>
      <c r="B612" s="2" t="s">
        <v>622</v>
      </c>
      <c r="C612" s="6">
        <v>2.7329677092860067</v>
      </c>
      <c r="D612" s="1">
        <v>3.0195322889142218</v>
      </c>
      <c r="E612" s="7">
        <v>0.90509636850703812</v>
      </c>
      <c r="F612" s="34" t="s">
        <v>1478</v>
      </c>
      <c r="G612" s="1">
        <f>IF(ISBLANK(data!C612),#N/A,data!C612)</f>
        <v>6</v>
      </c>
      <c r="H612" s="1" t="e">
        <f>IF(ISBLANK(data!D612),#N/A,data!D612)</f>
        <v>#N/A</v>
      </c>
      <c r="I612" s="1" t="e">
        <f>IF(ISBLANK(data!E612),#N/A,data!E612)</f>
        <v>#N/A</v>
      </c>
    </row>
    <row r="613" spans="1:9" ht="14.5" customHeight="1" x14ac:dyDescent="0.2">
      <c r="A613" s="2" t="s">
        <v>1815</v>
      </c>
      <c r="B613" s="2" t="s">
        <v>623</v>
      </c>
      <c r="C613" s="6">
        <v>3.0004662046088773</v>
      </c>
      <c r="D613" s="1">
        <v>3.2018885811501936</v>
      </c>
      <c r="E613" s="7">
        <v>0.93709263410129007</v>
      </c>
      <c r="F613" s="34" t="s">
        <v>1478</v>
      </c>
      <c r="G613" s="1">
        <f>IF(ISBLANK(data!C613),#N/A,data!C613)</f>
        <v>6</v>
      </c>
      <c r="H613" s="1" t="e">
        <f>IF(ISBLANK(data!D613),#N/A,data!D613)</f>
        <v>#N/A</v>
      </c>
      <c r="I613" s="1" t="e">
        <f>IF(ISBLANK(data!E613),#N/A,data!E613)</f>
        <v>#N/A</v>
      </c>
    </row>
    <row r="614" spans="1:9" ht="14.5" customHeight="1" x14ac:dyDescent="0.2">
      <c r="A614" s="2" t="s">
        <v>1816</v>
      </c>
      <c r="B614" s="2" t="s">
        <v>624</v>
      </c>
      <c r="C614" s="6">
        <v>3.0398520523209682</v>
      </c>
      <c r="D614" s="1">
        <v>3.2458904865033014</v>
      </c>
      <c r="E614" s="7">
        <v>0.93652329459694983</v>
      </c>
      <c r="F614" s="34" t="s">
        <v>1478</v>
      </c>
      <c r="G614" s="1">
        <f>IF(ISBLANK(data!C614),#N/A,data!C614)</f>
        <v>5</v>
      </c>
      <c r="H614" s="1" t="e">
        <f>IF(ISBLANK(data!D614),#N/A,data!D614)</f>
        <v>#N/A</v>
      </c>
      <c r="I614" s="1" t="e">
        <f>IF(ISBLANK(data!E614),#N/A,data!E614)</f>
        <v>#N/A</v>
      </c>
    </row>
    <row r="615" spans="1:9" ht="14.5" customHeight="1" x14ac:dyDescent="0.2">
      <c r="A615" s="2" t="s">
        <v>1817</v>
      </c>
      <c r="B615" s="2" t="s">
        <v>625</v>
      </c>
      <c r="C615" s="6">
        <v>2.7697372619077067</v>
      </c>
      <c r="D615" s="1">
        <v>3.0740936173444293</v>
      </c>
      <c r="E615" s="7">
        <v>0.90099314031313005</v>
      </c>
      <c r="F615" s="34" t="s">
        <v>1478</v>
      </c>
      <c r="G615" s="1">
        <f>IF(ISBLANK(data!C615),#N/A,data!C615)</f>
        <v>6</v>
      </c>
      <c r="H615" s="1" t="e">
        <f>IF(ISBLANK(data!D615),#N/A,data!D615)</f>
        <v>#N/A</v>
      </c>
      <c r="I615" s="1" t="e">
        <f>IF(ISBLANK(data!E615),#N/A,data!E615)</f>
        <v>#N/A</v>
      </c>
    </row>
    <row r="616" spans="1:9" ht="14.5" customHeight="1" x14ac:dyDescent="0.2">
      <c r="A616" s="2" t="s">
        <v>1818</v>
      </c>
      <c r="B616" s="2" t="s">
        <v>626</v>
      </c>
      <c r="C616" s="6">
        <v>3.0278312370407967</v>
      </c>
      <c r="D616" s="1">
        <v>3.2786138913851994</v>
      </c>
      <c r="E616" s="7">
        <v>0.92350954926307338</v>
      </c>
      <c r="F616" s="34" t="s">
        <v>1478</v>
      </c>
      <c r="G616" s="1">
        <f>IF(ISBLANK(data!C616),#N/A,data!C616)</f>
        <v>6</v>
      </c>
      <c r="H616" s="1" t="e">
        <f>IF(ISBLANK(data!D616),#N/A,data!D616)</f>
        <v>#N/A</v>
      </c>
      <c r="I616" s="1" t="e">
        <f>IF(ISBLANK(data!E616),#N/A,data!E616)</f>
        <v>#N/A</v>
      </c>
    </row>
    <row r="617" spans="1:9" ht="14.5" customHeight="1" x14ac:dyDescent="0.2">
      <c r="A617" s="2" t="s">
        <v>1819</v>
      </c>
      <c r="B617" s="2" t="s">
        <v>627</v>
      </c>
      <c r="C617" s="6">
        <v>3.0462160133516467</v>
      </c>
      <c r="D617" s="1">
        <v>3.2460690042919604</v>
      </c>
      <c r="E617" s="7">
        <v>0.93843230360289087</v>
      </c>
      <c r="F617" s="34" t="s">
        <v>1478</v>
      </c>
      <c r="G617" s="1">
        <f>IF(ISBLANK(data!C617),#N/A,data!C617)</f>
        <v>7</v>
      </c>
      <c r="H617" s="1" t="e">
        <f>IF(ISBLANK(data!D617),#N/A,data!D617)</f>
        <v>#N/A</v>
      </c>
      <c r="I617" s="1" t="e">
        <f>IF(ISBLANK(data!E617),#N/A,data!E617)</f>
        <v>#N/A</v>
      </c>
    </row>
    <row r="618" spans="1:9" ht="14.5" customHeight="1" x14ac:dyDescent="0.2">
      <c r="A618" s="2" t="s">
        <v>1820</v>
      </c>
      <c r="B618" s="2" t="s">
        <v>628</v>
      </c>
      <c r="C618" s="6">
        <v>3.0649543430530906</v>
      </c>
      <c r="D618" s="1">
        <v>3.3050921908600372</v>
      </c>
      <c r="E618" s="7">
        <v>0.92734307125500814</v>
      </c>
      <c r="F618" s="34" t="s">
        <v>1478</v>
      </c>
      <c r="G618" s="1" t="e">
        <f>IF(ISBLANK(data!C618),#N/A,data!C618)</f>
        <v>#N/A</v>
      </c>
      <c r="H618" s="1" t="e">
        <f>IF(ISBLANK(data!D618),#N/A,data!D618)</f>
        <v>#N/A</v>
      </c>
      <c r="I618" s="1">
        <f>IF(ISBLANK(data!E618),#N/A,data!E618)</f>
        <v>6</v>
      </c>
    </row>
    <row r="619" spans="1:9" ht="14.5" customHeight="1" x14ac:dyDescent="0.2">
      <c r="A619" s="2" t="s">
        <v>1821</v>
      </c>
      <c r="B619" s="2" t="s">
        <v>629</v>
      </c>
      <c r="C619" s="6">
        <v>3.1218764389386076</v>
      </c>
      <c r="D619" s="1">
        <v>3.2900807318704204</v>
      </c>
      <c r="E619" s="7">
        <v>0.94887532962262955</v>
      </c>
      <c r="F619" s="34" t="s">
        <v>1478</v>
      </c>
      <c r="G619" s="1" t="e">
        <f>IF(ISBLANK(data!C619),#N/A,data!C619)</f>
        <v>#N/A</v>
      </c>
      <c r="H619" s="1" t="e">
        <f>IF(ISBLANK(data!D619),#N/A,data!D619)</f>
        <v>#N/A</v>
      </c>
      <c r="I619" s="1">
        <f>IF(ISBLANK(data!E619),#N/A,data!E619)</f>
        <v>6</v>
      </c>
    </row>
    <row r="620" spans="1:9" ht="14.5" customHeight="1" x14ac:dyDescent="0.2">
      <c r="A620" s="2" t="s">
        <v>1822</v>
      </c>
      <c r="B620" s="2" t="s">
        <v>630</v>
      </c>
      <c r="C620" s="6">
        <v>3.0763387622301939</v>
      </c>
      <c r="D620" s="1">
        <v>3.3140880121716783</v>
      </c>
      <c r="E620" s="7">
        <v>0.92826103318068176</v>
      </c>
      <c r="F620" s="34" t="s">
        <v>1478</v>
      </c>
      <c r="G620" s="1">
        <f>IF(ISBLANK(data!C620),#N/A,data!C620)</f>
        <v>5</v>
      </c>
      <c r="H620" s="1" t="e">
        <f>IF(ISBLANK(data!D620),#N/A,data!D620)</f>
        <v>#N/A</v>
      </c>
      <c r="I620" s="1" t="e">
        <f>IF(ISBLANK(data!E620),#N/A,data!E620)</f>
        <v>#N/A</v>
      </c>
    </row>
    <row r="621" spans="1:9" ht="14.5" customHeight="1" x14ac:dyDescent="0.2">
      <c r="A621" s="2" t="s">
        <v>1823</v>
      </c>
      <c r="B621" s="2" t="s">
        <v>631</v>
      </c>
      <c r="C621" s="6">
        <v>2.6481148955436207</v>
      </c>
      <c r="D621" s="1">
        <v>2.9034225004983343</v>
      </c>
      <c r="E621" s="7">
        <v>0.91206667134704189</v>
      </c>
      <c r="F621" s="34" t="s">
        <v>1369</v>
      </c>
      <c r="G621" s="1">
        <f>IF(ISBLANK(data!C621),#N/A,data!C621)</f>
        <v>5</v>
      </c>
      <c r="H621" s="1" t="e">
        <f>IF(ISBLANK(data!D621),#N/A,data!D621)</f>
        <v>#N/A</v>
      </c>
      <c r="I621" s="1" t="e">
        <f>IF(ISBLANK(data!E621),#N/A,data!E621)</f>
        <v>#N/A</v>
      </c>
    </row>
    <row r="622" spans="1:9" ht="14.5" customHeight="1" x14ac:dyDescent="0.2">
      <c r="A622" s="2" t="s">
        <v>1824</v>
      </c>
      <c r="B622" s="2" t="s">
        <v>632</v>
      </c>
      <c r="C622" s="6">
        <v>2.6389225073881959</v>
      </c>
      <c r="D622" s="1">
        <v>2.8593824906961993</v>
      </c>
      <c r="E622" s="7">
        <v>0.92289944279041658</v>
      </c>
      <c r="F622" s="34" t="s">
        <v>1369</v>
      </c>
      <c r="G622" s="1">
        <f>IF(ISBLANK(data!C622),#N/A,data!C622)</f>
        <v>5</v>
      </c>
      <c r="H622" s="1" t="e">
        <f>IF(ISBLANK(data!D622),#N/A,data!D622)</f>
        <v>#N/A</v>
      </c>
      <c r="I622" s="1" t="e">
        <f>IF(ISBLANK(data!E622),#N/A,data!E622)</f>
        <v>#N/A</v>
      </c>
    </row>
    <row r="623" spans="1:9" ht="14.5" customHeight="1" x14ac:dyDescent="0.2">
      <c r="A623" s="2" t="s">
        <v>1825</v>
      </c>
      <c r="B623" s="2" t="s">
        <v>633</v>
      </c>
      <c r="C623" s="6">
        <v>2.7393316703166852</v>
      </c>
      <c r="D623" s="1">
        <v>3.0307365497626741</v>
      </c>
      <c r="E623" s="7">
        <v>0.90385014511775763</v>
      </c>
      <c r="F623" s="34" t="s">
        <v>1478</v>
      </c>
      <c r="G623" s="1">
        <f>IF(ISBLANK(data!C623),#N/A,data!C623)</f>
        <v>6</v>
      </c>
      <c r="H623" s="1" t="e">
        <f>IF(ISBLANK(data!D623),#N/A,data!D623)</f>
        <v>#N/A</v>
      </c>
      <c r="I623" s="1" t="e">
        <f>IF(ISBLANK(data!E623),#N/A,data!E623)</f>
        <v>#N/A</v>
      </c>
    </row>
    <row r="624" spans="1:9" ht="14.5" customHeight="1" x14ac:dyDescent="0.2">
      <c r="A624" s="2" t="s">
        <v>1826</v>
      </c>
      <c r="B624" s="2" t="s">
        <v>634</v>
      </c>
      <c r="C624" s="6">
        <v>2.9889403640755368</v>
      </c>
      <c r="D624" s="1">
        <v>3.2093755849907066</v>
      </c>
      <c r="E624" s="7">
        <v>0.93131523092963009</v>
      </c>
      <c r="F624" s="34" t="s">
        <v>1478</v>
      </c>
      <c r="G624" s="1">
        <f>IF(ISBLANK(data!C624),#N/A,data!C624)</f>
        <v>6</v>
      </c>
      <c r="H624" s="1" t="e">
        <f>IF(ISBLANK(data!D624),#N/A,data!D624)</f>
        <v>#N/A</v>
      </c>
      <c r="I624" s="1" t="e">
        <f>IF(ISBLANK(data!E624),#N/A,data!E624)</f>
        <v>#N/A</v>
      </c>
    </row>
    <row r="625" spans="1:9" ht="14.5" customHeight="1" x14ac:dyDescent="0.2">
      <c r="A625" s="2" t="s">
        <v>1827</v>
      </c>
      <c r="B625" s="2" t="s">
        <v>635</v>
      </c>
      <c r="C625" s="6">
        <v>3.0397813416428492</v>
      </c>
      <c r="D625" s="1">
        <v>3.2546164673589417</v>
      </c>
      <c r="E625" s="7">
        <v>0.93399064747852545</v>
      </c>
      <c r="F625" s="34" t="s">
        <v>1478</v>
      </c>
      <c r="G625" s="1" t="e">
        <f>IF(ISBLANK(data!C625),#N/A,data!C625)</f>
        <v>#N/A</v>
      </c>
      <c r="H625" s="1" t="e">
        <f>IF(ISBLANK(data!D625),#N/A,data!D625)</f>
        <v>#N/A</v>
      </c>
      <c r="I625" s="1">
        <f>IF(ISBLANK(data!E625),#N/A,data!E625)</f>
        <v>6</v>
      </c>
    </row>
    <row r="626" spans="1:9" ht="14.5" customHeight="1" x14ac:dyDescent="0.2">
      <c r="A626" s="2" t="s">
        <v>1828</v>
      </c>
      <c r="B626" s="2" t="s">
        <v>636</v>
      </c>
      <c r="C626" s="6">
        <v>3.0467109880984773</v>
      </c>
      <c r="D626" s="1">
        <v>3.2590190368422212</v>
      </c>
      <c r="E626" s="7">
        <v>0.93485522902945151</v>
      </c>
      <c r="F626" s="34" t="s">
        <v>1478</v>
      </c>
      <c r="G626" s="1">
        <f>IF(ISBLANK(data!C626),#N/A,data!C626)</f>
        <v>5</v>
      </c>
      <c r="H626" s="1" t="e">
        <f>IF(ISBLANK(data!D626),#N/A,data!D626)</f>
        <v>#N/A</v>
      </c>
      <c r="I626" s="1" t="e">
        <f>IF(ISBLANK(data!E626),#N/A,data!E626)</f>
        <v>#N/A</v>
      </c>
    </row>
    <row r="627" spans="1:9" ht="14.5" customHeight="1" x14ac:dyDescent="0.2">
      <c r="A627" s="2" t="s">
        <v>1829</v>
      </c>
      <c r="B627" s="2" t="s">
        <v>637</v>
      </c>
      <c r="C627" s="6">
        <v>3.0928850609099587</v>
      </c>
      <c r="D627" s="1">
        <v>3.3530973403932607</v>
      </c>
      <c r="E627" s="7">
        <v>0.92239644332759407</v>
      </c>
      <c r="F627" s="34" t="s">
        <v>1369</v>
      </c>
      <c r="G627" s="1">
        <f>IF(ISBLANK(data!C627),#N/A,data!C627)</f>
        <v>6</v>
      </c>
      <c r="H627" s="1" t="e">
        <f>IF(ISBLANK(data!D627),#N/A,data!D627)</f>
        <v>#N/A</v>
      </c>
      <c r="I627" s="1" t="e">
        <f>IF(ISBLANK(data!E627),#N/A,data!E627)</f>
        <v>#N/A</v>
      </c>
    </row>
    <row r="628" spans="1:9" ht="14.5" customHeight="1" x14ac:dyDescent="0.2">
      <c r="A628" s="2" t="s">
        <v>1830</v>
      </c>
      <c r="B628" s="2" t="s">
        <v>638</v>
      </c>
      <c r="C628" s="6">
        <v>3.2689546494254094</v>
      </c>
      <c r="D628" s="1">
        <v>3.3713633181346681</v>
      </c>
      <c r="E628" s="7">
        <v>0.96962395949484315</v>
      </c>
      <c r="F628" s="34" t="s">
        <v>1369</v>
      </c>
      <c r="G628" s="1">
        <f>IF(ISBLANK(data!C628),#N/A,data!C628)</f>
        <v>6</v>
      </c>
      <c r="H628" s="1" t="e">
        <f>IF(ISBLANK(data!D628),#N/A,data!D628)</f>
        <v>#N/A</v>
      </c>
      <c r="I628" s="1" t="e">
        <f>IF(ISBLANK(data!E628),#N/A,data!E628)</f>
        <v>#N/A</v>
      </c>
    </row>
    <row r="629" spans="1:9" ht="14.5" customHeight="1" x14ac:dyDescent="0.2">
      <c r="A629" s="2" t="s">
        <v>1831</v>
      </c>
      <c r="B629" s="2" t="s">
        <v>639</v>
      </c>
      <c r="C629" s="6">
        <v>3.1367256813435249</v>
      </c>
      <c r="D629" s="1">
        <v>3.4491194503858171</v>
      </c>
      <c r="E629" s="7">
        <v>0.90942796457590125</v>
      </c>
      <c r="F629" s="34" t="s">
        <v>1478</v>
      </c>
      <c r="G629" s="1">
        <f>IF(ISBLANK(data!C629),#N/A,data!C629)</f>
        <v>6</v>
      </c>
      <c r="H629" s="1" t="e">
        <f>IF(ISBLANK(data!D629),#N/A,data!D629)</f>
        <v>#N/A</v>
      </c>
      <c r="I629" s="1" t="e">
        <f>IF(ISBLANK(data!E629),#N/A,data!E629)</f>
        <v>#N/A</v>
      </c>
    </row>
    <row r="630" spans="1:9" ht="14.5" customHeight="1" x14ac:dyDescent="0.2">
      <c r="A630" s="2" t="s">
        <v>1832</v>
      </c>
      <c r="B630" s="2" t="s">
        <v>640</v>
      </c>
      <c r="C630" s="6">
        <v>3.1009460782154856</v>
      </c>
      <c r="D630" s="1">
        <v>3.3708283249740503</v>
      </c>
      <c r="E630" s="7">
        <v>0.91993592650238509</v>
      </c>
      <c r="F630" s="34" t="s">
        <v>1478</v>
      </c>
      <c r="G630" s="1">
        <f>IF(ISBLANK(data!C630),#N/A,data!C630)</f>
        <v>7</v>
      </c>
      <c r="H630" s="1" t="e">
        <f>IF(ISBLANK(data!D630),#N/A,data!D630)</f>
        <v>#N/A</v>
      </c>
      <c r="I630" s="1" t="e">
        <f>IF(ISBLANK(data!E630),#N/A,data!E630)</f>
        <v>#N/A</v>
      </c>
    </row>
    <row r="631" spans="1:9" ht="14.5" customHeight="1" x14ac:dyDescent="0.2">
      <c r="A631" s="2" t="s">
        <v>1833</v>
      </c>
      <c r="B631" s="2" t="s">
        <v>641</v>
      </c>
      <c r="C631" s="6">
        <v>3.0893495270040261</v>
      </c>
      <c r="D631" s="1">
        <v>3.3912941851157647</v>
      </c>
      <c r="E631" s="7">
        <v>0.91096476989906683</v>
      </c>
      <c r="F631" s="34" t="s">
        <v>1369</v>
      </c>
      <c r="G631" s="1">
        <f>IF(ISBLANK(data!C631),#N/A,data!C631)</f>
        <v>6</v>
      </c>
      <c r="H631" s="1" t="e">
        <f>IF(ISBLANK(data!D631),#N/A,data!D631)</f>
        <v>#N/A</v>
      </c>
      <c r="I631" s="1" t="e">
        <f>IF(ISBLANK(data!E631),#N/A,data!E631)</f>
        <v>#N/A</v>
      </c>
    </row>
    <row r="632" spans="1:9" ht="14.5" customHeight="1" x14ac:dyDescent="0.2">
      <c r="A632" s="2" t="s">
        <v>1834</v>
      </c>
      <c r="B632" s="2" t="s">
        <v>642</v>
      </c>
      <c r="C632" s="6">
        <v>3.1137447109549625</v>
      </c>
      <c r="D632" s="1">
        <v>3.393988070995118</v>
      </c>
      <c r="E632" s="7">
        <v>0.91742947995748614</v>
      </c>
      <c r="F632" s="34" t="s">
        <v>1478</v>
      </c>
      <c r="G632" s="1">
        <f>IF(ISBLANK(data!C632),#N/A,data!C632)</f>
        <v>7</v>
      </c>
      <c r="H632" s="1" t="e">
        <f>IF(ISBLANK(data!D632),#N/A,data!D632)</f>
        <v>#N/A</v>
      </c>
      <c r="I632" s="1" t="e">
        <f>IF(ISBLANK(data!E632),#N/A,data!E632)</f>
        <v>#N/A</v>
      </c>
    </row>
    <row r="633" spans="1:9" ht="14.5" customHeight="1" x14ac:dyDescent="0.2">
      <c r="A633" s="2" t="s">
        <v>1835</v>
      </c>
      <c r="B633" s="2" t="s">
        <v>643</v>
      </c>
      <c r="C633" s="6">
        <v>3.1965469150319068</v>
      </c>
      <c r="D633" s="1">
        <v>3.4601915674059112</v>
      </c>
      <c r="E633" s="7">
        <v>0.92380634215242097</v>
      </c>
      <c r="F633" s="34" t="s">
        <v>1369</v>
      </c>
      <c r="G633" s="1">
        <f>IF(ISBLANK(data!C633),#N/A,data!C633)</f>
        <v>6</v>
      </c>
      <c r="H633" s="1" t="e">
        <f>IF(ISBLANK(data!D633),#N/A,data!D633)</f>
        <v>#N/A</v>
      </c>
      <c r="I633" s="1" t="e">
        <f>IF(ISBLANK(data!E633),#N/A,data!E633)</f>
        <v>#N/A</v>
      </c>
    </row>
    <row r="634" spans="1:9" ht="14.5" customHeight="1" x14ac:dyDescent="0.2">
      <c r="A634" s="2" t="s">
        <v>1836</v>
      </c>
      <c r="B634" s="2" t="s">
        <v>644</v>
      </c>
      <c r="C634" s="6">
        <v>3.1302910096347274</v>
      </c>
      <c r="D634" s="1">
        <v>3.4201149787976424</v>
      </c>
      <c r="E634" s="7">
        <v>0.91525899832034185</v>
      </c>
      <c r="F634" s="34" t="s">
        <v>1369</v>
      </c>
      <c r="G634" s="1" t="e">
        <f>IF(ISBLANK(data!C634),#N/A,data!C634)</f>
        <v>#N/A</v>
      </c>
      <c r="H634" s="1" t="e">
        <f>IF(ISBLANK(data!D634),#N/A,data!D634)</f>
        <v>#N/A</v>
      </c>
      <c r="I634" s="1">
        <f>IF(ISBLANK(data!E634),#N/A,data!E634)</f>
        <v>6</v>
      </c>
    </row>
    <row r="635" spans="1:9" ht="14.5" customHeight="1" x14ac:dyDescent="0.2">
      <c r="A635" s="2" t="s">
        <v>1837</v>
      </c>
      <c r="B635" s="2" t="s">
        <v>645</v>
      </c>
      <c r="C635" s="6">
        <v>2.7167042533187158</v>
      </c>
      <c r="D635" s="1">
        <v>2.9981478770894814</v>
      </c>
      <c r="E635" s="7">
        <v>0.90612750427641242</v>
      </c>
      <c r="F635" s="34" t="s">
        <v>1478</v>
      </c>
      <c r="G635" s="1">
        <f>IF(ISBLANK(data!C635),#N/A,data!C635)</f>
        <v>6</v>
      </c>
      <c r="H635" s="1" t="e">
        <f>IF(ISBLANK(data!D635),#N/A,data!D635)</f>
        <v>#N/A</v>
      </c>
      <c r="I635" s="1" t="e">
        <f>IF(ISBLANK(data!E635),#N/A,data!E635)</f>
        <v>#N/A</v>
      </c>
    </row>
    <row r="636" spans="1:9" ht="14.5" customHeight="1" x14ac:dyDescent="0.2">
      <c r="A636" s="2" t="s">
        <v>1838</v>
      </c>
      <c r="B636" s="2" t="s">
        <v>646</v>
      </c>
      <c r="C636" s="6">
        <v>2.9943850862906731</v>
      </c>
      <c r="D636" s="1">
        <v>3.1838258743412777</v>
      </c>
      <c r="E636" s="7">
        <v>0.94049901108684242</v>
      </c>
      <c r="F636" s="34" t="s">
        <v>1369</v>
      </c>
      <c r="G636" s="1">
        <f>IF(ISBLANK(data!C636),#N/A,data!C636)</f>
        <v>6</v>
      </c>
      <c r="H636" s="1" t="e">
        <f>IF(ISBLANK(data!D636),#N/A,data!D636)</f>
        <v>#N/A</v>
      </c>
      <c r="I636" s="1" t="e">
        <f>IF(ISBLANK(data!E636),#N/A,data!E636)</f>
        <v>#N/A</v>
      </c>
    </row>
    <row r="637" spans="1:9" ht="14.5" customHeight="1" x14ac:dyDescent="0.2">
      <c r="A637" s="2" t="s">
        <v>1839</v>
      </c>
      <c r="B637" s="2" t="s">
        <v>647</v>
      </c>
      <c r="C637" s="6">
        <v>3.0288918972125765</v>
      </c>
      <c r="D637" s="1">
        <v>3.2263145596785958</v>
      </c>
      <c r="E637" s="7">
        <v>0.93880861310507602</v>
      </c>
      <c r="F637" s="34" t="s">
        <v>1478</v>
      </c>
      <c r="G637" s="1">
        <f>IF(ISBLANK(data!C637),#N/A,data!C637)</f>
        <v>5</v>
      </c>
      <c r="H637" s="1" t="e">
        <f>IF(ISBLANK(data!D637),#N/A,data!D637)</f>
        <v>#N/A</v>
      </c>
      <c r="I637" s="1" t="e">
        <f>IF(ISBLANK(data!E637),#N/A,data!E637)</f>
        <v>#N/A</v>
      </c>
    </row>
    <row r="638" spans="1:9" ht="14.5" customHeight="1" x14ac:dyDescent="0.2">
      <c r="A638" s="2" t="s">
        <v>1840</v>
      </c>
      <c r="B638" s="2" t="s">
        <v>648</v>
      </c>
      <c r="C638" s="6">
        <v>3.254105407020492</v>
      </c>
      <c r="D638" s="1">
        <v>3.4570968395548443</v>
      </c>
      <c r="E638" s="7">
        <v>0.94128268834942719</v>
      </c>
      <c r="F638" s="34" t="s">
        <v>1478</v>
      </c>
      <c r="G638" s="1">
        <f>IF(ISBLANK(data!C638),#N/A,data!C638)</f>
        <v>6</v>
      </c>
      <c r="H638" s="1" t="e">
        <f>IF(ISBLANK(data!D638),#N/A,data!D638)</f>
        <v>#N/A</v>
      </c>
      <c r="I638" s="1" t="e">
        <f>IF(ISBLANK(data!E638),#N/A,data!E638)</f>
        <v>#N/A</v>
      </c>
    </row>
    <row r="639" spans="1:9" ht="14.5" customHeight="1" x14ac:dyDescent="0.2">
      <c r="A639" s="2" t="s">
        <v>1841</v>
      </c>
      <c r="B639" s="2" t="s">
        <v>649</v>
      </c>
      <c r="C639" s="6">
        <v>3.102077449065384</v>
      </c>
      <c r="D639" s="1">
        <v>3.3853354985549067</v>
      </c>
      <c r="E639" s="7">
        <v>0.91632792389101858</v>
      </c>
      <c r="F639" s="34" t="s">
        <v>1478</v>
      </c>
      <c r="G639" s="1">
        <f>IF(ISBLANK(data!C639),#N/A,data!C639)</f>
        <v>6</v>
      </c>
      <c r="H639" s="1" t="e">
        <f>IF(ISBLANK(data!D639),#N/A,data!D639)</f>
        <v>#N/A</v>
      </c>
      <c r="I639" s="1" t="e">
        <f>IF(ISBLANK(data!E639),#N/A,data!E639)</f>
        <v>#N/A</v>
      </c>
    </row>
    <row r="640" spans="1:9" ht="14.5" customHeight="1" x14ac:dyDescent="0.2">
      <c r="A640" s="2" t="s">
        <v>1842</v>
      </c>
      <c r="B640" s="2" t="s">
        <v>650</v>
      </c>
      <c r="C640" s="6">
        <v>3.072591096289905</v>
      </c>
      <c r="D640" s="1">
        <v>3.3125262651250571</v>
      </c>
      <c r="E640" s="7">
        <v>0.92756731580931517</v>
      </c>
      <c r="F640" s="34" t="s">
        <v>1478</v>
      </c>
      <c r="G640" s="1">
        <f>IF(ISBLANK(data!C640),#N/A,data!C640)</f>
        <v>7</v>
      </c>
      <c r="H640" s="1" t="e">
        <f>IF(ISBLANK(data!D640),#N/A,data!D640)</f>
        <v>#N/A</v>
      </c>
      <c r="I640" s="1" t="e">
        <f>IF(ISBLANK(data!E640),#N/A,data!E640)</f>
        <v>#N/A</v>
      </c>
    </row>
    <row r="641" spans="1:9" ht="14.5" customHeight="1" x14ac:dyDescent="0.2">
      <c r="A641" s="2" t="s">
        <v>1843</v>
      </c>
      <c r="B641" s="2" t="s">
        <v>651</v>
      </c>
      <c r="C641" s="6">
        <v>3.0331345378996959</v>
      </c>
      <c r="D641" s="1">
        <v>3.3205277434770668</v>
      </c>
      <c r="E641" s="7">
        <v>0.91344953941675877</v>
      </c>
      <c r="F641" s="34" t="s">
        <v>1477</v>
      </c>
      <c r="G641" s="1">
        <f>IF(ISBLANK(data!C641),#N/A,data!C641)</f>
        <v>6</v>
      </c>
      <c r="H641" s="1" t="e">
        <f>IF(ISBLANK(data!D641),#N/A,data!D641)</f>
        <v>#N/A</v>
      </c>
      <c r="I641" s="1" t="e">
        <f>IF(ISBLANK(data!E641),#N/A,data!E641)</f>
        <v>#N/A</v>
      </c>
    </row>
    <row r="642" spans="1:9" ht="14.5" customHeight="1" x14ac:dyDescent="0.2">
      <c r="A642" s="2" t="s">
        <v>1844</v>
      </c>
      <c r="B642" s="2" t="s">
        <v>652</v>
      </c>
      <c r="C642" s="6">
        <v>3.0858139930980935</v>
      </c>
      <c r="D642" s="1">
        <v>3.2819688397210602</v>
      </c>
      <c r="E642" s="7">
        <v>0.94023256886264706</v>
      </c>
      <c r="F642" s="34" t="s">
        <v>1478</v>
      </c>
      <c r="G642" s="1" t="e">
        <f>IF(ISBLANK(data!C642),#N/A,data!C642)</f>
        <v>#N/A</v>
      </c>
      <c r="H642" s="1" t="e">
        <f>IF(ISBLANK(data!D642),#N/A,data!D642)</f>
        <v>#N/A</v>
      </c>
      <c r="I642" s="1">
        <f>IF(ISBLANK(data!E642),#N/A,data!E642)</f>
        <v>6</v>
      </c>
    </row>
    <row r="643" spans="1:9" ht="14.5" customHeight="1" x14ac:dyDescent="0.2">
      <c r="A643" s="2" t="s">
        <v>1845</v>
      </c>
      <c r="B643" s="2" t="s">
        <v>653</v>
      </c>
      <c r="C643" s="6">
        <v>3.1395541084682717</v>
      </c>
      <c r="D643" s="1">
        <v>3.3213812640173721</v>
      </c>
      <c r="E643" s="7">
        <v>0.94525556053472415</v>
      </c>
      <c r="F643" s="34" t="s">
        <v>1478</v>
      </c>
      <c r="G643" s="1" t="e">
        <f>IF(ISBLANK(data!C643),#N/A,data!C643)</f>
        <v>#N/A</v>
      </c>
      <c r="H643" s="1" t="e">
        <f>IF(ISBLANK(data!D643),#N/A,data!D643)</f>
        <v>#N/A</v>
      </c>
      <c r="I643" s="1">
        <f>IF(ISBLANK(data!E643),#N/A,data!E643)</f>
        <v>6</v>
      </c>
    </row>
    <row r="644" spans="1:9" ht="14.5" customHeight="1" x14ac:dyDescent="0.2">
      <c r="A644" s="2" t="s">
        <v>1846</v>
      </c>
      <c r="B644" s="2" t="s">
        <v>654</v>
      </c>
      <c r="C644" s="6">
        <v>2.7937788924680493</v>
      </c>
      <c r="D644" s="1">
        <v>2.9926360387965656</v>
      </c>
      <c r="E644" s="7">
        <v>0.93355117570244761</v>
      </c>
      <c r="F644" s="34" t="s">
        <v>1478</v>
      </c>
      <c r="G644" s="1" t="e">
        <f>IF(ISBLANK(data!C644),#N/A,data!C644)</f>
        <v>#N/A</v>
      </c>
      <c r="H644" s="1" t="e">
        <f>IF(ISBLANK(data!D644),#N/A,data!D644)</f>
        <v>#N/A</v>
      </c>
      <c r="I644" s="1">
        <f>IF(ISBLANK(data!E644),#N/A,data!E644)</f>
        <v>6</v>
      </c>
    </row>
    <row r="645" spans="1:9" ht="14.5" customHeight="1" x14ac:dyDescent="0.2">
      <c r="A645" s="2" t="s">
        <v>1847</v>
      </c>
      <c r="B645" s="2" t="s">
        <v>655</v>
      </c>
      <c r="C645" s="6">
        <v>3.2038301148781283</v>
      </c>
      <c r="D645" s="1">
        <v>3.4614404990442926</v>
      </c>
      <c r="E645" s="7">
        <v>0.92557711616383676</v>
      </c>
      <c r="F645" s="34" t="s">
        <v>1369</v>
      </c>
      <c r="G645" s="1" t="e">
        <f>IF(ISBLANK(data!C645),#N/A,data!C645)</f>
        <v>#N/A</v>
      </c>
      <c r="H645" s="1" t="e">
        <f>IF(ISBLANK(data!D645),#N/A,data!D645)</f>
        <v>#N/A</v>
      </c>
      <c r="I645" s="1">
        <f>IF(ISBLANK(data!E645),#N/A,data!E645)</f>
        <v>6</v>
      </c>
    </row>
    <row r="646" spans="1:9" ht="14.5" customHeight="1" x14ac:dyDescent="0.2">
      <c r="A646" s="2" t="s">
        <v>1848</v>
      </c>
      <c r="B646" s="2" t="s">
        <v>656</v>
      </c>
      <c r="C646" s="6">
        <v>2.8192347365907651</v>
      </c>
      <c r="D646" s="1">
        <v>3.0006473615473377</v>
      </c>
      <c r="E646" s="7">
        <v>0.93954217103904403</v>
      </c>
      <c r="F646" s="34" t="s">
        <v>1478</v>
      </c>
      <c r="G646" s="1" t="e">
        <f>IF(ISBLANK(data!C646),#N/A,data!C646)</f>
        <v>#N/A</v>
      </c>
      <c r="H646" s="1" t="e">
        <f>IF(ISBLANK(data!D646),#N/A,data!D646)</f>
        <v>#N/A</v>
      </c>
      <c r="I646" s="1">
        <f>IF(ISBLANK(data!E646),#N/A,data!E646)</f>
        <v>6</v>
      </c>
    </row>
    <row r="647" spans="1:9" ht="14.5" customHeight="1" x14ac:dyDescent="0.2">
      <c r="A647" s="2" t="s">
        <v>1849</v>
      </c>
      <c r="B647" s="2" t="s">
        <v>657</v>
      </c>
      <c r="C647" s="6">
        <v>3.2672575931505614</v>
      </c>
      <c r="D647" s="1">
        <v>3.4698394407234456</v>
      </c>
      <c r="E647" s="7">
        <v>0.94161636264914705</v>
      </c>
      <c r="F647" s="34" t="s">
        <v>1478</v>
      </c>
      <c r="G647" s="1">
        <f>IF(ISBLANK(data!C647),#N/A,data!C647)</f>
        <v>6</v>
      </c>
      <c r="H647" s="1" t="e">
        <f>IF(ISBLANK(data!D647),#N/A,data!D647)</f>
        <v>#N/A</v>
      </c>
      <c r="I647" s="1" t="e">
        <f>IF(ISBLANK(data!E647),#N/A,data!E647)</f>
        <v>#N/A</v>
      </c>
    </row>
    <row r="648" spans="1:9" ht="14.5" customHeight="1" x14ac:dyDescent="0.2">
      <c r="A648" s="2" t="s">
        <v>1850</v>
      </c>
      <c r="B648" s="2" t="s">
        <v>658</v>
      </c>
      <c r="C648" s="6">
        <v>3.1065322217868596</v>
      </c>
      <c r="D648" s="1">
        <v>3.4062892683094312</v>
      </c>
      <c r="E648" s="7">
        <v>0.91199894579964913</v>
      </c>
      <c r="F648" s="34" t="s">
        <v>1478</v>
      </c>
      <c r="G648" s="1">
        <f>IF(ISBLANK(data!C648),#N/A,data!C648)</f>
        <v>6</v>
      </c>
      <c r="H648" s="1" t="e">
        <f>IF(ISBLANK(data!D648),#N/A,data!D648)</f>
        <v>#N/A</v>
      </c>
      <c r="I648" s="1" t="e">
        <f>IF(ISBLANK(data!E648),#N/A,data!E648)</f>
        <v>#N/A</v>
      </c>
    </row>
    <row r="649" spans="1:9" ht="14.5" customHeight="1" x14ac:dyDescent="0.2">
      <c r="A649" s="2" t="s">
        <v>1851</v>
      </c>
      <c r="B649" s="2" t="s">
        <v>659</v>
      </c>
      <c r="C649" s="6">
        <v>3.0740053098522782</v>
      </c>
      <c r="D649" s="1">
        <v>3.341272968296702</v>
      </c>
      <c r="E649" s="7">
        <v>0.9200102293406246</v>
      </c>
      <c r="F649" s="34" t="s">
        <v>1478</v>
      </c>
      <c r="G649" s="1">
        <f>IF(ISBLANK(data!C649),#N/A,data!C649)</f>
        <v>6</v>
      </c>
      <c r="H649" s="1" t="e">
        <f>IF(ISBLANK(data!D649),#N/A,data!D649)</f>
        <v>#N/A</v>
      </c>
      <c r="I649" s="1" t="e">
        <f>IF(ISBLANK(data!E649),#N/A,data!E649)</f>
        <v>#N/A</v>
      </c>
    </row>
    <row r="650" spans="1:9" ht="14.5" customHeight="1" x14ac:dyDescent="0.2">
      <c r="A650" s="2" t="s">
        <v>1852</v>
      </c>
      <c r="B650" s="2" t="s">
        <v>660</v>
      </c>
      <c r="C650" s="6">
        <v>3.0699040905213963</v>
      </c>
      <c r="D650" s="1">
        <v>3.3070352254096114</v>
      </c>
      <c r="E650" s="7">
        <v>0.9282949473697113</v>
      </c>
      <c r="F650" s="34" t="s">
        <v>1477</v>
      </c>
      <c r="G650" s="1">
        <f>IF(ISBLANK(data!C650),#N/A,data!C650)</f>
        <v>7</v>
      </c>
      <c r="H650" s="1" t="e">
        <f>IF(ISBLANK(data!D650),#N/A,data!D650)</f>
        <v>#N/A</v>
      </c>
      <c r="I650" s="1" t="e">
        <f>IF(ISBLANK(data!E650),#N/A,data!E650)</f>
        <v>#N/A</v>
      </c>
    </row>
    <row r="651" spans="1:9" ht="14.5" customHeight="1" x14ac:dyDescent="0.2">
      <c r="A651" s="2" t="s">
        <v>1853</v>
      </c>
      <c r="B651" s="2" t="s">
        <v>661</v>
      </c>
      <c r="C651" s="6">
        <v>3.0582368286318182</v>
      </c>
      <c r="D651" s="1">
        <v>3.3356762901246877</v>
      </c>
      <c r="E651" s="7">
        <v>0.9168266230406612</v>
      </c>
      <c r="F651" s="34" t="s">
        <v>1478</v>
      </c>
      <c r="G651" s="1">
        <f>IF(ISBLANK(data!C651),#N/A,data!C651)</f>
        <v>6</v>
      </c>
      <c r="H651" s="1" t="e">
        <f>IF(ISBLANK(data!D651),#N/A,data!D651)</f>
        <v>#N/A</v>
      </c>
      <c r="I651" s="1" t="e">
        <f>IF(ISBLANK(data!E651),#N/A,data!E651)</f>
        <v>#N/A</v>
      </c>
    </row>
    <row r="652" spans="1:9" ht="14.5" customHeight="1" x14ac:dyDescent="0.2">
      <c r="A652" s="2" t="s">
        <v>1854</v>
      </c>
      <c r="B652" s="2" t="s">
        <v>662</v>
      </c>
      <c r="C652" s="6">
        <v>3.0841169368232459</v>
      </c>
      <c r="D652" s="1">
        <v>3.3302222567706439</v>
      </c>
      <c r="E652" s="7">
        <v>0.92609943091724778</v>
      </c>
      <c r="F652" s="34" t="s">
        <v>1478</v>
      </c>
      <c r="G652" s="1">
        <f>IF(ISBLANK(data!C652),#N/A,data!C652)</f>
        <v>7</v>
      </c>
      <c r="H652" s="1" t="e">
        <f>IF(ISBLANK(data!D652),#N/A,data!D652)</f>
        <v>#N/A</v>
      </c>
      <c r="I652" s="1" t="e">
        <f>IF(ISBLANK(data!E652),#N/A,data!E652)</f>
        <v>#N/A</v>
      </c>
    </row>
    <row r="653" spans="1:9" ht="14.5" customHeight="1" x14ac:dyDescent="0.2">
      <c r="A653" s="2" t="s">
        <v>1855</v>
      </c>
      <c r="B653" s="2" t="s">
        <v>663</v>
      </c>
      <c r="C653" s="6">
        <v>3.100875367537367</v>
      </c>
      <c r="D653" s="1">
        <v>3.3710619439274621</v>
      </c>
      <c r="E653" s="7">
        <v>0.91985119796543591</v>
      </c>
      <c r="F653" s="34" t="s">
        <v>1478</v>
      </c>
      <c r="G653" s="1" t="e">
        <f>IF(ISBLANK(data!C653),#N/A,data!C653)</f>
        <v>#N/A</v>
      </c>
      <c r="H653" s="1" t="e">
        <f>IF(ISBLANK(data!D653),#N/A,data!D653)</f>
        <v>#N/A</v>
      </c>
      <c r="I653" s="1">
        <f>IF(ISBLANK(data!E653),#N/A,data!E653)</f>
        <v>6</v>
      </c>
    </row>
    <row r="654" spans="1:9" ht="14.5" customHeight="1" x14ac:dyDescent="0.2">
      <c r="A654" s="2" t="s">
        <v>1856</v>
      </c>
      <c r="B654" s="2" t="s">
        <v>664</v>
      </c>
      <c r="C654" s="6">
        <v>3.1612622866506981</v>
      </c>
      <c r="D654" s="1">
        <v>3.4023391986837526</v>
      </c>
      <c r="E654" s="7">
        <v>0.92914377492804989</v>
      </c>
      <c r="F654" s="34" t="s">
        <v>1478</v>
      </c>
      <c r="G654" s="1" t="e">
        <f>IF(ISBLANK(data!C654),#N/A,data!C654)</f>
        <v>#N/A</v>
      </c>
      <c r="H654" s="1" t="e">
        <f>IF(ISBLANK(data!D654),#N/A,data!D654)</f>
        <v>#N/A</v>
      </c>
      <c r="I654" s="1">
        <f>IF(ISBLANK(data!E654),#N/A,data!E654)</f>
        <v>6</v>
      </c>
    </row>
    <row r="655" spans="1:9" ht="14.5" customHeight="1" x14ac:dyDescent="0.2">
      <c r="A655" s="2" t="s">
        <v>1857</v>
      </c>
      <c r="B655" s="2" t="s">
        <v>665</v>
      </c>
      <c r="C655" s="6">
        <v>3.2519840866769325</v>
      </c>
      <c r="D655" s="1">
        <v>3.447323940956267</v>
      </c>
      <c r="E655" s="7">
        <v>0.94333579970289982</v>
      </c>
      <c r="F655" s="34" t="s">
        <v>1478</v>
      </c>
      <c r="G655" s="1">
        <f>IF(ISBLANK(data!C655),#N/A,data!C655)</f>
        <v>6</v>
      </c>
      <c r="H655" s="1" t="e">
        <f>IF(ISBLANK(data!D655),#N/A,data!D655)</f>
        <v>#N/A</v>
      </c>
      <c r="I655" s="1" t="e">
        <f>IF(ISBLANK(data!E655),#N/A,data!E655)</f>
        <v>#N/A</v>
      </c>
    </row>
    <row r="656" spans="1:9" ht="14.5" customHeight="1" x14ac:dyDescent="0.2">
      <c r="A656" s="2" t="s">
        <v>1858</v>
      </c>
      <c r="B656" s="2" t="s">
        <v>666</v>
      </c>
      <c r="C656" s="6">
        <v>3.0867332319136365</v>
      </c>
      <c r="D656" s="1">
        <v>3.3671285226590326</v>
      </c>
      <c r="E656" s="7">
        <v>0.91672569405697435</v>
      </c>
      <c r="F656" s="34" t="s">
        <v>1478</v>
      </c>
      <c r="G656" s="1">
        <f>IF(ISBLANK(data!C656),#N/A,data!C656)</f>
        <v>6</v>
      </c>
      <c r="H656" s="1" t="e">
        <f>IF(ISBLANK(data!D656),#N/A,data!D656)</f>
        <v>#N/A</v>
      </c>
      <c r="I656" s="1" t="e">
        <f>IF(ISBLANK(data!E656),#N/A,data!E656)</f>
        <v>#N/A</v>
      </c>
    </row>
    <row r="657" spans="1:9" ht="14.5" customHeight="1" x14ac:dyDescent="0.2">
      <c r="A657" s="2" t="s">
        <v>1859</v>
      </c>
      <c r="B657" s="2" t="s">
        <v>667</v>
      </c>
      <c r="C657" s="6">
        <v>3.0699040905213963</v>
      </c>
      <c r="D657" s="1">
        <v>3.3070352254096114</v>
      </c>
      <c r="E657" s="7">
        <v>0.9282949473697113</v>
      </c>
      <c r="F657" s="34" t="s">
        <v>1477</v>
      </c>
      <c r="G657" s="1">
        <f>IF(ISBLANK(data!C657),#N/A,data!C657)</f>
        <v>7</v>
      </c>
      <c r="H657" s="1" t="e">
        <f>IF(ISBLANK(data!D657),#N/A,data!D657)</f>
        <v>#N/A</v>
      </c>
      <c r="I657" s="1" t="e">
        <f>IF(ISBLANK(data!E657),#N/A,data!E657)</f>
        <v>#N/A</v>
      </c>
    </row>
    <row r="658" spans="1:9" ht="14.5" customHeight="1" x14ac:dyDescent="0.2">
      <c r="A658" s="2" t="s">
        <v>1860</v>
      </c>
      <c r="B658" s="2" t="s">
        <v>668</v>
      </c>
      <c r="C658" s="6">
        <v>3.0362458077369165</v>
      </c>
      <c r="D658" s="1">
        <v>3.287590963684655</v>
      </c>
      <c r="E658" s="7">
        <v>0.92354731512400901</v>
      </c>
      <c r="F658" s="34" t="s">
        <v>1478</v>
      </c>
      <c r="G658" s="1">
        <f>IF(ISBLANK(data!C658),#N/A,data!C658)</f>
        <v>6</v>
      </c>
      <c r="H658" s="1" t="e">
        <f>IF(ISBLANK(data!D658),#N/A,data!D658)</f>
        <v>#N/A</v>
      </c>
      <c r="I658" s="1" t="e">
        <f>IF(ISBLANK(data!E658),#N/A,data!E658)</f>
        <v>#N/A</v>
      </c>
    </row>
    <row r="659" spans="1:9" ht="14.5" customHeight="1" x14ac:dyDescent="0.2">
      <c r="A659" s="2" t="s">
        <v>1861</v>
      </c>
      <c r="B659" s="2" t="s">
        <v>669</v>
      </c>
      <c r="C659" s="6">
        <v>3.0590146460911236</v>
      </c>
      <c r="D659" s="1">
        <v>3.2719920646473213</v>
      </c>
      <c r="E659" s="7">
        <v>0.9349089440474686</v>
      </c>
      <c r="F659" s="34" t="s">
        <v>1478</v>
      </c>
      <c r="G659" s="1">
        <f>IF(ISBLANK(data!C659),#N/A,data!C659)</f>
        <v>7</v>
      </c>
      <c r="H659" s="1" t="e">
        <f>IF(ISBLANK(data!D659),#N/A,data!D659)</f>
        <v>#N/A</v>
      </c>
      <c r="I659" s="1" t="e">
        <f>IF(ISBLANK(data!E659),#N/A,data!E659)</f>
        <v>#N/A</v>
      </c>
    </row>
    <row r="660" spans="1:9" ht="14.5" customHeight="1" x14ac:dyDescent="0.2">
      <c r="A660" s="2" t="s">
        <v>1862</v>
      </c>
      <c r="B660" s="2" t="s">
        <v>670</v>
      </c>
      <c r="C660" s="6">
        <v>3.0653078964436835</v>
      </c>
      <c r="D660" s="1">
        <v>3.2530961658433957</v>
      </c>
      <c r="E660" s="7">
        <v>0.94227398766398707</v>
      </c>
      <c r="F660" s="34" t="s">
        <v>1478</v>
      </c>
      <c r="G660" s="1" t="e">
        <f>IF(ISBLANK(data!C660),#N/A,data!C660)</f>
        <v>#N/A</v>
      </c>
      <c r="H660" s="1" t="e">
        <f>IF(ISBLANK(data!D660),#N/A,data!D660)</f>
        <v>#N/A</v>
      </c>
      <c r="I660" s="1">
        <f>IF(ISBLANK(data!E660),#N/A,data!E660)</f>
        <v>6</v>
      </c>
    </row>
    <row r="661" spans="1:9" ht="14.5" customHeight="1" x14ac:dyDescent="0.2">
      <c r="A661" s="2" t="s">
        <v>1863</v>
      </c>
      <c r="B661" s="2" t="s">
        <v>671</v>
      </c>
      <c r="C661" s="6">
        <v>3.1335437008281852</v>
      </c>
      <c r="D661" s="1">
        <v>3.3069636263081277</v>
      </c>
      <c r="E661" s="7">
        <v>0.94755916753957548</v>
      </c>
      <c r="F661" s="34" t="s">
        <v>1478</v>
      </c>
      <c r="G661" s="1" t="e">
        <f>IF(ISBLANK(data!C661),#N/A,data!C661)</f>
        <v>#N/A</v>
      </c>
      <c r="H661" s="1" t="e">
        <f>IF(ISBLANK(data!D661),#N/A,data!D661)</f>
        <v>#N/A</v>
      </c>
      <c r="I661" s="1">
        <f>IF(ISBLANK(data!E661),#N/A,data!E661)</f>
        <v>6</v>
      </c>
    </row>
    <row r="662" spans="1:9" ht="14.5" customHeight="1" x14ac:dyDescent="0.2">
      <c r="A662" s="2" t="s">
        <v>1864</v>
      </c>
      <c r="B662" s="2" t="s">
        <v>672</v>
      </c>
      <c r="C662" s="6">
        <v>2.758423553408722</v>
      </c>
      <c r="D662" s="1">
        <v>3.0589622910137351</v>
      </c>
      <c r="E662" s="7">
        <v>0.9017514081530521</v>
      </c>
      <c r="F662" s="34" t="s">
        <v>1478</v>
      </c>
      <c r="G662" s="1">
        <f>IF(ISBLANK(data!C662),#N/A,data!C662)</f>
        <v>6</v>
      </c>
      <c r="H662" s="1" t="e">
        <f>IF(ISBLANK(data!D662),#N/A,data!D662)</f>
        <v>#N/A</v>
      </c>
      <c r="I662" s="1" t="e">
        <f>IF(ISBLANK(data!E662),#N/A,data!E662)</f>
        <v>#N/A</v>
      </c>
    </row>
    <row r="663" spans="1:9" ht="14.5" customHeight="1" x14ac:dyDescent="0.2">
      <c r="A663" s="2" t="s">
        <v>1865</v>
      </c>
      <c r="B663" s="2" t="s">
        <v>673</v>
      </c>
      <c r="C663" s="6">
        <v>3.0181438741385409</v>
      </c>
      <c r="D663" s="1">
        <v>3.2265062902038486</v>
      </c>
      <c r="E663" s="7">
        <v>0.93542166128796123</v>
      </c>
      <c r="F663" s="34" t="s">
        <v>1478</v>
      </c>
      <c r="G663" s="1">
        <f>IF(ISBLANK(data!C663),#N/A,data!C663)</f>
        <v>6</v>
      </c>
      <c r="H663" s="1" t="e">
        <f>IF(ISBLANK(data!D663),#N/A,data!D663)</f>
        <v>#N/A</v>
      </c>
      <c r="I663" s="1" t="e">
        <f>IF(ISBLANK(data!E663),#N/A,data!E663)</f>
        <v>#N/A</v>
      </c>
    </row>
    <row r="664" spans="1:9" ht="14.5" customHeight="1" x14ac:dyDescent="0.2">
      <c r="A664" s="2" t="s">
        <v>1866</v>
      </c>
      <c r="B664" s="2" t="s">
        <v>674</v>
      </c>
      <c r="C664" s="6">
        <v>3.0547720054040042</v>
      </c>
      <c r="D664" s="1">
        <v>3.2822491469899115</v>
      </c>
      <c r="E664" s="7">
        <v>0.93069473662761937</v>
      </c>
      <c r="F664" s="34" t="s">
        <v>1478</v>
      </c>
      <c r="G664" s="1" t="e">
        <f>IF(ISBLANK(data!C664),#N/A,data!C664)</f>
        <v>#N/A</v>
      </c>
      <c r="H664" s="1" t="e">
        <f>IF(ISBLANK(data!D664),#N/A,data!D664)</f>
        <v>#N/A</v>
      </c>
      <c r="I664" s="1">
        <f>IF(ISBLANK(data!E664),#N/A,data!E664)</f>
        <v>6</v>
      </c>
    </row>
    <row r="665" spans="1:9" ht="14.5" customHeight="1" x14ac:dyDescent="0.2">
      <c r="A665" s="2" t="s">
        <v>1867</v>
      </c>
      <c r="B665" s="2" t="s">
        <v>675</v>
      </c>
      <c r="C665" s="6">
        <v>3.1181287729983187</v>
      </c>
      <c r="D665" s="1">
        <v>3.2718780971332047</v>
      </c>
      <c r="E665" s="7">
        <v>0.95300884703815836</v>
      </c>
      <c r="F665" s="34" t="s">
        <v>1478</v>
      </c>
      <c r="G665" s="1" t="e">
        <f>IF(ISBLANK(data!C665),#N/A,data!C665)</f>
        <v>#N/A</v>
      </c>
      <c r="H665" s="1" t="e">
        <f>IF(ISBLANK(data!D665),#N/A,data!D665)</f>
        <v>#N/A</v>
      </c>
      <c r="I665" s="1">
        <f>IF(ISBLANK(data!E665),#N/A,data!E665)</f>
        <v>6</v>
      </c>
    </row>
    <row r="666" spans="1:9" ht="14.5" customHeight="1" x14ac:dyDescent="0.2">
      <c r="A666" s="2" t="s">
        <v>1868</v>
      </c>
      <c r="B666" s="2" t="s">
        <v>676</v>
      </c>
      <c r="C666" s="6">
        <v>3.0663685566154637</v>
      </c>
      <c r="D666" s="1">
        <v>3.2813574075252845</v>
      </c>
      <c r="E666" s="7">
        <v>0.93448173295088877</v>
      </c>
      <c r="F666" s="34" t="s">
        <v>1478</v>
      </c>
      <c r="G666" s="1">
        <f>IF(ISBLANK(data!C666),#N/A,data!C666)</f>
        <v>5</v>
      </c>
      <c r="H666" s="1" t="e">
        <f>IF(ISBLANK(data!D666),#N/A,data!D666)</f>
        <v>#N/A</v>
      </c>
      <c r="I666" s="1" t="e">
        <f>IF(ISBLANK(data!E666),#N/A,data!E666)</f>
        <v>#N/A</v>
      </c>
    </row>
    <row r="667" spans="1:9" ht="14.5" customHeight="1" x14ac:dyDescent="0.2">
      <c r="A667" s="2" t="s">
        <v>1869</v>
      </c>
      <c r="B667" s="2" t="s">
        <v>677</v>
      </c>
      <c r="C667" s="6">
        <v>2.7251895346929542</v>
      </c>
      <c r="D667" s="1">
        <v>3.0086426443022369</v>
      </c>
      <c r="E667" s="7">
        <v>0.90578704647888786</v>
      </c>
      <c r="F667" s="34" t="s">
        <v>1478</v>
      </c>
      <c r="G667" s="1">
        <f>IF(ISBLANK(data!C667),#N/A,data!C667)</f>
        <v>6</v>
      </c>
      <c r="H667" s="1" t="e">
        <f>IF(ISBLANK(data!D667),#N/A,data!D667)</f>
        <v>#N/A</v>
      </c>
      <c r="I667" s="1" t="e">
        <f>IF(ISBLANK(data!E667),#N/A,data!E667)</f>
        <v>#N/A</v>
      </c>
    </row>
    <row r="668" spans="1:9" ht="14.5" customHeight="1" x14ac:dyDescent="0.2">
      <c r="A668" s="2" t="s">
        <v>1870</v>
      </c>
      <c r="B668" s="2" t="s">
        <v>678</v>
      </c>
      <c r="C668" s="6">
        <v>3.0007490473213516</v>
      </c>
      <c r="D668" s="1">
        <v>3.1935895050240881</v>
      </c>
      <c r="E668" s="7">
        <v>0.93961639171240885</v>
      </c>
      <c r="F668" s="34" t="s">
        <v>1478</v>
      </c>
      <c r="G668" s="1">
        <f>IF(ISBLANK(data!C668),#N/A,data!C668)</f>
        <v>6</v>
      </c>
      <c r="H668" s="1" t="e">
        <f>IF(ISBLANK(data!D668),#N/A,data!D668)</f>
        <v>#N/A</v>
      </c>
      <c r="I668" s="1" t="e">
        <f>IF(ISBLANK(data!E668),#N/A,data!E668)</f>
        <v>#N/A</v>
      </c>
    </row>
    <row r="669" spans="1:9" ht="14.5" customHeight="1" x14ac:dyDescent="0.2">
      <c r="A669" s="2" t="s">
        <v>1871</v>
      </c>
      <c r="B669" s="2" t="s">
        <v>679</v>
      </c>
      <c r="C669" s="6">
        <v>3.0344073301058314</v>
      </c>
      <c r="D669" s="1">
        <v>3.2381296020028301</v>
      </c>
      <c r="E669" s="7">
        <v>0.93708643663583036</v>
      </c>
      <c r="F669" s="34" t="s">
        <v>1478</v>
      </c>
      <c r="G669" s="1">
        <f>IF(ISBLANK(data!C669),#N/A,data!C669)</f>
        <v>5</v>
      </c>
      <c r="H669" s="1" t="e">
        <f>IF(ISBLANK(data!D669),#N/A,data!D669)</f>
        <v>#N/A</v>
      </c>
      <c r="I669" s="1" t="e">
        <f>IF(ISBLANK(data!E669),#N/A,data!E669)</f>
        <v>#N/A</v>
      </c>
    </row>
    <row r="670" spans="1:9" ht="14.5" customHeight="1" x14ac:dyDescent="0.2">
      <c r="A670" s="2" t="s">
        <v>1872</v>
      </c>
      <c r="B670" s="2" t="s">
        <v>680</v>
      </c>
      <c r="C670" s="6">
        <v>3.0935921676911455</v>
      </c>
      <c r="D670" s="1">
        <v>3.2449647061385489</v>
      </c>
      <c r="E670" s="7">
        <v>0.95335156090879825</v>
      </c>
      <c r="F670" s="34" t="s">
        <v>1478</v>
      </c>
      <c r="G670" s="1">
        <f>IF(ISBLANK(data!C670),#N/A,data!C670)</f>
        <v>6</v>
      </c>
      <c r="H670" s="1" t="e">
        <f>IF(ISBLANK(data!D670),#N/A,data!D670)</f>
        <v>#N/A</v>
      </c>
      <c r="I670" s="1" t="e">
        <f>IF(ISBLANK(data!E670),#N/A,data!E670)</f>
        <v>#N/A</v>
      </c>
    </row>
    <row r="671" spans="1:9" ht="14.5" customHeight="1" x14ac:dyDescent="0.2">
      <c r="A671" s="2" t="s">
        <v>1873</v>
      </c>
      <c r="B671" s="2" t="s">
        <v>681</v>
      </c>
      <c r="C671" s="6">
        <v>2.801203513670508</v>
      </c>
      <c r="D671" s="1">
        <v>3.005697254528541</v>
      </c>
      <c r="E671" s="7">
        <v>0.93196462466406693</v>
      </c>
      <c r="F671" s="34" t="s">
        <v>1478</v>
      </c>
      <c r="G671" s="1">
        <f>IF(ISBLANK(data!C671),#N/A,data!C671)</f>
        <v>7</v>
      </c>
      <c r="H671" s="1" t="e">
        <f>IF(ISBLANK(data!D671),#N/A,data!D671)</f>
        <v>#N/A</v>
      </c>
      <c r="I671" s="1" t="e">
        <f>IF(ISBLANK(data!E671),#N/A,data!E671)</f>
        <v>#N/A</v>
      </c>
    </row>
    <row r="672" spans="1:9" ht="14.5" customHeight="1" x14ac:dyDescent="0.2">
      <c r="A672" s="2" t="s">
        <v>1874</v>
      </c>
      <c r="B672" s="2" t="s">
        <v>682</v>
      </c>
      <c r="C672" s="6">
        <v>2.6954910498831191</v>
      </c>
      <c r="D672" s="1">
        <v>3.0411157789905006</v>
      </c>
      <c r="E672" s="7">
        <v>0.88634936838145906</v>
      </c>
      <c r="F672" s="34" t="s">
        <v>1478</v>
      </c>
      <c r="G672" s="1">
        <f>IF(ISBLANK(data!C672),#N/A,data!C672)</f>
        <v>7</v>
      </c>
      <c r="H672" s="1" t="e">
        <f>IF(ISBLANK(data!D672),#N/A,data!D672)</f>
        <v>#N/A</v>
      </c>
      <c r="I672" s="1" t="e">
        <f>IF(ISBLANK(data!E672),#N/A,data!E672)</f>
        <v>#N/A</v>
      </c>
    </row>
    <row r="673" spans="1:9" ht="14.5" customHeight="1" x14ac:dyDescent="0.2">
      <c r="A673" s="2" t="s">
        <v>1875</v>
      </c>
      <c r="B673" s="2" t="s">
        <v>683</v>
      </c>
      <c r="C673" s="6">
        <v>3.2003652916503142</v>
      </c>
      <c r="D673" s="1">
        <v>3.1913553637287086</v>
      </c>
      <c r="E673" s="7">
        <v>1.0028232292849639</v>
      </c>
      <c r="F673" s="34" t="s">
        <v>1478</v>
      </c>
      <c r="G673" s="1">
        <f>IF(ISBLANK(data!C673),#N/A,data!C673)</f>
        <v>6</v>
      </c>
      <c r="H673" s="1" t="e">
        <f>IF(ISBLANK(data!D673),#N/A,data!D673)</f>
        <v>#N/A</v>
      </c>
      <c r="I673" s="1" t="e">
        <f>IF(ISBLANK(data!E673),#N/A,data!E673)</f>
        <v>#N/A</v>
      </c>
    </row>
    <row r="674" spans="1:9" ht="14.5" customHeight="1" x14ac:dyDescent="0.2">
      <c r="A674" s="2" t="s">
        <v>1876</v>
      </c>
      <c r="B674" s="2" t="s">
        <v>684</v>
      </c>
      <c r="C674" s="6">
        <v>3.0490444404763934</v>
      </c>
      <c r="D674" s="1">
        <v>3.2336412911762493</v>
      </c>
      <c r="E674" s="7">
        <v>0.94291362767924447</v>
      </c>
      <c r="F674" s="34" t="s">
        <v>1478</v>
      </c>
      <c r="G674" s="1">
        <f>IF(ISBLANK(data!C674),#N/A,data!C674)</f>
        <v>6</v>
      </c>
      <c r="H674" s="1" t="e">
        <f>IF(ISBLANK(data!D674),#N/A,data!D674)</f>
        <v>#N/A</v>
      </c>
      <c r="I674" s="1" t="e">
        <f>IF(ISBLANK(data!E674),#N/A,data!E674)</f>
        <v>#N/A</v>
      </c>
    </row>
    <row r="675" spans="1:9" ht="14.5" customHeight="1" x14ac:dyDescent="0.2">
      <c r="A675" s="2" t="s">
        <v>1877</v>
      </c>
      <c r="B675" s="2" t="s">
        <v>685</v>
      </c>
      <c r="C675" s="6">
        <v>2.7987286399363556</v>
      </c>
      <c r="D675" s="1">
        <v>3.0019703915288707</v>
      </c>
      <c r="E675" s="7">
        <v>0.93229721646621355</v>
      </c>
      <c r="F675" s="34" t="s">
        <v>1478</v>
      </c>
      <c r="G675" s="1">
        <f>IF(ISBLANK(data!C675),#N/A,data!C675)</f>
        <v>7</v>
      </c>
      <c r="H675" s="1" t="e">
        <f>IF(ISBLANK(data!D675),#N/A,data!D675)</f>
        <v>#N/A</v>
      </c>
      <c r="I675" s="1" t="e">
        <f>IF(ISBLANK(data!E675),#N/A,data!E675)</f>
        <v>#N/A</v>
      </c>
    </row>
    <row r="676" spans="1:9" ht="14.5" customHeight="1" x14ac:dyDescent="0.2">
      <c r="A676" s="2" t="s">
        <v>1878</v>
      </c>
      <c r="B676" s="2" t="s">
        <v>686</v>
      </c>
      <c r="C676" s="6">
        <v>3.1607673119038675</v>
      </c>
      <c r="D676" s="1">
        <v>3.1203875320863594</v>
      </c>
      <c r="E676" s="7">
        <v>1.0129406297782857</v>
      </c>
      <c r="F676" s="34" t="s">
        <v>1477</v>
      </c>
      <c r="G676" s="1" t="e">
        <f>IF(ISBLANK(data!C676),#N/A,data!C676)</f>
        <v>#N/A</v>
      </c>
      <c r="H676" s="1" t="e">
        <f>IF(ISBLANK(data!D676),#N/A,data!D676)</f>
        <v>#N/A</v>
      </c>
      <c r="I676" s="1">
        <f>IF(ISBLANK(data!E676),#N/A,data!E676)</f>
        <v>6</v>
      </c>
    </row>
    <row r="677" spans="1:9" ht="14.5" customHeight="1" x14ac:dyDescent="0.2">
      <c r="A677" s="2" t="s">
        <v>1879</v>
      </c>
      <c r="B677" s="2" t="s">
        <v>687</v>
      </c>
      <c r="C677" s="6">
        <v>3.0518728676011393</v>
      </c>
      <c r="D677" s="1">
        <v>3.1496594017868027</v>
      </c>
      <c r="E677" s="7">
        <v>0.96895329884552306</v>
      </c>
      <c r="F677" s="34" t="s">
        <v>1477</v>
      </c>
      <c r="G677" s="1" t="e">
        <f>IF(ISBLANK(data!C677),#N/A,data!C677)</f>
        <v>#N/A</v>
      </c>
      <c r="H677" s="1" t="e">
        <f>IF(ISBLANK(data!D677),#N/A,data!D677)</f>
        <v>#N/A</v>
      </c>
      <c r="I677" s="1">
        <f>IF(ISBLANK(data!E677),#N/A,data!E677)</f>
        <v>6</v>
      </c>
    </row>
    <row r="678" spans="1:9" ht="14.5" customHeight="1" x14ac:dyDescent="0.2">
      <c r="A678" s="2" t="s">
        <v>1880</v>
      </c>
      <c r="B678" s="2" t="s">
        <v>688</v>
      </c>
      <c r="C678" s="6">
        <v>3.0582368286318182</v>
      </c>
      <c r="D678" s="1">
        <v>3.2358238389652798</v>
      </c>
      <c r="E678" s="7">
        <v>0.94511845540075856</v>
      </c>
      <c r="F678" s="34" t="s">
        <v>1478</v>
      </c>
      <c r="G678" s="1" t="e">
        <f>IF(ISBLANK(data!C678),#N/A,data!C678)</f>
        <v>#N/A</v>
      </c>
      <c r="H678" s="1" t="e">
        <f>IF(ISBLANK(data!D678),#N/A,data!D678)</f>
        <v>#N/A</v>
      </c>
      <c r="I678" s="1">
        <f>IF(ISBLANK(data!E678),#N/A,data!E678)</f>
        <v>6</v>
      </c>
    </row>
    <row r="679" spans="1:9" ht="14.5" customHeight="1" x14ac:dyDescent="0.2">
      <c r="A679" s="2" t="s">
        <v>1881</v>
      </c>
      <c r="B679" s="2" t="s">
        <v>689</v>
      </c>
      <c r="C679" s="6">
        <v>3.0653078964436835</v>
      </c>
      <c r="D679" s="1">
        <v>3.2543453950218622</v>
      </c>
      <c r="E679" s="7">
        <v>0.9419122816934713</v>
      </c>
      <c r="F679" s="34" t="s">
        <v>1478</v>
      </c>
      <c r="G679" s="1">
        <f>IF(ISBLANK(data!C679),#N/A,data!C679)</f>
        <v>7</v>
      </c>
      <c r="H679" s="1" t="e">
        <f>IF(ISBLANK(data!D679),#N/A,data!D679)</f>
        <v>#N/A</v>
      </c>
      <c r="I679" s="1" t="e">
        <f>IF(ISBLANK(data!E679),#N/A,data!E679)</f>
        <v>#N/A</v>
      </c>
    </row>
    <row r="680" spans="1:9" ht="14.5" customHeight="1" x14ac:dyDescent="0.2">
      <c r="A680" s="2" t="s">
        <v>1882</v>
      </c>
      <c r="B680" s="2" t="s">
        <v>690</v>
      </c>
      <c r="C680" s="6">
        <v>3.0201237731258632</v>
      </c>
      <c r="D680" s="1">
        <v>3.2516357679134589</v>
      </c>
      <c r="E680" s="7">
        <v>0.92880137527329687</v>
      </c>
      <c r="F680" s="34" t="s">
        <v>1369</v>
      </c>
      <c r="G680" s="1">
        <f>IF(ISBLANK(data!C680),#N/A,data!C680)</f>
        <v>6</v>
      </c>
      <c r="H680" s="1" t="e">
        <f>IF(ISBLANK(data!D680),#N/A,data!D680)</f>
        <v>#N/A</v>
      </c>
      <c r="I680" s="1" t="e">
        <f>IF(ISBLANK(data!E680),#N/A,data!E680)</f>
        <v>#N/A</v>
      </c>
    </row>
    <row r="681" spans="1:9" ht="14.5" customHeight="1" x14ac:dyDescent="0.2">
      <c r="A681" s="2" t="s">
        <v>1883</v>
      </c>
      <c r="B681" s="2" t="s">
        <v>691</v>
      </c>
      <c r="C681" s="6">
        <v>2.7492311652532968</v>
      </c>
      <c r="D681" s="1">
        <v>3.0481062141755104</v>
      </c>
      <c r="E681" s="7">
        <v>0.90194729844640364</v>
      </c>
      <c r="F681" s="34" t="s">
        <v>1369</v>
      </c>
      <c r="G681" s="1">
        <f>IF(ISBLANK(data!C681),#N/A,data!C681)</f>
        <v>6</v>
      </c>
      <c r="H681" s="1" t="e">
        <f>IF(ISBLANK(data!D681),#N/A,data!D681)</f>
        <v>#N/A</v>
      </c>
      <c r="I681" s="1" t="e">
        <f>IF(ISBLANK(data!E681),#N/A,data!E681)</f>
        <v>#N/A</v>
      </c>
    </row>
    <row r="682" spans="1:9" ht="14.5" customHeight="1" x14ac:dyDescent="0.2">
      <c r="A682" s="2" t="s">
        <v>1884</v>
      </c>
      <c r="B682" s="2" t="s">
        <v>692</v>
      </c>
      <c r="C682" s="6">
        <v>3.0151033149794388</v>
      </c>
      <c r="D682" s="1">
        <v>3.2586061321515984</v>
      </c>
      <c r="E682" s="7">
        <v>0.92527393391622348</v>
      </c>
      <c r="F682" s="34" t="s">
        <v>1369</v>
      </c>
      <c r="G682" s="1">
        <f>IF(ISBLANK(data!C682),#N/A,data!C682)</f>
        <v>6</v>
      </c>
      <c r="H682" s="1" t="e">
        <f>IF(ISBLANK(data!D682),#N/A,data!D682)</f>
        <v>#N/A</v>
      </c>
      <c r="I682" s="1" t="e">
        <f>IF(ISBLANK(data!E682),#N/A,data!E682)</f>
        <v>#N/A</v>
      </c>
    </row>
    <row r="683" spans="1:9" ht="14.5" customHeight="1" x14ac:dyDescent="0.2">
      <c r="A683" s="2" t="s">
        <v>1885</v>
      </c>
      <c r="B683" s="2" t="s">
        <v>693</v>
      </c>
      <c r="C683" s="6">
        <v>3.0571054577819199</v>
      </c>
      <c r="D683" s="1">
        <v>3.2758537644153889</v>
      </c>
      <c r="E683" s="7">
        <v>0.93322403185097402</v>
      </c>
      <c r="F683" s="34" t="s">
        <v>1369</v>
      </c>
      <c r="G683" s="1">
        <f>IF(ISBLANK(data!C683),#N/A,data!C683)</f>
        <v>5</v>
      </c>
      <c r="H683" s="1" t="e">
        <f>IF(ISBLANK(data!D683),#N/A,data!D683)</f>
        <v>#N/A</v>
      </c>
      <c r="I683" s="1" t="e">
        <f>IF(ISBLANK(data!E683),#N/A,data!E683)</f>
        <v>#N/A</v>
      </c>
    </row>
    <row r="684" spans="1:9" ht="14.5" customHeight="1" x14ac:dyDescent="0.2">
      <c r="A684" s="2" t="s">
        <v>1886</v>
      </c>
      <c r="B684" s="2" t="s">
        <v>694</v>
      </c>
      <c r="C684" s="6">
        <v>2.7167042533187158</v>
      </c>
      <c r="D684" s="1">
        <v>2.9977002920858449</v>
      </c>
      <c r="E684" s="7">
        <v>0.90626279768228335</v>
      </c>
      <c r="F684" s="34" t="s">
        <v>1369</v>
      </c>
      <c r="G684" s="1">
        <f>IF(ISBLANK(data!C684),#N/A,data!C684)</f>
        <v>6</v>
      </c>
      <c r="H684" s="1" t="e">
        <f>IF(ISBLANK(data!D684),#N/A,data!D684)</f>
        <v>#N/A</v>
      </c>
      <c r="I684" s="1" t="e">
        <f>IF(ISBLANK(data!E684),#N/A,data!E684)</f>
        <v>#N/A</v>
      </c>
    </row>
    <row r="685" spans="1:9" ht="14.5" customHeight="1" x14ac:dyDescent="0.2">
      <c r="A685" s="2" t="s">
        <v>1887</v>
      </c>
      <c r="B685" s="2" t="s">
        <v>695</v>
      </c>
      <c r="C685" s="6">
        <v>3.0567519043913265</v>
      </c>
      <c r="D685" s="1">
        <v>3.2104230687753597</v>
      </c>
      <c r="E685" s="7">
        <v>0.95213367176474584</v>
      </c>
      <c r="F685" s="34" t="s">
        <v>1369</v>
      </c>
      <c r="G685" s="1">
        <f>IF(ISBLANK(data!C685),#N/A,data!C685)</f>
        <v>6</v>
      </c>
      <c r="H685" s="1" t="e">
        <f>IF(ISBLANK(data!D685),#N/A,data!D685)</f>
        <v>#N/A</v>
      </c>
      <c r="I685" s="1" t="e">
        <f>IF(ISBLANK(data!E685),#N/A,data!E685)</f>
        <v>#N/A</v>
      </c>
    </row>
    <row r="686" spans="1:9" ht="14.5" customHeight="1" x14ac:dyDescent="0.2">
      <c r="A686" s="2" t="s">
        <v>1888</v>
      </c>
      <c r="B686" s="2" t="s">
        <v>696</v>
      </c>
      <c r="C686" s="6">
        <v>2.6778133803534554</v>
      </c>
      <c r="D686" s="1">
        <v>2.9357663804192593</v>
      </c>
      <c r="E686" s="7">
        <v>0.91213435722056146</v>
      </c>
      <c r="F686" s="34" t="s">
        <v>1369</v>
      </c>
      <c r="G686" s="1">
        <f>IF(ISBLANK(data!C686),#N/A,data!C686)</f>
        <v>5</v>
      </c>
      <c r="H686" s="1" t="e">
        <f>IF(ISBLANK(data!D686),#N/A,data!D686)</f>
        <v>#N/A</v>
      </c>
      <c r="I686" s="1" t="e">
        <f>IF(ISBLANK(data!E686),#N/A,data!E686)</f>
        <v>#N/A</v>
      </c>
    </row>
    <row r="687" spans="1:9" ht="14.5" customHeight="1" x14ac:dyDescent="0.2">
      <c r="A687" s="2" t="s">
        <v>1889</v>
      </c>
      <c r="B687" s="2" t="s">
        <v>697</v>
      </c>
      <c r="C687" s="6">
        <v>3.1678383797157332</v>
      </c>
      <c r="D687" s="1">
        <v>3.3588045187631859</v>
      </c>
      <c r="E687" s="7">
        <v>0.94314461053608079</v>
      </c>
      <c r="F687" s="34" t="s">
        <v>1369</v>
      </c>
      <c r="G687" s="1">
        <f>IF(ISBLANK(data!C687),#N/A,data!C687)</f>
        <v>7</v>
      </c>
      <c r="H687" s="1" t="e">
        <f>IF(ISBLANK(data!D687),#N/A,data!D687)</f>
        <v>#N/A</v>
      </c>
      <c r="I687" s="1" t="e">
        <f>IF(ISBLANK(data!E687),#N/A,data!E687)</f>
        <v>#N/A</v>
      </c>
    </row>
    <row r="688" spans="1:9" ht="14.5" customHeight="1" x14ac:dyDescent="0.2">
      <c r="A688" s="2" t="s">
        <v>1890</v>
      </c>
      <c r="B688" s="2" t="s">
        <v>698</v>
      </c>
      <c r="C688" s="6">
        <v>3.0557619548976658</v>
      </c>
      <c r="D688" s="1">
        <v>3.2749506425483528</v>
      </c>
      <c r="E688" s="7">
        <v>0.93307114775930522</v>
      </c>
      <c r="F688" s="34" t="s">
        <v>1369</v>
      </c>
      <c r="G688" s="1">
        <f>IF(ISBLANK(data!C688),#N/A,data!C688)</f>
        <v>7</v>
      </c>
      <c r="H688" s="1" t="e">
        <f>IF(ISBLANK(data!D688),#N/A,data!D688)</f>
        <v>#N/A</v>
      </c>
      <c r="I688" s="1" t="e">
        <f>IF(ISBLANK(data!E688),#N/A,data!E688)</f>
        <v>#N/A</v>
      </c>
    </row>
    <row r="689" spans="1:9" ht="14.5" customHeight="1" x14ac:dyDescent="0.2">
      <c r="A689" s="2" t="s">
        <v>1891</v>
      </c>
      <c r="B689" s="2" t="s">
        <v>699</v>
      </c>
      <c r="C689" s="6">
        <v>3.2325386501943023</v>
      </c>
      <c r="D689" s="1">
        <v>3.4316930948762012</v>
      </c>
      <c r="E689" s="7">
        <v>0.94196612599790674</v>
      </c>
      <c r="F689" s="34" t="s">
        <v>1369</v>
      </c>
      <c r="G689" s="1">
        <f>IF(ISBLANK(data!C689),#N/A,data!C689)</f>
        <v>6</v>
      </c>
      <c r="H689" s="1" t="e">
        <f>IF(ISBLANK(data!D689),#N/A,data!D689)</f>
        <v>#N/A</v>
      </c>
      <c r="I689" s="1" t="e">
        <f>IF(ISBLANK(data!E689),#N/A,data!E689)</f>
        <v>#N/A</v>
      </c>
    </row>
    <row r="690" spans="1:9" ht="14.5" customHeight="1" x14ac:dyDescent="0.2">
      <c r="A690" s="2" t="s">
        <v>1892</v>
      </c>
      <c r="B690" s="2" t="s">
        <v>700</v>
      </c>
      <c r="C690" s="6">
        <v>2.5378062376785193</v>
      </c>
      <c r="D690" s="1">
        <v>2.9198639361449703</v>
      </c>
      <c r="E690" s="7">
        <v>0.86915222530167857</v>
      </c>
      <c r="F690" s="34" t="s">
        <v>1478</v>
      </c>
      <c r="G690" s="1" t="e">
        <f>IF(ISBLANK(data!C690),#N/A,data!C690)</f>
        <v>#N/A</v>
      </c>
      <c r="H690" s="1" t="e">
        <f>IF(ISBLANK(data!D690),#N/A,data!D690)</f>
        <v>#N/A</v>
      </c>
      <c r="I690" s="1">
        <f>IF(ISBLANK(data!E690),#N/A,data!E690)</f>
        <v>6</v>
      </c>
    </row>
    <row r="691" spans="1:9" ht="14.5" customHeight="1" x14ac:dyDescent="0.2">
      <c r="A691" s="2" t="s">
        <v>1893</v>
      </c>
      <c r="B691" s="2" t="s">
        <v>701</v>
      </c>
      <c r="C691" s="6">
        <v>2.7358668470888712</v>
      </c>
      <c r="D691" s="1">
        <v>2.3138835821490837</v>
      </c>
      <c r="E691" s="7">
        <v>1.1823701365942787</v>
      </c>
      <c r="F691" s="34" t="s">
        <v>1477</v>
      </c>
      <c r="G691" s="1">
        <f>IF(ISBLANK(data!C691),#N/A,data!C691)</f>
        <v>8</v>
      </c>
      <c r="H691" s="1" t="e">
        <f>IF(ISBLANK(data!D691),#N/A,data!D691)</f>
        <v>#N/A</v>
      </c>
      <c r="I691" s="1" t="e">
        <f>IF(ISBLANK(data!E691),#N/A,data!E691)</f>
        <v>#N/A</v>
      </c>
    </row>
    <row r="692" spans="1:9" ht="14.5" customHeight="1" x14ac:dyDescent="0.2">
      <c r="A692" s="2" t="s">
        <v>1894</v>
      </c>
      <c r="B692" s="2" t="s">
        <v>702</v>
      </c>
      <c r="C692" s="6">
        <v>2.7850602658560195</v>
      </c>
      <c r="D692" s="1">
        <v>2.3294999999999999</v>
      </c>
      <c r="E692" s="7">
        <v>1.1955613933702596</v>
      </c>
      <c r="F692" s="34" t="s">
        <v>1477</v>
      </c>
      <c r="G692" s="1">
        <f>IF(ISBLANK(data!C692),#N/A,data!C692)</f>
        <v>5.4</v>
      </c>
      <c r="H692" s="1" t="e">
        <f>IF(ISBLANK(data!D692),#N/A,data!D692)</f>
        <v>#N/A</v>
      </c>
      <c r="I692" s="1" t="e">
        <f>IF(ISBLANK(data!E692),#N/A,data!E692)</f>
        <v>#N/A</v>
      </c>
    </row>
    <row r="693" spans="1:9" ht="14.5" customHeight="1" x14ac:dyDescent="0.2">
      <c r="A693" s="2" t="s">
        <v>1895</v>
      </c>
      <c r="B693" s="2" t="s">
        <v>703</v>
      </c>
      <c r="C693" s="6">
        <v>2.7851599679121666</v>
      </c>
      <c r="D693" s="1">
        <v>2.3288000000000002</v>
      </c>
      <c r="E693" s="7">
        <v>1.1959635726177287</v>
      </c>
      <c r="F693" s="34" t="s">
        <v>1477</v>
      </c>
      <c r="G693" s="1">
        <f>IF(ISBLANK(data!C693),#N/A,data!C693)</f>
        <v>7.8249999999999993</v>
      </c>
      <c r="H693" s="1" t="e">
        <f>IF(ISBLANK(data!D693),#N/A,data!D693)</f>
        <v>#N/A</v>
      </c>
      <c r="I693" s="1" t="e">
        <f>IF(ISBLANK(data!E693),#N/A,data!E693)</f>
        <v>#N/A</v>
      </c>
    </row>
    <row r="694" spans="1:9" ht="14.5" customHeight="1" x14ac:dyDescent="0.2">
      <c r="A694" s="2" t="s">
        <v>1896</v>
      </c>
      <c r="B694" s="2" t="s">
        <v>704</v>
      </c>
      <c r="C694" s="6">
        <v>2.7840137478198632</v>
      </c>
      <c r="D694" s="1">
        <v>2.3290000000000002</v>
      </c>
      <c r="E694" s="7">
        <v>1.1953687195448102</v>
      </c>
      <c r="F694" s="34" t="s">
        <v>1477</v>
      </c>
      <c r="G694" s="1">
        <f>IF(ISBLANK(data!C694),#N/A,data!C694)</f>
        <v>7.85</v>
      </c>
      <c r="H694" s="1" t="e">
        <f>IF(ISBLANK(data!D694),#N/A,data!D694)</f>
        <v>#N/A</v>
      </c>
      <c r="I694" s="1" t="e">
        <f>IF(ISBLANK(data!E694),#N/A,data!E694)</f>
        <v>#N/A</v>
      </c>
    </row>
    <row r="695" spans="1:9" ht="14.5" customHeight="1" x14ac:dyDescent="0.2">
      <c r="A695" s="2" t="s">
        <v>1897</v>
      </c>
      <c r="B695" s="2" t="s">
        <v>705</v>
      </c>
      <c r="C695" s="6">
        <v>2.7833773517167955</v>
      </c>
      <c r="D695" s="1">
        <v>2.3296999999999999</v>
      </c>
      <c r="E695" s="7">
        <v>1.1947363831037454</v>
      </c>
      <c r="F695" s="34" t="s">
        <v>1477</v>
      </c>
      <c r="G695" s="1">
        <f>IF(ISBLANK(data!C695),#N/A,data!C695)</f>
        <v>7.9</v>
      </c>
      <c r="H695" s="1" t="e">
        <f>IF(ISBLANK(data!D695),#N/A,data!D695)</f>
        <v>#N/A</v>
      </c>
      <c r="I695" s="1" t="e">
        <f>IF(ISBLANK(data!E695),#N/A,data!E695)</f>
        <v>#N/A</v>
      </c>
    </row>
    <row r="696" spans="1:9" ht="14.5" customHeight="1" x14ac:dyDescent="0.2">
      <c r="A696" s="2" t="s">
        <v>1898</v>
      </c>
      <c r="B696" s="2" t="s">
        <v>706</v>
      </c>
      <c r="C696" s="6">
        <v>2.8340839789956829</v>
      </c>
      <c r="D696" s="1">
        <v>2.34246</v>
      </c>
      <c r="E696" s="7">
        <v>1.2098750796153117</v>
      </c>
      <c r="F696" s="34" t="s">
        <v>1477</v>
      </c>
      <c r="G696" s="1">
        <f>IF(ISBLANK(data!C696),#N/A,data!C696)</f>
        <v>7.9</v>
      </c>
      <c r="H696" s="1" t="e">
        <f>IF(ISBLANK(data!D696),#N/A,data!D696)</f>
        <v>#N/A</v>
      </c>
      <c r="I696" s="1" t="e">
        <f>IF(ISBLANK(data!E696),#N/A,data!E696)</f>
        <v>#N/A</v>
      </c>
    </row>
    <row r="697" spans="1:9" ht="14.5" customHeight="1" x14ac:dyDescent="0.2">
      <c r="A697" s="2" t="s">
        <v>1899</v>
      </c>
      <c r="B697" s="2" t="s">
        <v>707</v>
      </c>
      <c r="C697" s="6">
        <v>2.8100423484353403</v>
      </c>
      <c r="D697" s="1">
        <v>2.3397299999999999</v>
      </c>
      <c r="E697" s="7">
        <v>1.2010113767124158</v>
      </c>
      <c r="F697" s="34" t="s">
        <v>1477</v>
      </c>
      <c r="G697" s="1">
        <f>IF(ISBLANK(data!C697),#N/A,data!C697)</f>
        <v>7.9</v>
      </c>
      <c r="H697" s="1" t="e">
        <f>IF(ISBLANK(data!D697),#N/A,data!D697)</f>
        <v>#N/A</v>
      </c>
      <c r="I697" s="1" t="e">
        <f>IF(ISBLANK(data!E697),#N/A,data!E697)</f>
        <v>#N/A</v>
      </c>
    </row>
    <row r="698" spans="1:9" ht="14.5" customHeight="1" x14ac:dyDescent="0.2">
      <c r="A698" s="2" t="s">
        <v>1900</v>
      </c>
      <c r="B698" s="2" t="s">
        <v>708</v>
      </c>
      <c r="C698" s="6">
        <v>2.7874149314373708</v>
      </c>
      <c r="D698" s="1">
        <v>2.32938</v>
      </c>
      <c r="E698" s="7">
        <v>1.196633838805764</v>
      </c>
      <c r="F698" s="34" t="s">
        <v>1477</v>
      </c>
      <c r="G698" s="1">
        <f>IF(ISBLANK(data!C698),#N/A,data!C698)</f>
        <v>7.9</v>
      </c>
      <c r="H698" s="1" t="e">
        <f>IF(ISBLANK(data!D698),#N/A,data!D698)</f>
        <v>#N/A</v>
      </c>
      <c r="I698" s="1" t="e">
        <f>IF(ISBLANK(data!E698),#N/A,data!E698)</f>
        <v>#N/A</v>
      </c>
    </row>
    <row r="699" spans="1:9" ht="14.5" customHeight="1" x14ac:dyDescent="0.2">
      <c r="A699" s="2" t="s">
        <v>1901</v>
      </c>
      <c r="B699" s="2" t="s">
        <v>709</v>
      </c>
      <c r="C699" s="6">
        <v>2.7803438636255051</v>
      </c>
      <c r="D699" s="1">
        <v>2.3221400000000001</v>
      </c>
      <c r="E699" s="7">
        <v>1.1973196549844132</v>
      </c>
      <c r="F699" s="34" t="s">
        <v>1477</v>
      </c>
      <c r="G699" s="1">
        <f>IF(ISBLANK(data!C699),#N/A,data!C699)</f>
        <v>7.9</v>
      </c>
      <c r="H699" s="1" t="e">
        <f>IF(ISBLANK(data!D699),#N/A,data!D699)</f>
        <v>#N/A</v>
      </c>
      <c r="I699" s="1" t="e">
        <f>IF(ISBLANK(data!E699),#N/A,data!E699)</f>
        <v>#N/A</v>
      </c>
    </row>
    <row r="700" spans="1:9" ht="14.5" customHeight="1" x14ac:dyDescent="0.2">
      <c r="A700" s="2" t="s">
        <v>1902</v>
      </c>
      <c r="B700" s="2" t="s">
        <v>710</v>
      </c>
      <c r="C700" s="6">
        <v>2.8552971824312792</v>
      </c>
      <c r="D700" s="1">
        <v>2.3532600000000001</v>
      </c>
      <c r="E700" s="7">
        <v>1.2133368953839692</v>
      </c>
      <c r="F700" s="34" t="s">
        <v>1477</v>
      </c>
      <c r="G700" s="1">
        <f>IF(ISBLANK(data!C700),#N/A,data!C700)</f>
        <v>7.9</v>
      </c>
      <c r="H700" s="1" t="e">
        <f>IF(ISBLANK(data!D700),#N/A,data!D700)</f>
        <v>#N/A</v>
      </c>
      <c r="I700" s="1" t="e">
        <f>IF(ISBLANK(data!E700),#N/A,data!E700)</f>
        <v>#N/A</v>
      </c>
    </row>
    <row r="701" spans="1:9" ht="14.5" customHeight="1" x14ac:dyDescent="0.2">
      <c r="A701" s="2" t="s">
        <v>1903</v>
      </c>
      <c r="B701" s="2" t="s">
        <v>711</v>
      </c>
      <c r="C701" s="6">
        <v>2.8570578783164335</v>
      </c>
      <c r="D701" s="1">
        <v>2.3574999999999999</v>
      </c>
      <c r="E701" s="7">
        <v>1.21190153905257</v>
      </c>
      <c r="F701" s="34" t="s">
        <v>1477</v>
      </c>
      <c r="G701" s="1">
        <f>IF(ISBLANK(data!C701),#N/A,data!C701)</f>
        <v>7.92</v>
      </c>
      <c r="H701" s="1" t="e">
        <f>IF(ISBLANK(data!D701),#N/A,data!D701)</f>
        <v>#N/A</v>
      </c>
      <c r="I701" s="1" t="e">
        <f>IF(ISBLANK(data!E701),#N/A,data!E701)</f>
        <v>#N/A</v>
      </c>
    </row>
    <row r="702" spans="1:9" ht="14.5" customHeight="1" x14ac:dyDescent="0.2">
      <c r="A702" s="2" t="s">
        <v>1904</v>
      </c>
      <c r="B702" s="2" t="s">
        <v>712</v>
      </c>
      <c r="C702" s="6">
        <v>2.8569659544348793</v>
      </c>
      <c r="D702" s="1">
        <v>2.3567</v>
      </c>
      <c r="E702" s="7">
        <v>1.2122739230427628</v>
      </c>
      <c r="F702" s="34" t="s">
        <v>1477</v>
      </c>
      <c r="G702" s="1">
        <f>IF(ISBLANK(data!C702),#N/A,data!C702)</f>
        <v>7.93</v>
      </c>
      <c r="H702" s="1" t="e">
        <f>IF(ISBLANK(data!D702),#N/A,data!D702)</f>
        <v>#N/A</v>
      </c>
      <c r="I702" s="1" t="e">
        <f>IF(ISBLANK(data!E702),#N/A,data!E702)</f>
        <v>#N/A</v>
      </c>
    </row>
    <row r="703" spans="1:9" ht="14.5" customHeight="1" x14ac:dyDescent="0.2">
      <c r="A703" s="2" t="s">
        <v>1905</v>
      </c>
      <c r="B703" s="2" t="s">
        <v>713</v>
      </c>
      <c r="C703" s="6">
        <v>2.8576872033516896</v>
      </c>
      <c r="D703" s="1">
        <v>2.3555999999999999</v>
      </c>
      <c r="E703" s="7">
        <v>1.2131462062114491</v>
      </c>
      <c r="F703" s="34" t="s">
        <v>1477</v>
      </c>
      <c r="G703" s="1">
        <f>IF(ISBLANK(data!C703),#N/A,data!C703)</f>
        <v>7.9399999999999995</v>
      </c>
      <c r="H703" s="1" t="e">
        <f>IF(ISBLANK(data!D703),#N/A,data!D703)</f>
        <v>#N/A</v>
      </c>
      <c r="I703" s="1" t="e">
        <f>IF(ISBLANK(data!E703),#N/A,data!E703)</f>
        <v>#N/A</v>
      </c>
    </row>
    <row r="704" spans="1:9" ht="14.5" customHeight="1" x14ac:dyDescent="0.2">
      <c r="A704" s="2" t="s">
        <v>1906</v>
      </c>
      <c r="B704" s="2" t="s">
        <v>714</v>
      </c>
      <c r="C704" s="6">
        <v>2.7812192618206137</v>
      </c>
      <c r="D704" s="1">
        <v>2.3302</v>
      </c>
      <c r="E704" s="7">
        <v>1.1935538845681115</v>
      </c>
      <c r="F704" s="34" t="s">
        <v>1477</v>
      </c>
      <c r="G704" s="1">
        <f>IF(ISBLANK(data!C704),#N/A,data!C704)</f>
        <v>7.9499999999999993</v>
      </c>
      <c r="H704" s="1" t="e">
        <f>IF(ISBLANK(data!D704),#N/A,data!D704)</f>
        <v>#N/A</v>
      </c>
      <c r="I704" s="1" t="e">
        <f>IF(ISBLANK(data!E704),#N/A,data!E704)</f>
        <v>#N/A</v>
      </c>
    </row>
    <row r="705" spans="1:9" ht="14.5" customHeight="1" x14ac:dyDescent="0.2">
      <c r="A705" s="2" t="s">
        <v>1907</v>
      </c>
      <c r="B705" s="2" t="s">
        <v>715</v>
      </c>
      <c r="C705" s="6">
        <v>2.8573690053001561</v>
      </c>
      <c r="D705" s="1">
        <v>2.3561999999999999</v>
      </c>
      <c r="E705" s="7">
        <v>1.2127022346575658</v>
      </c>
      <c r="F705" s="34" t="s">
        <v>1477</v>
      </c>
      <c r="G705" s="1">
        <f>IF(ISBLANK(data!C705),#N/A,data!C705)</f>
        <v>7.9499999999999993</v>
      </c>
      <c r="H705" s="1" t="e">
        <f>IF(ISBLANK(data!D705),#N/A,data!D705)</f>
        <v>#N/A</v>
      </c>
      <c r="I705" s="1" t="e">
        <f>IF(ISBLANK(data!E705),#N/A,data!E705)</f>
        <v>#N/A</v>
      </c>
    </row>
    <row r="706" spans="1:9" ht="14.5" customHeight="1" x14ac:dyDescent="0.2">
      <c r="A706" s="2" t="s">
        <v>1908</v>
      </c>
      <c r="B706" s="2" t="s">
        <v>716</v>
      </c>
      <c r="C706" s="6">
        <v>2.7808430810130229</v>
      </c>
      <c r="D706" s="1">
        <v>2.33</v>
      </c>
      <c r="E706" s="7">
        <v>1.1934948845549453</v>
      </c>
      <c r="F706" s="34" t="s">
        <v>1477</v>
      </c>
      <c r="G706" s="1">
        <f>IF(ISBLANK(data!C706),#N/A,data!C706)</f>
        <v>7.96</v>
      </c>
      <c r="H706" s="1" t="e">
        <f>IF(ISBLANK(data!D706),#N/A,data!D706)</f>
        <v>#N/A</v>
      </c>
      <c r="I706" s="1" t="e">
        <f>IF(ISBLANK(data!E706),#N/A,data!E706)</f>
        <v>#N/A</v>
      </c>
    </row>
    <row r="707" spans="1:9" ht="14.5" customHeight="1" x14ac:dyDescent="0.2">
      <c r="A707" s="2" t="s">
        <v>1909</v>
      </c>
      <c r="B707" s="2" t="s">
        <v>717</v>
      </c>
      <c r="C707" s="6">
        <v>2.857871051114798</v>
      </c>
      <c r="D707" s="1">
        <v>2.3578000000000001</v>
      </c>
      <c r="E707" s="7">
        <v>1.2120922262765281</v>
      </c>
      <c r="F707" s="34" t="s">
        <v>1477</v>
      </c>
      <c r="G707" s="1">
        <f>IF(ISBLANK(data!C707),#N/A,data!C707)</f>
        <v>7.96</v>
      </c>
      <c r="H707" s="1" t="e">
        <f>IF(ISBLANK(data!D707),#N/A,data!D707)</f>
        <v>#N/A</v>
      </c>
      <c r="I707" s="1" t="e">
        <f>IF(ISBLANK(data!E707),#N/A,data!E707)</f>
        <v>#N/A</v>
      </c>
    </row>
    <row r="708" spans="1:9" ht="14.5" customHeight="1" x14ac:dyDescent="0.2">
      <c r="A708" s="2" t="s">
        <v>1910</v>
      </c>
      <c r="B708" s="2" t="s">
        <v>718</v>
      </c>
      <c r="C708" s="6">
        <v>2.7803608341882535</v>
      </c>
      <c r="D708" s="1">
        <v>2.3302</v>
      </c>
      <c r="E708" s="7">
        <v>1.193185492313215</v>
      </c>
      <c r="F708" s="34" t="s">
        <v>1477</v>
      </c>
      <c r="G708" s="1">
        <f>IF(ISBLANK(data!C708),#N/A,data!C708)</f>
        <v>7.9700000000000006</v>
      </c>
      <c r="H708" s="1" t="e">
        <f>IF(ISBLANK(data!D708),#N/A,data!D708)</f>
        <v>#N/A</v>
      </c>
      <c r="I708" s="1" t="e">
        <f>IF(ISBLANK(data!E708),#N/A,data!E708)</f>
        <v>#N/A</v>
      </c>
    </row>
    <row r="709" spans="1:9" ht="14.5" customHeight="1" x14ac:dyDescent="0.2">
      <c r="A709" s="2" t="s">
        <v>1911</v>
      </c>
      <c r="B709" s="2" t="s">
        <v>719</v>
      </c>
      <c r="C709" s="6">
        <v>2.8578569089791745</v>
      </c>
      <c r="D709" s="1">
        <v>2.3574000000000002</v>
      </c>
      <c r="E709" s="7">
        <v>1.2122918931785758</v>
      </c>
      <c r="F709" s="34" t="s">
        <v>1477</v>
      </c>
      <c r="G709" s="1">
        <f>IF(ISBLANK(data!C709),#N/A,data!C709)</f>
        <v>7.9700000000000006</v>
      </c>
      <c r="H709" s="1" t="e">
        <f>IF(ISBLANK(data!D709),#N/A,data!D709)</f>
        <v>#N/A</v>
      </c>
      <c r="I709" s="1" t="e">
        <f>IF(ISBLANK(data!E709),#N/A,data!E709)</f>
        <v>#N/A</v>
      </c>
    </row>
    <row r="710" spans="1:9" ht="14.5" customHeight="1" x14ac:dyDescent="0.2">
      <c r="A710" s="2" t="s">
        <v>1912</v>
      </c>
      <c r="B710" s="2" t="s">
        <v>720</v>
      </c>
      <c r="C710" s="6">
        <v>2.7797597934242448</v>
      </c>
      <c r="D710" s="1">
        <v>2.3300999999999998</v>
      </c>
      <c r="E710" s="7">
        <v>1.1929787534544634</v>
      </c>
      <c r="F710" s="34" t="s">
        <v>1477</v>
      </c>
      <c r="G710" s="1">
        <f>IF(ISBLANK(data!C710),#N/A,data!C710)</f>
        <v>7.98</v>
      </c>
      <c r="H710" s="1" t="e">
        <f>IF(ISBLANK(data!D710),#N/A,data!D710)</f>
        <v>#N/A</v>
      </c>
      <c r="I710" s="1" t="e">
        <f>IF(ISBLANK(data!E710),#N/A,data!E710)</f>
        <v>#N/A</v>
      </c>
    </row>
    <row r="711" spans="1:9" ht="14.5" customHeight="1" x14ac:dyDescent="0.2">
      <c r="A711" s="2" t="s">
        <v>1913</v>
      </c>
      <c r="B711" s="2" t="s">
        <v>721</v>
      </c>
      <c r="C711" s="6">
        <v>2.8581892491663319</v>
      </c>
      <c r="D711" s="1">
        <v>2.3586</v>
      </c>
      <c r="E711" s="7">
        <v>1.2118160133835036</v>
      </c>
      <c r="F711" s="34" t="s">
        <v>1477</v>
      </c>
      <c r="G711" s="1">
        <f>IF(ISBLANK(data!C711),#N/A,data!C711)</f>
        <v>7.98</v>
      </c>
      <c r="H711" s="1" t="e">
        <f>IF(ISBLANK(data!D711),#N/A,data!D711)</f>
        <v>#N/A</v>
      </c>
      <c r="I711" s="1" t="e">
        <f>IF(ISBLANK(data!E711),#N/A,data!E711)</f>
        <v>#N/A</v>
      </c>
    </row>
    <row r="712" spans="1:9" ht="14.5" customHeight="1" x14ac:dyDescent="0.2">
      <c r="A712" s="2" t="s">
        <v>1914</v>
      </c>
      <c r="B712" s="2" t="s">
        <v>722</v>
      </c>
      <c r="C712" s="6">
        <v>2.7794727080710833</v>
      </c>
      <c r="D712" s="1">
        <v>2.3302</v>
      </c>
      <c r="E712" s="7">
        <v>1.1928043550214931</v>
      </c>
      <c r="F712" s="34" t="s">
        <v>1477</v>
      </c>
      <c r="G712" s="1">
        <f>IF(ISBLANK(data!C712),#N/A,data!C712)</f>
        <v>7.99</v>
      </c>
      <c r="H712" s="1" t="e">
        <f>IF(ISBLANK(data!D712),#N/A,data!D712)</f>
        <v>#N/A</v>
      </c>
      <c r="I712" s="1" t="e">
        <f>IF(ISBLANK(data!E712),#N/A,data!E712)</f>
        <v>#N/A</v>
      </c>
    </row>
    <row r="713" spans="1:9" ht="14.5" customHeight="1" x14ac:dyDescent="0.2">
      <c r="A713" s="2" t="s">
        <v>1915</v>
      </c>
      <c r="B713" s="2" t="s">
        <v>723</v>
      </c>
      <c r="C713" s="6">
        <v>2.8581043963525898</v>
      </c>
      <c r="D713" s="1">
        <v>2.3582999999999998</v>
      </c>
      <c r="E713" s="7">
        <v>1.2119341883359158</v>
      </c>
      <c r="F713" s="34" t="s">
        <v>1477</v>
      </c>
      <c r="G713" s="1">
        <f>IF(ISBLANK(data!C713),#N/A,data!C713)</f>
        <v>7.99</v>
      </c>
      <c r="H713" s="1" t="e">
        <f>IF(ISBLANK(data!D713),#N/A,data!D713)</f>
        <v>#N/A</v>
      </c>
      <c r="I713" s="1" t="e">
        <f>IF(ISBLANK(data!E713),#N/A,data!E713)</f>
        <v>#N/A</v>
      </c>
    </row>
    <row r="714" spans="1:9" ht="14.5" customHeight="1" x14ac:dyDescent="0.2">
      <c r="A714" s="2" t="s">
        <v>1916</v>
      </c>
      <c r="B714" s="2" t="s">
        <v>724</v>
      </c>
      <c r="C714" s="6">
        <v>2.7421600974414315</v>
      </c>
      <c r="D714" s="1">
        <v>2.3336000000000001</v>
      </c>
      <c r="E714" s="7">
        <v>1.1750771757976652</v>
      </c>
      <c r="F714" s="34" t="s">
        <v>1477</v>
      </c>
      <c r="G714" s="1">
        <f>IF(ISBLANK(data!C714),#N/A,data!C714)</f>
        <v>8</v>
      </c>
      <c r="H714" s="1" t="e">
        <f>IF(ISBLANK(data!D714),#N/A,data!D714)</f>
        <v>#N/A</v>
      </c>
      <c r="I714" s="1" t="e">
        <f>IF(ISBLANK(data!E714),#N/A,data!E714)</f>
        <v>#N/A</v>
      </c>
    </row>
    <row r="715" spans="1:9" ht="14.5" customHeight="1" x14ac:dyDescent="0.2">
      <c r="A715" s="2" t="s">
        <v>1917</v>
      </c>
      <c r="B715" s="2" t="s">
        <v>725</v>
      </c>
      <c r="C715" s="6">
        <v>2.7838793975314378</v>
      </c>
      <c r="D715" s="1">
        <v>2.2999999999999998</v>
      </c>
      <c r="E715" s="7">
        <v>1.2103823467527992</v>
      </c>
      <c r="F715" s="34" t="s">
        <v>1477</v>
      </c>
      <c r="G715" s="1">
        <f>IF(ISBLANK(data!C715),#N/A,data!C715)</f>
        <v>8</v>
      </c>
      <c r="H715" s="1" t="e">
        <f>IF(ISBLANK(data!D715),#N/A,data!D715)</f>
        <v>#N/A</v>
      </c>
      <c r="I715" s="1" t="e">
        <f>IF(ISBLANK(data!E715),#N/A,data!E715)</f>
        <v>#N/A</v>
      </c>
    </row>
    <row r="716" spans="1:9" ht="14.5" customHeight="1" x14ac:dyDescent="0.2">
      <c r="A716" s="2" t="s">
        <v>1918</v>
      </c>
      <c r="B716" s="2" t="s">
        <v>726</v>
      </c>
      <c r="C716" s="6">
        <v>2.7952638167085411</v>
      </c>
      <c r="D716" s="1">
        <v>2.3187000000000002</v>
      </c>
      <c r="E716" s="7">
        <v>1.205530606248562</v>
      </c>
      <c r="F716" s="34" t="s">
        <v>1477</v>
      </c>
      <c r="G716" s="1">
        <f>IF(ISBLANK(data!C716),#N/A,data!C716)</f>
        <v>8</v>
      </c>
      <c r="H716" s="1" t="e">
        <f>IF(ISBLANK(data!D716),#N/A,data!D716)</f>
        <v>#N/A</v>
      </c>
      <c r="I716" s="1" t="e">
        <f>IF(ISBLANK(data!E716),#N/A,data!E716)</f>
        <v>#N/A</v>
      </c>
    </row>
    <row r="717" spans="1:9" ht="14.5" customHeight="1" x14ac:dyDescent="0.2">
      <c r="A717" s="2" t="s">
        <v>1919</v>
      </c>
      <c r="B717" s="2" t="s">
        <v>727</v>
      </c>
      <c r="C717" s="6">
        <v>2.8015570670611014</v>
      </c>
      <c r="D717" s="1">
        <v>2.3290000000000002</v>
      </c>
      <c r="E717" s="7">
        <v>1.2029012739635472</v>
      </c>
      <c r="F717" s="34" t="s">
        <v>1477</v>
      </c>
      <c r="G717" s="1">
        <f>IF(ISBLANK(data!C717),#N/A,data!C717)</f>
        <v>8</v>
      </c>
      <c r="H717" s="1" t="e">
        <f>IF(ISBLANK(data!D717),#N/A,data!D717)</f>
        <v>#N/A</v>
      </c>
      <c r="I717" s="1" t="e">
        <f>IF(ISBLANK(data!E717),#N/A,data!E717)</f>
        <v>#N/A</v>
      </c>
    </row>
    <row r="718" spans="1:9" ht="14.5" customHeight="1" x14ac:dyDescent="0.2">
      <c r="A718" s="2" t="s">
        <v>1920</v>
      </c>
      <c r="B718" s="2" t="s">
        <v>728</v>
      </c>
      <c r="C718" s="6">
        <v>2.807213921310594</v>
      </c>
      <c r="D718" s="1">
        <v>2.33</v>
      </c>
      <c r="E718" s="7">
        <v>1.2048128417642034</v>
      </c>
      <c r="F718" s="34" t="s">
        <v>1477</v>
      </c>
      <c r="G718" s="1">
        <f>IF(ISBLANK(data!C718),#N/A,data!C718)</f>
        <v>8</v>
      </c>
      <c r="H718" s="1" t="e">
        <f>IF(ISBLANK(data!D718),#N/A,data!D718)</f>
        <v>#N/A</v>
      </c>
      <c r="I718" s="1" t="e">
        <f>IF(ISBLANK(data!E718),#N/A,data!E718)</f>
        <v>#N/A</v>
      </c>
    </row>
    <row r="719" spans="1:9" ht="14.5" customHeight="1" x14ac:dyDescent="0.2">
      <c r="A719" s="2" t="s">
        <v>1921</v>
      </c>
      <c r="B719" s="2" t="s">
        <v>729</v>
      </c>
      <c r="C719" s="6">
        <v>2.7326141558954133</v>
      </c>
      <c r="D719" s="1">
        <v>2.3064</v>
      </c>
      <c r="E719" s="7">
        <v>1.1847962868086253</v>
      </c>
      <c r="F719" s="34" t="s">
        <v>1477</v>
      </c>
      <c r="G719" s="1">
        <f>IF(ISBLANK(data!C719),#N/A,data!C719)</f>
        <v>7.9399999999999995</v>
      </c>
      <c r="H719" s="1" t="e">
        <f>IF(ISBLANK(data!D719),#N/A,data!D719)</f>
        <v>#N/A</v>
      </c>
      <c r="I719" s="1" t="e">
        <f>IF(ISBLANK(data!E719),#N/A,data!E719)</f>
        <v>#N/A</v>
      </c>
    </row>
    <row r="720" spans="1:9" ht="14.5" customHeight="1" x14ac:dyDescent="0.2">
      <c r="A720" s="2" t="s">
        <v>1922</v>
      </c>
      <c r="B720" s="2" t="s">
        <v>730</v>
      </c>
      <c r="C720" s="6">
        <v>2.7597670562929766</v>
      </c>
      <c r="D720" s="1">
        <v>3.464</v>
      </c>
      <c r="E720" s="7">
        <v>0.79669949662037431</v>
      </c>
      <c r="F720" s="34" t="s">
        <v>1478</v>
      </c>
      <c r="G720" s="1" t="e">
        <f>IF(ISBLANK(data!C720),#N/A,data!C720)</f>
        <v>#N/A</v>
      </c>
      <c r="H720" s="1" t="e">
        <f>IF(ISBLANK(data!D720),#N/A,data!D720)</f>
        <v>#N/A</v>
      </c>
      <c r="I720" s="1">
        <f>IF(ISBLANK(data!E720),#N/A,data!E720)</f>
        <v>6</v>
      </c>
    </row>
    <row r="721" spans="1:9" ht="14.5" customHeight="1" x14ac:dyDescent="0.2">
      <c r="A721" s="2" t="s">
        <v>1923</v>
      </c>
      <c r="B721" s="2" t="s">
        <v>731</v>
      </c>
      <c r="C721" s="6">
        <v>2.7855057431281667</v>
      </c>
      <c r="D721" s="1">
        <v>2.3650000000000002</v>
      </c>
      <c r="E721" s="7">
        <v>1.1778036968829457</v>
      </c>
      <c r="F721" s="34" t="s">
        <v>1477</v>
      </c>
      <c r="G721" s="1">
        <f>IF(ISBLANK(data!C721),#N/A,data!C721)</f>
        <v>8</v>
      </c>
      <c r="H721" s="1" t="e">
        <f>IF(ISBLANK(data!D721),#N/A,data!D721)</f>
        <v>#N/A</v>
      </c>
      <c r="I721" s="1" t="e">
        <f>IF(ISBLANK(data!E721),#N/A,data!E721)</f>
        <v>#N/A</v>
      </c>
    </row>
    <row r="722" spans="1:9" ht="14.5" customHeight="1" x14ac:dyDescent="0.2">
      <c r="A722" s="2" t="s">
        <v>1924</v>
      </c>
      <c r="B722" s="2" t="s">
        <v>732</v>
      </c>
      <c r="C722" s="6">
        <v>3.1395541084682717</v>
      </c>
      <c r="D722" s="1">
        <v>2.8119999999999998</v>
      </c>
      <c r="E722" s="7">
        <v>1.1164843913471807</v>
      </c>
      <c r="F722" s="34" t="s">
        <v>1478</v>
      </c>
      <c r="G722" s="1">
        <f>IF(ISBLANK(data!C722),#N/A,data!C722)</f>
        <v>5.84</v>
      </c>
      <c r="H722" s="1" t="e">
        <f>IF(ISBLANK(data!D722),#N/A,data!D722)</f>
        <v>#N/A</v>
      </c>
      <c r="I722" s="1" t="e">
        <f>IF(ISBLANK(data!E722),#N/A,data!E722)</f>
        <v>#N/A</v>
      </c>
    </row>
    <row r="723" spans="1:9" ht="14.5" customHeight="1" x14ac:dyDescent="0.2">
      <c r="A723" s="2" t="s">
        <v>1925</v>
      </c>
      <c r="B723" s="2" t="s">
        <v>733</v>
      </c>
      <c r="C723" s="6">
        <v>3.1244927340289981</v>
      </c>
      <c r="D723" s="1">
        <v>2.8176000000000001</v>
      </c>
      <c r="E723" s="7">
        <v>1.1089199084430004</v>
      </c>
      <c r="F723" s="34" t="s">
        <v>1478</v>
      </c>
      <c r="G723" s="1">
        <f>IF(ISBLANK(data!C723),#N/A,data!C723)</f>
        <v>5.88</v>
      </c>
      <c r="H723" s="1" t="e">
        <f>IF(ISBLANK(data!D723),#N/A,data!D723)</f>
        <v>#N/A</v>
      </c>
      <c r="I723" s="1" t="e">
        <f>IF(ISBLANK(data!E723),#N/A,data!E723)</f>
        <v>#N/A</v>
      </c>
    </row>
    <row r="724" spans="1:9" ht="14.5" customHeight="1" x14ac:dyDescent="0.2">
      <c r="A724" s="2" t="s">
        <v>1926</v>
      </c>
      <c r="B724" s="2" t="s">
        <v>734</v>
      </c>
      <c r="C724" s="6">
        <v>2.7628076154520786</v>
      </c>
      <c r="D724" s="1">
        <v>2.3342000000000001</v>
      </c>
      <c r="E724" s="7">
        <v>1.1836207760483586</v>
      </c>
      <c r="F724" s="34" t="s">
        <v>1477</v>
      </c>
      <c r="G724" s="1">
        <f>IF(ISBLANK(data!C724),#N/A,data!C724)</f>
        <v>8</v>
      </c>
      <c r="H724" s="1" t="e">
        <f>IF(ISBLANK(data!D724),#N/A,data!D724)</f>
        <v>#N/A</v>
      </c>
      <c r="I724" s="1" t="e">
        <f>IF(ISBLANK(data!E724),#N/A,data!E724)</f>
        <v>#N/A</v>
      </c>
    </row>
    <row r="725" spans="1:9" ht="14.5" customHeight="1" x14ac:dyDescent="0.2">
      <c r="A725" s="2" t="s">
        <v>1927</v>
      </c>
      <c r="B725" s="2" t="s">
        <v>735</v>
      </c>
      <c r="C725" s="6">
        <v>2.7677573629203844</v>
      </c>
      <c r="D725" s="1">
        <v>2.3331</v>
      </c>
      <c r="E725" s="7">
        <v>1.1863003570015793</v>
      </c>
      <c r="F725" s="34" t="s">
        <v>1477</v>
      </c>
      <c r="G725" s="1">
        <f>IF(ISBLANK(data!C725),#N/A,data!C725)</f>
        <v>8</v>
      </c>
      <c r="H725" s="1" t="e">
        <f>IF(ISBLANK(data!D725),#N/A,data!D725)</f>
        <v>#N/A</v>
      </c>
      <c r="I725" s="1" t="e">
        <f>IF(ISBLANK(data!E725),#N/A,data!E725)</f>
        <v>#N/A</v>
      </c>
    </row>
    <row r="726" spans="1:9" ht="14.5" customHeight="1" x14ac:dyDescent="0.2">
      <c r="A726" s="2" t="s">
        <v>1928</v>
      </c>
      <c r="B726" s="2" t="s">
        <v>736</v>
      </c>
      <c r="C726" s="6">
        <v>2.7772255227204723</v>
      </c>
      <c r="D726" s="1">
        <v>2.3372000000000002</v>
      </c>
      <c r="E726" s="7">
        <v>1.1882703759714497</v>
      </c>
      <c r="F726" s="34" t="s">
        <v>1477</v>
      </c>
      <c r="G726" s="1">
        <f>IF(ISBLANK(data!C726),#N/A,data!C726)</f>
        <v>8</v>
      </c>
      <c r="H726" s="1" t="e">
        <f>IF(ISBLANK(data!D726),#N/A,data!D726)</f>
        <v>#N/A</v>
      </c>
      <c r="I726" s="1" t="e">
        <f>IF(ISBLANK(data!E726),#N/A,data!E726)</f>
        <v>#N/A</v>
      </c>
    </row>
    <row r="727" spans="1:9" ht="14.5" customHeight="1" x14ac:dyDescent="0.2">
      <c r="A727" s="2" t="s">
        <v>1929</v>
      </c>
      <c r="B727" s="2" t="s">
        <v>737</v>
      </c>
      <c r="C727" s="6">
        <v>3.0705404866244641</v>
      </c>
      <c r="D727" s="1">
        <v>3.3559999999999999</v>
      </c>
      <c r="E727" s="7">
        <v>0.91494055024566867</v>
      </c>
      <c r="F727" s="34" t="s">
        <v>1478</v>
      </c>
      <c r="G727" s="1">
        <f>IF(ISBLANK(data!C727),#N/A,data!C727)</f>
        <v>5.93</v>
      </c>
      <c r="H727" s="1" t="e">
        <f>IF(ISBLANK(data!D727),#N/A,data!D727)</f>
        <v>#N/A</v>
      </c>
      <c r="I727" s="1" t="e">
        <f>IF(ISBLANK(data!E727),#N/A,data!E727)</f>
        <v>#N/A</v>
      </c>
    </row>
    <row r="728" spans="1:9" ht="14.5" customHeight="1" x14ac:dyDescent="0.2">
      <c r="A728" s="2" t="s">
        <v>1930</v>
      </c>
      <c r="B728" s="2" t="s">
        <v>738</v>
      </c>
      <c r="C728" s="6">
        <v>2.7989266298350874</v>
      </c>
      <c r="D728" s="1">
        <v>2.3378000000000001</v>
      </c>
      <c r="E728" s="7">
        <v>1.1972481092630196</v>
      </c>
      <c r="F728" s="34" t="s">
        <v>1477</v>
      </c>
      <c r="G728" s="1">
        <f>IF(ISBLANK(data!C728),#N/A,data!C728)</f>
        <v>8</v>
      </c>
      <c r="H728" s="1" t="e">
        <f>IF(ISBLANK(data!D728),#N/A,data!D728)</f>
        <v>#N/A</v>
      </c>
      <c r="I728" s="1" t="e">
        <f>IF(ISBLANK(data!E728),#N/A,data!E728)</f>
        <v>#N/A</v>
      </c>
    </row>
    <row r="729" spans="1:9" ht="14.5" customHeight="1" x14ac:dyDescent="0.2">
      <c r="A729" s="2" t="s">
        <v>1931</v>
      </c>
      <c r="B729" s="2" t="s">
        <v>739</v>
      </c>
      <c r="C729" s="6">
        <v>2.8176083909940361</v>
      </c>
      <c r="D729" s="1">
        <v>2.3645</v>
      </c>
      <c r="E729" s="7">
        <v>1.1916296853432169</v>
      </c>
      <c r="F729" s="34" t="s">
        <v>1477</v>
      </c>
      <c r="G729" s="1">
        <f>IF(ISBLANK(data!C729),#N/A,data!C729)</f>
        <v>8</v>
      </c>
      <c r="H729" s="1" t="e">
        <f>IF(ISBLANK(data!D729),#N/A,data!D729)</f>
        <v>#N/A</v>
      </c>
      <c r="I729" s="1" t="e">
        <f>IF(ISBLANK(data!E729),#N/A,data!E729)</f>
        <v>#N/A</v>
      </c>
    </row>
    <row r="730" spans="1:9" ht="14.5" customHeight="1" x14ac:dyDescent="0.2">
      <c r="A730" s="2" t="s">
        <v>1932</v>
      </c>
      <c r="B730" s="2" t="s">
        <v>739</v>
      </c>
      <c r="C730" s="6">
        <v>2.8263058044026304</v>
      </c>
      <c r="D730" s="1">
        <v>2.3530000000000002</v>
      </c>
      <c r="E730" s="7">
        <v>1.2011499381226647</v>
      </c>
      <c r="F730" s="34" t="s">
        <v>1477</v>
      </c>
      <c r="G730" s="1">
        <f>IF(ISBLANK(data!C730),#N/A,data!C730)</f>
        <v>8</v>
      </c>
      <c r="H730" s="1" t="e">
        <f>IF(ISBLANK(data!D730),#N/A,data!D730)</f>
        <v>#N/A</v>
      </c>
      <c r="I730" s="1" t="e">
        <f>IF(ISBLANK(data!E730),#N/A,data!E730)</f>
        <v>#N/A</v>
      </c>
    </row>
    <row r="731" spans="1:9" ht="14.5" customHeight="1" x14ac:dyDescent="0.2">
      <c r="A731" s="2" t="s">
        <v>1933</v>
      </c>
      <c r="B731" s="2" t="s">
        <v>740</v>
      </c>
      <c r="C731" s="6">
        <v>3.1514335023922055</v>
      </c>
      <c r="D731" s="1">
        <v>3.4390999999999998</v>
      </c>
      <c r="E731" s="7">
        <v>0.91635413404443189</v>
      </c>
      <c r="F731" s="34" t="s">
        <v>1478</v>
      </c>
      <c r="G731" s="1" t="e">
        <f>IF(ISBLANK(data!C731),#N/A,data!C731)</f>
        <v>#N/A</v>
      </c>
      <c r="H731" s="1" t="e">
        <f>IF(ISBLANK(data!D731),#N/A,data!D731)</f>
        <v>#N/A</v>
      </c>
      <c r="I731" s="1">
        <f>IF(ISBLANK(data!E731),#N/A,data!E731)</f>
        <v>6</v>
      </c>
    </row>
    <row r="732" spans="1:9" ht="14.5" customHeight="1" x14ac:dyDescent="0.2">
      <c r="A732" s="2" t="s">
        <v>1934</v>
      </c>
      <c r="B732" s="2" t="s">
        <v>741</v>
      </c>
      <c r="C732" s="6">
        <v>3.2130225030335535</v>
      </c>
      <c r="D732" s="1">
        <v>3.4489999999999998</v>
      </c>
      <c r="E732" s="7">
        <v>0.93158089389201326</v>
      </c>
      <c r="F732" s="34" t="s">
        <v>1478</v>
      </c>
      <c r="G732" s="1" t="e">
        <f>IF(ISBLANK(data!C732),#N/A,data!C732)</f>
        <v>#N/A</v>
      </c>
      <c r="H732" s="1" t="e">
        <f>IF(ISBLANK(data!D732),#N/A,data!D732)</f>
        <v>#N/A</v>
      </c>
      <c r="I732" s="1">
        <f>IF(ISBLANK(data!E732),#N/A,data!E732)</f>
        <v>5.8</v>
      </c>
    </row>
    <row r="733" spans="1:9" ht="14.5" customHeight="1" x14ac:dyDescent="0.2">
      <c r="A733" s="2" t="s">
        <v>1935</v>
      </c>
      <c r="B733" s="2" t="s">
        <v>742</v>
      </c>
      <c r="C733" s="6">
        <v>3.1507971062891373</v>
      </c>
      <c r="D733" s="1">
        <v>3.4375</v>
      </c>
      <c r="E733" s="7">
        <v>0.91659552182956727</v>
      </c>
      <c r="F733" s="34" t="s">
        <v>1478</v>
      </c>
      <c r="G733" s="1" t="e">
        <f>IF(ISBLANK(data!C733),#N/A,data!C733)</f>
        <v>#N/A</v>
      </c>
      <c r="H733" s="1" t="e">
        <f>IF(ISBLANK(data!D733),#N/A,data!D733)</f>
        <v>#N/A</v>
      </c>
      <c r="I733" s="1">
        <f>IF(ISBLANK(data!E733),#N/A,data!E733)</f>
        <v>5.8</v>
      </c>
    </row>
    <row r="734" spans="1:9" ht="14.5" customHeight="1" x14ac:dyDescent="0.2">
      <c r="A734" s="2" t="s">
        <v>1936</v>
      </c>
      <c r="B734" s="2" t="s">
        <v>743</v>
      </c>
      <c r="C734" s="6">
        <v>3.2623078456822556</v>
      </c>
      <c r="D734" s="1">
        <v>3.4710000000000001</v>
      </c>
      <c r="E734" s="7">
        <v>0.93987549573098694</v>
      </c>
      <c r="F734" s="34" t="s">
        <v>1478</v>
      </c>
      <c r="G734" s="1" t="e">
        <f>IF(ISBLANK(data!C734),#N/A,data!C734)</f>
        <v>#N/A</v>
      </c>
      <c r="H734" s="1" t="e">
        <f>IF(ISBLANK(data!D734),#N/A,data!D734)</f>
        <v>#N/A</v>
      </c>
      <c r="I734" s="1">
        <f>IF(ISBLANK(data!E734),#N/A,data!E734)</f>
        <v>5.78</v>
      </c>
    </row>
    <row r="735" spans="1:9" ht="14.5" customHeight="1" x14ac:dyDescent="0.2">
      <c r="A735" s="2" t="s">
        <v>1937</v>
      </c>
      <c r="B735" s="2" t="s">
        <v>744</v>
      </c>
      <c r="C735" s="6">
        <v>3.0846826222481951</v>
      </c>
      <c r="D735" s="1">
        <v>3.3268</v>
      </c>
      <c r="E735" s="7">
        <v>0.92722214207292142</v>
      </c>
      <c r="F735" s="34" t="s">
        <v>1478</v>
      </c>
      <c r="G735" s="1">
        <f>IF(ISBLANK(data!C735),#N/A,data!C735)</f>
        <v>6.62</v>
      </c>
      <c r="H735" s="1" t="e">
        <f>IF(ISBLANK(data!D735),#N/A,data!D735)</f>
        <v>#N/A</v>
      </c>
      <c r="I735" s="1" t="e">
        <f>IF(ISBLANK(data!E735),#N/A,data!E735)</f>
        <v>#N/A</v>
      </c>
    </row>
    <row r="736" spans="1:9" ht="14.5" customHeight="1" x14ac:dyDescent="0.2">
      <c r="A736" s="2" t="s">
        <v>1938</v>
      </c>
      <c r="B736" s="2" t="s">
        <v>745</v>
      </c>
      <c r="C736" s="6">
        <v>2.6686209921980306</v>
      </c>
      <c r="D736" s="1">
        <v>2.9641000000000002</v>
      </c>
      <c r="E736" s="7">
        <v>0.90031408933505297</v>
      </c>
      <c r="F736" s="34" t="s">
        <v>1478</v>
      </c>
      <c r="G736" s="1" t="e">
        <f>IF(ISBLANK(data!C736),#N/A,data!C736)</f>
        <v>#N/A</v>
      </c>
      <c r="H736" s="1" t="e">
        <f>IF(ISBLANK(data!D736),#N/A,data!D736)</f>
        <v>#N/A</v>
      </c>
      <c r="I736" s="1" t="e">
        <f>IF(ISBLANK(data!E736),#N/A,data!E736)</f>
        <v>#N/A</v>
      </c>
    </row>
    <row r="737" spans="1:9" ht="14.5" customHeight="1" x14ac:dyDescent="0.2">
      <c r="A737" s="2" t="s">
        <v>1939</v>
      </c>
      <c r="B737" s="2" t="s">
        <v>746</v>
      </c>
      <c r="C737" s="6">
        <v>2.6608428176049785</v>
      </c>
      <c r="D737" s="1">
        <v>2.9883999999999999</v>
      </c>
      <c r="E737" s="7">
        <v>0.89039044893755137</v>
      </c>
      <c r="F737" s="34" t="s">
        <v>1478</v>
      </c>
      <c r="G737" s="1" t="e">
        <f>IF(ISBLANK(data!C737),#N/A,data!C737)</f>
        <v>#N/A</v>
      </c>
      <c r="H737" s="1" t="e">
        <f>IF(ISBLANK(data!D737),#N/A,data!D737)</f>
        <v>#N/A</v>
      </c>
      <c r="I737" s="1" t="e">
        <f>IF(ISBLANK(data!E737),#N/A,data!E737)</f>
        <v>#N/A</v>
      </c>
    </row>
    <row r="738" spans="1:9" ht="14.5" customHeight="1" x14ac:dyDescent="0.2">
      <c r="A738" s="2" t="s">
        <v>1940</v>
      </c>
      <c r="B738" s="2" t="s">
        <v>747</v>
      </c>
      <c r="C738" s="6">
        <v>3.1642533483351172</v>
      </c>
      <c r="D738" s="1">
        <v>3.3530000000000002</v>
      </c>
      <c r="E738" s="7">
        <v>0.94370812655386727</v>
      </c>
      <c r="F738" s="34" t="s">
        <v>1478</v>
      </c>
      <c r="G738" s="1" t="e">
        <f>IF(ISBLANK(data!C738),#N/A,data!C738)</f>
        <v>#N/A</v>
      </c>
      <c r="H738" s="1" t="e">
        <f>IF(ISBLANK(data!D738),#N/A,data!D738)</f>
        <v>#N/A</v>
      </c>
      <c r="I738" s="1">
        <f>IF(ISBLANK(data!E738),#N/A,data!E738)</f>
        <v>5.77</v>
      </c>
    </row>
    <row r="739" spans="1:9" ht="14.5" customHeight="1" x14ac:dyDescent="0.2">
      <c r="A739" s="2" t="s">
        <v>1941</v>
      </c>
      <c r="B739" s="2" t="s">
        <v>748</v>
      </c>
      <c r="C739" s="6">
        <v>2.6686209921980306</v>
      </c>
      <c r="D739" s="1">
        <v>2.9862000000000002</v>
      </c>
      <c r="E739" s="7">
        <v>0.89365112591187146</v>
      </c>
      <c r="F739" s="34" t="s">
        <v>1478</v>
      </c>
      <c r="G739" s="1">
        <f>IF(ISBLANK(data!C739),#N/A,data!C739)</f>
        <v>6</v>
      </c>
      <c r="H739" s="1" t="e">
        <f>IF(ISBLANK(data!D739),#N/A,data!D739)</f>
        <v>#N/A</v>
      </c>
      <c r="I739" s="1" t="e">
        <f>IF(ISBLANK(data!E739),#N/A,data!E739)</f>
        <v>#N/A</v>
      </c>
    </row>
    <row r="740" spans="1:9" ht="14.5" customHeight="1" x14ac:dyDescent="0.2">
      <c r="A740" s="2" t="s">
        <v>1942</v>
      </c>
      <c r="B740" s="2" t="s">
        <v>749</v>
      </c>
      <c r="C740" s="6">
        <v>2.630437226013957</v>
      </c>
      <c r="D740" s="1">
        <v>2.9727000000000001</v>
      </c>
      <c r="E740" s="7">
        <v>0.88486467723414974</v>
      </c>
      <c r="F740" s="34" t="s">
        <v>1478</v>
      </c>
      <c r="G740" s="1" t="e">
        <f>IF(ISBLANK(data!C740),#N/A,data!C740)</f>
        <v>#N/A</v>
      </c>
      <c r="H740" s="1" t="e">
        <f>IF(ISBLANK(data!D740),#N/A,data!D740)</f>
        <v>#N/A</v>
      </c>
      <c r="I740" s="1" t="e">
        <f>IF(ISBLANK(data!E740),#N/A,data!E740)</f>
        <v>#N/A</v>
      </c>
    </row>
    <row r="741" spans="1:9" ht="14.5" customHeight="1" x14ac:dyDescent="0.2">
      <c r="A741" s="2" t="s">
        <v>1943</v>
      </c>
      <c r="B741" s="2" t="s">
        <v>750</v>
      </c>
      <c r="C741" s="6">
        <v>2.7786468073506576</v>
      </c>
      <c r="D741" s="1">
        <v>2.2789999999999999</v>
      </c>
      <c r="E741" s="7">
        <v>1.219239494230214</v>
      </c>
      <c r="F741" s="34" t="s">
        <v>1477</v>
      </c>
      <c r="G741" s="1">
        <f>IF(ISBLANK(data!C741),#N/A,data!C741)</f>
        <v>8</v>
      </c>
      <c r="H741" s="1" t="e">
        <f>IF(ISBLANK(data!D741),#N/A,data!D741)</f>
        <v>#N/A</v>
      </c>
      <c r="I741" s="1" t="e">
        <f>IF(ISBLANK(data!E741),#N/A,data!E741)</f>
        <v>#N/A</v>
      </c>
    </row>
    <row r="742" spans="1:9" ht="14.5" customHeight="1" x14ac:dyDescent="0.2">
      <c r="A742" s="2" t="s">
        <v>1944</v>
      </c>
      <c r="B742" s="2" t="s">
        <v>751</v>
      </c>
      <c r="C742" s="6">
        <v>2.6855915549465079</v>
      </c>
      <c r="D742" s="1">
        <v>3.0173999999999999</v>
      </c>
      <c r="E742" s="7">
        <v>0.89003498208607013</v>
      </c>
      <c r="F742" s="34" t="s">
        <v>1478</v>
      </c>
      <c r="G742" s="1" t="e">
        <f>IF(ISBLANK(data!C742),#N/A,data!C742)</f>
        <v>#N/A</v>
      </c>
      <c r="H742" s="1" t="e">
        <f>IF(ISBLANK(data!D742),#N/A,data!D742)</f>
        <v>#N/A</v>
      </c>
      <c r="I742" s="1" t="e">
        <f>IF(ISBLANK(data!E742),#N/A,data!E742)</f>
        <v>#N/A</v>
      </c>
    </row>
    <row r="743" spans="1:9" ht="14.5" customHeight="1" x14ac:dyDescent="0.2">
      <c r="A743" s="2" t="s">
        <v>1945</v>
      </c>
      <c r="B743" s="2" t="s">
        <v>752</v>
      </c>
      <c r="C743" s="6">
        <v>2.769100865804639</v>
      </c>
      <c r="D743" s="1">
        <v>2.2797000000000001</v>
      </c>
      <c r="E743" s="7">
        <v>1.2146777496182124</v>
      </c>
      <c r="F743" s="34" t="s">
        <v>1477</v>
      </c>
      <c r="G743" s="1">
        <f>IF(ISBLANK(data!C743),#N/A,data!C743)</f>
        <v>8</v>
      </c>
      <c r="H743" s="1" t="e">
        <f>IF(ISBLANK(data!D743),#N/A,data!D743)</f>
        <v>#N/A</v>
      </c>
      <c r="I743" s="1" t="e">
        <f>IF(ISBLANK(data!E743),#N/A,data!E743)</f>
        <v>#N/A</v>
      </c>
    </row>
    <row r="744" spans="1:9" ht="14.5" customHeight="1" x14ac:dyDescent="0.2">
      <c r="A744" s="2" t="s">
        <v>1946</v>
      </c>
      <c r="B744" s="2" t="s">
        <v>753</v>
      </c>
      <c r="C744" s="6">
        <v>3.174075061525798</v>
      </c>
      <c r="D744" s="1">
        <v>3.38</v>
      </c>
      <c r="E744" s="7">
        <v>0.93907546198988112</v>
      </c>
      <c r="F744" s="34" t="s">
        <v>1478</v>
      </c>
      <c r="G744" s="1" t="e">
        <f>IF(ISBLANK(data!C744),#N/A,data!C744)</f>
        <v>#N/A</v>
      </c>
      <c r="H744" s="1" t="e">
        <f>IF(ISBLANK(data!D744),#N/A,data!D744)</f>
        <v>#N/A</v>
      </c>
      <c r="I744" s="1">
        <f>IF(ISBLANK(data!E744),#N/A,data!E744)</f>
        <v>5.86</v>
      </c>
    </row>
    <row r="745" spans="1:9" ht="14.5" customHeight="1" x14ac:dyDescent="0.2">
      <c r="A745" s="2" t="s">
        <v>1947</v>
      </c>
      <c r="B745" s="2" t="s">
        <v>754</v>
      </c>
      <c r="C745" s="6">
        <v>2.6495291091059938</v>
      </c>
      <c r="D745" s="1">
        <v>2.9813000000000001</v>
      </c>
      <c r="E745" s="7">
        <v>0.88871603297420376</v>
      </c>
      <c r="F745" s="34" t="s">
        <v>1478</v>
      </c>
      <c r="G745" s="1" t="e">
        <f>IF(ISBLANK(data!C745),#N/A,data!C745)</f>
        <v>#N/A</v>
      </c>
      <c r="H745" s="1" t="e">
        <f>IF(ISBLANK(data!D745),#N/A,data!D745)</f>
        <v>#N/A</v>
      </c>
      <c r="I745" s="1" t="e">
        <f>IF(ISBLANK(data!E745),#N/A,data!E745)</f>
        <v>#N/A</v>
      </c>
    </row>
    <row r="746" spans="1:9" ht="14.5" customHeight="1" x14ac:dyDescent="0.2">
      <c r="A746" s="2" t="s">
        <v>1948</v>
      </c>
      <c r="B746" s="2" t="s">
        <v>755</v>
      </c>
      <c r="C746" s="6">
        <v>2.9007641484615738</v>
      </c>
      <c r="D746" s="1">
        <v>2.3805000000000001</v>
      </c>
      <c r="E746" s="7">
        <v>1.2185524673226522</v>
      </c>
      <c r="F746" s="34" t="s">
        <v>1477</v>
      </c>
      <c r="G746" s="1">
        <f>IF(ISBLANK(data!C746),#N/A,data!C746)</f>
        <v>8</v>
      </c>
      <c r="H746" s="1" t="e">
        <f>IF(ISBLANK(data!D746),#N/A,data!D746)</f>
        <v>#N/A</v>
      </c>
      <c r="I746" s="1" t="e">
        <f>IF(ISBLANK(data!E746),#N/A,data!E746)</f>
        <v>#N/A</v>
      </c>
    </row>
    <row r="747" spans="1:9" ht="14.5" customHeight="1" x14ac:dyDescent="0.2">
      <c r="A747" s="2" t="s">
        <v>1949</v>
      </c>
      <c r="B747" s="2" t="s">
        <v>756</v>
      </c>
      <c r="C747" s="6">
        <v>2.8815308440132998</v>
      </c>
      <c r="D747" s="1">
        <v>2.3736000000000002</v>
      </c>
      <c r="E747" s="7">
        <v>1.2139917610436888</v>
      </c>
      <c r="F747" s="34" t="s">
        <v>1477</v>
      </c>
      <c r="G747" s="1">
        <f>IF(ISBLANK(data!C747),#N/A,data!C747)</f>
        <v>8</v>
      </c>
      <c r="H747" s="1" t="e">
        <f>IF(ISBLANK(data!D747),#N/A,data!D747)</f>
        <v>#N/A</v>
      </c>
      <c r="I747" s="1" t="e">
        <f>IF(ISBLANK(data!E747),#N/A,data!E747)</f>
        <v>#N/A</v>
      </c>
    </row>
    <row r="748" spans="1:9" ht="14.5" customHeight="1" x14ac:dyDescent="0.2">
      <c r="A748" s="2" t="s">
        <v>1950</v>
      </c>
      <c r="B748" s="2" t="s">
        <v>757</v>
      </c>
      <c r="C748" s="6">
        <v>2.8753083043388585</v>
      </c>
      <c r="D748" s="1">
        <v>2.375</v>
      </c>
      <c r="E748" s="7">
        <v>1.2106561281426773</v>
      </c>
      <c r="F748" s="34" t="s">
        <v>1477</v>
      </c>
      <c r="G748" s="1">
        <f>IF(ISBLANK(data!C748),#N/A,data!C748)</f>
        <v>8</v>
      </c>
      <c r="H748" s="1" t="e">
        <f>IF(ISBLANK(data!D748),#N/A,data!D748)</f>
        <v>#N/A</v>
      </c>
      <c r="I748" s="1" t="e">
        <f>IF(ISBLANK(data!E748),#N/A,data!E748)</f>
        <v>#N/A</v>
      </c>
    </row>
    <row r="749" spans="1:9" ht="14.5" customHeight="1" x14ac:dyDescent="0.2">
      <c r="A749" s="2" t="s">
        <v>1951</v>
      </c>
      <c r="B749" s="2" t="s">
        <v>758</v>
      </c>
      <c r="C749" s="6">
        <v>2.8681665258488738</v>
      </c>
      <c r="D749" s="1">
        <v>2.3730000000000002</v>
      </c>
      <c r="E749" s="7">
        <v>1.2086668882633265</v>
      </c>
      <c r="F749" s="34" t="s">
        <v>1477</v>
      </c>
      <c r="G749" s="1">
        <f>IF(ISBLANK(data!C749),#N/A,data!C749)</f>
        <v>8</v>
      </c>
      <c r="H749" s="1" t="e">
        <f>IF(ISBLANK(data!D749),#N/A,data!D749)</f>
        <v>#N/A</v>
      </c>
      <c r="I749" s="1" t="e">
        <f>IF(ISBLANK(data!E749),#N/A,data!E749)</f>
        <v>#N/A</v>
      </c>
    </row>
    <row r="750" spans="1:9" ht="14.5" customHeight="1" x14ac:dyDescent="0.2">
      <c r="A750" s="2" t="s">
        <v>1952</v>
      </c>
      <c r="B750" s="2" t="s">
        <v>759</v>
      </c>
      <c r="C750" s="6">
        <v>2.8518323592034651</v>
      </c>
      <c r="D750" s="1">
        <v>2.4296500000000001</v>
      </c>
      <c r="E750" s="7">
        <v>1.1737626239184513</v>
      </c>
      <c r="F750" s="34" t="s">
        <v>1477</v>
      </c>
      <c r="G750" s="1">
        <f>IF(ISBLANK(data!C750),#N/A,data!C750)</f>
        <v>8</v>
      </c>
      <c r="H750" s="1" t="e">
        <f>IF(ISBLANK(data!D750),#N/A,data!D750)</f>
        <v>#N/A</v>
      </c>
      <c r="I750" s="1" t="e">
        <f>IF(ISBLANK(data!E750),#N/A,data!E750)</f>
        <v>#N/A</v>
      </c>
    </row>
    <row r="751" spans="1:9" ht="14.5" customHeight="1" x14ac:dyDescent="0.2">
      <c r="A751" s="2" t="s">
        <v>1953</v>
      </c>
      <c r="B751" s="2" t="s">
        <v>760</v>
      </c>
      <c r="C751" s="6">
        <v>2.8537415475126688</v>
      </c>
      <c r="D751" s="1">
        <v>2.38</v>
      </c>
      <c r="E751" s="7">
        <v>1.1990510703834742</v>
      </c>
      <c r="F751" s="34" t="s">
        <v>1477</v>
      </c>
      <c r="G751" s="1">
        <f>IF(ISBLANK(data!C751),#N/A,data!C751)</f>
        <v>8</v>
      </c>
      <c r="H751" s="1" t="e">
        <f>IF(ISBLANK(data!D751),#N/A,data!D751)</f>
        <v>#N/A</v>
      </c>
      <c r="I751" s="1" t="e">
        <f>IF(ISBLANK(data!E751),#N/A,data!E751)</f>
        <v>#N/A</v>
      </c>
    </row>
    <row r="752" spans="1:9" ht="14.5" customHeight="1" x14ac:dyDescent="0.2">
      <c r="A752" s="2" t="s">
        <v>1954</v>
      </c>
      <c r="B752" s="2" t="s">
        <v>761</v>
      </c>
      <c r="C752" s="6">
        <v>2.8512666737785159</v>
      </c>
      <c r="D752" s="1">
        <v>2.4403000000000001</v>
      </c>
      <c r="E752" s="7">
        <v>1.1684082587298759</v>
      </c>
      <c r="F752" s="34" t="s">
        <v>1477</v>
      </c>
      <c r="G752" s="1">
        <f>IF(ISBLANK(data!C752),#N/A,data!C752)</f>
        <v>8</v>
      </c>
      <c r="H752" s="1" t="e">
        <f>IF(ISBLANK(data!D752),#N/A,data!D752)</f>
        <v>#N/A</v>
      </c>
      <c r="I752" s="1" t="e">
        <f>IF(ISBLANK(data!E752),#N/A,data!E752)</f>
        <v>#N/A</v>
      </c>
    </row>
    <row r="753" spans="1:9" ht="14.5" customHeight="1" x14ac:dyDescent="0.2">
      <c r="A753" s="2" t="s">
        <v>1955</v>
      </c>
      <c r="B753" s="2" t="s">
        <v>762</v>
      </c>
      <c r="C753" s="6">
        <v>2.8507716990316854</v>
      </c>
      <c r="D753" s="1">
        <v>2.4453100000000001</v>
      </c>
      <c r="E753" s="7">
        <v>1.16581198254278</v>
      </c>
      <c r="F753" s="34" t="s">
        <v>1477</v>
      </c>
      <c r="G753" s="1">
        <f>IF(ISBLANK(data!C753),#N/A,data!C753)</f>
        <v>8</v>
      </c>
      <c r="H753" s="1" t="e">
        <f>IF(ISBLANK(data!D753),#N/A,data!D753)</f>
        <v>#N/A</v>
      </c>
      <c r="I753" s="1" t="e">
        <f>IF(ISBLANK(data!E753),#N/A,data!E753)</f>
        <v>#N/A</v>
      </c>
    </row>
    <row r="754" spans="1:9" ht="14.5" customHeight="1" x14ac:dyDescent="0.2">
      <c r="A754" s="2" t="s">
        <v>1956</v>
      </c>
      <c r="B754" s="2" t="s">
        <v>763</v>
      </c>
      <c r="C754" s="6">
        <v>2.8577013454873135</v>
      </c>
      <c r="D754" s="1">
        <v>2.3692000000000002</v>
      </c>
      <c r="E754" s="7">
        <v>1.206188310605822</v>
      </c>
      <c r="F754" s="34" t="s">
        <v>1477</v>
      </c>
      <c r="G754" s="1">
        <f>IF(ISBLANK(data!C754),#N/A,data!C754)</f>
        <v>8</v>
      </c>
      <c r="H754" s="1" t="e">
        <f>IF(ISBLANK(data!D754),#N/A,data!D754)</f>
        <v>#N/A</v>
      </c>
      <c r="I754" s="1" t="e">
        <f>IF(ISBLANK(data!E754),#N/A,data!E754)</f>
        <v>#N/A</v>
      </c>
    </row>
    <row r="755" spans="1:9" ht="14.5" customHeight="1" x14ac:dyDescent="0.2">
      <c r="A755" s="2" t="s">
        <v>1957</v>
      </c>
      <c r="B755" s="2" t="s">
        <v>764</v>
      </c>
      <c r="C755" s="6">
        <v>2.8521859125940581</v>
      </c>
      <c r="D755" s="1">
        <v>2.4418199999999999</v>
      </c>
      <c r="E755" s="7">
        <v>1.16805739677538</v>
      </c>
      <c r="F755" s="34" t="s">
        <v>1477</v>
      </c>
      <c r="G755" s="1">
        <f>IF(ISBLANK(data!C755),#N/A,data!C755)</f>
        <v>8</v>
      </c>
      <c r="H755" s="1" t="e">
        <f>IF(ISBLANK(data!D755),#N/A,data!D755)</f>
        <v>#N/A</v>
      </c>
      <c r="I755" s="1" t="e">
        <f>IF(ISBLANK(data!E755),#N/A,data!E755)</f>
        <v>#N/A</v>
      </c>
    </row>
    <row r="756" spans="1:9" ht="14.5" customHeight="1" x14ac:dyDescent="0.2">
      <c r="A756" s="2" t="s">
        <v>1958</v>
      </c>
      <c r="B756" s="2" t="s">
        <v>765</v>
      </c>
      <c r="C756" s="6">
        <v>2.8519737805597023</v>
      </c>
      <c r="D756" s="1">
        <v>2.43249</v>
      </c>
      <c r="E756" s="7">
        <v>1.1724503617937596</v>
      </c>
      <c r="F756" s="34" t="s">
        <v>1477</v>
      </c>
      <c r="G756" s="1">
        <f>IF(ISBLANK(data!C756),#N/A,data!C756)</f>
        <v>8</v>
      </c>
      <c r="H756" s="1" t="e">
        <f>IF(ISBLANK(data!D756),#N/A,data!D756)</f>
        <v>#N/A</v>
      </c>
      <c r="I756" s="1" t="e">
        <f>IF(ISBLANK(data!E756),#N/A,data!E756)</f>
        <v>#N/A</v>
      </c>
    </row>
    <row r="757" spans="1:9" ht="14.5" customHeight="1" x14ac:dyDescent="0.2">
      <c r="A757" s="2" t="s">
        <v>1959</v>
      </c>
      <c r="B757" s="2" t="s">
        <v>766</v>
      </c>
      <c r="C757" s="6">
        <v>2.8515495164909903</v>
      </c>
      <c r="D757" s="1">
        <v>2.4419599999999999</v>
      </c>
      <c r="E757" s="7">
        <v>1.1677298221473695</v>
      </c>
      <c r="F757" s="34" t="s">
        <v>1477</v>
      </c>
      <c r="G757" s="1">
        <f>IF(ISBLANK(data!C757),#N/A,data!C757)</f>
        <v>8</v>
      </c>
      <c r="H757" s="1" t="e">
        <f>IF(ISBLANK(data!D757),#N/A,data!D757)</f>
        <v>#N/A</v>
      </c>
      <c r="I757" s="1" t="e">
        <f>IF(ISBLANK(data!E757),#N/A,data!E757)</f>
        <v>#N/A</v>
      </c>
    </row>
    <row r="758" spans="1:9" ht="14.5" customHeight="1" x14ac:dyDescent="0.2">
      <c r="A758" s="2" t="s">
        <v>1960</v>
      </c>
      <c r="B758" s="2" t="s">
        <v>767</v>
      </c>
      <c r="C758" s="6">
        <v>2.8517616485253465</v>
      </c>
      <c r="D758" s="1">
        <v>2.4381599999999999</v>
      </c>
      <c r="E758" s="7">
        <v>1.1696367951756024</v>
      </c>
      <c r="F758" s="34" t="s">
        <v>1477</v>
      </c>
      <c r="G758" s="1">
        <f>IF(ISBLANK(data!C758),#N/A,data!C758)</f>
        <v>8</v>
      </c>
      <c r="H758" s="1" t="e">
        <f>IF(ISBLANK(data!D758),#N/A,data!D758)</f>
        <v>#N/A</v>
      </c>
      <c r="I758" s="1" t="e">
        <f>IF(ISBLANK(data!E758),#N/A,data!E758)</f>
        <v>#N/A</v>
      </c>
    </row>
    <row r="759" spans="1:9" ht="14.5" customHeight="1" x14ac:dyDescent="0.2">
      <c r="A759" s="2" t="s">
        <v>1961</v>
      </c>
      <c r="B759" s="2" t="s">
        <v>768</v>
      </c>
      <c r="C759" s="6">
        <v>2.8529637300533635</v>
      </c>
      <c r="D759" s="1">
        <v>2.3690000000000002</v>
      </c>
      <c r="E759" s="7">
        <v>1.2042903039482327</v>
      </c>
      <c r="F759" s="34" t="s">
        <v>1477</v>
      </c>
      <c r="G759" s="1">
        <f>IF(ISBLANK(data!C759),#N/A,data!C759)</f>
        <v>8</v>
      </c>
      <c r="H759" s="1" t="e">
        <f>IF(ISBLANK(data!D759),#N/A,data!D759)</f>
        <v>#N/A</v>
      </c>
      <c r="I759" s="1" t="e">
        <f>IF(ISBLANK(data!E759),#N/A,data!E759)</f>
        <v>#N/A</v>
      </c>
    </row>
    <row r="760" spans="1:9" ht="14.5" customHeight="1" x14ac:dyDescent="0.2">
      <c r="A760" s="2" t="s">
        <v>1962</v>
      </c>
      <c r="B760" s="2" t="s">
        <v>769</v>
      </c>
      <c r="C760" s="6">
        <v>3.1126840507831823</v>
      </c>
      <c r="D760" s="1">
        <v>3.387</v>
      </c>
      <c r="E760" s="7">
        <v>0.91900916763601481</v>
      </c>
      <c r="F760" s="34" t="s">
        <v>1478</v>
      </c>
      <c r="G760" s="1">
        <f>IF(ISBLANK(data!C760),#N/A,data!C760)</f>
        <v>5.82</v>
      </c>
      <c r="H760" s="1" t="e">
        <f>IF(ISBLANK(data!D760),#N/A,data!D760)</f>
        <v>#N/A</v>
      </c>
      <c r="I760" s="1" t="e">
        <f>IF(ISBLANK(data!E760),#N/A,data!E760)</f>
        <v>#N/A</v>
      </c>
    </row>
    <row r="761" spans="1:9" ht="14.5" customHeight="1" x14ac:dyDescent="0.2">
      <c r="A761" s="2" t="s">
        <v>1963</v>
      </c>
      <c r="B761" s="2" t="s">
        <v>770</v>
      </c>
      <c r="C761" s="6">
        <v>3.0921779541287728</v>
      </c>
      <c r="D761" s="1">
        <v>3.399</v>
      </c>
      <c r="E761" s="7">
        <v>0.90973167229443153</v>
      </c>
      <c r="F761" s="34" t="s">
        <v>1478</v>
      </c>
      <c r="G761" s="1">
        <f>IF(ISBLANK(data!C761),#N/A,data!C761)</f>
        <v>5.87</v>
      </c>
      <c r="H761" s="1" t="e">
        <f>IF(ISBLANK(data!D761),#N/A,data!D761)</f>
        <v>#N/A</v>
      </c>
      <c r="I761" s="1" t="e">
        <f>IF(ISBLANK(data!E761),#N/A,data!E761)</f>
        <v>#N/A</v>
      </c>
    </row>
    <row r="762" spans="1:9" ht="14.5" customHeight="1" x14ac:dyDescent="0.2">
      <c r="A762" s="2" t="s">
        <v>1964</v>
      </c>
      <c r="B762" s="2" t="s">
        <v>771</v>
      </c>
      <c r="C762" s="6">
        <v>2.8758032790856891</v>
      </c>
      <c r="D762" s="1">
        <v>2.3759999999999999</v>
      </c>
      <c r="E762" s="7">
        <v>1.210354915440105</v>
      </c>
      <c r="F762" s="34" t="s">
        <v>1477</v>
      </c>
      <c r="G762" s="1">
        <f>IF(ISBLANK(data!C762),#N/A,data!C762)</f>
        <v>8</v>
      </c>
      <c r="H762" s="1" t="e">
        <f>IF(ISBLANK(data!D762),#N/A,data!D762)</f>
        <v>#N/A</v>
      </c>
      <c r="I762" s="1" t="e">
        <f>IF(ISBLANK(data!E762),#N/A,data!E762)</f>
        <v>#N/A</v>
      </c>
    </row>
    <row r="763" spans="1:9" ht="14.5" customHeight="1" x14ac:dyDescent="0.2">
      <c r="A763" s="2" t="s">
        <v>1965</v>
      </c>
      <c r="B763" s="2" t="s">
        <v>772</v>
      </c>
      <c r="C763" s="6">
        <v>2.8240430627028337</v>
      </c>
      <c r="D763" s="1">
        <v>2.3601000000000001</v>
      </c>
      <c r="E763" s="7">
        <v>1.1965777139539993</v>
      </c>
      <c r="F763" s="34" t="s">
        <v>1477</v>
      </c>
      <c r="G763" s="1">
        <f>IF(ISBLANK(data!C763),#N/A,data!C763)</f>
        <v>8</v>
      </c>
      <c r="H763" s="1" t="e">
        <f>IF(ISBLANK(data!D763),#N/A,data!D763)</f>
        <v>#N/A</v>
      </c>
      <c r="I763" s="1" t="e">
        <f>IF(ISBLANK(data!E763),#N/A,data!E763)</f>
        <v>#N/A</v>
      </c>
    </row>
    <row r="764" spans="1:9" ht="14.5" customHeight="1" x14ac:dyDescent="0.2">
      <c r="A764" s="2" t="s">
        <v>1966</v>
      </c>
      <c r="B764" s="2" t="s">
        <v>773</v>
      </c>
      <c r="C764" s="6">
        <v>2.9562720307847177</v>
      </c>
      <c r="D764" s="1">
        <v>2.4024000000000001</v>
      </c>
      <c r="E764" s="7">
        <v>1.230549463363602</v>
      </c>
      <c r="F764" s="34" t="s">
        <v>1477</v>
      </c>
      <c r="G764" s="1">
        <f>IF(ISBLANK(data!C764),#N/A,data!C764)</f>
        <v>8</v>
      </c>
      <c r="H764" s="1" t="e">
        <f>IF(ISBLANK(data!D764),#N/A,data!D764)</f>
        <v>#N/A</v>
      </c>
      <c r="I764" s="1" t="e">
        <f>IF(ISBLANK(data!E764),#N/A,data!E764)</f>
        <v>#N/A</v>
      </c>
    </row>
    <row r="765" spans="1:9" ht="14.5" customHeight="1" x14ac:dyDescent="0.2">
      <c r="A765" s="2" t="s">
        <v>1967</v>
      </c>
      <c r="B765" s="2" t="s">
        <v>774</v>
      </c>
      <c r="C765" s="6">
        <v>2.8425692603699209</v>
      </c>
      <c r="D765" s="1">
        <v>2.4163000000000001</v>
      </c>
      <c r="E765" s="7">
        <v>1.1764140464221831</v>
      </c>
      <c r="F765" s="34" t="s">
        <v>1477</v>
      </c>
      <c r="G765" s="1">
        <f>IF(ISBLANK(data!C765),#N/A,data!C765)</f>
        <v>8</v>
      </c>
      <c r="H765" s="1" t="e">
        <f>IF(ISBLANK(data!D765),#N/A,data!D765)</f>
        <v>#N/A</v>
      </c>
      <c r="I765" s="1" t="e">
        <f>IF(ISBLANK(data!E765),#N/A,data!E765)</f>
        <v>#N/A</v>
      </c>
    </row>
    <row r="766" spans="1:9" ht="14.5" customHeight="1" x14ac:dyDescent="0.2">
      <c r="A766" s="2" t="s">
        <v>1968</v>
      </c>
      <c r="B766" s="2" t="s">
        <v>775</v>
      </c>
      <c r="C766" s="6">
        <v>2.8453976874946676</v>
      </c>
      <c r="D766" s="1">
        <v>2.4129999999999998</v>
      </c>
      <c r="E766" s="7">
        <v>1.1791950631971271</v>
      </c>
      <c r="F766" s="34" t="s">
        <v>1477</v>
      </c>
      <c r="G766" s="1">
        <f>IF(ISBLANK(data!C766),#N/A,data!C766)</f>
        <v>8</v>
      </c>
      <c r="H766" s="1" t="e">
        <f>IF(ISBLANK(data!D766),#N/A,data!D766)</f>
        <v>#N/A</v>
      </c>
      <c r="I766" s="1" t="e">
        <f>IF(ISBLANK(data!E766),#N/A,data!E766)</f>
        <v>#N/A</v>
      </c>
    </row>
    <row r="767" spans="1:9" ht="14.5" customHeight="1" x14ac:dyDescent="0.2">
      <c r="A767" s="2" t="s">
        <v>1969</v>
      </c>
      <c r="B767" s="2" t="s">
        <v>776</v>
      </c>
      <c r="C767" s="6">
        <v>2.8482261146194134</v>
      </c>
      <c r="D767" s="1">
        <v>2.4113000000000002</v>
      </c>
      <c r="E767" s="7">
        <v>1.1811994005803563</v>
      </c>
      <c r="F767" s="34" t="s">
        <v>1477</v>
      </c>
      <c r="G767" s="1">
        <f>IF(ISBLANK(data!C767),#N/A,data!C767)</f>
        <v>8</v>
      </c>
      <c r="H767" s="1" t="e">
        <f>IF(ISBLANK(data!D767),#N/A,data!D767)</f>
        <v>#N/A</v>
      </c>
      <c r="I767" s="1" t="e">
        <f>IF(ISBLANK(data!E767),#N/A,data!E767)</f>
        <v>#N/A</v>
      </c>
    </row>
    <row r="768" spans="1:9" ht="14.5" customHeight="1" x14ac:dyDescent="0.2">
      <c r="A768" s="2" t="s">
        <v>1970</v>
      </c>
      <c r="B768" s="2" t="s">
        <v>777</v>
      </c>
      <c r="C768" s="6">
        <v>2.8474482971601085</v>
      </c>
      <c r="D768" s="1">
        <v>2.3843999999999999</v>
      </c>
      <c r="E768" s="7">
        <v>1.1941990845328421</v>
      </c>
      <c r="F768" s="34" t="s">
        <v>1477</v>
      </c>
      <c r="G768" s="1">
        <f>IF(ISBLANK(data!C768),#N/A,data!C768)</f>
        <v>8</v>
      </c>
      <c r="H768" s="1" t="e">
        <f>IF(ISBLANK(data!D768),#N/A,data!D768)</f>
        <v>#N/A</v>
      </c>
      <c r="I768" s="1" t="e">
        <f>IF(ISBLANK(data!E768),#N/A,data!E768)</f>
        <v>#N/A</v>
      </c>
    </row>
    <row r="769" spans="1:9" ht="14.5" customHeight="1" x14ac:dyDescent="0.2">
      <c r="A769" s="2" t="s">
        <v>1971</v>
      </c>
      <c r="B769" s="2" t="s">
        <v>778</v>
      </c>
      <c r="C769" s="6">
        <v>2.840723711671024</v>
      </c>
      <c r="D769" s="1">
        <v>2.3690000000000002</v>
      </c>
      <c r="E769" s="7">
        <v>1.1991235591688576</v>
      </c>
      <c r="F769" s="34" t="s">
        <v>1477</v>
      </c>
      <c r="G769" s="1">
        <f>IF(ISBLANK(data!C769),#N/A,data!C769)</f>
        <v>8</v>
      </c>
      <c r="H769" s="1" t="e">
        <f>IF(ISBLANK(data!D769),#N/A,data!D769)</f>
        <v>#N/A</v>
      </c>
      <c r="I769" s="1" t="e">
        <f>IF(ISBLANK(data!E769),#N/A,data!E769)</f>
        <v>#N/A</v>
      </c>
    </row>
    <row r="770" spans="1:9" ht="14.5" customHeight="1" x14ac:dyDescent="0.2">
      <c r="A770" s="2" t="s">
        <v>1972</v>
      </c>
      <c r="B770" s="2" t="s">
        <v>779</v>
      </c>
      <c r="C770" s="6">
        <v>2.8446269411031744</v>
      </c>
      <c r="D770" s="1">
        <v>2.3765999999999998</v>
      </c>
      <c r="E770" s="7">
        <v>1.196931305690135</v>
      </c>
      <c r="F770" s="34" t="s">
        <v>1477</v>
      </c>
      <c r="G770" s="1">
        <f>IF(ISBLANK(data!C770),#N/A,data!C770)</f>
        <v>8</v>
      </c>
      <c r="H770" s="1" t="e">
        <f>IF(ISBLANK(data!D770),#N/A,data!D770)</f>
        <v>#N/A</v>
      </c>
      <c r="I770" s="1" t="e">
        <f>IF(ISBLANK(data!E770),#N/A,data!E770)</f>
        <v>#N/A</v>
      </c>
    </row>
    <row r="771" spans="1:9" ht="14.5" customHeight="1" x14ac:dyDescent="0.2">
      <c r="A771" s="2" t="s">
        <v>1973</v>
      </c>
      <c r="B771" s="2" t="s">
        <v>780</v>
      </c>
      <c r="C771" s="6">
        <v>3.091470847347586</v>
      </c>
      <c r="D771" s="1">
        <v>3.331</v>
      </c>
      <c r="E771" s="7">
        <v>0.92809091784676856</v>
      </c>
      <c r="F771" s="34" t="s">
        <v>1478</v>
      </c>
      <c r="G771" s="1" t="e">
        <f>IF(ISBLANK(data!C771),#N/A,data!C771)</f>
        <v>#N/A</v>
      </c>
      <c r="H771" s="1" t="e">
        <f>IF(ISBLANK(data!D771),#N/A,data!D771)</f>
        <v>#N/A</v>
      </c>
      <c r="I771" s="1">
        <f>IF(ISBLANK(data!E771),#N/A,data!E771)</f>
        <v>5.76</v>
      </c>
    </row>
    <row r="772" spans="1:9" ht="14.5" customHeight="1" x14ac:dyDescent="0.2">
      <c r="A772" s="2" t="s">
        <v>1974</v>
      </c>
      <c r="B772" s="2" t="s">
        <v>781</v>
      </c>
      <c r="C772" s="6">
        <v>3.1126840507831823</v>
      </c>
      <c r="D772" s="1">
        <v>3.387</v>
      </c>
      <c r="E772" s="7">
        <v>0.91900916763601481</v>
      </c>
      <c r="F772" s="34" t="s">
        <v>1478</v>
      </c>
      <c r="G772" s="1" t="e">
        <f>IF(ISBLANK(data!C772),#N/A,data!C772)</f>
        <v>#N/A</v>
      </c>
      <c r="H772" s="1" t="e">
        <f>IF(ISBLANK(data!D772),#N/A,data!D772)</f>
        <v>#N/A</v>
      </c>
      <c r="I772" s="1">
        <f>IF(ISBLANK(data!E772),#N/A,data!E772)</f>
        <v>5.82</v>
      </c>
    </row>
    <row r="773" spans="1:9" ht="14.5" customHeight="1" x14ac:dyDescent="0.2">
      <c r="A773" s="2" t="s">
        <v>1975</v>
      </c>
      <c r="B773" s="2" t="s">
        <v>782</v>
      </c>
      <c r="C773" s="6">
        <v>3.0921779541287728</v>
      </c>
      <c r="D773" s="1">
        <v>3.399</v>
      </c>
      <c r="E773" s="7">
        <v>0.90973167229443153</v>
      </c>
      <c r="F773" s="34" t="s">
        <v>1478</v>
      </c>
      <c r="G773" s="1" t="e">
        <f>IF(ISBLANK(data!C773),#N/A,data!C773)</f>
        <v>#N/A</v>
      </c>
      <c r="H773" s="1" t="e">
        <f>IF(ISBLANK(data!D773),#N/A,data!D773)</f>
        <v>#N/A</v>
      </c>
      <c r="I773" s="1">
        <f>IF(ISBLANK(data!E773),#N/A,data!E773)</f>
        <v>5.85</v>
      </c>
    </row>
    <row r="774" spans="1:9" ht="14.5" customHeight="1" x14ac:dyDescent="0.2">
      <c r="A774" s="2" t="s">
        <v>1976</v>
      </c>
      <c r="B774" s="2" t="s">
        <v>783</v>
      </c>
      <c r="C774" s="6">
        <v>3.2767328240184619</v>
      </c>
      <c r="D774" s="1">
        <v>3.4889999999999999</v>
      </c>
      <c r="E774" s="7">
        <v>0.93916102723372374</v>
      </c>
      <c r="F774" s="34" t="s">
        <v>1478</v>
      </c>
      <c r="G774" s="1" t="e">
        <f>IF(ISBLANK(data!C774),#N/A,data!C774)</f>
        <v>#N/A</v>
      </c>
      <c r="H774" s="1" t="e">
        <f>IF(ISBLANK(data!D774),#N/A,data!D774)</f>
        <v>#N/A</v>
      </c>
      <c r="I774" s="1">
        <f>IF(ISBLANK(data!E774),#N/A,data!E774)</f>
        <v>6.7</v>
      </c>
    </row>
    <row r="775" spans="1:9" ht="14.5" customHeight="1" x14ac:dyDescent="0.2">
      <c r="A775" s="2" t="s">
        <v>1977</v>
      </c>
      <c r="B775" s="2" t="s">
        <v>784</v>
      </c>
      <c r="C775" s="6">
        <v>2.8681318776165958</v>
      </c>
      <c r="D775" s="1">
        <v>2.3309600000000001</v>
      </c>
      <c r="E775" s="7">
        <v>1.2304509204862355</v>
      </c>
      <c r="F775" s="34" t="s">
        <v>1477</v>
      </c>
      <c r="G775" s="1">
        <f>IF(ISBLANK(data!C775),#N/A,data!C775)</f>
        <v>8</v>
      </c>
      <c r="H775" s="1" t="e">
        <f>IF(ISBLANK(data!D775),#N/A,data!D775)</f>
        <v>#N/A</v>
      </c>
      <c r="I775" s="1" t="e">
        <f>IF(ISBLANK(data!E775),#N/A,data!E775)</f>
        <v>#N/A</v>
      </c>
    </row>
    <row r="776" spans="1:9" ht="14.5" customHeight="1" x14ac:dyDescent="0.2">
      <c r="A776" s="2" t="s">
        <v>1978</v>
      </c>
      <c r="B776" s="2" t="s">
        <v>785</v>
      </c>
      <c r="C776" s="6">
        <v>2.8664715908943701</v>
      </c>
      <c r="D776" s="1">
        <v>2.3307899999999999</v>
      </c>
      <c r="E776" s="7">
        <v>1.229828337556953</v>
      </c>
      <c r="F776" s="34" t="s">
        <v>1477</v>
      </c>
      <c r="G776" s="1">
        <f>IF(ISBLANK(data!C776),#N/A,data!C776)</f>
        <v>8</v>
      </c>
      <c r="H776" s="1" t="e">
        <f>IF(ISBLANK(data!D776),#N/A,data!D776)</f>
        <v>#N/A</v>
      </c>
      <c r="I776" s="1" t="e">
        <f>IF(ISBLANK(data!E776),#N/A,data!E776)</f>
        <v>#N/A</v>
      </c>
    </row>
    <row r="777" spans="1:9" ht="14.5" customHeight="1" x14ac:dyDescent="0.2">
      <c r="A777" s="2" t="s">
        <v>1979</v>
      </c>
      <c r="B777" s="2" t="s">
        <v>786</v>
      </c>
      <c r="C777" s="6">
        <v>2.6150930088622091</v>
      </c>
      <c r="D777" s="1">
        <v>2.7823000000000002</v>
      </c>
      <c r="E777" s="7">
        <v>0.93990332058448367</v>
      </c>
      <c r="F777" s="34" t="s">
        <v>1477</v>
      </c>
      <c r="G777" s="1" t="e">
        <f>IF(ISBLANK(data!C777),#N/A,data!C777)</f>
        <v>#N/A</v>
      </c>
      <c r="H777" s="1" t="e">
        <f>IF(ISBLANK(data!D777),#N/A,data!D777)</f>
        <v>#N/A</v>
      </c>
      <c r="I777" s="1" t="e">
        <f>IF(ISBLANK(data!E777),#N/A,data!E777)</f>
        <v>#N/A</v>
      </c>
    </row>
    <row r="778" spans="1:9" ht="14.5" customHeight="1" x14ac:dyDescent="0.2">
      <c r="A778" s="2" t="s">
        <v>1980</v>
      </c>
      <c r="B778" s="2" t="s">
        <v>787</v>
      </c>
      <c r="C778" s="6">
        <v>2.8376902235797337</v>
      </c>
      <c r="D778" s="1">
        <v>3.0750999999999999</v>
      </c>
      <c r="E778" s="7">
        <v>0.92279607934042263</v>
      </c>
      <c r="F778" s="34" t="s">
        <v>1478</v>
      </c>
      <c r="G778" s="1">
        <f>IF(ISBLANK(data!C778),#N/A,data!C778)</f>
        <v>6.4</v>
      </c>
      <c r="H778" s="1" t="e">
        <f>IF(ISBLANK(data!D778),#N/A,data!D778)</f>
        <v>#N/A</v>
      </c>
      <c r="I778" s="1" t="e">
        <f>IF(ISBLANK(data!E778),#N/A,data!E778)</f>
        <v>#N/A</v>
      </c>
    </row>
    <row r="779" spans="1:9" ht="14.5" customHeight="1" x14ac:dyDescent="0.2">
      <c r="A779" s="2" t="s">
        <v>1981</v>
      </c>
      <c r="B779" s="2" t="s">
        <v>788</v>
      </c>
      <c r="C779" s="6">
        <v>2.8514788058128722</v>
      </c>
      <c r="D779" s="1">
        <v>3.0807000000000002</v>
      </c>
      <c r="E779" s="7">
        <v>0.92559444470830399</v>
      </c>
      <c r="F779" s="34" t="s">
        <v>1478</v>
      </c>
      <c r="G779" s="1">
        <f>IF(ISBLANK(data!C779),#N/A,data!C779)</f>
        <v>6.4</v>
      </c>
      <c r="H779" s="1" t="e">
        <f>IF(ISBLANK(data!D779),#N/A,data!D779)</f>
        <v>#N/A</v>
      </c>
      <c r="I779" s="1" t="e">
        <f>IF(ISBLANK(data!E779),#N/A,data!E779)</f>
        <v>#N/A</v>
      </c>
    </row>
    <row r="780" spans="1:9" ht="14.5" customHeight="1" x14ac:dyDescent="0.2">
      <c r="A780" s="2" t="s">
        <v>1982</v>
      </c>
      <c r="B780" s="2" t="s">
        <v>789</v>
      </c>
      <c r="C780" s="6">
        <v>2.8634289104149246</v>
      </c>
      <c r="D780" s="1">
        <v>3.0926</v>
      </c>
      <c r="E780" s="7">
        <v>0.92589695091991353</v>
      </c>
      <c r="F780" s="34" t="s">
        <v>1478</v>
      </c>
      <c r="G780" s="1">
        <f>IF(ISBLANK(data!C780),#N/A,data!C780)</f>
        <v>6.5</v>
      </c>
      <c r="H780" s="1" t="e">
        <f>IF(ISBLANK(data!D780),#N/A,data!D780)</f>
        <v>#N/A</v>
      </c>
      <c r="I780" s="1" t="e">
        <f>IF(ISBLANK(data!E780),#N/A,data!E780)</f>
        <v>#N/A</v>
      </c>
    </row>
    <row r="781" spans="1:9" ht="14.5" customHeight="1" x14ac:dyDescent="0.2">
      <c r="A781" s="2" t="s">
        <v>1983</v>
      </c>
      <c r="B781" s="2" t="s">
        <v>790</v>
      </c>
      <c r="C781" s="6">
        <v>2.8630046463462122</v>
      </c>
      <c r="D781" s="1">
        <v>3.0876000000000001</v>
      </c>
      <c r="E781" s="7">
        <v>0.92725892160455115</v>
      </c>
      <c r="F781" s="34" t="s">
        <v>1478</v>
      </c>
      <c r="G781" s="1">
        <f>IF(ISBLANK(data!C781),#N/A,data!C781)</f>
        <v>6.3999999999999995</v>
      </c>
      <c r="H781" s="1" t="e">
        <f>IF(ISBLANK(data!D781),#N/A,data!D781)</f>
        <v>#N/A</v>
      </c>
      <c r="I781" s="1" t="e">
        <f>IF(ISBLANK(data!E781),#N/A,data!E781)</f>
        <v>#N/A</v>
      </c>
    </row>
    <row r="782" spans="1:9" ht="14.5" customHeight="1" x14ac:dyDescent="0.2">
      <c r="A782" s="2" t="s">
        <v>1984</v>
      </c>
      <c r="B782" s="2" t="s">
        <v>791</v>
      </c>
      <c r="C782" s="6">
        <v>2.8603883512558226</v>
      </c>
      <c r="D782" s="1">
        <v>3.1147</v>
      </c>
      <c r="E782" s="7">
        <v>0.91835115781803145</v>
      </c>
      <c r="F782" s="34" t="s">
        <v>1478</v>
      </c>
      <c r="G782" s="1">
        <f>IF(ISBLANK(data!C782),#N/A,data!C782)</f>
        <v>6.2</v>
      </c>
      <c r="H782" s="1" t="e">
        <f>IF(ISBLANK(data!D782),#N/A,data!D782)</f>
        <v>#N/A</v>
      </c>
      <c r="I782" s="1" t="e">
        <f>IF(ISBLANK(data!E782),#N/A,data!E782)</f>
        <v>#N/A</v>
      </c>
    </row>
    <row r="783" spans="1:9" ht="14.5" customHeight="1" x14ac:dyDescent="0.2">
      <c r="A783" s="2" t="s">
        <v>1985</v>
      </c>
      <c r="B783" s="2" t="s">
        <v>792</v>
      </c>
      <c r="C783" s="6">
        <v>2.812305090135137</v>
      </c>
      <c r="D783" s="1">
        <v>2.3151999999999999</v>
      </c>
      <c r="E783" s="7">
        <v>1.2147136705835941</v>
      </c>
      <c r="F783" s="34" t="s">
        <v>1477</v>
      </c>
      <c r="G783" s="1">
        <f>IF(ISBLANK(data!C783),#N/A,data!C783)</f>
        <v>8</v>
      </c>
      <c r="H783" s="1" t="e">
        <f>IF(ISBLANK(data!D783),#N/A,data!D783)</f>
        <v>#N/A</v>
      </c>
      <c r="I783" s="1" t="e">
        <f>IF(ISBLANK(data!E783),#N/A,data!E783)</f>
        <v>#N/A</v>
      </c>
    </row>
    <row r="784" spans="1:9" ht="14.5" customHeight="1" x14ac:dyDescent="0.2">
      <c r="A784" s="2" t="s">
        <v>1986</v>
      </c>
      <c r="B784" s="2" t="s">
        <v>793</v>
      </c>
      <c r="C784" s="6">
        <v>2.8138041565112526</v>
      </c>
      <c r="D784" s="1">
        <v>2.3163999999999998</v>
      </c>
      <c r="E784" s="7">
        <v>1.214731547449168</v>
      </c>
      <c r="F784" s="34" t="s">
        <v>1477</v>
      </c>
      <c r="G784" s="1">
        <f>IF(ISBLANK(data!C784),#N/A,data!C784)</f>
        <v>8</v>
      </c>
      <c r="H784" s="1" t="e">
        <f>IF(ISBLANK(data!D784),#N/A,data!D784)</f>
        <v>#N/A</v>
      </c>
      <c r="I784" s="1" t="e">
        <f>IF(ISBLANK(data!E784),#N/A,data!E784)</f>
        <v>#N/A</v>
      </c>
    </row>
    <row r="785" spans="1:9" ht="14.5" customHeight="1" x14ac:dyDescent="0.2">
      <c r="A785" s="2" t="s">
        <v>1987</v>
      </c>
      <c r="B785" s="2" t="s">
        <v>794</v>
      </c>
      <c r="C785" s="6">
        <v>2.8150203801748934</v>
      </c>
      <c r="D785" s="1">
        <v>2.3169</v>
      </c>
      <c r="E785" s="7">
        <v>1.2149943373364813</v>
      </c>
      <c r="F785" s="34" t="s">
        <v>1477</v>
      </c>
      <c r="G785" s="1">
        <f>IF(ISBLANK(data!C785),#N/A,data!C785)</f>
        <v>8</v>
      </c>
      <c r="H785" s="1" t="e">
        <f>IF(ISBLANK(data!D785),#N/A,data!D785)</f>
        <v>#N/A</v>
      </c>
      <c r="I785" s="1" t="e">
        <f>IF(ISBLANK(data!E785),#N/A,data!E785)</f>
        <v>#N/A</v>
      </c>
    </row>
    <row r="786" spans="1:9" ht="14.5" customHeight="1" x14ac:dyDescent="0.2">
      <c r="A786" s="2" t="s">
        <v>1988</v>
      </c>
      <c r="B786" s="2" t="s">
        <v>795</v>
      </c>
      <c r="C786" s="6">
        <v>2.8167457207209887</v>
      </c>
      <c r="D786" s="1">
        <v>2.3169</v>
      </c>
      <c r="E786" s="7">
        <v>1.2157390136479731</v>
      </c>
      <c r="F786" s="34" t="s">
        <v>1477</v>
      </c>
      <c r="G786" s="1">
        <f>IF(ISBLANK(data!C786),#N/A,data!C786)</f>
        <v>8</v>
      </c>
      <c r="H786" s="1" t="e">
        <f>IF(ISBLANK(data!D786),#N/A,data!D786)</f>
        <v>#N/A</v>
      </c>
      <c r="I786" s="1" t="e">
        <f>IF(ISBLANK(data!E786),#N/A,data!E786)</f>
        <v>#N/A</v>
      </c>
    </row>
    <row r="787" spans="1:9" ht="14.5" customHeight="1" x14ac:dyDescent="0.2">
      <c r="A787" s="2" t="s">
        <v>1989</v>
      </c>
      <c r="B787" s="2" t="s">
        <v>796</v>
      </c>
      <c r="C787" s="6">
        <v>2.8123758008132556</v>
      </c>
      <c r="D787" s="1">
        <v>2.3159999999999998</v>
      </c>
      <c r="E787" s="7">
        <v>1.2143246117501105</v>
      </c>
      <c r="F787" s="34" t="s">
        <v>1477</v>
      </c>
      <c r="G787" s="1">
        <f>IF(ISBLANK(data!C787),#N/A,data!C787)</f>
        <v>8</v>
      </c>
      <c r="H787" s="1" t="e">
        <f>IF(ISBLANK(data!D787),#N/A,data!D787)</f>
        <v>#N/A</v>
      </c>
      <c r="I787" s="1" t="e">
        <f>IF(ISBLANK(data!E787),#N/A,data!E787)</f>
        <v>#N/A</v>
      </c>
    </row>
    <row r="788" spans="1:9" ht="14.5" customHeight="1" x14ac:dyDescent="0.2">
      <c r="A788" s="2" t="s">
        <v>1990</v>
      </c>
      <c r="B788" s="2" t="s">
        <v>797</v>
      </c>
      <c r="C788" s="6">
        <v>2.7997185894300163</v>
      </c>
      <c r="D788" s="1">
        <v>2.3309000000000002</v>
      </c>
      <c r="E788" s="7">
        <v>1.2011320045604772</v>
      </c>
      <c r="F788" s="34" t="s">
        <v>1477</v>
      </c>
      <c r="G788" s="1">
        <f>IF(ISBLANK(data!C788),#N/A,data!C788)</f>
        <v>8</v>
      </c>
      <c r="H788" s="1" t="e">
        <f>IF(ISBLANK(data!D788),#N/A,data!D788)</f>
        <v>#N/A</v>
      </c>
      <c r="I788" s="1" t="e">
        <f>IF(ISBLANK(data!E788),#N/A,data!E788)</f>
        <v>#N/A</v>
      </c>
    </row>
    <row r="789" spans="1:9" ht="14.5" customHeight="1" x14ac:dyDescent="0.2">
      <c r="A789" s="2" t="s">
        <v>1991</v>
      </c>
      <c r="B789" s="2" t="s">
        <v>798</v>
      </c>
      <c r="C789" s="6">
        <v>2.791339374072956</v>
      </c>
      <c r="D789" s="1">
        <v>2.3258999999999999</v>
      </c>
      <c r="E789" s="7">
        <v>1.2001115155737376</v>
      </c>
      <c r="F789" s="34" t="s">
        <v>1477</v>
      </c>
      <c r="G789" s="1">
        <f>IF(ISBLANK(data!C789),#N/A,data!C789)</f>
        <v>8</v>
      </c>
      <c r="H789" s="1" t="e">
        <f>IF(ISBLANK(data!D789),#N/A,data!D789)</f>
        <v>#N/A</v>
      </c>
      <c r="I789" s="1" t="e">
        <f>IF(ISBLANK(data!E789),#N/A,data!E789)</f>
        <v>#N/A</v>
      </c>
    </row>
    <row r="790" spans="1:9" ht="14.5" customHeight="1" x14ac:dyDescent="0.2">
      <c r="A790" s="2" t="s">
        <v>1992</v>
      </c>
      <c r="B790" s="2" t="s">
        <v>799</v>
      </c>
      <c r="C790" s="6">
        <v>2.7646460930831638</v>
      </c>
      <c r="D790" s="1">
        <v>2.3029999999999999</v>
      </c>
      <c r="E790" s="7">
        <v>1.2004542306049344</v>
      </c>
      <c r="F790" s="34" t="s">
        <v>1477</v>
      </c>
      <c r="G790" s="1">
        <f>IF(ISBLANK(data!C790),#N/A,data!C790)</f>
        <v>8</v>
      </c>
      <c r="H790" s="1" t="e">
        <f>IF(ISBLANK(data!D790),#N/A,data!D790)</f>
        <v>#N/A</v>
      </c>
      <c r="I790" s="1" t="e">
        <f>IF(ISBLANK(data!E790),#N/A,data!E790)</f>
        <v>#N/A</v>
      </c>
    </row>
    <row r="791" spans="1:9" ht="14.5" customHeight="1" x14ac:dyDescent="0.2">
      <c r="A791" s="2" t="s">
        <v>1993</v>
      </c>
      <c r="B791" s="2" t="s">
        <v>800</v>
      </c>
      <c r="C791" s="6">
        <v>2.795652725438194</v>
      </c>
      <c r="D791" s="1">
        <v>2.3245</v>
      </c>
      <c r="E791" s="7">
        <v>1.2026899227525034</v>
      </c>
      <c r="F791" s="34" t="s">
        <v>1477</v>
      </c>
      <c r="G791" s="1">
        <f>IF(ISBLANK(data!C791),#N/A,data!C791)</f>
        <v>8</v>
      </c>
      <c r="H791" s="1" t="e">
        <f>IF(ISBLANK(data!D791),#N/A,data!D791)</f>
        <v>#N/A</v>
      </c>
      <c r="I791" s="1" t="e">
        <f>IF(ISBLANK(data!E791),#N/A,data!E791)</f>
        <v>#N/A</v>
      </c>
    </row>
    <row r="792" spans="1:9" ht="14.5" customHeight="1" x14ac:dyDescent="0.2">
      <c r="A792" s="2" t="s">
        <v>1994</v>
      </c>
      <c r="B792" s="2" t="s">
        <v>801</v>
      </c>
      <c r="C792" s="6">
        <v>2.7997185894300163</v>
      </c>
      <c r="D792" s="1">
        <v>2.3195999999999999</v>
      </c>
      <c r="E792" s="7">
        <v>1.2069833546430491</v>
      </c>
      <c r="F792" s="34" t="s">
        <v>1477</v>
      </c>
      <c r="G792" s="1">
        <f>IF(ISBLANK(data!C792),#N/A,data!C792)</f>
        <v>8</v>
      </c>
      <c r="H792" s="1" t="e">
        <f>IF(ISBLANK(data!D792),#N/A,data!D792)</f>
        <v>#N/A</v>
      </c>
      <c r="I792" s="1" t="e">
        <f>IF(ISBLANK(data!E792),#N/A,data!E792)</f>
        <v>#N/A</v>
      </c>
    </row>
    <row r="793" spans="1:9" ht="14.5" customHeight="1" x14ac:dyDescent="0.2">
      <c r="A793" s="2" t="s">
        <v>1995</v>
      </c>
      <c r="B793" s="2" t="s">
        <v>802</v>
      </c>
      <c r="C793" s="6">
        <v>2.8048521846614309</v>
      </c>
      <c r="D793" s="1">
        <v>2.3136000000000001</v>
      </c>
      <c r="E793" s="7">
        <v>1.2123323758045603</v>
      </c>
      <c r="F793" s="34" t="s">
        <v>1477</v>
      </c>
      <c r="G793" s="1">
        <f>IF(ISBLANK(data!C793),#N/A,data!C793)</f>
        <v>8</v>
      </c>
      <c r="H793" s="1" t="e">
        <f>IF(ISBLANK(data!D793),#N/A,data!D793)</f>
        <v>#N/A</v>
      </c>
      <c r="I793" s="1" t="e">
        <f>IF(ISBLANK(data!E793),#N/A,data!E793)</f>
        <v>#N/A</v>
      </c>
    </row>
    <row r="794" spans="1:9" ht="14.5" customHeight="1" x14ac:dyDescent="0.2">
      <c r="A794" s="2" t="s">
        <v>1996</v>
      </c>
      <c r="B794" s="2" t="s">
        <v>803</v>
      </c>
      <c r="C794" s="6">
        <v>2.7958365732013024</v>
      </c>
      <c r="D794" s="1">
        <v>2.2970000000000002</v>
      </c>
      <c r="E794" s="7">
        <v>1.2171687301703535</v>
      </c>
      <c r="F794" s="34" t="s">
        <v>1477</v>
      </c>
      <c r="G794" s="1">
        <f>IF(ISBLANK(data!C794),#N/A,data!C794)</f>
        <v>8</v>
      </c>
      <c r="H794" s="1" t="e">
        <f>IF(ISBLANK(data!D794),#N/A,data!D794)</f>
        <v>#N/A</v>
      </c>
      <c r="I794" s="1" t="e">
        <f>IF(ISBLANK(data!E794),#N/A,data!E794)</f>
        <v>#N/A</v>
      </c>
    </row>
    <row r="795" spans="1:9" ht="14.5" customHeight="1" x14ac:dyDescent="0.2">
      <c r="A795" s="2" t="s">
        <v>1997</v>
      </c>
      <c r="B795" s="2" t="s">
        <v>804</v>
      </c>
      <c r="C795" s="6">
        <v>2.812679856729166</v>
      </c>
      <c r="D795" s="1">
        <v>2.3153999999999999</v>
      </c>
      <c r="E795" s="7">
        <v>1.2147706040982837</v>
      </c>
      <c r="F795" s="34" t="s">
        <v>1477</v>
      </c>
      <c r="G795" s="1">
        <f>IF(ISBLANK(data!C795),#N/A,data!C795)</f>
        <v>8</v>
      </c>
      <c r="H795" s="1" t="e">
        <f>IF(ISBLANK(data!D795),#N/A,data!D795)</f>
        <v>#N/A</v>
      </c>
      <c r="I795" s="1" t="e">
        <f>IF(ISBLANK(data!E795),#N/A,data!E795)</f>
        <v>#N/A</v>
      </c>
    </row>
    <row r="796" spans="1:9" ht="14.5" customHeight="1" x14ac:dyDescent="0.2">
      <c r="A796" s="2" t="s">
        <v>1998</v>
      </c>
      <c r="B796" s="2" t="s">
        <v>805</v>
      </c>
      <c r="C796" s="6">
        <v>2.8095756579597571</v>
      </c>
      <c r="D796" s="1">
        <v>2.3161999999999998</v>
      </c>
      <c r="E796" s="7">
        <v>1.2130108185647859</v>
      </c>
      <c r="F796" s="34" t="s">
        <v>1477</v>
      </c>
      <c r="G796" s="1">
        <f>IF(ISBLANK(data!C796),#N/A,data!C796)</f>
        <v>8</v>
      </c>
      <c r="H796" s="1" t="e">
        <f>IF(ISBLANK(data!D796),#N/A,data!D796)</f>
        <v>#N/A</v>
      </c>
      <c r="I796" s="1" t="e">
        <f>IF(ISBLANK(data!E796),#N/A,data!E796)</f>
        <v>#N/A</v>
      </c>
    </row>
    <row r="797" spans="1:9" ht="14.5" customHeight="1" x14ac:dyDescent="0.2">
      <c r="A797" s="2" t="s">
        <v>1999</v>
      </c>
      <c r="B797" s="2" t="s">
        <v>806</v>
      </c>
      <c r="C797" s="6">
        <v>2.8084216596928604</v>
      </c>
      <c r="D797" s="1">
        <v>2.3172000000000001</v>
      </c>
      <c r="E797" s="7">
        <v>1.211989323188702</v>
      </c>
      <c r="F797" s="34" t="s">
        <v>1477</v>
      </c>
      <c r="G797" s="1">
        <f>IF(ISBLANK(data!C797),#N/A,data!C797)</f>
        <v>8</v>
      </c>
      <c r="H797" s="1" t="e">
        <f>IF(ISBLANK(data!D797),#N/A,data!D797)</f>
        <v>#N/A</v>
      </c>
      <c r="I797" s="1" t="e">
        <f>IF(ISBLANK(data!E797),#N/A,data!E797)</f>
        <v>#N/A</v>
      </c>
    </row>
    <row r="798" spans="1:9" ht="14.5" customHeight="1" x14ac:dyDescent="0.2">
      <c r="A798" s="2" t="s">
        <v>2000</v>
      </c>
      <c r="B798" s="2" t="s">
        <v>807</v>
      </c>
      <c r="C798" s="6">
        <v>2.8060118397825771</v>
      </c>
      <c r="D798" s="1">
        <v>2.3172999999999999</v>
      </c>
      <c r="E798" s="7">
        <v>1.2108970956641683</v>
      </c>
      <c r="F798" s="34" t="s">
        <v>1477</v>
      </c>
      <c r="G798" s="1">
        <f>IF(ISBLANK(data!C798),#N/A,data!C798)</f>
        <v>8</v>
      </c>
      <c r="H798" s="1" t="e">
        <f>IF(ISBLANK(data!D798),#N/A,data!D798)</f>
        <v>#N/A</v>
      </c>
      <c r="I798" s="1" t="e">
        <f>IF(ISBLANK(data!E798),#N/A,data!E798)</f>
        <v>#N/A</v>
      </c>
    </row>
    <row r="799" spans="1:9" ht="14.5" customHeight="1" x14ac:dyDescent="0.2">
      <c r="A799" s="2" t="s">
        <v>2001</v>
      </c>
      <c r="B799" s="2" t="s">
        <v>808</v>
      </c>
      <c r="C799" s="6">
        <v>3.1181994836764373</v>
      </c>
      <c r="D799" s="1">
        <v>3.3069999999999999</v>
      </c>
      <c r="E799" s="7">
        <v>0.94290882481900129</v>
      </c>
      <c r="F799" s="34" t="s">
        <v>1478</v>
      </c>
      <c r="G799" s="1" t="e">
        <f>IF(ISBLANK(data!C799),#N/A,data!C799)</f>
        <v>#N/A</v>
      </c>
      <c r="H799" s="1" t="e">
        <f>IF(ISBLANK(data!D799),#N/A,data!D799)</f>
        <v>#N/A</v>
      </c>
      <c r="I799" s="1">
        <f>IF(ISBLANK(data!E799),#N/A,data!E799)</f>
        <v>6.72</v>
      </c>
    </row>
    <row r="800" spans="1:9" ht="14.5" customHeight="1" x14ac:dyDescent="0.2">
      <c r="A800" s="2" t="s">
        <v>2002</v>
      </c>
      <c r="B800" s="2" t="s">
        <v>809</v>
      </c>
      <c r="C800" s="6">
        <v>2.8663280482177895</v>
      </c>
      <c r="D800" s="1">
        <v>3.1004</v>
      </c>
      <c r="E800" s="7">
        <v>0.92450266037214213</v>
      </c>
      <c r="F800" s="34" t="s">
        <v>1478</v>
      </c>
      <c r="G800" s="1">
        <f>IF(ISBLANK(data!C800),#N/A,data!C800)</f>
        <v>6.5</v>
      </c>
      <c r="H800" s="1" t="e">
        <f>IF(ISBLANK(data!D800),#N/A,data!D800)</f>
        <v>#N/A</v>
      </c>
      <c r="I800" s="1" t="e">
        <f>IF(ISBLANK(data!E800),#N/A,data!E800)</f>
        <v>#N/A</v>
      </c>
    </row>
    <row r="801" spans="1:9" ht="14.5" customHeight="1" x14ac:dyDescent="0.2">
      <c r="A801" s="2" t="s">
        <v>2003</v>
      </c>
      <c r="B801" s="2" t="s">
        <v>810</v>
      </c>
      <c r="C801" s="6">
        <v>2.8685342213750915</v>
      </c>
      <c r="D801" s="1">
        <v>2.3401000000000001</v>
      </c>
      <c r="E801" s="7">
        <v>1.225816940034653</v>
      </c>
      <c r="F801" s="34" t="s">
        <v>1477</v>
      </c>
      <c r="G801" s="1">
        <f>IF(ISBLANK(data!C801),#N/A,data!C801)</f>
        <v>8</v>
      </c>
      <c r="H801" s="1" t="e">
        <f>IF(ISBLANK(data!D801),#N/A,data!D801)</f>
        <v>#N/A</v>
      </c>
      <c r="I801" s="1" t="e">
        <f>IF(ISBLANK(data!E801),#N/A,data!E801)</f>
        <v>#N/A</v>
      </c>
    </row>
    <row r="802" spans="1:9" ht="14.5" customHeight="1" x14ac:dyDescent="0.2">
      <c r="A802" s="2" t="s">
        <v>2004</v>
      </c>
      <c r="B802" s="2" t="s">
        <v>811</v>
      </c>
      <c r="C802" s="6">
        <v>2.8484806730606409</v>
      </c>
      <c r="D802" s="1">
        <v>2.3340000000000001</v>
      </c>
      <c r="E802" s="7">
        <v>1.2204287373867355</v>
      </c>
      <c r="F802" s="34" t="s">
        <v>1477</v>
      </c>
      <c r="G802" s="1">
        <f>IF(ISBLANK(data!C802),#N/A,data!C802)</f>
        <v>8</v>
      </c>
      <c r="H802" s="1" t="e">
        <f>IF(ISBLANK(data!D802),#N/A,data!D802)</f>
        <v>#N/A</v>
      </c>
      <c r="I802" s="1" t="e">
        <f>IF(ISBLANK(data!E802),#N/A,data!E802)</f>
        <v>#N/A</v>
      </c>
    </row>
    <row r="803" spans="1:9" ht="14.5" customHeight="1" x14ac:dyDescent="0.2">
      <c r="A803" s="2" t="s">
        <v>2005</v>
      </c>
      <c r="B803" s="2" t="s">
        <v>812</v>
      </c>
      <c r="C803" s="6">
        <v>2.8366366344757661</v>
      </c>
      <c r="D803" s="1">
        <v>2.3311000000000002</v>
      </c>
      <c r="E803" s="7">
        <v>1.2168661294992775</v>
      </c>
      <c r="F803" s="34" t="s">
        <v>1477</v>
      </c>
      <c r="G803" s="1">
        <f>IF(ISBLANK(data!C803),#N/A,data!C803)</f>
        <v>8</v>
      </c>
      <c r="H803" s="1" t="e">
        <f>IF(ISBLANK(data!D803),#N/A,data!D803)</f>
        <v>#N/A</v>
      </c>
      <c r="I803" s="1" t="e">
        <f>IF(ISBLANK(data!E803),#N/A,data!E803)</f>
        <v>#N/A</v>
      </c>
    </row>
    <row r="804" spans="1:9" ht="14.5" customHeight="1" x14ac:dyDescent="0.2">
      <c r="A804" s="2" t="s">
        <v>2006</v>
      </c>
      <c r="B804" s="2" t="s">
        <v>813</v>
      </c>
      <c r="C804" s="6">
        <v>2.8210166456793555</v>
      </c>
      <c r="D804" s="1">
        <v>2.3266</v>
      </c>
      <c r="E804" s="7">
        <v>1.2125060799790921</v>
      </c>
      <c r="F804" s="34" t="s">
        <v>1477</v>
      </c>
      <c r="G804" s="1">
        <f>IF(ISBLANK(data!C804),#N/A,data!C804)</f>
        <v>8</v>
      </c>
      <c r="H804" s="1" t="e">
        <f>IF(ISBLANK(data!D804),#N/A,data!D804)</f>
        <v>#N/A</v>
      </c>
      <c r="I804" s="1" t="e">
        <f>IF(ISBLANK(data!E804),#N/A,data!E804)</f>
        <v>#N/A</v>
      </c>
    </row>
    <row r="805" spans="1:9" ht="14.5" customHeight="1" x14ac:dyDescent="0.2">
      <c r="A805" s="2" t="s">
        <v>2007</v>
      </c>
      <c r="B805" s="2" t="s">
        <v>814</v>
      </c>
      <c r="C805" s="6">
        <v>2.8130121969163238</v>
      </c>
      <c r="D805" s="1">
        <v>2.3393999999999999</v>
      </c>
      <c r="E805" s="7">
        <v>1.2024502850800736</v>
      </c>
      <c r="F805" s="34" t="s">
        <v>1477</v>
      </c>
      <c r="G805" s="1">
        <f>IF(ISBLANK(data!C805),#N/A,data!C805)</f>
        <v>8</v>
      </c>
      <c r="H805" s="1" t="e">
        <f>IF(ISBLANK(data!D805),#N/A,data!D805)</f>
        <v>#N/A</v>
      </c>
      <c r="I805" s="1" t="e">
        <f>IF(ISBLANK(data!E805),#N/A,data!E805)</f>
        <v>#N/A</v>
      </c>
    </row>
    <row r="806" spans="1:9" ht="14.5" customHeight="1" x14ac:dyDescent="0.2">
      <c r="A806" s="2" t="s">
        <v>2008</v>
      </c>
      <c r="B806" s="2" t="s">
        <v>815</v>
      </c>
      <c r="C806" s="6">
        <v>2.8062239718169328</v>
      </c>
      <c r="D806" s="1">
        <v>2.339</v>
      </c>
      <c r="E806" s="7">
        <v>1.1997537288657258</v>
      </c>
      <c r="F806" s="34" t="s">
        <v>1477</v>
      </c>
      <c r="G806" s="1">
        <f>IF(ISBLANK(data!C806),#N/A,data!C806)</f>
        <v>8</v>
      </c>
      <c r="H806" s="1" t="e">
        <f>IF(ISBLANK(data!D806),#N/A,data!D806)</f>
        <v>#N/A</v>
      </c>
      <c r="I806" s="1" t="e">
        <f>IF(ISBLANK(data!E806),#N/A,data!E806)</f>
        <v>#N/A</v>
      </c>
    </row>
    <row r="807" spans="1:9" ht="14.5" customHeight="1" x14ac:dyDescent="0.2">
      <c r="A807" s="2" t="s">
        <v>2009</v>
      </c>
      <c r="B807" s="2" t="s">
        <v>816</v>
      </c>
      <c r="C807" s="6">
        <v>2.7856471644844039</v>
      </c>
      <c r="D807" s="1">
        <v>2.3501400000000001</v>
      </c>
      <c r="E807" s="7">
        <v>1.1853111578392792</v>
      </c>
      <c r="F807" s="34" t="s">
        <v>1477</v>
      </c>
      <c r="G807" s="1">
        <f>IF(ISBLANK(data!C807),#N/A,data!C807)</f>
        <v>8</v>
      </c>
      <c r="H807" s="1" t="e">
        <f>IF(ISBLANK(data!D807),#N/A,data!D807)</f>
        <v>#N/A</v>
      </c>
      <c r="I807" s="1" t="e">
        <f>IF(ISBLANK(data!E807),#N/A,data!E807)</f>
        <v>#N/A</v>
      </c>
    </row>
    <row r="808" spans="1:9" ht="14.5" customHeight="1" x14ac:dyDescent="0.2">
      <c r="A808" s="2" t="s">
        <v>2010</v>
      </c>
      <c r="B808" s="2" t="s">
        <v>817</v>
      </c>
      <c r="C808" s="6">
        <v>2.7852229004156923</v>
      </c>
      <c r="D808" s="1">
        <v>2.3512</v>
      </c>
      <c r="E808" s="7">
        <v>1.1845963339638024</v>
      </c>
      <c r="F808" s="34" t="s">
        <v>1477</v>
      </c>
      <c r="G808" s="1">
        <f>IF(ISBLANK(data!C808),#N/A,data!C808)</f>
        <v>8</v>
      </c>
      <c r="H808" s="1" t="e">
        <f>IF(ISBLANK(data!D808),#N/A,data!D808)</f>
        <v>#N/A</v>
      </c>
      <c r="I808" s="1" t="e">
        <f>IF(ISBLANK(data!E808),#N/A,data!E808)</f>
        <v>#N/A</v>
      </c>
    </row>
    <row r="809" spans="1:9" ht="14.5" customHeight="1" x14ac:dyDescent="0.2">
      <c r="A809" s="2" t="s">
        <v>2011</v>
      </c>
      <c r="B809" s="2" t="s">
        <v>818</v>
      </c>
      <c r="C809" s="6">
        <v>2.7855057431281667</v>
      </c>
      <c r="D809" s="1">
        <v>2.3656000000000001</v>
      </c>
      <c r="E809" s="7">
        <v>1.1775049641224917</v>
      </c>
      <c r="F809" s="34" t="s">
        <v>1477</v>
      </c>
      <c r="G809" s="1">
        <f>IF(ISBLANK(data!C809),#N/A,data!C809)</f>
        <v>8</v>
      </c>
      <c r="H809" s="1" t="e">
        <f>IF(ISBLANK(data!D809),#N/A,data!D809)</f>
        <v>#N/A</v>
      </c>
      <c r="I809" s="1" t="e">
        <f>IF(ISBLANK(data!E809),#N/A,data!E809)</f>
        <v>#N/A</v>
      </c>
    </row>
    <row r="810" spans="1:9" ht="14.5" customHeight="1" x14ac:dyDescent="0.2">
      <c r="A810" s="2" t="s">
        <v>2012</v>
      </c>
      <c r="B810" s="2" t="s">
        <v>819</v>
      </c>
      <c r="C810" s="6">
        <v>2.7980215331551688</v>
      </c>
      <c r="D810" s="1">
        <v>2.2965</v>
      </c>
      <c r="E810" s="7">
        <v>1.2183851657544824</v>
      </c>
      <c r="F810" s="34" t="s">
        <v>1477</v>
      </c>
      <c r="G810" s="1">
        <f>IF(ISBLANK(data!C810),#N/A,data!C810)</f>
        <v>8</v>
      </c>
      <c r="H810" s="1" t="e">
        <f>IF(ISBLANK(data!D810),#N/A,data!D810)</f>
        <v>#N/A</v>
      </c>
      <c r="I810" s="1" t="e">
        <f>IF(ISBLANK(data!E810),#N/A,data!E810)</f>
        <v>#N/A</v>
      </c>
    </row>
    <row r="811" spans="1:9" ht="14.5" customHeight="1" x14ac:dyDescent="0.2">
      <c r="A811" s="2" t="s">
        <v>2013</v>
      </c>
      <c r="B811" s="2" t="s">
        <v>820</v>
      </c>
      <c r="C811" s="6">
        <v>2.7851521897375737</v>
      </c>
      <c r="D811" s="1">
        <v>2.3580100000000002</v>
      </c>
      <c r="E811" s="7">
        <v>1.1811451985943968</v>
      </c>
      <c r="F811" s="34" t="s">
        <v>1477</v>
      </c>
      <c r="G811" s="1">
        <f>IF(ISBLANK(data!C811),#N/A,data!C811)</f>
        <v>8</v>
      </c>
      <c r="H811" s="1" t="e">
        <f>IF(ISBLANK(data!D811),#N/A,data!D811)</f>
        <v>#N/A</v>
      </c>
      <c r="I811" s="1" t="e">
        <f>IF(ISBLANK(data!E811),#N/A,data!E811)</f>
        <v>#N/A</v>
      </c>
    </row>
    <row r="812" spans="1:9" ht="14.5" customHeight="1" x14ac:dyDescent="0.2">
      <c r="A812" s="2" t="s">
        <v>2014</v>
      </c>
      <c r="B812" s="2" t="s">
        <v>821</v>
      </c>
      <c r="C812" s="6">
        <v>2.78798061686232</v>
      </c>
      <c r="D812" s="1">
        <v>2.35154</v>
      </c>
      <c r="E812" s="7">
        <v>1.1855977856478392</v>
      </c>
      <c r="F812" s="34" t="s">
        <v>1477</v>
      </c>
      <c r="G812" s="1">
        <f>IF(ISBLANK(data!C812),#N/A,data!C812)</f>
        <v>8</v>
      </c>
      <c r="H812" s="1" t="e">
        <f>IF(ISBLANK(data!D812),#N/A,data!D812)</f>
        <v>#N/A</v>
      </c>
      <c r="I812" s="1" t="e">
        <f>IF(ISBLANK(data!E812),#N/A,data!E812)</f>
        <v>#N/A</v>
      </c>
    </row>
    <row r="813" spans="1:9" ht="14.5" customHeight="1" x14ac:dyDescent="0.2">
      <c r="A813" s="2" t="s">
        <v>2015</v>
      </c>
      <c r="B813" s="2" t="s">
        <v>822</v>
      </c>
      <c r="C813" s="6">
        <v>2.7847279256688617</v>
      </c>
      <c r="D813" s="1">
        <v>2.3393199999999998</v>
      </c>
      <c r="E813" s="7">
        <v>1.1904005974680085</v>
      </c>
      <c r="F813" s="34" t="s">
        <v>1477</v>
      </c>
      <c r="G813" s="1">
        <f>IF(ISBLANK(data!C813),#N/A,data!C813)</f>
        <v>8</v>
      </c>
      <c r="H813" s="1" t="e">
        <f>IF(ISBLANK(data!D813),#N/A,data!D813)</f>
        <v>#N/A</v>
      </c>
      <c r="I813" s="1" t="e">
        <f>IF(ISBLANK(data!E813),#N/A,data!E813)</f>
        <v>#N/A</v>
      </c>
    </row>
    <row r="814" spans="1:9" ht="14.5" customHeight="1" x14ac:dyDescent="0.2">
      <c r="A814" s="2" t="s">
        <v>2016</v>
      </c>
      <c r="B814" s="2" t="s">
        <v>823</v>
      </c>
      <c r="C814" s="6">
        <v>2.787556352793608</v>
      </c>
      <c r="D814" s="1">
        <v>2.35724</v>
      </c>
      <c r="E814" s="7">
        <v>1.1825509293892891</v>
      </c>
      <c r="F814" s="34" t="s">
        <v>1477</v>
      </c>
      <c r="G814" s="1">
        <f>IF(ISBLANK(data!C814),#N/A,data!C814)</f>
        <v>8</v>
      </c>
      <c r="H814" s="1" t="e">
        <f>IF(ISBLANK(data!D814),#N/A,data!D814)</f>
        <v>#N/A</v>
      </c>
      <c r="I814" s="1" t="e">
        <f>IF(ISBLANK(data!E814),#N/A,data!E814)</f>
        <v>#N/A</v>
      </c>
    </row>
    <row r="815" spans="1:9" ht="14.5" customHeight="1" x14ac:dyDescent="0.2">
      <c r="A815" s="2" t="s">
        <v>2017</v>
      </c>
      <c r="B815" s="2" t="s">
        <v>824</v>
      </c>
      <c r="C815" s="6">
        <v>2.7873442207592518</v>
      </c>
      <c r="D815" s="1">
        <v>2.3734299999999999</v>
      </c>
      <c r="E815" s="7">
        <v>1.1743949561433251</v>
      </c>
      <c r="F815" s="34" t="s">
        <v>1477</v>
      </c>
      <c r="G815" s="1">
        <f>IF(ISBLANK(data!C815),#N/A,data!C815)</f>
        <v>8</v>
      </c>
      <c r="H815" s="1" t="e">
        <f>IF(ISBLANK(data!D815),#N/A,data!D815)</f>
        <v>#N/A</v>
      </c>
      <c r="I815" s="1" t="e">
        <f>IF(ISBLANK(data!E815),#N/A,data!E815)</f>
        <v>#N/A</v>
      </c>
    </row>
    <row r="816" spans="1:9" ht="14.5" customHeight="1" x14ac:dyDescent="0.2">
      <c r="A816" s="2" t="s">
        <v>2018</v>
      </c>
      <c r="B816" s="2" t="s">
        <v>825</v>
      </c>
      <c r="C816" s="6">
        <v>2.7850107683813365</v>
      </c>
      <c r="D816" s="1">
        <v>2.3624000000000001</v>
      </c>
      <c r="E816" s="7">
        <v>1.1788904370053066</v>
      </c>
      <c r="F816" s="34" t="s">
        <v>1477</v>
      </c>
      <c r="G816" s="1">
        <f>IF(ISBLANK(data!C816),#N/A,data!C816)</f>
        <v>8</v>
      </c>
      <c r="H816" s="1" t="e">
        <f>IF(ISBLANK(data!D816),#N/A,data!D816)</f>
        <v>#N/A</v>
      </c>
      <c r="I816" s="1" t="e">
        <f>IF(ISBLANK(data!E816),#N/A,data!E816)</f>
        <v>#N/A</v>
      </c>
    </row>
    <row r="817" spans="1:9" ht="14.5" customHeight="1" x14ac:dyDescent="0.2">
      <c r="A817" s="2" t="s">
        <v>2019</v>
      </c>
      <c r="B817" s="2" t="s">
        <v>826</v>
      </c>
      <c r="C817" s="6">
        <v>2.7868492460124212</v>
      </c>
      <c r="D817" s="1">
        <v>2.34755</v>
      </c>
      <c r="E817" s="7">
        <v>1.1871309433291819</v>
      </c>
      <c r="F817" s="34" t="s">
        <v>1477</v>
      </c>
      <c r="G817" s="1">
        <f>IF(ISBLANK(data!C817),#N/A,data!C817)</f>
        <v>8</v>
      </c>
      <c r="H817" s="1" t="e">
        <f>IF(ISBLANK(data!D817),#N/A,data!D817)</f>
        <v>#N/A</v>
      </c>
      <c r="I817" s="1" t="e">
        <f>IF(ISBLANK(data!E817),#N/A,data!E817)</f>
        <v>#N/A</v>
      </c>
    </row>
    <row r="818" spans="1:9" ht="14.5" customHeight="1" x14ac:dyDescent="0.2">
      <c r="A818" s="2" t="s">
        <v>2020</v>
      </c>
      <c r="B818" s="2" t="s">
        <v>827</v>
      </c>
      <c r="C818" s="6">
        <v>2.7882634595747944</v>
      </c>
      <c r="D818" s="1">
        <v>2.3563200000000002</v>
      </c>
      <c r="E818" s="7">
        <v>1.1833127332343629</v>
      </c>
      <c r="F818" s="34" t="s">
        <v>1477</v>
      </c>
      <c r="G818" s="1">
        <f>IF(ISBLANK(data!C818),#N/A,data!C818)</f>
        <v>8</v>
      </c>
      <c r="H818" s="1" t="e">
        <f>IF(ISBLANK(data!D818),#N/A,data!D818)</f>
        <v>#N/A</v>
      </c>
      <c r="I818" s="1" t="e">
        <f>IF(ISBLANK(data!E818),#N/A,data!E818)</f>
        <v>#N/A</v>
      </c>
    </row>
    <row r="819" spans="1:9" ht="14.5" customHeight="1" x14ac:dyDescent="0.2">
      <c r="A819" s="2" t="s">
        <v>2021</v>
      </c>
      <c r="B819" s="2" t="s">
        <v>828</v>
      </c>
      <c r="C819" s="6">
        <v>2.7859300071968791</v>
      </c>
      <c r="D819" s="1">
        <v>2.3549099999999998</v>
      </c>
      <c r="E819" s="7">
        <v>1.1830303524112935</v>
      </c>
      <c r="F819" s="34" t="s">
        <v>1477</v>
      </c>
      <c r="G819" s="1">
        <f>IF(ISBLANK(data!C819),#N/A,data!C819)</f>
        <v>8</v>
      </c>
      <c r="H819" s="1" t="e">
        <f>IF(ISBLANK(data!D819),#N/A,data!D819)</f>
        <v>#N/A</v>
      </c>
      <c r="I819" s="1" t="e">
        <f>IF(ISBLANK(data!E819),#N/A,data!E819)</f>
        <v>#N/A</v>
      </c>
    </row>
    <row r="820" spans="1:9" ht="14.5" customHeight="1" x14ac:dyDescent="0.2">
      <c r="A820" s="2" t="s">
        <v>2022</v>
      </c>
      <c r="B820" s="2" t="s">
        <v>829</v>
      </c>
      <c r="C820" s="6">
        <v>2.6969052634454926</v>
      </c>
      <c r="D820" s="1">
        <v>3.0278999999999998</v>
      </c>
      <c r="E820" s="7">
        <v>0.89068505018180677</v>
      </c>
      <c r="F820" s="34" t="s">
        <v>1478</v>
      </c>
      <c r="G820" s="1" t="e">
        <f>IF(ISBLANK(data!C820),#N/A,data!C820)</f>
        <v>#N/A</v>
      </c>
      <c r="H820" s="1" t="e">
        <f>IF(ISBLANK(data!D820),#N/A,data!D820)</f>
        <v>#N/A</v>
      </c>
      <c r="I820" s="1" t="e">
        <f>IF(ISBLANK(data!E820),#N/A,data!E820)</f>
        <v>#N/A</v>
      </c>
    </row>
    <row r="821" spans="1:9" ht="14.5" customHeight="1" x14ac:dyDescent="0.2">
      <c r="A821" s="2" t="s">
        <v>2023</v>
      </c>
      <c r="B821" s="2" t="s">
        <v>830</v>
      </c>
      <c r="C821" s="6">
        <v>2.7797074675224369</v>
      </c>
      <c r="D821" s="1">
        <v>2.3035999999999999</v>
      </c>
      <c r="E821" s="7">
        <v>1.2066797480128655</v>
      </c>
      <c r="F821" s="34" t="s">
        <v>1477</v>
      </c>
      <c r="G821" s="1">
        <f>IF(ISBLANK(data!C821),#N/A,data!C821)</f>
        <v>8</v>
      </c>
      <c r="H821" s="1" t="e">
        <f>IF(ISBLANK(data!D821),#N/A,data!D821)</f>
        <v>#N/A</v>
      </c>
      <c r="I821" s="1" t="e">
        <f>IF(ISBLANK(data!E821),#N/A,data!E821)</f>
        <v>#N/A</v>
      </c>
    </row>
    <row r="822" spans="1:9" ht="14.5" customHeight="1" x14ac:dyDescent="0.2">
      <c r="A822" s="2" t="s">
        <v>2024</v>
      </c>
      <c r="B822" s="2" t="s">
        <v>831</v>
      </c>
      <c r="C822" s="6">
        <v>2.7816873665097597</v>
      </c>
      <c r="D822" s="1">
        <v>2.3014000000000001</v>
      </c>
      <c r="E822" s="7">
        <v>1.2086935632700788</v>
      </c>
      <c r="F822" s="34" t="s">
        <v>1477</v>
      </c>
      <c r="G822" s="1">
        <f>IF(ISBLANK(data!C822),#N/A,data!C822)</f>
        <v>8</v>
      </c>
      <c r="H822" s="1" t="e">
        <f>IF(ISBLANK(data!D822),#N/A,data!D822)</f>
        <v>#N/A</v>
      </c>
      <c r="I822" s="1" t="e">
        <f>IF(ISBLANK(data!E822),#N/A,data!E822)</f>
        <v>#N/A</v>
      </c>
    </row>
    <row r="823" spans="1:9" ht="14.5" customHeight="1" x14ac:dyDescent="0.2">
      <c r="A823" s="2" t="s">
        <v>2025</v>
      </c>
      <c r="B823" s="2" t="s">
        <v>832</v>
      </c>
      <c r="C823" s="6">
        <v>2.7781589036716388</v>
      </c>
      <c r="D823" s="1">
        <v>2.2930000000000001</v>
      </c>
      <c r="E823" s="7">
        <v>1.21158260081624</v>
      </c>
      <c r="F823" s="34" t="s">
        <v>1477</v>
      </c>
      <c r="G823" s="1">
        <f>IF(ISBLANK(data!C823),#N/A,data!C823)</f>
        <v>8</v>
      </c>
      <c r="H823" s="1" t="e">
        <f>IF(ISBLANK(data!D823),#N/A,data!D823)</f>
        <v>#N/A</v>
      </c>
      <c r="I823" s="1" t="e">
        <f>IF(ISBLANK(data!E823),#N/A,data!E823)</f>
        <v>#N/A</v>
      </c>
    </row>
    <row r="824" spans="1:9" ht="14.5" customHeight="1" x14ac:dyDescent="0.2">
      <c r="A824" s="2" t="s">
        <v>2026</v>
      </c>
      <c r="B824" s="2" t="s">
        <v>833</v>
      </c>
      <c r="C824" s="6">
        <v>2.7768012586517603</v>
      </c>
      <c r="D824" s="1">
        <v>2.3005</v>
      </c>
      <c r="E824" s="7">
        <v>1.2070424945236951</v>
      </c>
      <c r="F824" s="34" t="s">
        <v>1477</v>
      </c>
      <c r="G824" s="1">
        <f>IF(ISBLANK(data!C824),#N/A,data!C824)</f>
        <v>8</v>
      </c>
      <c r="H824" s="1" t="e">
        <f>IF(ISBLANK(data!D824),#N/A,data!D824)</f>
        <v>#N/A</v>
      </c>
      <c r="I824" s="1" t="e">
        <f>IF(ISBLANK(data!E824),#N/A,data!E824)</f>
        <v>#N/A</v>
      </c>
    </row>
    <row r="825" spans="1:9" ht="14.5" customHeight="1" x14ac:dyDescent="0.2">
      <c r="A825" s="2" t="s">
        <v>2027</v>
      </c>
      <c r="B825" s="2" t="s">
        <v>834</v>
      </c>
      <c r="C825" s="6">
        <v>2.8297112306608248</v>
      </c>
      <c r="D825" s="1">
        <v>2.4506999999999999</v>
      </c>
      <c r="E825" s="7">
        <v>1.1546542745586261</v>
      </c>
      <c r="F825" s="34" t="s">
        <v>1477</v>
      </c>
      <c r="G825" s="1">
        <f>IF(ISBLANK(data!C825),#N/A,data!C825)</f>
        <v>8</v>
      </c>
      <c r="H825" s="1" t="e">
        <f>IF(ISBLANK(data!D825),#N/A,data!D825)</f>
        <v>#N/A</v>
      </c>
      <c r="I825" s="1" t="e">
        <f>IF(ISBLANK(data!E825),#N/A,data!E825)</f>
        <v>#N/A</v>
      </c>
    </row>
    <row r="826" spans="1:9" ht="14.5" customHeight="1" x14ac:dyDescent="0.2">
      <c r="A826" s="2" t="s">
        <v>2028</v>
      </c>
      <c r="B826" s="2" t="s">
        <v>835</v>
      </c>
      <c r="C826" s="6">
        <v>3.1712749186722999</v>
      </c>
      <c r="D826" s="1">
        <v>3.302</v>
      </c>
      <c r="E826" s="7">
        <v>0.96041033272934584</v>
      </c>
      <c r="F826" s="34" t="s">
        <v>1478</v>
      </c>
      <c r="G826" s="1" t="e">
        <f>IF(ISBLANK(data!C826),#N/A,data!C826)</f>
        <v>#N/A</v>
      </c>
      <c r="H826" s="1" t="e">
        <f>IF(ISBLANK(data!D826),#N/A,data!D826)</f>
        <v>#N/A</v>
      </c>
      <c r="I826" s="1">
        <f>IF(ISBLANK(data!E826),#N/A,data!E826)</f>
        <v>6.5600000000000005</v>
      </c>
    </row>
    <row r="827" spans="1:9" ht="14.5" customHeight="1" x14ac:dyDescent="0.2">
      <c r="A827" s="2" t="s">
        <v>2029</v>
      </c>
      <c r="B827" s="2" t="s">
        <v>836</v>
      </c>
      <c r="C827" s="6">
        <v>2.753685937974772</v>
      </c>
      <c r="D827" s="1">
        <v>2.3862999999999999</v>
      </c>
      <c r="E827" s="7">
        <v>1.1539563080814534</v>
      </c>
      <c r="F827" s="34" t="s">
        <v>1477</v>
      </c>
      <c r="G827" s="1">
        <f>IF(ISBLANK(data!C827),#N/A,data!C827)</f>
        <v>8</v>
      </c>
      <c r="H827" s="1" t="e">
        <f>IF(ISBLANK(data!D827),#N/A,data!D827)</f>
        <v>#N/A</v>
      </c>
      <c r="I827" s="1" t="e">
        <f>IF(ISBLANK(data!E827),#N/A,data!E827)</f>
        <v>#N/A</v>
      </c>
    </row>
    <row r="828" spans="1:9" ht="14.5" customHeight="1" x14ac:dyDescent="0.2">
      <c r="A828" s="2" t="s">
        <v>2030</v>
      </c>
      <c r="B828" s="2" t="s">
        <v>837</v>
      </c>
      <c r="C828" s="6">
        <v>2.8011328029923894</v>
      </c>
      <c r="D828" s="1">
        <v>2.4015</v>
      </c>
      <c r="E828" s="7">
        <v>1.1664096618748239</v>
      </c>
      <c r="F828" s="34" t="s">
        <v>1477</v>
      </c>
      <c r="G828" s="1">
        <f>IF(ISBLANK(data!C828),#N/A,data!C828)</f>
        <v>8</v>
      </c>
      <c r="H828" s="1" t="e">
        <f>IF(ISBLANK(data!D828),#N/A,data!D828)</f>
        <v>#N/A</v>
      </c>
      <c r="I828" s="1" t="e">
        <f>IF(ISBLANK(data!E828),#N/A,data!E828)</f>
        <v>#N/A</v>
      </c>
    </row>
    <row r="829" spans="1:9" ht="14.5" customHeight="1" x14ac:dyDescent="0.2">
      <c r="A829" s="2" t="s">
        <v>2031</v>
      </c>
      <c r="B829" s="2" t="s">
        <v>838</v>
      </c>
      <c r="C829" s="6">
        <v>3.053287081163512</v>
      </c>
      <c r="D829" s="1">
        <v>3.2290000000000001</v>
      </c>
      <c r="E829" s="7">
        <v>0.9455828681212487</v>
      </c>
      <c r="F829" s="34" t="s">
        <v>1478</v>
      </c>
      <c r="G829" s="1">
        <f>IF(ISBLANK(data!C829),#N/A,data!C829)</f>
        <v>6.83</v>
      </c>
      <c r="H829" s="1" t="e">
        <f>IF(ISBLANK(data!D829),#N/A,data!D829)</f>
        <v>#N/A</v>
      </c>
      <c r="I829" s="1" t="e">
        <f>IF(ISBLANK(data!E829),#N/A,data!E829)</f>
        <v>#N/A</v>
      </c>
    </row>
    <row r="830" spans="1:9" ht="14.5" customHeight="1" x14ac:dyDescent="0.2">
      <c r="A830" s="2" t="s">
        <v>2032</v>
      </c>
      <c r="B830" s="2" t="s">
        <v>839</v>
      </c>
      <c r="C830" s="6">
        <v>3.1703132534498861</v>
      </c>
      <c r="D830" s="1">
        <v>3.36</v>
      </c>
      <c r="E830" s="7">
        <v>0.94354561114579949</v>
      </c>
      <c r="F830" s="34" t="s">
        <v>1478</v>
      </c>
      <c r="G830" s="1" t="e">
        <f>IF(ISBLANK(data!C830),#N/A,data!C830)</f>
        <v>#N/A</v>
      </c>
      <c r="H830" s="1" t="e">
        <f>IF(ISBLANK(data!D830),#N/A,data!D830)</f>
        <v>#N/A</v>
      </c>
      <c r="I830" s="1">
        <f>IF(ISBLANK(data!E830),#N/A,data!E830)</f>
        <v>6.64</v>
      </c>
    </row>
    <row r="831" spans="1:9" ht="14.5" customHeight="1" x14ac:dyDescent="0.2">
      <c r="A831" s="2" t="s">
        <v>2033</v>
      </c>
      <c r="B831" s="2" t="s">
        <v>840</v>
      </c>
      <c r="C831" s="6">
        <v>2.662964137948538</v>
      </c>
      <c r="D831" s="1">
        <v>2.8561000000000001</v>
      </c>
      <c r="E831" s="7">
        <v>0.93237776616663914</v>
      </c>
      <c r="F831" s="34" t="s">
        <v>1478</v>
      </c>
      <c r="G831" s="1" t="e">
        <f>IF(ISBLANK(data!C831),#N/A,data!C831)</f>
        <v>#N/A</v>
      </c>
      <c r="H831" s="1" t="e">
        <f>IF(ISBLANK(data!D831),#N/A,data!D831)</f>
        <v>#N/A</v>
      </c>
      <c r="I831" s="1">
        <f>IF(ISBLANK(data!E831),#N/A,data!E831)</f>
        <v>7.5</v>
      </c>
    </row>
    <row r="832" spans="1:9" ht="14.5" customHeight="1" x14ac:dyDescent="0.2">
      <c r="A832" s="2" t="s">
        <v>2034</v>
      </c>
      <c r="B832" s="2" t="s">
        <v>841</v>
      </c>
      <c r="C832" s="6">
        <v>2.7993650360394229</v>
      </c>
      <c r="D832" s="1">
        <v>2.9155899999999999</v>
      </c>
      <c r="E832" s="7">
        <v>0.96013672568482644</v>
      </c>
      <c r="F832" s="34" t="s">
        <v>1478</v>
      </c>
      <c r="G832" s="1" t="e">
        <f>IF(ISBLANK(data!C832),#N/A,data!C832)</f>
        <v>#N/A</v>
      </c>
      <c r="H832" s="1" t="e">
        <f>IF(ISBLANK(data!D832),#N/A,data!D832)</f>
        <v>#N/A</v>
      </c>
      <c r="I832" s="1" t="e">
        <f>IF(ISBLANK(data!E832),#N/A,data!E832)</f>
        <v>#N/A</v>
      </c>
    </row>
    <row r="833" spans="1:9" ht="14.5" customHeight="1" x14ac:dyDescent="0.2">
      <c r="A833" s="2" t="s">
        <v>842</v>
      </c>
      <c r="B833" s="2" t="s">
        <v>843</v>
      </c>
      <c r="C833" s="6">
        <v>3.0101535675111326</v>
      </c>
      <c r="D833" s="1">
        <v>2.5036300625292065</v>
      </c>
      <c r="E833" s="7">
        <v>1.2023156346310317</v>
      </c>
      <c r="F833" s="34" t="s">
        <v>1478</v>
      </c>
      <c r="G833" s="1" t="e">
        <f>IF(ISBLANK(data!C833),#N/A,data!C833)</f>
        <v>#N/A</v>
      </c>
      <c r="H833" s="1" t="e">
        <f>IF(ISBLANK(data!D833),#N/A,data!D833)</f>
        <v>#N/A</v>
      </c>
      <c r="I833" s="1">
        <f>IF(ISBLANK(data!E833),#N/A,data!E833)</f>
        <v>7.45</v>
      </c>
    </row>
    <row r="834" spans="1:9" ht="14.5" customHeight="1" x14ac:dyDescent="0.2">
      <c r="A834" s="2" t="s">
        <v>2035</v>
      </c>
      <c r="B834" s="30" t="s">
        <v>844</v>
      </c>
      <c r="C834" s="6">
        <v>2.8772174926480623</v>
      </c>
      <c r="D834" s="1">
        <v>2.3978550547638218</v>
      </c>
      <c r="E834" s="7">
        <v>1.1999130168155454</v>
      </c>
      <c r="F834" s="34" t="s">
        <v>1478</v>
      </c>
      <c r="G834" s="1" t="e">
        <f>IF(ISBLANK(data!C834),#N/A,data!C834)</f>
        <v>#N/A</v>
      </c>
      <c r="H834" s="1" t="e">
        <f>IF(ISBLANK(data!D834),#N/A,data!D834)</f>
        <v>#N/A</v>
      </c>
      <c r="I834" s="1" t="e">
        <f>IF(ISBLANK(data!E834),#N/A,data!E834)</f>
        <v>#N/A</v>
      </c>
    </row>
    <row r="835" spans="1:9" ht="14.5" customHeight="1" x14ac:dyDescent="0.2">
      <c r="A835" s="2" t="s">
        <v>2036</v>
      </c>
      <c r="B835" s="30" t="s">
        <v>845</v>
      </c>
      <c r="C835" s="6">
        <v>3.1664241661533596</v>
      </c>
      <c r="D835" s="1">
        <v>2.6190787511979612</v>
      </c>
      <c r="E835" s="7">
        <v>1.2089839470100101</v>
      </c>
      <c r="F835" s="34" t="s">
        <v>1478</v>
      </c>
      <c r="G835" s="1">
        <f>IF(ISBLANK(data!C835),#N/A,data!C835)</f>
        <v>5.0499999999999989</v>
      </c>
      <c r="H835" s="1" t="e">
        <f>IF(ISBLANK(data!D835),#N/A,data!D835)</f>
        <v>#N/A</v>
      </c>
      <c r="I835" s="1" t="e">
        <f>IF(ISBLANK(data!E835),#N/A,data!E835)</f>
        <v>#N/A</v>
      </c>
    </row>
    <row r="836" spans="1:9" ht="14.5" customHeight="1" x14ac:dyDescent="0.2">
      <c r="A836" s="2" t="s">
        <v>2037</v>
      </c>
      <c r="B836" s="2" t="s">
        <v>846</v>
      </c>
      <c r="C836" s="6">
        <v>3.1273211611537439</v>
      </c>
      <c r="D836" s="1">
        <v>2.6246914350539865</v>
      </c>
      <c r="E836" s="7">
        <v>1.1915005015015867</v>
      </c>
      <c r="F836" s="34" t="s">
        <v>1478</v>
      </c>
      <c r="G836" s="1">
        <f>IF(ISBLANK(data!C836),#N/A,data!C836)</f>
        <v>5.3574999999999999</v>
      </c>
      <c r="H836" s="1" t="e">
        <f>IF(ISBLANK(data!D836),#N/A,data!D836)</f>
        <v>#N/A</v>
      </c>
      <c r="I836" s="1" t="e">
        <f>IF(ISBLANK(data!E836),#N/A,data!E836)</f>
        <v>#N/A</v>
      </c>
    </row>
    <row r="837" spans="1:9" ht="14.5" customHeight="1" x14ac:dyDescent="0.2">
      <c r="A837" s="2" t="s">
        <v>2038</v>
      </c>
      <c r="B837" s="30" t="s">
        <v>847</v>
      </c>
      <c r="C837" s="6">
        <v>3.4313063663858405</v>
      </c>
      <c r="D837" s="1">
        <v>2.8398046051430859</v>
      </c>
      <c r="E837" s="7">
        <v>1.2082895985771356</v>
      </c>
      <c r="F837" s="34" t="s">
        <v>1478</v>
      </c>
      <c r="G837" s="1">
        <f>IF(ISBLANK(data!C837),#N/A,data!C837)</f>
        <v>6.72</v>
      </c>
      <c r="H837" s="1" t="e">
        <f>IF(ISBLANK(data!D837),#N/A,data!D837)</f>
        <v>#N/A</v>
      </c>
      <c r="I837" s="1" t="e">
        <f>IF(ISBLANK(data!E837),#N/A,data!E837)</f>
        <v>#N/A</v>
      </c>
    </row>
    <row r="838" spans="1:9" ht="14.5" customHeight="1" x14ac:dyDescent="0.2">
      <c r="A838" s="2" t="s">
        <v>2039</v>
      </c>
      <c r="B838" s="2" t="s">
        <v>848</v>
      </c>
      <c r="C838" s="6">
        <v>3.2900264315047685</v>
      </c>
      <c r="D838" s="1">
        <v>2.8122285003269005</v>
      </c>
      <c r="E838" s="7">
        <v>1.1699001098674333</v>
      </c>
      <c r="F838" s="34" t="s">
        <v>1478</v>
      </c>
      <c r="G838" s="1">
        <f>IF(ISBLANK(data!C838),#N/A,data!C838)</f>
        <v>6.5350000000000001</v>
      </c>
      <c r="H838" s="1" t="e">
        <f>IF(ISBLANK(data!D838),#N/A,data!D838)</f>
        <v>#N/A</v>
      </c>
      <c r="I838" s="1" t="e">
        <f>IF(ISBLANK(data!E838),#N/A,data!E838)</f>
        <v>#N/A</v>
      </c>
    </row>
    <row r="839" spans="1:9" ht="14.5" customHeight="1" x14ac:dyDescent="0.2">
      <c r="A839" s="2" t="s">
        <v>2040</v>
      </c>
      <c r="B839" s="2" t="s">
        <v>849</v>
      </c>
      <c r="C839" s="6">
        <v>3.3937589963048351</v>
      </c>
      <c r="D839" s="1">
        <v>2.8118971950154932</v>
      </c>
      <c r="E839" s="7">
        <v>1.2069285471463105</v>
      </c>
      <c r="F839" s="34" t="s">
        <v>1478</v>
      </c>
      <c r="G839" s="1">
        <f>IF(ISBLANK(data!C839),#N/A,data!C839)</f>
        <v>6.3449999999999998</v>
      </c>
      <c r="H839" s="1" t="e">
        <f>IF(ISBLANK(data!D839),#N/A,data!D839)</f>
        <v>#N/A</v>
      </c>
      <c r="I839" s="1" t="e">
        <f>IF(ISBLANK(data!E839),#N/A,data!E839)</f>
        <v>#N/A</v>
      </c>
    </row>
    <row r="840" spans="1:9" ht="14.5" customHeight="1" x14ac:dyDescent="0.2">
      <c r="A840" s="2" t="s">
        <v>2041</v>
      </c>
      <c r="B840" s="30" t="s">
        <v>850</v>
      </c>
      <c r="C840" s="6">
        <v>3.3922740720643429</v>
      </c>
      <c r="D840" s="1">
        <v>2.8129361411090681</v>
      </c>
      <c r="E840" s="7">
        <v>1.2059548819785355</v>
      </c>
      <c r="F840" s="34" t="s">
        <v>1478</v>
      </c>
      <c r="G840" s="1">
        <f>IF(ISBLANK(data!C840),#N/A,data!C840)</f>
        <v>6.6850000000000005</v>
      </c>
      <c r="H840" s="1" t="e">
        <f>IF(ISBLANK(data!D840),#N/A,data!D840)</f>
        <v>#N/A</v>
      </c>
      <c r="I840" s="1" t="e">
        <f>IF(ISBLANK(data!E840),#N/A,data!E840)</f>
        <v>#N/A</v>
      </c>
    </row>
    <row r="841" spans="1:9" ht="14.5" customHeight="1" x14ac:dyDescent="0.2">
      <c r="A841" s="2" t="s">
        <v>2042</v>
      </c>
      <c r="B841" s="2" t="s">
        <v>851</v>
      </c>
      <c r="C841" s="6">
        <v>3.3895163556177157</v>
      </c>
      <c r="D841" s="1">
        <v>2.81752985812241</v>
      </c>
      <c r="E841" s="7">
        <v>1.2030099151731706</v>
      </c>
      <c r="F841" s="34" t="s">
        <v>1478</v>
      </c>
      <c r="G841" s="1">
        <f>IF(ISBLANK(data!C841),#N/A,data!C841)</f>
        <v>7</v>
      </c>
      <c r="H841" s="1" t="e">
        <f>IF(ISBLANK(data!D841),#N/A,data!D841)</f>
        <v>#N/A</v>
      </c>
      <c r="I841" s="1" t="e">
        <f>IF(ISBLANK(data!E841),#N/A,data!E841)</f>
        <v>#N/A</v>
      </c>
    </row>
    <row r="842" spans="1:9" ht="14.5" customHeight="1" x14ac:dyDescent="0.2">
      <c r="A842" s="2" t="s">
        <v>2043</v>
      </c>
      <c r="B842" s="2" t="s">
        <v>852</v>
      </c>
      <c r="C842" s="6">
        <v>3.2987238449133631</v>
      </c>
      <c r="D842" s="1">
        <v>2.8015674862922109</v>
      </c>
      <c r="E842" s="7">
        <v>1.1774564992825225</v>
      </c>
      <c r="F842" s="34" t="s">
        <v>1369</v>
      </c>
      <c r="G842" s="1">
        <f>IF(ISBLANK(data!C842),#N/A,data!C842)</f>
        <v>7</v>
      </c>
      <c r="H842" s="1" t="e">
        <f>IF(ISBLANK(data!D842),#N/A,data!D842)</f>
        <v>#N/A</v>
      </c>
      <c r="I842" s="1" t="e">
        <f>IF(ISBLANK(data!E842),#N/A,data!E842)</f>
        <v>#N/A</v>
      </c>
    </row>
    <row r="843" spans="1:9" ht="14.5" customHeight="1" x14ac:dyDescent="0.2">
      <c r="A843" s="2" t="s">
        <v>2044</v>
      </c>
      <c r="B843" s="2" t="s">
        <v>853</v>
      </c>
      <c r="C843" s="6">
        <v>2.9896474708567231</v>
      </c>
      <c r="D843" s="1">
        <v>2.5106132044582257</v>
      </c>
      <c r="E843" s="7">
        <v>1.1908036911252802</v>
      </c>
      <c r="F843" s="34" t="s">
        <v>1478</v>
      </c>
      <c r="G843" s="1">
        <f>IF(ISBLANK(data!C843),#N/A,data!C843)</f>
        <v>7</v>
      </c>
      <c r="H843" s="1" t="e">
        <f>IF(ISBLANK(data!D843),#N/A,data!D843)</f>
        <v>#N/A</v>
      </c>
      <c r="I843" s="1" t="e">
        <f>IF(ISBLANK(data!E843),#N/A,data!E843)</f>
        <v>#N/A</v>
      </c>
    </row>
    <row r="844" spans="1:9" ht="14.5" customHeight="1" x14ac:dyDescent="0.2">
      <c r="A844" s="2" t="s">
        <v>2045</v>
      </c>
      <c r="B844" s="30" t="s">
        <v>854</v>
      </c>
      <c r="C844" s="6">
        <v>3.3716972647318149</v>
      </c>
      <c r="D844" s="1">
        <v>2.8021279346389592</v>
      </c>
      <c r="E844" s="7">
        <v>1.2032631426467122</v>
      </c>
      <c r="F844" s="34" t="s">
        <v>1478</v>
      </c>
      <c r="G844" s="1">
        <f>IF(ISBLANK(data!C844),#N/A,data!C844)</f>
        <v>5.7450000000000001</v>
      </c>
      <c r="H844" s="1" t="e">
        <f>IF(ISBLANK(data!D844),#N/A,data!D844)</f>
        <v>#N/A</v>
      </c>
      <c r="I844" s="1" t="e">
        <f>IF(ISBLANK(data!E844),#N/A,data!E844)</f>
        <v>#N/A</v>
      </c>
    </row>
    <row r="845" spans="1:9" ht="14.5" customHeight="1" x14ac:dyDescent="0.2">
      <c r="A845" s="2" t="s">
        <v>2046</v>
      </c>
      <c r="B845" s="2" t="s">
        <v>855</v>
      </c>
      <c r="C845" s="6">
        <v>3.2691667814597656</v>
      </c>
      <c r="D845" s="1">
        <v>2.7855025836064558</v>
      </c>
      <c r="E845" s="7">
        <v>1.1736362409784946</v>
      </c>
      <c r="F845" s="34" t="s">
        <v>1478</v>
      </c>
      <c r="G845" s="1">
        <f>IF(ISBLANK(data!C845),#N/A,data!C845)</f>
        <v>5.7149999999999999</v>
      </c>
      <c r="H845" s="1" t="e">
        <f>IF(ISBLANK(data!D845),#N/A,data!D845)</f>
        <v>#N/A</v>
      </c>
      <c r="I845" s="1" t="e">
        <f>IF(ISBLANK(data!E845),#N/A,data!E845)</f>
        <v>#N/A</v>
      </c>
    </row>
    <row r="846" spans="1:9" ht="14.5" customHeight="1" x14ac:dyDescent="0.2">
      <c r="A846" s="2" t="s">
        <v>2047</v>
      </c>
      <c r="B846" s="2" t="s">
        <v>856</v>
      </c>
      <c r="C846" s="6">
        <v>3.0752073913802955</v>
      </c>
      <c r="D846" s="1">
        <v>2.5966711272413763</v>
      </c>
      <c r="E846" s="7">
        <v>1.1842883602465675</v>
      </c>
      <c r="F846" s="34" t="s">
        <v>1477</v>
      </c>
      <c r="G846" s="1" t="e">
        <f>IF(ISBLANK(data!C846),#N/A,data!C846)</f>
        <v>#N/A</v>
      </c>
      <c r="H846" s="1" t="e">
        <f>IF(ISBLANK(data!D846),#N/A,data!D846)</f>
        <v>#N/A</v>
      </c>
      <c r="I846" s="1" t="e">
        <f>IF(ISBLANK(data!E846),#N/A,data!E846)</f>
        <v>#N/A</v>
      </c>
    </row>
    <row r="847" spans="1:9" ht="14.5" customHeight="1" x14ac:dyDescent="0.2">
      <c r="A847" s="2" t="s">
        <v>2048</v>
      </c>
      <c r="B847" s="30" t="s">
        <v>857</v>
      </c>
      <c r="C847" s="6">
        <v>3.0964205948158914</v>
      </c>
      <c r="D847" s="1">
        <v>2.6064275591575528</v>
      </c>
      <c r="E847" s="7">
        <v>1.187994112453566</v>
      </c>
      <c r="F847" s="34" t="s">
        <v>1477</v>
      </c>
      <c r="G847" s="1" t="e">
        <f>IF(ISBLANK(data!C847),#N/A,data!C847)</f>
        <v>#N/A</v>
      </c>
      <c r="H847" s="1" t="e">
        <f>IF(ISBLANK(data!D847),#N/A,data!D847)</f>
        <v>#N/A</v>
      </c>
      <c r="I847" s="1" t="e">
        <f>IF(ISBLANK(data!E847),#N/A,data!E847)</f>
        <v>#N/A</v>
      </c>
    </row>
    <row r="848" spans="1:9" ht="14.5" customHeight="1" x14ac:dyDescent="0.2">
      <c r="A848" s="2" t="s">
        <v>2049</v>
      </c>
      <c r="B848" s="30" t="s">
        <v>858</v>
      </c>
      <c r="C848" s="6">
        <v>3.0426804794457141</v>
      </c>
      <c r="D848" s="1">
        <v>2.5799339187709829</v>
      </c>
      <c r="E848" s="7">
        <v>1.1793637260659653</v>
      </c>
      <c r="F848" s="34" t="s">
        <v>1477</v>
      </c>
      <c r="G848" s="1" t="e">
        <f>IF(ISBLANK(data!C848),#N/A,data!C848)</f>
        <v>#N/A</v>
      </c>
      <c r="H848" s="1" t="e">
        <f>IF(ISBLANK(data!D848),#N/A,data!D848)</f>
        <v>#N/A</v>
      </c>
      <c r="I848" s="1" t="e">
        <f>IF(ISBLANK(data!E848),#N/A,data!E848)</f>
        <v>#N/A</v>
      </c>
    </row>
    <row r="849" spans="1:9" ht="14.5" customHeight="1" x14ac:dyDescent="0.2">
      <c r="A849" s="2" t="s">
        <v>2050</v>
      </c>
      <c r="B849" s="2" t="s">
        <v>859</v>
      </c>
      <c r="C849" s="6">
        <v>3.0087393539487599</v>
      </c>
      <c r="D849" s="1">
        <v>2.5543258565893661</v>
      </c>
      <c r="E849" s="7">
        <v>1.1778995801131436</v>
      </c>
      <c r="F849" s="34" t="s">
        <v>1477</v>
      </c>
      <c r="G849" s="1" t="e">
        <f>IF(ISBLANK(data!C849),#N/A,data!C849)</f>
        <v>#N/A</v>
      </c>
      <c r="H849" s="1" t="e">
        <f>IF(ISBLANK(data!D849),#N/A,data!D849)</f>
        <v>#N/A</v>
      </c>
      <c r="I849" s="1" t="e">
        <f>IF(ISBLANK(data!E849),#N/A,data!E849)</f>
        <v>#N/A</v>
      </c>
    </row>
    <row r="850" spans="1:9" ht="14.5" customHeight="1" x14ac:dyDescent="0.2">
      <c r="A850" s="2" t="s">
        <v>2051</v>
      </c>
      <c r="B850" s="30" t="s">
        <v>860</v>
      </c>
      <c r="C850" s="6">
        <v>3.2905921169297176</v>
      </c>
      <c r="D850" s="1">
        <v>2.7278611989036223</v>
      </c>
      <c r="E850" s="7">
        <v>1.2062901581107819</v>
      </c>
      <c r="F850" s="34" t="s">
        <v>1369</v>
      </c>
      <c r="G850" s="1">
        <f>IF(ISBLANK(data!C850),#N/A,data!C850)</f>
        <v>7</v>
      </c>
      <c r="H850" s="1" t="e">
        <f>IF(ISBLANK(data!D850),#N/A,data!D850)</f>
        <v>#N/A</v>
      </c>
      <c r="I850" s="1" t="e">
        <f>IF(ISBLANK(data!E850),#N/A,data!E850)</f>
        <v>#N/A</v>
      </c>
    </row>
    <row r="851" spans="1:9" ht="14.5" customHeight="1" x14ac:dyDescent="0.2">
      <c r="A851" s="2" t="s">
        <v>2052</v>
      </c>
      <c r="B851" s="3" t="s">
        <v>861</v>
      </c>
      <c r="C851" s="6">
        <v>3.5355339059327378</v>
      </c>
      <c r="D851" s="1">
        <v>2.973908034371608</v>
      </c>
      <c r="E851" s="7">
        <v>1.188851122855856</v>
      </c>
      <c r="F851" s="34" t="s">
        <v>1369</v>
      </c>
      <c r="G851" s="1">
        <f>IF(ISBLANK(data!C851),#N/A,data!C851)</f>
        <v>7</v>
      </c>
      <c r="H851" s="1" t="e">
        <f>IF(ISBLANK(data!D851),#N/A,data!D851)</f>
        <v>#N/A</v>
      </c>
      <c r="I851" s="1" t="e">
        <f>IF(ISBLANK(data!E851),#N/A,data!E851)</f>
        <v>#N/A</v>
      </c>
    </row>
    <row r="852" spans="1:9" ht="14.5" customHeight="1" x14ac:dyDescent="0.2">
      <c r="A852" s="2" t="s">
        <v>2053</v>
      </c>
      <c r="B852" s="30" t="s">
        <v>862</v>
      </c>
      <c r="C852" s="6">
        <v>3.3410795411064371</v>
      </c>
      <c r="D852" s="1">
        <v>2.7408032696056464</v>
      </c>
      <c r="E852" s="7">
        <v>1.2190147239525004</v>
      </c>
      <c r="F852" s="34" t="s">
        <v>1369</v>
      </c>
      <c r="G852" s="1" t="e">
        <f>IF(ISBLANK(data!C852),#N/A,data!C852)</f>
        <v>#N/A</v>
      </c>
      <c r="H852" s="1" t="e">
        <f>IF(ISBLANK(data!D852),#N/A,data!D852)</f>
        <v>#N/A</v>
      </c>
      <c r="I852" s="1">
        <f>IF(ISBLANK(data!E852),#N/A,data!E852)</f>
        <v>6</v>
      </c>
    </row>
    <row r="853" spans="1:9" ht="14.5" customHeight="1" x14ac:dyDescent="0.2">
      <c r="A853" s="2" t="s">
        <v>2054</v>
      </c>
      <c r="B853" s="30" t="s">
        <v>863</v>
      </c>
      <c r="C853" s="6">
        <v>3.3515447214679979</v>
      </c>
      <c r="D853" s="1">
        <v>2.8229957072242837</v>
      </c>
      <c r="E853" s="7">
        <v>1.1872298327946842</v>
      </c>
      <c r="F853" s="34" t="s">
        <v>1478</v>
      </c>
      <c r="G853" s="1">
        <f>IF(ISBLANK(data!C853),#N/A,data!C853)</f>
        <v>7.0600000000000005</v>
      </c>
      <c r="H853" s="1" t="e">
        <f>IF(ISBLANK(data!D853),#N/A,data!D853)</f>
        <v>#N/A</v>
      </c>
      <c r="I853" s="1" t="e">
        <f>IF(ISBLANK(data!E853),#N/A,data!E853)</f>
        <v>#N/A</v>
      </c>
    </row>
    <row r="854" spans="1:9" ht="14.5" customHeight="1" x14ac:dyDescent="0.2">
      <c r="A854" s="2" t="s">
        <v>2055</v>
      </c>
      <c r="B854" s="2" t="s">
        <v>864</v>
      </c>
      <c r="C854" s="6">
        <v>3.3163308037649082</v>
      </c>
      <c r="D854" s="1">
        <v>2.7935670688923873</v>
      </c>
      <c r="E854" s="7">
        <v>1.1871312633563476</v>
      </c>
      <c r="F854" s="34" t="s">
        <v>1369</v>
      </c>
      <c r="G854" s="1">
        <f>IF(ISBLANK(data!C854),#N/A,data!C854)</f>
        <v>7</v>
      </c>
      <c r="H854" s="1" t="e">
        <f>IF(ISBLANK(data!D854),#N/A,data!D854)</f>
        <v>#N/A</v>
      </c>
      <c r="I854" s="1" t="e">
        <f>IF(ISBLANK(data!E854),#N/A,data!E854)</f>
        <v>#N/A</v>
      </c>
    </row>
    <row r="855" spans="1:9" ht="14.5" customHeight="1" x14ac:dyDescent="0.2">
      <c r="A855" s="2" t="s">
        <v>2056</v>
      </c>
      <c r="B855" s="2" t="s">
        <v>865</v>
      </c>
      <c r="C855" s="6">
        <v>2.8425692603699209</v>
      </c>
      <c r="D855" s="1">
        <v>2.398902481052533</v>
      </c>
      <c r="E855" s="7">
        <v>1.1849457336518017</v>
      </c>
      <c r="F855" s="34" t="s">
        <v>1369</v>
      </c>
      <c r="G855" s="1">
        <f>IF(ISBLANK(data!C855),#N/A,data!C855)</f>
        <v>7</v>
      </c>
      <c r="H855" s="1" t="e">
        <f>IF(ISBLANK(data!D855),#N/A,data!D855)</f>
        <v>#N/A</v>
      </c>
      <c r="I855" s="1" t="e">
        <f>IF(ISBLANK(data!E855),#N/A,data!E855)</f>
        <v>#N/A</v>
      </c>
    </row>
    <row r="856" spans="1:9" ht="14.5" customHeight="1" x14ac:dyDescent="0.2">
      <c r="A856" s="2" t="s">
        <v>2057</v>
      </c>
      <c r="B856" s="2" t="s">
        <v>866</v>
      </c>
      <c r="C856" s="6">
        <v>3.116714559435946</v>
      </c>
      <c r="D856" s="1">
        <v>2.5849453322538567</v>
      </c>
      <c r="E856" s="7">
        <v>1.2057177846459255</v>
      </c>
      <c r="F856" s="34" t="s">
        <v>1478</v>
      </c>
      <c r="G856" s="1">
        <f>IF(ISBLANK(data!C856),#N/A,data!C856)</f>
        <v>5.5</v>
      </c>
      <c r="H856" s="1" t="e">
        <f>IF(ISBLANK(data!D856),#N/A,data!D856)</f>
        <v>#N/A</v>
      </c>
      <c r="I856" s="1" t="e">
        <f>IF(ISBLANK(data!E856),#N/A,data!E856)</f>
        <v>#N/A</v>
      </c>
    </row>
    <row r="857" spans="1:9" ht="14.5" customHeight="1" x14ac:dyDescent="0.2">
      <c r="A857" s="2" t="s">
        <v>2058</v>
      </c>
      <c r="B857" s="2" t="s">
        <v>867</v>
      </c>
      <c r="C857" s="6">
        <v>3.0695505371308029</v>
      </c>
      <c r="D857" s="1">
        <v>2.6604031292268475</v>
      </c>
      <c r="E857" s="7">
        <v>1.1537915075385059</v>
      </c>
      <c r="F857" s="34" t="s">
        <v>1478</v>
      </c>
      <c r="G857" s="1">
        <f>IF(ISBLANK(data!C857),#N/A,data!C857)</f>
        <v>6.33</v>
      </c>
      <c r="H857" s="1" t="e">
        <f>IF(ISBLANK(data!D857),#N/A,data!D857)</f>
        <v>#N/A</v>
      </c>
      <c r="I857" s="1" t="e">
        <f>IF(ISBLANK(data!E857),#N/A,data!E857)</f>
        <v>#N/A</v>
      </c>
    </row>
    <row r="858" spans="1:9" ht="14.5" customHeight="1" x14ac:dyDescent="0.2">
      <c r="A858" s="2" t="s">
        <v>2059</v>
      </c>
      <c r="B858" s="30" t="s">
        <v>868</v>
      </c>
      <c r="C858" s="6">
        <v>3.1522113198515109</v>
      </c>
      <c r="D858" s="1">
        <v>2.6502950892930062</v>
      </c>
      <c r="E858" s="7">
        <v>1.1893812627077673</v>
      </c>
      <c r="F858" s="34" t="s">
        <v>1478</v>
      </c>
      <c r="G858" s="1">
        <f>IF(ISBLANK(data!C858),#N/A,data!C858)</f>
        <v>6.8449999999999998</v>
      </c>
      <c r="H858" s="1" t="e">
        <f>IF(ISBLANK(data!D858),#N/A,data!D858)</f>
        <v>#N/A</v>
      </c>
      <c r="I858" s="1" t="e">
        <f>IF(ISBLANK(data!E858),#N/A,data!E858)</f>
        <v>#N/A</v>
      </c>
    </row>
    <row r="859" spans="1:9" ht="14.5" customHeight="1" x14ac:dyDescent="0.2">
      <c r="A859" s="2" t="s">
        <v>2060</v>
      </c>
      <c r="B859" s="2" t="s">
        <v>869</v>
      </c>
      <c r="C859" s="6">
        <v>3.0907637405663997</v>
      </c>
      <c r="D859" s="1">
        <v>2.6708430902057874</v>
      </c>
      <c r="E859" s="7">
        <v>1.1572240061202013</v>
      </c>
      <c r="F859" s="34" t="s">
        <v>1478</v>
      </c>
      <c r="G859" s="1">
        <f>IF(ISBLANK(data!C859),#N/A,data!C859)</f>
        <v>7.5</v>
      </c>
      <c r="H859" s="1" t="e">
        <f>IF(ISBLANK(data!D859),#N/A,data!D859)</f>
        <v>#N/A</v>
      </c>
      <c r="I859" s="1" t="e">
        <f>IF(ISBLANK(data!E859),#N/A,data!E859)</f>
        <v>#N/A</v>
      </c>
    </row>
    <row r="860" spans="1:9" ht="14.5" customHeight="1" x14ac:dyDescent="0.2">
      <c r="A860" s="2" t="s">
        <v>2061</v>
      </c>
      <c r="B860" s="2" t="s">
        <v>870</v>
      </c>
      <c r="C860" s="6">
        <v>3.1317759338752196</v>
      </c>
      <c r="D860" s="1">
        <v>2.6505542889646381</v>
      </c>
      <c r="E860" s="7">
        <v>1.1815550984615208</v>
      </c>
      <c r="F860" s="34" t="s">
        <v>1478</v>
      </c>
      <c r="G860" s="1">
        <f>IF(ISBLANK(data!C860),#N/A,data!C860)</f>
        <v>6.4</v>
      </c>
      <c r="H860" s="1" t="e">
        <f>IF(ISBLANK(data!D860),#N/A,data!D860)</f>
        <v>#N/A</v>
      </c>
      <c r="I860" s="1" t="e">
        <f>IF(ISBLANK(data!E860),#N/A,data!E860)</f>
        <v>#N/A</v>
      </c>
    </row>
    <row r="861" spans="1:9" ht="14.5" customHeight="1" x14ac:dyDescent="0.2">
      <c r="A861" s="2" t="s">
        <v>2062</v>
      </c>
      <c r="B861" s="2" t="s">
        <v>871</v>
      </c>
      <c r="C861" s="6">
        <v>3.1473322830613228</v>
      </c>
      <c r="D861" s="1">
        <v>2.6556451664331964</v>
      </c>
      <c r="E861" s="7">
        <v>1.1851478965800664</v>
      </c>
      <c r="F861" s="34" t="s">
        <v>1478</v>
      </c>
      <c r="G861" s="1">
        <f>IF(ISBLANK(data!C861),#N/A,data!C861)</f>
        <v>6.5</v>
      </c>
      <c r="H861" s="1" t="e">
        <f>IF(ISBLANK(data!D861),#N/A,data!D861)</f>
        <v>#N/A</v>
      </c>
      <c r="I861" s="1" t="e">
        <f>IF(ISBLANK(data!E861),#N/A,data!E861)</f>
        <v>#N/A</v>
      </c>
    </row>
    <row r="862" spans="1:9" ht="14.5" customHeight="1" x14ac:dyDescent="0.2">
      <c r="A862" s="2" t="s">
        <v>2063</v>
      </c>
      <c r="B862" s="30" t="s">
        <v>872</v>
      </c>
      <c r="C862" s="6">
        <v>2.998132752230962</v>
      </c>
      <c r="D862" s="1">
        <v>2.5475161942566729</v>
      </c>
      <c r="E862" s="7">
        <v>1.176884668678533</v>
      </c>
      <c r="F862" s="34" t="s">
        <v>1478</v>
      </c>
      <c r="G862" s="1" t="e">
        <f>IF(ISBLANK(data!C862),#N/A,data!C862)</f>
        <v>#N/A</v>
      </c>
      <c r="H862" s="1" t="e">
        <f>IF(ISBLANK(data!D862),#N/A,data!D862)</f>
        <v>#N/A</v>
      </c>
      <c r="I862" s="1">
        <f>IF(ISBLANK(data!E862),#N/A,data!E862)</f>
        <v>7.5</v>
      </c>
    </row>
    <row r="863" spans="1:9" ht="14.5" customHeight="1" x14ac:dyDescent="0.2">
      <c r="A863" s="2" t="s">
        <v>2064</v>
      </c>
      <c r="B863" s="2" t="s">
        <v>873</v>
      </c>
      <c r="C863" s="6">
        <v>2.9977791988403681</v>
      </c>
      <c r="D863" s="1">
        <v>2.5026071756316233</v>
      </c>
      <c r="E863" s="7">
        <v>1.1978624644052538</v>
      </c>
      <c r="F863" s="34" t="s">
        <v>1478</v>
      </c>
      <c r="G863" s="1" t="e">
        <f>IF(ISBLANK(data!C863),#N/A,data!C863)</f>
        <v>#N/A</v>
      </c>
      <c r="H863" s="1" t="e">
        <f>IF(ISBLANK(data!D863),#N/A,data!D863)</f>
        <v>#N/A</v>
      </c>
      <c r="I863" s="1">
        <f>IF(ISBLANK(data!E863),#N/A,data!E863)</f>
        <v>7.468</v>
      </c>
    </row>
    <row r="864" spans="1:9" ht="14.5" customHeight="1" x14ac:dyDescent="0.2">
      <c r="A864" s="2" t="s">
        <v>2065</v>
      </c>
      <c r="B864" s="2" t="s">
        <v>874</v>
      </c>
      <c r="C864" s="6">
        <v>3.0327809845091025</v>
      </c>
      <c r="D864" s="1">
        <v>2.5411613924849887</v>
      </c>
      <c r="E864" s="7">
        <v>1.1934625614406023</v>
      </c>
      <c r="F864" s="34" t="s">
        <v>1478</v>
      </c>
      <c r="G864" s="1" t="e">
        <f>IF(ISBLANK(data!C864),#N/A,data!C864)</f>
        <v>#N/A</v>
      </c>
      <c r="H864" s="1" t="e">
        <f>IF(ISBLANK(data!D864),#N/A,data!D864)</f>
        <v>#N/A</v>
      </c>
      <c r="I864" s="1">
        <f>IF(ISBLANK(data!E864),#N/A,data!E864)</f>
        <v>8.5</v>
      </c>
    </row>
    <row r="865" spans="1:9" ht="14.5" customHeight="1" x14ac:dyDescent="0.2">
      <c r="A865" s="2" t="s">
        <v>2066</v>
      </c>
      <c r="B865" s="2" t="s">
        <v>875</v>
      </c>
      <c r="C865" s="6">
        <v>3.0023753929180814</v>
      </c>
      <c r="D865" s="1">
        <v>2.5067603355917374</v>
      </c>
      <c r="E865" s="7">
        <v>1.1977113848058996</v>
      </c>
      <c r="F865" s="34" t="s">
        <v>1478</v>
      </c>
      <c r="G865" s="1" t="e">
        <f>IF(ISBLANK(data!C865),#N/A,data!C865)</f>
        <v>#N/A</v>
      </c>
      <c r="H865" s="1" t="e">
        <f>IF(ISBLANK(data!D865),#N/A,data!D865)</f>
        <v>#N/A</v>
      </c>
      <c r="I865" s="1">
        <f>IF(ISBLANK(data!E865),#N/A,data!E865)</f>
        <v>7.5</v>
      </c>
    </row>
    <row r="866" spans="1:9" ht="14.5" customHeight="1" x14ac:dyDescent="0.2">
      <c r="A866" s="2" t="s">
        <v>2067</v>
      </c>
      <c r="B866" s="2" t="s">
        <v>876</v>
      </c>
      <c r="C866" s="6">
        <v>2.9359073554865458</v>
      </c>
      <c r="D866" s="1">
        <v>2.4703909484371174</v>
      </c>
      <c r="E866" s="7">
        <v>1.1884383552101077</v>
      </c>
      <c r="F866" s="34" t="s">
        <v>1478</v>
      </c>
      <c r="G866" s="1" t="e">
        <f>IF(ISBLANK(data!C866),#N/A,data!C866)</f>
        <v>#N/A</v>
      </c>
      <c r="H866" s="1" t="e">
        <f>IF(ISBLANK(data!D866),#N/A,data!D866)</f>
        <v>#N/A</v>
      </c>
      <c r="I866" s="1">
        <f>IF(ISBLANK(data!E866),#N/A,data!E866)</f>
        <v>8.5</v>
      </c>
    </row>
    <row r="867" spans="1:9" ht="14.5" customHeight="1" x14ac:dyDescent="0.2">
      <c r="A867" s="2" t="s">
        <v>2068</v>
      </c>
      <c r="B867" s="2" t="s">
        <v>877</v>
      </c>
      <c r="C867" s="6">
        <v>2.9316647147994264</v>
      </c>
      <c r="D867" s="1">
        <v>2.4374577822723924</v>
      </c>
      <c r="E867" s="7">
        <v>1.2027550737991839</v>
      </c>
      <c r="F867" s="34" t="s">
        <v>1478</v>
      </c>
      <c r="G867" s="1" t="e">
        <f>IF(ISBLANK(data!C867),#N/A,data!C867)</f>
        <v>#N/A</v>
      </c>
      <c r="H867" s="1" t="e">
        <f>IF(ISBLANK(data!D867),#N/A,data!D867)</f>
        <v>#N/A</v>
      </c>
      <c r="I867" s="1">
        <f>IF(ISBLANK(data!E867),#N/A,data!E867)</f>
        <v>7.5</v>
      </c>
    </row>
    <row r="868" spans="1:9" ht="14.5" customHeight="1" x14ac:dyDescent="0.2">
      <c r="A868" s="2" t="s">
        <v>2069</v>
      </c>
      <c r="B868" s="2" t="s">
        <v>878</v>
      </c>
      <c r="C868" s="6">
        <v>3.1812734085582774</v>
      </c>
      <c r="D868" s="1">
        <v>2.648055071575393</v>
      </c>
      <c r="E868" s="7">
        <v>1.2013622536428821</v>
      </c>
      <c r="F868" s="34" t="s">
        <v>1478</v>
      </c>
      <c r="G868" s="1" t="e">
        <f>IF(ISBLANK(data!C868),#N/A,data!C868)</f>
        <v>#N/A</v>
      </c>
      <c r="H868" s="1" t="e">
        <f>IF(ISBLANK(data!D868),#N/A,data!D868)</f>
        <v>#N/A</v>
      </c>
      <c r="I868" s="1">
        <f>IF(ISBLANK(data!E868),#N/A,data!E868)</f>
        <v>7.5</v>
      </c>
    </row>
    <row r="869" spans="1:9" ht="14.5" customHeight="1" x14ac:dyDescent="0.2">
      <c r="A869" s="2" t="s">
        <v>2070</v>
      </c>
      <c r="B869" s="2" t="s">
        <v>879</v>
      </c>
      <c r="C869" s="6">
        <v>3.0653078964436835</v>
      </c>
      <c r="D869" s="1">
        <v>2.507322159196939</v>
      </c>
      <c r="E869" s="7">
        <v>1.2225424982585642</v>
      </c>
      <c r="F869" s="34" t="s">
        <v>1477</v>
      </c>
      <c r="G869" s="1">
        <f>IF(ISBLANK(data!C869),#N/A,data!C869)</f>
        <v>7.5</v>
      </c>
      <c r="H869" s="1" t="e">
        <f>IF(ISBLANK(data!D869),#N/A,data!D869)</f>
        <v>#N/A</v>
      </c>
      <c r="I869" s="1" t="e">
        <f>IF(ISBLANK(data!E869),#N/A,data!E869)</f>
        <v>#N/A</v>
      </c>
    </row>
    <row r="870" spans="1:9" ht="14.5" customHeight="1" x14ac:dyDescent="0.2">
      <c r="A870" s="2" t="s">
        <v>2071</v>
      </c>
      <c r="B870" s="30" t="s">
        <v>880</v>
      </c>
      <c r="C870" s="6">
        <v>3.1128961828175385</v>
      </c>
      <c r="D870" s="1">
        <v>2.5426369695590916</v>
      </c>
      <c r="E870" s="7">
        <v>1.2242786603379456</v>
      </c>
      <c r="F870" s="34" t="s">
        <v>1478</v>
      </c>
      <c r="G870" s="1" t="e">
        <f>IF(ISBLANK(data!C870),#N/A,data!C870)</f>
        <v>#N/A</v>
      </c>
      <c r="H870" s="1" t="e">
        <f>IF(ISBLANK(data!D870),#N/A,data!D870)</f>
        <v>#N/A</v>
      </c>
      <c r="I870" s="1">
        <f>IF(ISBLANK(data!E870),#N/A,data!E870)</f>
        <v>6.5</v>
      </c>
    </row>
    <row r="871" spans="1:9" ht="14.5" customHeight="1" x14ac:dyDescent="0.2">
      <c r="A871" s="2" t="s">
        <v>2072</v>
      </c>
      <c r="B871" s="2" t="s">
        <v>881</v>
      </c>
      <c r="C871" s="6">
        <v>2.9076230842390838</v>
      </c>
      <c r="D871" s="1">
        <v>2.4197609058612404</v>
      </c>
      <c r="E871" s="7">
        <v>1.2016158609704473</v>
      </c>
      <c r="F871" s="34" t="s">
        <v>1478</v>
      </c>
      <c r="G871" s="1" t="e">
        <f>IF(ISBLANK(data!C871),#N/A,data!C871)</f>
        <v>#N/A</v>
      </c>
      <c r="H871" s="1" t="e">
        <f>IF(ISBLANK(data!D871),#N/A,data!D871)</f>
        <v>#N/A</v>
      </c>
      <c r="I871" s="1">
        <f>IF(ISBLANK(data!E871),#N/A,data!E871)</f>
        <v>6.5625</v>
      </c>
    </row>
    <row r="872" spans="1:9" ht="14.5" customHeight="1" x14ac:dyDescent="0.2">
      <c r="A872" s="2" t="s">
        <v>2073</v>
      </c>
      <c r="B872" s="2" t="s">
        <v>882</v>
      </c>
      <c r="C872" s="6">
        <v>2.9854048301696041</v>
      </c>
      <c r="D872" s="1">
        <v>2.4372829291328184</v>
      </c>
      <c r="E872" s="7">
        <v>1.2248905510661443</v>
      </c>
      <c r="F872" s="34" t="s">
        <v>1478</v>
      </c>
      <c r="G872" s="1" t="e">
        <f>IF(ISBLANK(data!C872),#N/A,data!C872)</f>
        <v>#N/A</v>
      </c>
      <c r="H872" s="1" t="e">
        <f>IF(ISBLANK(data!D872),#N/A,data!D872)</f>
        <v>#N/A</v>
      </c>
      <c r="I872" s="1">
        <f>IF(ISBLANK(data!E872),#N/A,data!E872)</f>
        <v>6.5</v>
      </c>
    </row>
    <row r="873" spans="1:9" ht="14.5" customHeight="1" x14ac:dyDescent="0.2">
      <c r="A873" s="2" t="s">
        <v>2074</v>
      </c>
      <c r="B873" s="2" t="s">
        <v>883</v>
      </c>
      <c r="C873" s="6">
        <v>3.2145074272740453</v>
      </c>
      <c r="D873" s="1">
        <v>2.6202667180270027</v>
      </c>
      <c r="E873" s="7">
        <v>1.2267863439850473</v>
      </c>
      <c r="F873" s="34" t="s">
        <v>1478</v>
      </c>
      <c r="G873" s="1" t="e">
        <f>IF(ISBLANK(data!C873),#N/A,data!C873)</f>
        <v>#N/A</v>
      </c>
      <c r="H873" s="1" t="e">
        <f>IF(ISBLANK(data!D873),#N/A,data!D873)</f>
        <v>#N/A</v>
      </c>
      <c r="I873" s="1">
        <f>IF(ISBLANK(data!E873),#N/A,data!E873)</f>
        <v>6.5</v>
      </c>
    </row>
    <row r="874" spans="1:9" ht="14.5" customHeight="1" x14ac:dyDescent="0.2">
      <c r="A874" s="2" t="s">
        <v>2075</v>
      </c>
      <c r="B874" s="2" t="s">
        <v>884</v>
      </c>
      <c r="C874" s="6">
        <v>3.116219584689115</v>
      </c>
      <c r="D874" s="1">
        <v>2.5454075955728581</v>
      </c>
      <c r="E874" s="7">
        <v>1.2242517033849709</v>
      </c>
      <c r="F874" s="34" t="s">
        <v>1478</v>
      </c>
      <c r="G874" s="1" t="e">
        <f>IF(ISBLANK(data!C874),#N/A,data!C874)</f>
        <v>#N/A</v>
      </c>
      <c r="H874" s="1" t="e">
        <f>IF(ISBLANK(data!D874),#N/A,data!D874)</f>
        <v>#N/A</v>
      </c>
      <c r="I874" s="1">
        <f>IF(ISBLANK(data!E874),#N/A,data!E874)</f>
        <v>6.5</v>
      </c>
    </row>
    <row r="875" spans="1:9" ht="14.5" customHeight="1" x14ac:dyDescent="0.2">
      <c r="A875" s="2" t="s">
        <v>2076</v>
      </c>
      <c r="B875" s="2" t="s">
        <v>885</v>
      </c>
      <c r="C875" s="6">
        <v>3.1176337982514881</v>
      </c>
      <c r="D875" s="1">
        <v>2.5460831780599786</v>
      </c>
      <c r="E875" s="7">
        <v>1.2244823048660218</v>
      </c>
      <c r="F875" s="34" t="s">
        <v>1477</v>
      </c>
      <c r="G875" s="1" t="e">
        <f>IF(ISBLANK(data!C875),#N/A,data!C875)</f>
        <v>#N/A</v>
      </c>
      <c r="H875" s="1" t="e">
        <f>IF(ISBLANK(data!D875),#N/A,data!D875)</f>
        <v>#N/A</v>
      </c>
      <c r="I875" s="1">
        <f>IF(ISBLANK(data!E875),#N/A,data!E875)</f>
        <v>5.5</v>
      </c>
    </row>
    <row r="876" spans="1:9" ht="14.5" customHeight="1" x14ac:dyDescent="0.2">
      <c r="A876" s="2" t="s">
        <v>2077</v>
      </c>
      <c r="B876" s="2" t="s">
        <v>886</v>
      </c>
      <c r="C876" s="6">
        <v>3.1692525932781064</v>
      </c>
      <c r="D876" s="1">
        <v>2.5915314604302995</v>
      </c>
      <c r="E876" s="7">
        <v>1.222926536555293</v>
      </c>
      <c r="F876" s="34" t="s">
        <v>1477</v>
      </c>
      <c r="G876" s="1" t="e">
        <f>IF(ISBLANK(data!C876),#N/A,data!C876)</f>
        <v>#N/A</v>
      </c>
      <c r="H876" s="1" t="e">
        <f>IF(ISBLANK(data!D876),#N/A,data!D876)</f>
        <v>#N/A</v>
      </c>
      <c r="I876" s="1">
        <f>IF(ISBLANK(data!E876),#N/A,data!E876)</f>
        <v>6.5</v>
      </c>
    </row>
    <row r="877" spans="1:9" ht="14.5" customHeight="1" x14ac:dyDescent="0.2">
      <c r="A877" s="2" t="s">
        <v>2078</v>
      </c>
      <c r="B877" s="2" t="s">
        <v>887</v>
      </c>
      <c r="C877" s="6">
        <v>3.1218764389386076</v>
      </c>
      <c r="D877" s="1">
        <v>2.5521368355948315</v>
      </c>
      <c r="E877" s="7">
        <v>1.223240225758109</v>
      </c>
      <c r="F877" s="34" t="s">
        <v>1478</v>
      </c>
      <c r="G877" s="1" t="e">
        <f>IF(ISBLANK(data!C877),#N/A,data!C877)</f>
        <v>#N/A</v>
      </c>
      <c r="H877" s="1" t="e">
        <f>IF(ISBLANK(data!D877),#N/A,data!D877)</f>
        <v>#N/A</v>
      </c>
      <c r="I877" s="1">
        <f>IF(ISBLANK(data!E877),#N/A,data!E877)</f>
        <v>4.5</v>
      </c>
    </row>
    <row r="878" spans="1:9" ht="14.5" customHeight="1" x14ac:dyDescent="0.2">
      <c r="A878" s="2" t="s">
        <v>2079</v>
      </c>
      <c r="B878" s="30" t="s">
        <v>888</v>
      </c>
      <c r="C878" s="6">
        <v>3.1204622253762344</v>
      </c>
      <c r="D878" s="1">
        <v>2.554541163810049</v>
      </c>
      <c r="E878" s="7">
        <v>1.2215353072338537</v>
      </c>
      <c r="F878" s="34" t="s">
        <v>1478</v>
      </c>
      <c r="G878" s="1" t="e">
        <f>IF(ISBLANK(data!C878),#N/A,data!C878)</f>
        <v>#N/A</v>
      </c>
      <c r="H878" s="1" t="e">
        <f>IF(ISBLANK(data!D878),#N/A,data!D878)</f>
        <v>#N/A</v>
      </c>
      <c r="I878" s="1">
        <f>IF(ISBLANK(data!E878),#N/A,data!E878)</f>
        <v>4.5</v>
      </c>
    </row>
    <row r="879" spans="1:9" ht="14.5" customHeight="1" x14ac:dyDescent="0.2">
      <c r="A879" s="2" t="s">
        <v>2080</v>
      </c>
      <c r="B879" s="2" t="s">
        <v>889</v>
      </c>
      <c r="C879" s="6">
        <v>3.1094313595897245</v>
      </c>
      <c r="D879" s="1">
        <v>2.53686347082945</v>
      </c>
      <c r="E879" s="7">
        <v>1.2256991341252861</v>
      </c>
      <c r="F879" s="34" t="s">
        <v>1478</v>
      </c>
      <c r="G879" s="1" t="e">
        <f>IF(ISBLANK(data!C879),#N/A,data!C879)</f>
        <v>#N/A</v>
      </c>
      <c r="H879" s="1" t="e">
        <f>IF(ISBLANK(data!D879),#N/A,data!D879)</f>
        <v>#N/A</v>
      </c>
      <c r="I879" s="1">
        <f>IF(ISBLANK(data!E879),#N/A,data!E879)</f>
        <v>4.5</v>
      </c>
    </row>
    <row r="880" spans="1:9" ht="14.5" customHeight="1" x14ac:dyDescent="0.2">
      <c r="A880" s="2" t="s">
        <v>2081</v>
      </c>
      <c r="B880" s="2" t="s">
        <v>890</v>
      </c>
      <c r="C880" s="6">
        <v>3.1289475067504728</v>
      </c>
      <c r="D880" s="1">
        <v>2.556007095549619</v>
      </c>
      <c r="E880" s="7">
        <v>1.2241544681931542</v>
      </c>
      <c r="F880" s="34" t="s">
        <v>1478</v>
      </c>
      <c r="G880" s="1" t="e">
        <f>IF(ISBLANK(data!C880),#N/A,data!C880)</f>
        <v>#N/A</v>
      </c>
      <c r="H880" s="1" t="e">
        <f>IF(ISBLANK(data!D880),#N/A,data!D880)</f>
        <v>#N/A</v>
      </c>
      <c r="I880" s="1">
        <f>IF(ISBLANK(data!E880),#N/A,data!E880)</f>
        <v>4.5</v>
      </c>
    </row>
    <row r="881" spans="1:9" ht="14.5" customHeight="1" x14ac:dyDescent="0.2">
      <c r="A881" s="2" t="s">
        <v>2082</v>
      </c>
      <c r="B881" s="2" t="s">
        <v>891</v>
      </c>
      <c r="C881" s="6">
        <v>3.230629461885099</v>
      </c>
      <c r="D881" s="1">
        <v>2.6527965485842686</v>
      </c>
      <c r="E881" s="7">
        <v>1.2178202899160155</v>
      </c>
      <c r="F881" s="34" t="s">
        <v>1477</v>
      </c>
      <c r="G881" s="1" t="e">
        <f>IF(ISBLANK(data!C881),#N/A,data!C881)</f>
        <v>#N/A</v>
      </c>
      <c r="H881" s="1" t="e">
        <f>IF(ISBLANK(data!D881),#N/A,data!D881)</f>
        <v>#N/A</v>
      </c>
      <c r="I881" s="1">
        <f>IF(ISBLANK(data!E881),#N/A,data!E881)</f>
        <v>5.5</v>
      </c>
    </row>
    <row r="882" spans="1:9" ht="14.5" customHeight="1" x14ac:dyDescent="0.2">
      <c r="A882" s="2" t="s">
        <v>2083</v>
      </c>
      <c r="B882" s="2" t="s">
        <v>892</v>
      </c>
      <c r="C882" s="6">
        <v>3.2439937800495242</v>
      </c>
      <c r="D882" s="1">
        <v>2.6657074348291645</v>
      </c>
      <c r="E882" s="7">
        <v>1.2169354137159543</v>
      </c>
      <c r="F882" s="34" t="s">
        <v>1477</v>
      </c>
      <c r="G882" s="1" t="e">
        <f>IF(ISBLANK(data!C882),#N/A,data!C882)</f>
        <v>#N/A</v>
      </c>
      <c r="H882" s="1" t="e">
        <f>IF(ISBLANK(data!D882),#N/A,data!D882)</f>
        <v>#N/A</v>
      </c>
      <c r="I882" s="1">
        <f>IF(ISBLANK(data!E882),#N/A,data!E882)</f>
        <v>5.587301587301587</v>
      </c>
    </row>
    <row r="883" spans="1:9" ht="14.5" customHeight="1" x14ac:dyDescent="0.2">
      <c r="A883" s="2" t="s">
        <v>2084</v>
      </c>
      <c r="B883" s="2" t="s">
        <v>893</v>
      </c>
      <c r="C883" s="6">
        <v>3.230629461885099</v>
      </c>
      <c r="D883" s="1">
        <v>2.6925553638705053</v>
      </c>
      <c r="E883" s="7">
        <v>1.1998377100187536</v>
      </c>
      <c r="F883" s="34" t="s">
        <v>1477</v>
      </c>
      <c r="G883" s="1" t="e">
        <f>IF(ISBLANK(data!C883),#N/A,data!C883)</f>
        <v>#N/A</v>
      </c>
      <c r="H883" s="1" t="e">
        <f>IF(ISBLANK(data!D883),#N/A,data!D883)</f>
        <v>#N/A</v>
      </c>
      <c r="I883" s="1">
        <f>IF(ISBLANK(data!E883),#N/A,data!E883)</f>
        <v>5.4285714285714288</v>
      </c>
    </row>
    <row r="884" spans="1:9" ht="14.5" customHeight="1" x14ac:dyDescent="0.2">
      <c r="A884" s="2" t="s">
        <v>2085</v>
      </c>
      <c r="B884" s="2" t="s">
        <v>894</v>
      </c>
      <c r="C884" s="6">
        <v>3.1091485168772497</v>
      </c>
      <c r="D884" s="1">
        <v>2.5460199272283792</v>
      </c>
      <c r="E884" s="7">
        <v>1.2211799615653038</v>
      </c>
      <c r="F884" s="34" t="s">
        <v>1478</v>
      </c>
      <c r="G884" s="1" t="e">
        <f>IF(ISBLANK(data!C884),#N/A,data!C884)</f>
        <v>#N/A</v>
      </c>
      <c r="H884" s="1" t="e">
        <f>IF(ISBLANK(data!D884),#N/A,data!D884)</f>
        <v>#N/A</v>
      </c>
      <c r="I884" s="1">
        <f>IF(ISBLANK(data!E884),#N/A,data!E884)</f>
        <v>5.5</v>
      </c>
    </row>
    <row r="885" spans="1:9" ht="14.5" customHeight="1" x14ac:dyDescent="0.2">
      <c r="A885" s="2" t="s">
        <v>2086</v>
      </c>
      <c r="B885" s="2" t="s">
        <v>895</v>
      </c>
      <c r="C885" s="6">
        <v>3.0066180336052</v>
      </c>
      <c r="D885" s="1">
        <v>2.492392866494975</v>
      </c>
      <c r="E885" s="7">
        <v>1.2063178618519215</v>
      </c>
      <c r="F885" s="34" t="s">
        <v>1478</v>
      </c>
      <c r="G885" s="1" t="e">
        <f>IF(ISBLANK(data!C885),#N/A,data!C885)</f>
        <v>#N/A</v>
      </c>
      <c r="H885" s="1" t="e">
        <f>IF(ISBLANK(data!D885),#N/A,data!D885)</f>
        <v>#N/A</v>
      </c>
      <c r="I885" s="1">
        <f>IF(ISBLANK(data!E885),#N/A,data!E885)</f>
        <v>5.5</v>
      </c>
    </row>
    <row r="886" spans="1:9" ht="14.5" customHeight="1" x14ac:dyDescent="0.2">
      <c r="A886" s="2" t="s">
        <v>2087</v>
      </c>
      <c r="B886" s="2" t="s">
        <v>896</v>
      </c>
      <c r="C886" s="6">
        <v>3.2392561646155746</v>
      </c>
      <c r="D886" s="1">
        <v>2.6784793609714916</v>
      </c>
      <c r="E886" s="7">
        <v>1.2093638695952795</v>
      </c>
      <c r="F886" s="34" t="s">
        <v>1478</v>
      </c>
      <c r="G886" s="1" t="e">
        <f>IF(ISBLANK(data!C886),#N/A,data!C886)</f>
        <v>#N/A</v>
      </c>
      <c r="H886" s="1" t="e">
        <f>IF(ISBLANK(data!D886),#N/A,data!D886)</f>
        <v>#N/A</v>
      </c>
      <c r="I886" s="1">
        <f>IF(ISBLANK(data!E886),#N/A,data!E886)</f>
        <v>5.5</v>
      </c>
    </row>
    <row r="887" spans="1:9" ht="14.5" customHeight="1" x14ac:dyDescent="0.2">
      <c r="A887" s="2" t="s">
        <v>2088</v>
      </c>
      <c r="B887" s="2" t="s">
        <v>897</v>
      </c>
      <c r="C887" s="6">
        <v>3.0285383438219835</v>
      </c>
      <c r="D887" s="1">
        <v>2.5104288981168139</v>
      </c>
      <c r="E887" s="7">
        <v>1.2063828400373446</v>
      </c>
      <c r="F887" s="34" t="s">
        <v>1478</v>
      </c>
      <c r="G887" s="1">
        <f>IF(ISBLANK(data!C887),#N/A,data!C887)</f>
        <v>7.5</v>
      </c>
      <c r="H887" s="1" t="e">
        <f>IF(ISBLANK(data!D887),#N/A,data!D887)</f>
        <v>#N/A</v>
      </c>
      <c r="I887" s="1" t="e">
        <f>IF(ISBLANK(data!E887),#N/A,data!E887)</f>
        <v>#N/A</v>
      </c>
    </row>
    <row r="888" spans="1:9" ht="14.5" customHeight="1" x14ac:dyDescent="0.2">
      <c r="A888" s="2" t="s">
        <v>2089</v>
      </c>
      <c r="B888" s="2" t="s">
        <v>898</v>
      </c>
      <c r="C888" s="6">
        <v>2.9316647147994264</v>
      </c>
      <c r="D888" s="1">
        <v>2.4607713218096885</v>
      </c>
      <c r="E888" s="7">
        <v>1.1913600783690197</v>
      </c>
      <c r="F888" s="34" t="s">
        <v>1478</v>
      </c>
      <c r="G888" s="1">
        <f>IF(ISBLANK(data!C888),#N/A,data!C888)</f>
        <v>7.5</v>
      </c>
      <c r="H888" s="1" t="e">
        <f>IF(ISBLANK(data!D888),#N/A,data!D888)</f>
        <v>#N/A</v>
      </c>
      <c r="I888" s="1" t="e">
        <f>IF(ISBLANK(data!E888),#N/A,data!E888)</f>
        <v>#N/A</v>
      </c>
    </row>
    <row r="889" spans="1:9" ht="14.5" customHeight="1" x14ac:dyDescent="0.2">
      <c r="A889" s="2" t="s">
        <v>2090</v>
      </c>
      <c r="B889" s="2" t="s">
        <v>899</v>
      </c>
      <c r="C889" s="6">
        <v>3.1621815254662411</v>
      </c>
      <c r="D889" s="1">
        <v>2.6293998073858984</v>
      </c>
      <c r="E889" s="7">
        <v>1.2026248410697287</v>
      </c>
      <c r="F889" s="34" t="s">
        <v>1477</v>
      </c>
      <c r="G889" s="1">
        <f>IF(ISBLANK(data!C889),#N/A,data!C889)</f>
        <v>6.5</v>
      </c>
      <c r="H889" s="1" t="e">
        <f>IF(ISBLANK(data!D889),#N/A,data!D889)</f>
        <v>#N/A</v>
      </c>
      <c r="I889" s="1" t="e">
        <f>IF(ISBLANK(data!E889),#N/A,data!E889)</f>
        <v>#N/A</v>
      </c>
    </row>
    <row r="890" spans="1:9" ht="14.5" customHeight="1" x14ac:dyDescent="0.2">
      <c r="A890" s="2" t="s">
        <v>2091</v>
      </c>
      <c r="B890" s="2" t="s">
        <v>900</v>
      </c>
      <c r="C890" s="6">
        <v>2.9574034016346169</v>
      </c>
      <c r="D890" s="1">
        <v>2.4332812132435495</v>
      </c>
      <c r="E890" s="7">
        <v>1.2153972938016546</v>
      </c>
      <c r="F890" s="34" t="s">
        <v>1478</v>
      </c>
      <c r="G890" s="1" t="e">
        <f>IF(ISBLANK(data!C890),#N/A,data!C890)</f>
        <v>#N/A</v>
      </c>
      <c r="H890" s="1" t="e">
        <f>IF(ISBLANK(data!D890),#N/A,data!D890)</f>
        <v>#N/A</v>
      </c>
      <c r="I890" s="1">
        <f>IF(ISBLANK(data!E890),#N/A,data!E890)</f>
        <v>8</v>
      </c>
    </row>
    <row r="891" spans="1:9" ht="14.5" customHeight="1" x14ac:dyDescent="0.2">
      <c r="A891" s="2" t="s">
        <v>2092</v>
      </c>
      <c r="B891" s="2" t="s">
        <v>901</v>
      </c>
      <c r="C891" s="6">
        <v>2.8528223086971263</v>
      </c>
      <c r="D891" s="1">
        <v>2.4636871155089888</v>
      </c>
      <c r="E891" s="7">
        <v>1.1579483006338422</v>
      </c>
      <c r="F891" s="34" t="s">
        <v>1307</v>
      </c>
      <c r="G891" s="1" t="e">
        <f>IF(ISBLANK(data!C891),#N/A,data!C891)</f>
        <v>#N/A</v>
      </c>
      <c r="H891" s="1" t="e">
        <f>IF(ISBLANK(data!D891),#N/A,data!D891)</f>
        <v>#N/A</v>
      </c>
      <c r="I891" s="1">
        <f>IF(ISBLANK(data!E891),#N/A,data!E891)</f>
        <v>8</v>
      </c>
    </row>
    <row r="892" spans="1:9" ht="14.5" customHeight="1" x14ac:dyDescent="0.2">
      <c r="A892" s="2" t="s">
        <v>2093</v>
      </c>
      <c r="B892" s="2" t="s">
        <v>902</v>
      </c>
      <c r="C892" s="6">
        <v>2.8588327163372118</v>
      </c>
      <c r="D892" s="1">
        <v>2.3316122674289135</v>
      </c>
      <c r="E892" s="7">
        <v>1.2261184058229666</v>
      </c>
      <c r="F892" s="34" t="s">
        <v>1478</v>
      </c>
      <c r="G892" s="1" t="e">
        <f>IF(ISBLANK(data!C892),#N/A,data!C892)</f>
        <v>#N/A</v>
      </c>
      <c r="H892" s="1" t="e">
        <f>IF(ISBLANK(data!D892),#N/A,data!D892)</f>
        <v>#N/A</v>
      </c>
      <c r="I892" s="1">
        <f>IF(ISBLANK(data!E892),#N/A,data!E892)</f>
        <v>8</v>
      </c>
    </row>
    <row r="893" spans="1:9" ht="14.5" customHeight="1" x14ac:dyDescent="0.2">
      <c r="A893" s="2" t="s">
        <v>2094</v>
      </c>
      <c r="B893" s="2" t="s">
        <v>903</v>
      </c>
      <c r="C893" s="6">
        <v>2.7966073195927956</v>
      </c>
      <c r="D893" s="1">
        <v>2.4174388110198364</v>
      </c>
      <c r="E893" s="7">
        <v>1.1568471999558081</v>
      </c>
      <c r="F893" s="34" t="s">
        <v>1477</v>
      </c>
      <c r="G893" s="1" t="e">
        <f>IF(ISBLANK(data!C893),#N/A,data!C893)</f>
        <v>#N/A</v>
      </c>
      <c r="H893" s="1" t="e">
        <f>IF(ISBLANK(data!D893),#N/A,data!D893)</f>
        <v>#N/A</v>
      </c>
      <c r="I893" s="1">
        <f>IF(ISBLANK(data!E893),#N/A,data!E893)</f>
        <v>8</v>
      </c>
    </row>
    <row r="894" spans="1:9" ht="14.5" customHeight="1" x14ac:dyDescent="0.2">
      <c r="A894" s="2" t="s">
        <v>2095</v>
      </c>
      <c r="B894" s="3" t="s">
        <v>904</v>
      </c>
      <c r="C894" s="6">
        <v>3.1360185745623381</v>
      </c>
      <c r="D894" s="1">
        <v>2.5957297847107585</v>
      </c>
      <c r="E894" s="7">
        <v>1.2081452364702838</v>
      </c>
      <c r="F894" s="34" t="s">
        <v>1478</v>
      </c>
      <c r="G894" s="1" t="e">
        <f>IF(ISBLANK(data!C894),#N/A,data!C894)</f>
        <v>#N/A</v>
      </c>
      <c r="H894" s="1" t="e">
        <f>IF(ISBLANK(data!D894),#N/A,data!D894)</f>
        <v>#N/A</v>
      </c>
      <c r="I894" s="1">
        <f>IF(ISBLANK(data!E894),#N/A,data!E894)</f>
        <v>6.96</v>
      </c>
    </row>
    <row r="895" spans="1:9" ht="14.5" customHeight="1" x14ac:dyDescent="0.2">
      <c r="A895" s="2" t="s">
        <v>2096</v>
      </c>
      <c r="B895" s="2" t="s">
        <v>905</v>
      </c>
      <c r="C895" s="6">
        <v>3.0957134880347055</v>
      </c>
      <c r="D895" s="1">
        <v>2.6249340657624143</v>
      </c>
      <c r="E895" s="7">
        <v>1.1793490466723602</v>
      </c>
      <c r="F895" s="34" t="s">
        <v>1477</v>
      </c>
      <c r="G895" s="1" t="e">
        <f>IF(ISBLANK(data!C895),#N/A,data!C895)</f>
        <v>#N/A</v>
      </c>
      <c r="H895" s="1" t="e">
        <f>IF(ISBLANK(data!D895),#N/A,data!D895)</f>
        <v>#N/A</v>
      </c>
      <c r="I895" s="1">
        <f>IF(ISBLANK(data!E895),#N/A,data!E895)</f>
        <v>7.54</v>
      </c>
    </row>
    <row r="896" spans="1:9" ht="14.5" customHeight="1" x14ac:dyDescent="0.2">
      <c r="A896" s="2" t="s">
        <v>2097</v>
      </c>
      <c r="B896" s="2" t="s">
        <v>906</v>
      </c>
      <c r="C896" s="6">
        <v>3.1204622253762344</v>
      </c>
      <c r="D896" s="1">
        <v>2.6359109313573179</v>
      </c>
      <c r="E896" s="7">
        <v>1.1838268843816377</v>
      </c>
      <c r="F896" s="34" t="s">
        <v>1478</v>
      </c>
      <c r="G896" s="1">
        <f>IF(ISBLANK(data!C896),#N/A,data!C896)</f>
        <v>6.29</v>
      </c>
      <c r="H896" s="1" t="e">
        <f>IF(ISBLANK(data!D896),#N/A,data!D896)</f>
        <v>#N/A</v>
      </c>
      <c r="I896" s="1" t="e">
        <f>IF(ISBLANK(data!E896),#N/A,data!E896)</f>
        <v>#N/A</v>
      </c>
    </row>
    <row r="897" spans="1:9" ht="14.5" customHeight="1" x14ac:dyDescent="0.2">
      <c r="A897" s="2" t="s">
        <v>2098</v>
      </c>
      <c r="B897" s="2" t="s">
        <v>907</v>
      </c>
      <c r="C897" s="6">
        <v>2.8892383079282338</v>
      </c>
      <c r="D897" s="1">
        <v>2.4737815202640676</v>
      </c>
      <c r="E897" s="7">
        <v>1.1679440097118268</v>
      </c>
      <c r="F897" s="34" t="s">
        <v>1477</v>
      </c>
      <c r="G897" s="1">
        <f>IF(ISBLANK(data!C897),#N/A,data!C897)</f>
        <v>6.5</v>
      </c>
      <c r="H897" s="1" t="e">
        <f>IF(ISBLANK(data!D897),#N/A,data!D897)</f>
        <v>#N/A</v>
      </c>
      <c r="I897" s="1" t="e">
        <f>IF(ISBLANK(data!E897),#N/A,data!E897)</f>
        <v>#N/A</v>
      </c>
    </row>
    <row r="898" spans="1:9" ht="14.5" customHeight="1" x14ac:dyDescent="0.2">
      <c r="A898" s="2" t="s">
        <v>2099</v>
      </c>
      <c r="B898" s="2" t="s">
        <v>908</v>
      </c>
      <c r="C898" s="6">
        <v>3.0462160133516467</v>
      </c>
      <c r="D898" s="1">
        <v>2.5379129406660113</v>
      </c>
      <c r="E898" s="7">
        <v>1.2002838886003095</v>
      </c>
      <c r="F898" s="34" t="s">
        <v>1478</v>
      </c>
      <c r="G898" s="1">
        <f>IF(ISBLANK(data!C898),#N/A,data!C898)</f>
        <v>6.5</v>
      </c>
      <c r="H898" s="1" t="e">
        <f>IF(ISBLANK(data!D898),#N/A,data!D898)</f>
        <v>#N/A</v>
      </c>
      <c r="I898" s="1" t="e">
        <f>IF(ISBLANK(data!E898),#N/A,data!E898)</f>
        <v>#N/A</v>
      </c>
    </row>
    <row r="899" spans="1:9" ht="14.5" customHeight="1" x14ac:dyDescent="0.2">
      <c r="A899" s="2" t="s">
        <v>2100</v>
      </c>
      <c r="B899" s="2" t="s">
        <v>909</v>
      </c>
      <c r="C899" s="6">
        <v>3.1565246712167485</v>
      </c>
      <c r="D899" s="1">
        <v>2.6185623263033651</v>
      </c>
      <c r="E899" s="7">
        <v>1.2054418714840471</v>
      </c>
      <c r="F899" s="34" t="s">
        <v>1478</v>
      </c>
      <c r="G899" s="1">
        <f>IF(ISBLANK(data!C899),#N/A,data!C899)</f>
        <v>6.5</v>
      </c>
      <c r="H899" s="1" t="e">
        <f>IF(ISBLANK(data!D899),#N/A,data!D899)</f>
        <v>#N/A</v>
      </c>
      <c r="I899" s="1" t="e">
        <f>IF(ISBLANK(data!E899),#N/A,data!E899)</f>
        <v>#N/A</v>
      </c>
    </row>
    <row r="900" spans="1:9" ht="14.5" customHeight="1" x14ac:dyDescent="0.2">
      <c r="A900" s="2" t="s">
        <v>2101</v>
      </c>
      <c r="B900" s="2" t="s">
        <v>910</v>
      </c>
      <c r="C900" s="6">
        <v>3.1565246712167485</v>
      </c>
      <c r="D900" s="1">
        <v>2.5620472467150175</v>
      </c>
      <c r="E900" s="7">
        <v>1.232032186472733</v>
      </c>
      <c r="F900" s="34" t="s">
        <v>1369</v>
      </c>
      <c r="G900" s="1">
        <f>IF(ISBLANK(data!C900),#N/A,data!C900)</f>
        <v>6.5</v>
      </c>
      <c r="H900" s="1" t="e">
        <f>IF(ISBLANK(data!D900),#N/A,data!D900)</f>
        <v>#N/A</v>
      </c>
      <c r="I900" s="1" t="e">
        <f>IF(ISBLANK(data!E900),#N/A,data!E900)</f>
        <v>#N/A</v>
      </c>
    </row>
    <row r="901" spans="1:9" ht="14.5" customHeight="1" x14ac:dyDescent="0.2">
      <c r="A901" s="2" t="s">
        <v>2102</v>
      </c>
      <c r="B901" s="3" t="s">
        <v>911</v>
      </c>
      <c r="C901" s="6">
        <v>3.1360185745623381</v>
      </c>
      <c r="D901" s="1">
        <v>2.6352356874966607</v>
      </c>
      <c r="E901" s="7">
        <v>1.1900334339891228</v>
      </c>
      <c r="F901" s="34" t="s">
        <v>1478</v>
      </c>
      <c r="G901" s="1">
        <f>IF(ISBLANK(data!C901),#N/A,data!C901)</f>
        <v>6.5</v>
      </c>
      <c r="H901" s="1" t="e">
        <f>IF(ISBLANK(data!D901),#N/A,data!D901)</f>
        <v>#N/A</v>
      </c>
      <c r="I901" s="1" t="e">
        <f>IF(ISBLANK(data!E901),#N/A,data!E901)</f>
        <v>#N/A</v>
      </c>
    </row>
    <row r="902" spans="1:9" ht="14.5" customHeight="1" x14ac:dyDescent="0.2">
      <c r="A902" s="2" t="s">
        <v>2103</v>
      </c>
      <c r="B902" s="2" t="s">
        <v>912</v>
      </c>
      <c r="C902" s="6">
        <v>3.1126840507831823</v>
      </c>
      <c r="D902" s="1">
        <v>2.5955320089723419</v>
      </c>
      <c r="E902" s="7">
        <v>1.1992470291343462</v>
      </c>
      <c r="F902" s="34" t="s">
        <v>1478</v>
      </c>
      <c r="G902" s="1">
        <f>IF(ISBLANK(data!C902),#N/A,data!C902)</f>
        <v>6.5</v>
      </c>
      <c r="H902" s="1" t="e">
        <f>IF(ISBLANK(data!D902),#N/A,data!D902)</f>
        <v>#N/A</v>
      </c>
      <c r="I902" s="1" t="e">
        <f>IF(ISBLANK(data!E902),#N/A,data!E902)</f>
        <v>#N/A</v>
      </c>
    </row>
    <row r="903" spans="1:9" ht="14.5" customHeight="1" x14ac:dyDescent="0.2">
      <c r="A903" s="2" t="s">
        <v>2104</v>
      </c>
      <c r="B903" s="2" t="s">
        <v>913</v>
      </c>
      <c r="C903" s="6">
        <v>2.8821672401163676</v>
      </c>
      <c r="D903" s="1">
        <v>2.4687730465962239</v>
      </c>
      <c r="E903" s="7">
        <v>1.1674492493711011</v>
      </c>
      <c r="F903" s="34" t="s">
        <v>1369</v>
      </c>
      <c r="G903" s="1">
        <f>IF(ISBLANK(data!C903),#N/A,data!C903)</f>
        <v>6.5</v>
      </c>
      <c r="H903" s="1" t="e">
        <f>IF(ISBLANK(data!D903),#N/A,data!D903)</f>
        <v>#N/A</v>
      </c>
      <c r="I903" s="1" t="e">
        <f>IF(ISBLANK(data!E903),#N/A,data!E903)</f>
        <v>#N/A</v>
      </c>
    </row>
    <row r="904" spans="1:9" ht="14.5" customHeight="1" x14ac:dyDescent="0.2">
      <c r="A904" s="2" t="s">
        <v>2105</v>
      </c>
      <c r="B904" s="2" t="s">
        <v>914</v>
      </c>
      <c r="C904" s="6">
        <v>3.1395541084682717</v>
      </c>
      <c r="D904" s="1">
        <v>2.5971277722899968</v>
      </c>
      <c r="E904" s="7">
        <v>1.2088562380202013</v>
      </c>
      <c r="F904" s="34" t="s">
        <v>1478</v>
      </c>
      <c r="G904" s="1" t="e">
        <f>IF(ISBLANK(data!C904),#N/A,data!C904)</f>
        <v>#N/A</v>
      </c>
      <c r="H904" s="1" t="e">
        <f>IF(ISBLANK(data!D904),#N/A,data!D904)</f>
        <v>#N/A</v>
      </c>
      <c r="I904" s="1">
        <f>IF(ISBLANK(data!E904),#N/A,data!E904)</f>
        <v>6.5</v>
      </c>
    </row>
    <row r="905" spans="1:9" ht="14.5" customHeight="1" x14ac:dyDescent="0.2">
      <c r="A905" s="2" t="s">
        <v>2106</v>
      </c>
      <c r="B905" s="3" t="s">
        <v>915</v>
      </c>
      <c r="C905" s="6">
        <v>3.0175781887135917</v>
      </c>
      <c r="D905" s="1">
        <v>2.5300668121810537</v>
      </c>
      <c r="E905" s="7">
        <v>1.1926871552108449</v>
      </c>
      <c r="F905" s="34" t="s">
        <v>1478</v>
      </c>
      <c r="G905" s="1">
        <f>IF(ISBLANK(data!C905),#N/A,data!C905)</f>
        <v>5.5</v>
      </c>
      <c r="H905" s="1" t="e">
        <f>IF(ISBLANK(data!D905),#N/A,data!D905)</f>
        <v>#N/A</v>
      </c>
      <c r="I905" s="1" t="e">
        <f>IF(ISBLANK(data!E905),#N/A,data!E905)</f>
        <v>#N/A</v>
      </c>
    </row>
    <row r="906" spans="1:9" ht="14.5" customHeight="1" x14ac:dyDescent="0.2">
      <c r="A906" s="2" t="s">
        <v>2107</v>
      </c>
      <c r="B906" s="2" t="s">
        <v>916</v>
      </c>
      <c r="C906" s="6">
        <v>2.8956022689589123</v>
      </c>
      <c r="D906" s="1">
        <v>2.4138253008069999</v>
      </c>
      <c r="E906" s="7">
        <v>1.1995906530563099</v>
      </c>
      <c r="F906" s="34" t="s">
        <v>1478</v>
      </c>
      <c r="G906" s="1" t="e">
        <f>IF(ISBLANK(data!C906),#N/A,data!C906)</f>
        <v>#N/A</v>
      </c>
      <c r="H906" s="1" t="e">
        <f>IF(ISBLANK(data!D906),#N/A,data!D906)</f>
        <v>#N/A</v>
      </c>
      <c r="I906" s="1">
        <f>IF(ISBLANK(data!E906),#N/A,data!E906)</f>
        <v>7.5</v>
      </c>
    </row>
    <row r="907" spans="1:9" ht="14.5" customHeight="1" x14ac:dyDescent="0.2">
      <c r="A907" s="2" t="s">
        <v>2108</v>
      </c>
      <c r="B907" s="2" t="s">
        <v>917</v>
      </c>
      <c r="C907" s="6">
        <v>3.1685454864969196</v>
      </c>
      <c r="D907" s="1">
        <v>2.5663797969562103</v>
      </c>
      <c r="E907" s="7">
        <v>1.2346362335983523</v>
      </c>
      <c r="F907" s="34" t="s">
        <v>1477</v>
      </c>
      <c r="G907" s="1" t="e">
        <f>IF(ISBLANK(data!C907),#N/A,data!C907)</f>
        <v>#N/A</v>
      </c>
      <c r="H907" s="1" t="e">
        <f>IF(ISBLANK(data!D907),#N/A,data!D907)</f>
        <v>#N/A</v>
      </c>
      <c r="I907" s="1">
        <f>IF(ISBLANK(data!E907),#N/A,data!E907)</f>
        <v>6.5</v>
      </c>
    </row>
    <row r="908" spans="1:9" ht="14.5" customHeight="1" x14ac:dyDescent="0.2">
      <c r="A908" s="2" t="s">
        <v>2109</v>
      </c>
      <c r="B908" s="2" t="s">
        <v>918</v>
      </c>
      <c r="C908" s="6">
        <v>2.9747982284518057</v>
      </c>
      <c r="D908" s="1">
        <v>2.5480777171232436</v>
      </c>
      <c r="E908" s="7">
        <v>1.1674676201832359</v>
      </c>
      <c r="F908" s="34" t="s">
        <v>1477</v>
      </c>
      <c r="G908" s="1" t="e">
        <f>IF(ISBLANK(data!C908),#N/A,data!C908)</f>
        <v>#N/A</v>
      </c>
      <c r="H908" s="1" t="e">
        <f>IF(ISBLANK(data!D908),#N/A,data!D908)</f>
        <v>#N/A</v>
      </c>
      <c r="I908" s="1">
        <f>IF(ISBLANK(data!E908),#N/A,data!E908)</f>
        <v>6.5</v>
      </c>
    </row>
    <row r="909" spans="1:9" ht="14.5" customHeight="1" x14ac:dyDescent="0.2">
      <c r="A909" s="2" t="s">
        <v>2110</v>
      </c>
      <c r="B909" s="2" t="s">
        <v>919</v>
      </c>
      <c r="C909" s="6">
        <v>2.9366144622677317</v>
      </c>
      <c r="D909" s="1">
        <v>2.4413100356161239</v>
      </c>
      <c r="E909" s="7">
        <v>1.2028846887227109</v>
      </c>
      <c r="F909" s="34" t="s">
        <v>1478</v>
      </c>
      <c r="G909" s="1" t="e">
        <f>IF(ISBLANK(data!C909),#N/A,data!C909)</f>
        <v>#N/A</v>
      </c>
      <c r="H909" s="1" t="e">
        <f>IF(ISBLANK(data!D909),#N/A,data!D909)</f>
        <v>#N/A</v>
      </c>
      <c r="I909" s="1">
        <f>IF(ISBLANK(data!E909),#N/A,data!E909)</f>
        <v>5.5</v>
      </c>
    </row>
    <row r="910" spans="1:9" ht="14.5" customHeight="1" x14ac:dyDescent="0.2">
      <c r="A910" s="2" t="s">
        <v>2111</v>
      </c>
      <c r="B910" s="2" t="s">
        <v>920</v>
      </c>
      <c r="C910" s="6">
        <v>2.9656058402963805</v>
      </c>
      <c r="D910" s="1">
        <v>2.5444972863023456</v>
      </c>
      <c r="E910" s="7">
        <v>1.1654977414442396</v>
      </c>
      <c r="F910" s="34" t="s">
        <v>1477</v>
      </c>
      <c r="G910" s="1" t="e">
        <f>IF(ISBLANK(data!C910),#N/A,data!C910)</f>
        <v>#N/A</v>
      </c>
      <c r="H910" s="1" t="e">
        <f>IF(ISBLANK(data!D910),#N/A,data!D910)</f>
        <v>#N/A</v>
      </c>
      <c r="I910" s="1">
        <f>IF(ISBLANK(data!E910),#N/A,data!E910)</f>
        <v>6.5</v>
      </c>
    </row>
    <row r="911" spans="1:9" ht="14.5" customHeight="1" x14ac:dyDescent="0.2">
      <c r="A911" s="2" t="s">
        <v>2112</v>
      </c>
      <c r="B911" s="2" t="s">
        <v>921</v>
      </c>
      <c r="C911" s="6">
        <v>2.9161083656133218</v>
      </c>
      <c r="D911" s="1">
        <v>2.4408270572902122</v>
      </c>
      <c r="E911" s="7">
        <v>1.1947214190794668</v>
      </c>
      <c r="F911" s="34" t="s">
        <v>1477</v>
      </c>
      <c r="G911" s="1" t="e">
        <f>IF(ISBLANK(data!C911),#N/A,data!C911)</f>
        <v>#N/A</v>
      </c>
      <c r="H911" s="1" t="e">
        <f>IF(ISBLANK(data!D911),#N/A,data!D911)</f>
        <v>#N/A</v>
      </c>
      <c r="I911" s="1">
        <f>IF(ISBLANK(data!E911),#N/A,data!E911)</f>
        <v>5.5</v>
      </c>
    </row>
    <row r="912" spans="1:9" ht="14.5" customHeight="1" x14ac:dyDescent="0.2">
      <c r="A912" s="2" t="s">
        <v>2113</v>
      </c>
      <c r="B912" s="2" t="s">
        <v>922</v>
      </c>
      <c r="C912" s="6">
        <v>3.1433017744085596</v>
      </c>
      <c r="D912" s="1">
        <v>2.6044622536331761</v>
      </c>
      <c r="E912" s="7">
        <v>1.2068908927452155</v>
      </c>
      <c r="F912" s="34" t="s">
        <v>1478</v>
      </c>
      <c r="G912" s="1">
        <f>IF(ISBLANK(data!C912),#N/A,data!C912)</f>
        <v>5.5</v>
      </c>
      <c r="H912" s="1" t="e">
        <f>IF(ISBLANK(data!D912),#N/A,data!D912)</f>
        <v>#N/A</v>
      </c>
      <c r="I912" s="1" t="e">
        <f>IF(ISBLANK(data!E912),#N/A,data!E912)</f>
        <v>#N/A</v>
      </c>
    </row>
    <row r="913" spans="1:9" ht="14.5" customHeight="1" x14ac:dyDescent="0.2">
      <c r="A913" s="2" t="s">
        <v>2114</v>
      </c>
      <c r="B913" s="2" t="s">
        <v>923</v>
      </c>
      <c r="C913" s="6">
        <v>3.1732123912527506</v>
      </c>
      <c r="D913" s="1">
        <v>2.6836898673941629</v>
      </c>
      <c r="E913" s="7">
        <v>1.1824065179088332</v>
      </c>
      <c r="F913" s="34" t="s">
        <v>1478</v>
      </c>
      <c r="G913" s="1" t="e">
        <f>IF(ISBLANK(data!C913),#N/A,data!C913)</f>
        <v>#N/A</v>
      </c>
      <c r="H913" s="1" t="e">
        <f>IF(ISBLANK(data!D913),#N/A,data!D913)</f>
        <v>#N/A</v>
      </c>
      <c r="I913" s="1">
        <f>IF(ISBLANK(data!E913),#N/A,data!E913)</f>
        <v>7.41</v>
      </c>
    </row>
    <row r="914" spans="1:9" ht="14.5" customHeight="1" x14ac:dyDescent="0.2">
      <c r="A914" s="2" t="s">
        <v>2115</v>
      </c>
      <c r="B914" s="2" t="s">
        <v>924</v>
      </c>
      <c r="C914" s="6">
        <v>3.1848089424642101</v>
      </c>
      <c r="D914" s="1">
        <v>2.6934066404046755</v>
      </c>
      <c r="E914" s="7">
        <v>1.1824463839540038</v>
      </c>
      <c r="F914" s="34" t="s">
        <v>1478</v>
      </c>
      <c r="G914" s="1">
        <f>IF(ISBLANK(data!C914),#N/A,data!C914)</f>
        <v>7.5</v>
      </c>
      <c r="H914" s="1" t="e">
        <f>IF(ISBLANK(data!D914),#N/A,data!D914)</f>
        <v>#N/A</v>
      </c>
      <c r="I914" s="1" t="e">
        <f>IF(ISBLANK(data!E914),#N/A,data!E914)</f>
        <v>#N/A</v>
      </c>
    </row>
    <row r="915" spans="1:9" ht="14.5" customHeight="1" x14ac:dyDescent="0.2">
      <c r="A915" s="2" t="s">
        <v>2116</v>
      </c>
      <c r="B915" s="2" t="s">
        <v>925</v>
      </c>
      <c r="C915" s="6">
        <v>3.3481506089183029</v>
      </c>
      <c r="D915" s="1">
        <v>2.7146770850266888</v>
      </c>
      <c r="E915" s="7">
        <v>1.2333513357392141</v>
      </c>
      <c r="F915" s="34" t="s">
        <v>1477</v>
      </c>
      <c r="G915" s="1" t="e">
        <f>IF(ISBLANK(data!C915),#N/A,data!C915)</f>
        <v>#N/A</v>
      </c>
      <c r="H915" s="1" t="e">
        <f>IF(ISBLANK(data!D915),#N/A,data!D915)</f>
        <v>#N/A</v>
      </c>
      <c r="I915" s="1">
        <f>IF(ISBLANK(data!E915),#N/A,data!E915)</f>
        <v>6.5</v>
      </c>
    </row>
    <row r="916" spans="1:9" ht="14.5" customHeight="1" x14ac:dyDescent="0.2">
      <c r="A916" s="2" t="s">
        <v>2117</v>
      </c>
      <c r="B916" s="30" t="s">
        <v>926</v>
      </c>
      <c r="C916" s="6">
        <v>3.2731972901125284</v>
      </c>
      <c r="D916" s="1">
        <v>2.6829410227460158</v>
      </c>
      <c r="E916" s="7">
        <v>1.2200034448623025</v>
      </c>
      <c r="F916" s="34" t="s">
        <v>1477</v>
      </c>
      <c r="G916" s="1" t="e">
        <f>IF(ISBLANK(data!C916),#N/A,data!C916)</f>
        <v>#N/A</v>
      </c>
      <c r="H916" s="1" t="e">
        <f>IF(ISBLANK(data!D916),#N/A,data!D916)</f>
        <v>#N/A</v>
      </c>
      <c r="I916" s="1">
        <f>IF(ISBLANK(data!E916),#N/A,data!E916)</f>
        <v>6.5</v>
      </c>
    </row>
    <row r="917" spans="1:9" ht="14.5" customHeight="1" x14ac:dyDescent="0.2">
      <c r="A917" s="2" t="s">
        <v>2118</v>
      </c>
      <c r="B917" s="2" t="s">
        <v>927</v>
      </c>
      <c r="C917" s="6">
        <v>3.2699445989190705</v>
      </c>
      <c r="D917" s="1">
        <v>2.6939995541662118</v>
      </c>
      <c r="E917" s="7">
        <v>1.2137880995051289</v>
      </c>
      <c r="F917" s="34" t="s">
        <v>1477</v>
      </c>
      <c r="G917" s="1" t="e">
        <f>IF(ISBLANK(data!C917),#N/A,data!C917)</f>
        <v>#N/A</v>
      </c>
      <c r="H917" s="1" t="e">
        <f>IF(ISBLANK(data!D917),#N/A,data!D917)</f>
        <v>#N/A</v>
      </c>
      <c r="I917" s="1">
        <f>IF(ISBLANK(data!E917),#N/A,data!E917)</f>
        <v>5.5</v>
      </c>
    </row>
    <row r="918" spans="1:9" ht="14.5" customHeight="1" x14ac:dyDescent="0.2">
      <c r="A918" s="2" t="s">
        <v>2119</v>
      </c>
      <c r="B918" s="2" t="s">
        <v>928</v>
      </c>
      <c r="C918" s="6">
        <v>3.1565246712167485</v>
      </c>
      <c r="D918" s="1">
        <v>2.5784402677996172</v>
      </c>
      <c r="E918" s="7">
        <v>1.2241992613272579</v>
      </c>
      <c r="F918" s="34" t="s">
        <v>1477</v>
      </c>
      <c r="G918" s="1" t="e">
        <f>IF(ISBLANK(data!C918),#N/A,data!C918)</f>
        <v>#N/A</v>
      </c>
      <c r="H918" s="1" t="e">
        <f>IF(ISBLANK(data!D918),#N/A,data!D918)</f>
        <v>#N/A</v>
      </c>
      <c r="I918" s="1">
        <f>IF(ISBLANK(data!E918),#N/A,data!E918)</f>
        <v>6.5</v>
      </c>
    </row>
    <row r="919" spans="1:9" ht="14.5" customHeight="1" x14ac:dyDescent="0.2">
      <c r="A919" s="2" t="s">
        <v>2120</v>
      </c>
      <c r="B919" s="2" t="s">
        <v>929</v>
      </c>
      <c r="C919" s="6">
        <v>2.9896474708567231</v>
      </c>
      <c r="D919" s="1">
        <v>2.4823292886563211</v>
      </c>
      <c r="E919" s="7">
        <v>1.2043718311340603</v>
      </c>
      <c r="F919" s="34" t="s">
        <v>1478</v>
      </c>
      <c r="G919" s="1" t="e">
        <f>IF(ISBLANK(data!C919),#N/A,data!C919)</f>
        <v>#N/A</v>
      </c>
      <c r="H919" s="1" t="e">
        <f>IF(ISBLANK(data!D919),#N/A,data!D919)</f>
        <v>#N/A</v>
      </c>
      <c r="I919" s="1">
        <f>IF(ISBLANK(data!E919),#N/A,data!E919)</f>
        <v>5.5</v>
      </c>
    </row>
    <row r="920" spans="1:9" ht="14.5" customHeight="1" x14ac:dyDescent="0.2">
      <c r="A920" s="2" t="s">
        <v>2121</v>
      </c>
      <c r="B920" s="2" t="s">
        <v>930</v>
      </c>
      <c r="C920" s="6">
        <v>3.0472766735234269</v>
      </c>
      <c r="D920" s="1">
        <v>2.6096086486102106</v>
      </c>
      <c r="E920" s="7">
        <v>1.1677140459916484</v>
      </c>
      <c r="F920" s="34" t="s">
        <v>1478</v>
      </c>
      <c r="G920" s="1">
        <f>IF(ISBLANK(data!C920),#N/A,data!C920)</f>
        <v>7</v>
      </c>
      <c r="H920" s="1" t="e">
        <f>IF(ISBLANK(data!D920),#N/A,data!D920)</f>
        <v>#N/A</v>
      </c>
      <c r="I920" s="1" t="e">
        <f>IF(ISBLANK(data!E920),#N/A,data!E920)</f>
        <v>#N/A</v>
      </c>
    </row>
    <row r="921" spans="1:9" ht="14.5" customHeight="1" x14ac:dyDescent="0.2">
      <c r="A921" s="2" t="s">
        <v>2122</v>
      </c>
      <c r="B921" s="2" t="s">
        <v>931</v>
      </c>
      <c r="C921" s="6">
        <v>3.2017795052126869</v>
      </c>
      <c r="D921" s="1">
        <v>2.7493969668449108</v>
      </c>
      <c r="E921" s="7">
        <v>1.1645388220846518</v>
      </c>
      <c r="F921" s="34" t="s">
        <v>1478</v>
      </c>
      <c r="G921" s="1">
        <f>IF(ISBLANK(data!C921),#N/A,data!C921)</f>
        <v>7</v>
      </c>
      <c r="H921" s="1" t="e">
        <f>IF(ISBLANK(data!D921),#N/A,data!D921)</f>
        <v>#N/A</v>
      </c>
      <c r="I921" s="1" t="e">
        <f>IF(ISBLANK(data!E921),#N/A,data!E921)</f>
        <v>#N/A</v>
      </c>
    </row>
    <row r="922" spans="1:9" ht="14.5" customHeight="1" x14ac:dyDescent="0.2">
      <c r="A922" s="2" t="s">
        <v>2123</v>
      </c>
      <c r="B922" s="2" t="s">
        <v>932</v>
      </c>
      <c r="C922" s="6">
        <v>3.040912712492748</v>
      </c>
      <c r="D922" s="1">
        <v>2.5458055677722133</v>
      </c>
      <c r="E922" s="7">
        <v>1.1944795592358586</v>
      </c>
      <c r="F922" s="34" t="s">
        <v>1478</v>
      </c>
      <c r="G922" s="1">
        <f>IF(ISBLANK(data!C922),#N/A,data!C922)</f>
        <v>5.5</v>
      </c>
      <c r="H922" s="1" t="e">
        <f>IF(ISBLANK(data!D922),#N/A,data!D922)</f>
        <v>#N/A</v>
      </c>
      <c r="I922" s="1" t="e">
        <f>IF(ISBLANK(data!E922),#N/A,data!E922)</f>
        <v>#N/A</v>
      </c>
    </row>
    <row r="923" spans="1:9" ht="14.5" customHeight="1" x14ac:dyDescent="0.2">
      <c r="A923" s="2" t="s">
        <v>2124</v>
      </c>
      <c r="B923" s="2" t="s">
        <v>933</v>
      </c>
      <c r="C923" s="6">
        <v>2.906915977457897</v>
      </c>
      <c r="D923" s="1">
        <v>2.4137189219335373</v>
      </c>
      <c r="E923" s="7">
        <v>1.2043307739947111</v>
      </c>
      <c r="F923" s="34" t="s">
        <v>1478</v>
      </c>
      <c r="G923" s="1" t="e">
        <f>IF(ISBLANK(data!C923),#N/A,data!C923)</f>
        <v>#N/A</v>
      </c>
      <c r="H923" s="1" t="e">
        <f>IF(ISBLANK(data!D923),#N/A,data!D923)</f>
        <v>#N/A</v>
      </c>
      <c r="I923" s="1">
        <f>IF(ISBLANK(data!E923),#N/A,data!E923)</f>
        <v>7.5</v>
      </c>
    </row>
    <row r="924" spans="1:9" ht="14.5" customHeight="1" x14ac:dyDescent="0.2">
      <c r="A924" s="2" t="s">
        <v>2125</v>
      </c>
      <c r="B924" s="2" t="s">
        <v>934</v>
      </c>
      <c r="C924" s="6">
        <v>3.1791520882147184</v>
      </c>
      <c r="D924" s="1">
        <v>2.5794577923470663</v>
      </c>
      <c r="E924" s="7">
        <v>1.2324885088823205</v>
      </c>
      <c r="F924" s="34" t="s">
        <v>1477</v>
      </c>
      <c r="G924" s="1" t="e">
        <f>IF(ISBLANK(data!C924),#N/A,data!C924)</f>
        <v>#N/A</v>
      </c>
      <c r="H924" s="1" t="e">
        <f>IF(ISBLANK(data!D924),#N/A,data!D924)</f>
        <v>#N/A</v>
      </c>
      <c r="I924" s="1">
        <f>IF(ISBLANK(data!E924),#N/A,data!E924)</f>
        <v>6.5</v>
      </c>
    </row>
    <row r="925" spans="1:9" ht="14.5" customHeight="1" x14ac:dyDescent="0.2">
      <c r="A925" s="2" t="s">
        <v>2126</v>
      </c>
      <c r="B925" s="2" t="s">
        <v>935</v>
      </c>
      <c r="C925" s="6">
        <v>3.0129819946358793</v>
      </c>
      <c r="D925" s="1">
        <v>2.5834065828862487</v>
      </c>
      <c r="E925" s="7">
        <v>1.1662825412752871</v>
      </c>
      <c r="F925" s="34" t="s">
        <v>1477</v>
      </c>
      <c r="G925" s="1" t="e">
        <f>IF(ISBLANK(data!C925),#N/A,data!C925)</f>
        <v>#N/A</v>
      </c>
      <c r="H925" s="1" t="e">
        <f>IF(ISBLANK(data!D925),#N/A,data!D925)</f>
        <v>#N/A</v>
      </c>
      <c r="I925" s="1">
        <f>IF(ISBLANK(data!E925),#N/A,data!E925)</f>
        <v>6.5</v>
      </c>
    </row>
    <row r="926" spans="1:9" ht="14.5" customHeight="1" x14ac:dyDescent="0.2">
      <c r="A926" s="2" t="s">
        <v>2127</v>
      </c>
      <c r="B926" s="2" t="s">
        <v>936</v>
      </c>
      <c r="C926" s="6">
        <v>3.0822784591921608</v>
      </c>
      <c r="D926" s="1">
        <v>2.4953547224264532</v>
      </c>
      <c r="E926" s="7">
        <v>1.2352065345623446</v>
      </c>
      <c r="F926" s="34" t="s">
        <v>1477</v>
      </c>
      <c r="G926" s="1" t="e">
        <f>IF(ISBLANK(data!C926),#N/A,data!C926)</f>
        <v>#N/A</v>
      </c>
      <c r="H926" s="1" t="e">
        <f>IF(ISBLANK(data!D926),#N/A,data!D926)</f>
        <v>#N/A</v>
      </c>
      <c r="I926" s="1">
        <f>IF(ISBLANK(data!E926),#N/A,data!E926)</f>
        <v>5.5</v>
      </c>
    </row>
    <row r="927" spans="1:9" ht="14.5" customHeight="1" x14ac:dyDescent="0.2">
      <c r="A927" s="2" t="s">
        <v>2128</v>
      </c>
      <c r="B927" s="2" t="s">
        <v>937</v>
      </c>
      <c r="C927" s="6">
        <v>2.9571205589221421</v>
      </c>
      <c r="D927" s="1">
        <v>2.4632635435332531</v>
      </c>
      <c r="E927" s="7">
        <v>1.2004889069565454</v>
      </c>
      <c r="F927" s="34" t="s">
        <v>1478</v>
      </c>
      <c r="G927" s="1" t="e">
        <f>IF(ISBLANK(data!C927),#N/A,data!C927)</f>
        <v>#N/A</v>
      </c>
      <c r="H927" s="1" t="e">
        <f>IF(ISBLANK(data!D927),#N/A,data!D927)</f>
        <v>#N/A</v>
      </c>
      <c r="I927" s="1">
        <f>IF(ISBLANK(data!E927),#N/A,data!E927)</f>
        <v>5.5</v>
      </c>
    </row>
    <row r="928" spans="1:9" ht="14.5" customHeight="1" x14ac:dyDescent="0.2">
      <c r="A928" s="2" t="s">
        <v>2129</v>
      </c>
      <c r="B928" s="2" t="s">
        <v>938</v>
      </c>
      <c r="C928" s="6">
        <v>2.888531201147047</v>
      </c>
      <c r="D928" s="1">
        <v>2.4067672824301063</v>
      </c>
      <c r="E928" s="7">
        <v>1.2001705450435178</v>
      </c>
      <c r="F928" s="34" t="s">
        <v>1478</v>
      </c>
      <c r="G928" s="1" t="e">
        <f>IF(ISBLANK(data!C928),#N/A,data!C928)</f>
        <v>#N/A</v>
      </c>
      <c r="H928" s="1" t="e">
        <f>IF(ISBLANK(data!D928),#N/A,data!D928)</f>
        <v>#N/A</v>
      </c>
      <c r="I928" s="1">
        <f>IF(ISBLANK(data!E928),#N/A,data!E928)</f>
        <v>7.5</v>
      </c>
    </row>
    <row r="929" spans="1:9" ht="14.5" customHeight="1" x14ac:dyDescent="0.2">
      <c r="A929" s="2" t="s">
        <v>2130</v>
      </c>
      <c r="B929" s="2" t="s">
        <v>939</v>
      </c>
      <c r="C929" s="6">
        <v>2.9712626945458727</v>
      </c>
      <c r="D929" s="1">
        <v>2.5440672475388695</v>
      </c>
      <c r="E929" s="7">
        <v>1.1679182998878161</v>
      </c>
      <c r="F929" s="34" t="s">
        <v>1477</v>
      </c>
      <c r="G929" s="1" t="e">
        <f>IF(ISBLANK(data!C929),#N/A,data!C929)</f>
        <v>#N/A</v>
      </c>
      <c r="H929" s="1" t="e">
        <f>IF(ISBLANK(data!D929),#N/A,data!D929)</f>
        <v>#N/A</v>
      </c>
      <c r="I929" s="1">
        <f>IF(ISBLANK(data!E929),#N/A,data!E929)</f>
        <v>6.5</v>
      </c>
    </row>
    <row r="930" spans="1:9" ht="14.5" customHeight="1" x14ac:dyDescent="0.2">
      <c r="A930" s="2" t="s">
        <v>2131</v>
      </c>
      <c r="B930" s="2" t="s">
        <v>940</v>
      </c>
      <c r="C930" s="6">
        <v>2.9111586181450164</v>
      </c>
      <c r="D930" s="1">
        <v>2.5196829416133766</v>
      </c>
      <c r="E930" s="7">
        <v>1.1553670384738859</v>
      </c>
      <c r="F930" s="34" t="s">
        <v>1477</v>
      </c>
      <c r="G930" s="1" t="e">
        <f>IF(ISBLANK(data!C930),#N/A,data!C930)</f>
        <v>#N/A</v>
      </c>
      <c r="H930" s="1" t="e">
        <f>IF(ISBLANK(data!D930),#N/A,data!D930)</f>
        <v>#N/A</v>
      </c>
      <c r="I930" s="1">
        <f>IF(ISBLANK(data!E930),#N/A,data!E930)</f>
        <v>5.5</v>
      </c>
    </row>
    <row r="931" spans="1:9" ht="14.5" customHeight="1" x14ac:dyDescent="0.2">
      <c r="A931" s="2" t="s">
        <v>2132</v>
      </c>
      <c r="B931" s="2" t="s">
        <v>941</v>
      </c>
      <c r="C931" s="6">
        <v>2.9634845199528206</v>
      </c>
      <c r="D931" s="1">
        <v>2.4425348682292825</v>
      </c>
      <c r="E931" s="7">
        <v>1.2132823807347326</v>
      </c>
      <c r="F931" s="34" t="s">
        <v>1478</v>
      </c>
      <c r="G931" s="1" t="e">
        <f>IF(ISBLANK(data!C931),#N/A,data!C931)</f>
        <v>#N/A</v>
      </c>
      <c r="H931" s="1" t="e">
        <f>IF(ISBLANK(data!D931),#N/A,data!D931)</f>
        <v>#N/A</v>
      </c>
      <c r="I931" s="1">
        <f>IF(ISBLANK(data!E931),#N/A,data!E931)</f>
        <v>7.5</v>
      </c>
    </row>
    <row r="932" spans="1:9" ht="14.5" customHeight="1" x14ac:dyDescent="0.2">
      <c r="A932" s="2" t="s">
        <v>2133</v>
      </c>
      <c r="B932" s="2" t="s">
        <v>942</v>
      </c>
      <c r="C932" s="6">
        <v>2.9854048301696041</v>
      </c>
      <c r="D932" s="1">
        <v>2.5355246144338652</v>
      </c>
      <c r="E932" s="7">
        <v>1.1774308216827107</v>
      </c>
      <c r="F932" s="34" t="s">
        <v>1478</v>
      </c>
      <c r="G932" s="1" t="e">
        <f>IF(ISBLANK(data!C932),#N/A,data!C932)</f>
        <v>#N/A</v>
      </c>
      <c r="H932" s="1" t="e">
        <f>IF(ISBLANK(data!D932),#N/A,data!D932)</f>
        <v>#N/A</v>
      </c>
      <c r="I932" s="1">
        <f>IF(ISBLANK(data!E932),#N/A,data!E932)</f>
        <v>7.5</v>
      </c>
    </row>
    <row r="933" spans="1:9" ht="14.5" customHeight="1" x14ac:dyDescent="0.2">
      <c r="A933" s="2" t="s">
        <v>2134</v>
      </c>
      <c r="B933" s="2" t="s">
        <v>943</v>
      </c>
      <c r="C933" s="6">
        <v>2.9302505012370532</v>
      </c>
      <c r="D933" s="1">
        <v>2.4514818974426471</v>
      </c>
      <c r="E933" s="7">
        <v>1.1952976296883331</v>
      </c>
      <c r="F933" s="34" t="s">
        <v>1478</v>
      </c>
      <c r="G933" s="1" t="e">
        <f>IF(ISBLANK(data!C933),#N/A,data!C933)</f>
        <v>#N/A</v>
      </c>
      <c r="H933" s="1" t="e">
        <f>IF(ISBLANK(data!D933),#N/A,data!D933)</f>
        <v>#N/A</v>
      </c>
      <c r="I933" s="1">
        <f>IF(ISBLANK(data!E933),#N/A,data!E933)</f>
        <v>7.5</v>
      </c>
    </row>
    <row r="934" spans="1:9" ht="14.5" customHeight="1" x14ac:dyDescent="0.2">
      <c r="A934" s="2" t="s">
        <v>2135</v>
      </c>
      <c r="B934" s="2" t="s">
        <v>944</v>
      </c>
      <c r="C934" s="6">
        <v>2.9945972183250293</v>
      </c>
      <c r="D934" s="1">
        <v>2.5428751307132642</v>
      </c>
      <c r="E934" s="7">
        <v>1.1776422609808053</v>
      </c>
      <c r="F934" s="34" t="s">
        <v>1478</v>
      </c>
      <c r="G934" s="1" t="e">
        <f>IF(ISBLANK(data!C934),#N/A,data!C934)</f>
        <v>#N/A</v>
      </c>
      <c r="H934" s="1" t="e">
        <f>IF(ISBLANK(data!D934),#N/A,data!D934)</f>
        <v>#N/A</v>
      </c>
      <c r="I934" s="1">
        <f>IF(ISBLANK(data!E934),#N/A,data!E934)</f>
        <v>7.5</v>
      </c>
    </row>
    <row r="935" spans="1:9" ht="14.5" customHeight="1" x14ac:dyDescent="0.2">
      <c r="A935" s="2" t="s">
        <v>2136</v>
      </c>
      <c r="B935" s="2" t="s">
        <v>945</v>
      </c>
      <c r="C935" s="6">
        <v>2.9719698013270595</v>
      </c>
      <c r="D935" s="1">
        <v>2.5316730728117327</v>
      </c>
      <c r="E935" s="7">
        <v>1.1739153183891644</v>
      </c>
      <c r="F935" s="34" t="s">
        <v>1478</v>
      </c>
      <c r="G935" s="1" t="e">
        <f>IF(ISBLANK(data!C935),#N/A,data!C935)</f>
        <v>#N/A</v>
      </c>
      <c r="H935" s="1" t="e">
        <f>IF(ISBLANK(data!D935),#N/A,data!D935)</f>
        <v>#N/A</v>
      </c>
      <c r="I935" s="1">
        <f>IF(ISBLANK(data!E935),#N/A,data!E935)</f>
        <v>7.5</v>
      </c>
    </row>
    <row r="936" spans="1:9" ht="14.5" customHeight="1" x14ac:dyDescent="0.2">
      <c r="A936" s="2" t="s">
        <v>2137</v>
      </c>
      <c r="B936" s="2" t="s">
        <v>1448</v>
      </c>
      <c r="C936" s="6">
        <v>2.9161083656133218</v>
      </c>
      <c r="D936" s="1">
        <v>2.4398312284262613</v>
      </c>
      <c r="E936" s="7">
        <v>1.1952090503793857</v>
      </c>
      <c r="F936" s="34" t="s">
        <v>1478</v>
      </c>
      <c r="G936" s="1" t="e">
        <f>IF(ISBLANK(data!C936),#N/A,data!C936)</f>
        <v>#N/A</v>
      </c>
      <c r="H936" s="1" t="e">
        <f>IF(ISBLANK(data!D936),#N/A,data!D936)</f>
        <v>#N/A</v>
      </c>
      <c r="I936" s="1">
        <f>IF(ISBLANK(data!E936),#N/A,data!E936)</f>
        <v>7.5</v>
      </c>
    </row>
    <row r="937" spans="1:9" ht="14.5" customHeight="1" x14ac:dyDescent="0.2">
      <c r="A937" s="2" t="s">
        <v>2138</v>
      </c>
      <c r="B937" s="2" t="s">
        <v>946</v>
      </c>
      <c r="C937" s="6">
        <v>2.9302505012370532</v>
      </c>
      <c r="D937" s="1">
        <v>2.518168772421737</v>
      </c>
      <c r="E937" s="7">
        <v>1.1636434115649106</v>
      </c>
      <c r="F937" s="34" t="s">
        <v>1478</v>
      </c>
      <c r="G937" s="1" t="e">
        <f>IF(ISBLANK(data!C937),#N/A,data!C937)</f>
        <v>#N/A</v>
      </c>
      <c r="H937" s="1" t="e">
        <f>IF(ISBLANK(data!D937),#N/A,data!D937)</f>
        <v>#N/A</v>
      </c>
      <c r="I937" s="1">
        <f>IF(ISBLANK(data!E937),#N/A,data!E937)</f>
        <v>7.5</v>
      </c>
    </row>
    <row r="938" spans="1:9" ht="14.5" customHeight="1" x14ac:dyDescent="0.2">
      <c r="A938" s="2" t="s">
        <v>2139</v>
      </c>
      <c r="B938" s="2" t="s">
        <v>947</v>
      </c>
      <c r="C938" s="6">
        <v>2.9418470524485127</v>
      </c>
      <c r="D938" s="1">
        <v>2.4359805494001798</v>
      </c>
      <c r="E938" s="7">
        <v>1.2076644262093532</v>
      </c>
      <c r="F938" s="34" t="s">
        <v>1478</v>
      </c>
      <c r="G938" s="1" t="e">
        <f>IF(ISBLANK(data!C938),#N/A,data!C938)</f>
        <v>#N/A</v>
      </c>
      <c r="H938" s="1" t="e">
        <f>IF(ISBLANK(data!D938),#N/A,data!D938)</f>
        <v>#N/A</v>
      </c>
      <c r="I938" s="1">
        <f>IF(ISBLANK(data!E938),#N/A,data!E938)</f>
        <v>7.5</v>
      </c>
    </row>
    <row r="939" spans="1:9" ht="14.5" customHeight="1" x14ac:dyDescent="0.2">
      <c r="A939" s="2" t="s">
        <v>2140</v>
      </c>
      <c r="B939" s="2" t="s">
        <v>948</v>
      </c>
      <c r="C939" s="6">
        <v>2.9387357826112916</v>
      </c>
      <c r="D939" s="1">
        <v>2.4879931608426893</v>
      </c>
      <c r="E939" s="7">
        <v>1.1811671466234797</v>
      </c>
      <c r="F939" s="34" t="s">
        <v>1477</v>
      </c>
      <c r="G939" s="1" t="e">
        <f>IF(ISBLANK(data!C939),#N/A,data!C939)</f>
        <v>#N/A</v>
      </c>
      <c r="H939" s="1" t="e">
        <f>IF(ISBLANK(data!D939),#N/A,data!D939)</f>
        <v>#N/A</v>
      </c>
      <c r="I939" s="1">
        <f>IF(ISBLANK(data!E939),#N/A,data!E939)</f>
        <v>7.5</v>
      </c>
    </row>
    <row r="940" spans="1:9" ht="14.5" customHeight="1" x14ac:dyDescent="0.2">
      <c r="A940" s="2" t="s">
        <v>2141</v>
      </c>
      <c r="B940" s="2" t="s">
        <v>949</v>
      </c>
      <c r="C940" s="6">
        <v>2.8903696787781321</v>
      </c>
      <c r="D940" s="1">
        <v>2.400469082248851</v>
      </c>
      <c r="E940" s="7">
        <v>1.2040853598790464</v>
      </c>
      <c r="F940" s="34" t="s">
        <v>1477</v>
      </c>
      <c r="G940" s="1" t="e">
        <f>IF(ISBLANK(data!C940),#N/A,data!C940)</f>
        <v>#N/A</v>
      </c>
      <c r="H940" s="1" t="e">
        <f>IF(ISBLANK(data!D940),#N/A,data!D940)</f>
        <v>#N/A</v>
      </c>
      <c r="I940" s="1">
        <f>IF(ISBLANK(data!E940),#N/A,data!E940)</f>
        <v>7.5</v>
      </c>
    </row>
    <row r="941" spans="1:9" ht="14.5" customHeight="1" x14ac:dyDescent="0.2">
      <c r="A941" s="2" t="s">
        <v>2142</v>
      </c>
      <c r="B941" s="2" t="s">
        <v>950</v>
      </c>
      <c r="C941" s="6">
        <v>2.8793388129916218</v>
      </c>
      <c r="D941" s="1">
        <v>2.4117471711603602</v>
      </c>
      <c r="E941" s="7">
        <v>1.1938808708569106</v>
      </c>
      <c r="F941" s="34" t="s">
        <v>1369</v>
      </c>
      <c r="G941" s="1" t="e">
        <f>IF(ISBLANK(data!C941),#N/A,data!C941)</f>
        <v>#N/A</v>
      </c>
      <c r="H941" s="1" t="e">
        <f>IF(ISBLANK(data!D941),#N/A,data!D941)</f>
        <v>#N/A</v>
      </c>
      <c r="I941" s="1">
        <f>IF(ISBLANK(data!E941),#N/A,data!E941)</f>
        <v>7.5</v>
      </c>
    </row>
    <row r="942" spans="1:9" ht="14.5" customHeight="1" x14ac:dyDescent="0.2">
      <c r="A942" s="2" t="s">
        <v>2143</v>
      </c>
      <c r="B942" s="2" t="s">
        <v>951</v>
      </c>
      <c r="C942" s="6">
        <v>3.0299525573843566</v>
      </c>
      <c r="D942" s="1">
        <v>2.5101089797058611</v>
      </c>
      <c r="E942" s="7">
        <v>1.2071000031797072</v>
      </c>
      <c r="F942" s="34" t="s">
        <v>1478</v>
      </c>
      <c r="G942" s="1" t="e">
        <f>IF(ISBLANK(data!C942),#N/A,data!C942)</f>
        <v>#N/A</v>
      </c>
      <c r="H942" s="1" t="e">
        <f>IF(ISBLANK(data!D942),#N/A,data!D942)</f>
        <v>#N/A</v>
      </c>
      <c r="I942" s="1">
        <f>IF(ISBLANK(data!E942),#N/A,data!E942)</f>
        <v>7.5</v>
      </c>
    </row>
    <row r="943" spans="1:9" ht="14.5" customHeight="1" x14ac:dyDescent="0.2">
      <c r="A943" s="2" t="s">
        <v>2144</v>
      </c>
      <c r="B943" s="2" t="s">
        <v>952</v>
      </c>
      <c r="C943" s="6">
        <v>3.0391449455397814</v>
      </c>
      <c r="D943" s="1">
        <v>2.5129599598879411</v>
      </c>
      <c r="E943" s="7">
        <v>1.2093885274938103</v>
      </c>
      <c r="F943" s="34" t="s">
        <v>1478</v>
      </c>
      <c r="G943" s="1" t="e">
        <f>IF(ISBLANK(data!C943),#N/A,data!C943)</f>
        <v>#N/A</v>
      </c>
      <c r="H943" s="1" t="e">
        <f>IF(ISBLANK(data!D943),#N/A,data!D943)</f>
        <v>#N/A</v>
      </c>
      <c r="I943" s="1">
        <f>IF(ISBLANK(data!E943),#N/A,data!E943)</f>
        <v>7.35</v>
      </c>
    </row>
    <row r="944" spans="1:9" ht="14.5" customHeight="1" x14ac:dyDescent="0.2">
      <c r="A944" s="2" t="s">
        <v>2145</v>
      </c>
      <c r="B944" s="2" t="s">
        <v>953</v>
      </c>
      <c r="C944" s="6">
        <v>3.0695505371308029</v>
      </c>
      <c r="D944" s="1">
        <v>2.523592777450435</v>
      </c>
      <c r="E944" s="7">
        <v>1.2163414654530533</v>
      </c>
      <c r="F944" s="34" t="s">
        <v>1478</v>
      </c>
      <c r="G944" s="1" t="e">
        <f>IF(ISBLANK(data!C944),#N/A,data!C944)</f>
        <v>#N/A</v>
      </c>
      <c r="H944" s="1" t="e">
        <f>IF(ISBLANK(data!D944),#N/A,data!D944)</f>
        <v>#N/A</v>
      </c>
      <c r="I944" s="1">
        <f>IF(ISBLANK(data!E944),#N/A,data!E944)</f>
        <v>7</v>
      </c>
    </row>
    <row r="945" spans="1:9" ht="14.5" customHeight="1" x14ac:dyDescent="0.2">
      <c r="A945" s="2" t="s">
        <v>2146</v>
      </c>
      <c r="B945" s="2" t="s">
        <v>954</v>
      </c>
      <c r="C945" s="6">
        <v>3.0561155082882587</v>
      </c>
      <c r="D945" s="1">
        <v>2.515822883598128</v>
      </c>
      <c r="E945" s="7">
        <v>1.2147578147144462</v>
      </c>
      <c r="F945" s="34" t="s">
        <v>1478</v>
      </c>
      <c r="G945" s="1" t="e">
        <f>IF(ISBLANK(data!C945),#N/A,data!C945)</f>
        <v>#N/A</v>
      </c>
      <c r="H945" s="1" t="e">
        <f>IF(ISBLANK(data!D945),#N/A,data!D945)</f>
        <v>#N/A</v>
      </c>
      <c r="I945" s="1">
        <f>IF(ISBLANK(data!E945),#N/A,data!E945)</f>
        <v>6.45</v>
      </c>
    </row>
    <row r="946" spans="1:9" ht="14.5" customHeight="1" x14ac:dyDescent="0.2">
      <c r="A946" s="2" t="s">
        <v>2147</v>
      </c>
      <c r="B946" s="2" t="s">
        <v>955</v>
      </c>
      <c r="C946" s="6">
        <v>3.0964205948158914</v>
      </c>
      <c r="D946" s="1">
        <v>2.6003380722513754</v>
      </c>
      <c r="E946" s="7">
        <v>1.1907761640143226</v>
      </c>
      <c r="F946" s="34" t="s">
        <v>1478</v>
      </c>
      <c r="G946" s="1" t="e">
        <f>IF(ISBLANK(data!C946),#N/A,data!C946)</f>
        <v>#N/A</v>
      </c>
      <c r="H946" s="1" t="e">
        <f>IF(ISBLANK(data!D946),#N/A,data!D946)</f>
        <v>#N/A</v>
      </c>
      <c r="I946" s="1">
        <f>IF(ISBLANK(data!E946),#N/A,data!E946)</f>
        <v>5.5</v>
      </c>
    </row>
    <row r="947" spans="1:9" ht="14.5" customHeight="1" x14ac:dyDescent="0.2">
      <c r="A947" s="2" t="s">
        <v>2148</v>
      </c>
      <c r="B947" s="2" t="s">
        <v>956</v>
      </c>
      <c r="C947" s="6">
        <v>3.0299525573843566</v>
      </c>
      <c r="D947" s="1">
        <v>2.5055508757357128</v>
      </c>
      <c r="E947" s="7">
        <v>1.2092959623079542</v>
      </c>
      <c r="F947" s="34" t="s">
        <v>1478</v>
      </c>
      <c r="G947" s="1" t="e">
        <f>IF(ISBLANK(data!C947),#N/A,data!C947)</f>
        <v>#N/A</v>
      </c>
      <c r="H947" s="1" t="e">
        <f>IF(ISBLANK(data!D947),#N/A,data!D947)</f>
        <v>#N/A</v>
      </c>
      <c r="I947" s="1">
        <f>IF(ISBLANK(data!E947),#N/A,data!E947)</f>
        <v>7.2</v>
      </c>
    </row>
    <row r="948" spans="1:9" ht="14.5" customHeight="1" x14ac:dyDescent="0.2">
      <c r="A948" s="2" t="s">
        <v>2149</v>
      </c>
      <c r="B948" s="2" t="s">
        <v>957</v>
      </c>
      <c r="C948" s="6">
        <v>3.0440946930080872</v>
      </c>
      <c r="D948" s="1">
        <v>2.5050663739759473</v>
      </c>
      <c r="E948" s="7">
        <v>1.2151752642691915</v>
      </c>
      <c r="F948" s="34" t="s">
        <v>1478</v>
      </c>
      <c r="G948" s="1" t="e">
        <f>IF(ISBLANK(data!C948),#N/A,data!C948)</f>
        <v>#N/A</v>
      </c>
      <c r="H948" s="1" t="e">
        <f>IF(ISBLANK(data!D948),#N/A,data!D948)</f>
        <v>#N/A</v>
      </c>
      <c r="I948" s="1">
        <f>IF(ISBLANK(data!E948),#N/A,data!E948)</f>
        <v>5.9</v>
      </c>
    </row>
    <row r="949" spans="1:9" ht="14.5" customHeight="1" x14ac:dyDescent="0.2">
      <c r="A949" s="2" t="s">
        <v>2150</v>
      </c>
      <c r="B949" s="2" t="s">
        <v>958</v>
      </c>
      <c r="C949" s="6">
        <v>3.1386348696527286</v>
      </c>
      <c r="D949" s="1">
        <v>2.5986528476955133</v>
      </c>
      <c r="E949" s="7">
        <v>1.2077930580208402</v>
      </c>
      <c r="F949" s="34" t="s">
        <v>1478</v>
      </c>
      <c r="G949" s="1">
        <f>IF(ISBLANK(data!C949),#N/A,data!C949)</f>
        <v>5.5</v>
      </c>
      <c r="H949" s="1" t="e">
        <f>IF(ISBLANK(data!D949),#N/A,data!D949)</f>
        <v>#N/A</v>
      </c>
      <c r="I949" s="1" t="e">
        <f>IF(ISBLANK(data!E949),#N/A,data!E949)</f>
        <v>#N/A</v>
      </c>
    </row>
    <row r="950" spans="1:9" ht="14.5" customHeight="1" x14ac:dyDescent="0.2">
      <c r="A950" s="2" t="s">
        <v>2151</v>
      </c>
      <c r="B950" s="30" t="s">
        <v>959</v>
      </c>
      <c r="C950" s="6">
        <v>3.1091485168772497</v>
      </c>
      <c r="D950" s="1">
        <v>2.6432522398742049</v>
      </c>
      <c r="E950" s="7">
        <v>1.1762587277804473</v>
      </c>
      <c r="F950" s="34" t="s">
        <v>1478</v>
      </c>
      <c r="G950" s="1">
        <f>IF(ISBLANK(data!C950),#N/A,data!C950)</f>
        <v>6.27</v>
      </c>
      <c r="H950" s="1" t="e">
        <f>IF(ISBLANK(data!D950),#N/A,data!D950)</f>
        <v>#N/A</v>
      </c>
      <c r="I950" s="1" t="e">
        <f>IF(ISBLANK(data!E950),#N/A,data!E950)</f>
        <v>#N/A</v>
      </c>
    </row>
    <row r="951" spans="1:9" ht="14.5" customHeight="1" x14ac:dyDescent="0.2">
      <c r="A951" s="2" t="s">
        <v>2152</v>
      </c>
      <c r="B951" s="2" t="s">
        <v>960</v>
      </c>
      <c r="C951" s="6">
        <v>3.1685454864969196</v>
      </c>
      <c r="D951" s="1">
        <v>2.6235596524569438</v>
      </c>
      <c r="E951" s="7">
        <v>1.207727632009282</v>
      </c>
      <c r="F951" s="34" t="s">
        <v>1478</v>
      </c>
      <c r="G951" s="1">
        <f>IF(ISBLANK(data!C951),#N/A,data!C951)</f>
        <v>6.5</v>
      </c>
      <c r="H951" s="1" t="e">
        <f>IF(ISBLANK(data!D951),#N/A,data!D951)</f>
        <v>#N/A</v>
      </c>
      <c r="I951" s="1" t="e">
        <f>IF(ISBLANK(data!E951),#N/A,data!E951)</f>
        <v>#N/A</v>
      </c>
    </row>
    <row r="952" spans="1:9" ht="14.5" customHeight="1" x14ac:dyDescent="0.2">
      <c r="A952" s="2" t="s">
        <v>2153</v>
      </c>
      <c r="B952" s="2" t="s">
        <v>961</v>
      </c>
      <c r="C952" s="6">
        <v>3.0508829181074786</v>
      </c>
      <c r="D952" s="1">
        <v>2.5537370685245282</v>
      </c>
      <c r="E952" s="7">
        <v>1.1946738588362922</v>
      </c>
      <c r="F952" s="34" t="s">
        <v>1478</v>
      </c>
      <c r="G952" s="1" t="e">
        <f>IF(ISBLANK(data!C952),#N/A,data!C952)</f>
        <v>#N/A</v>
      </c>
      <c r="H952" s="1" t="e">
        <f>IF(ISBLANK(data!D952),#N/A,data!D952)</f>
        <v>#N/A</v>
      </c>
      <c r="I952" s="1">
        <f>IF(ISBLANK(data!E952),#N/A,data!E952)</f>
        <v>8.5</v>
      </c>
    </row>
    <row r="953" spans="1:9" ht="14.5" customHeight="1" x14ac:dyDescent="0.2">
      <c r="A953" s="2" t="s">
        <v>2154</v>
      </c>
      <c r="B953" s="2" t="s">
        <v>962</v>
      </c>
      <c r="C953" s="6">
        <v>3.0214672760101178</v>
      </c>
      <c r="D953" s="1">
        <v>2.5100254393929955</v>
      </c>
      <c r="E953" s="7">
        <v>1.2037596227474114</v>
      </c>
      <c r="F953" s="34" t="s">
        <v>1478</v>
      </c>
      <c r="G953" s="1" t="e">
        <f>IF(ISBLANK(data!C953),#N/A,data!C953)</f>
        <v>#N/A</v>
      </c>
      <c r="H953" s="1" t="e">
        <f>IF(ISBLANK(data!D953),#N/A,data!D953)</f>
        <v>#N/A</v>
      </c>
      <c r="I953" s="1">
        <f>IF(ISBLANK(data!E953),#N/A,data!E953)</f>
        <v>7.5</v>
      </c>
    </row>
    <row r="954" spans="1:9" ht="14.5" customHeight="1" x14ac:dyDescent="0.2">
      <c r="A954" s="2" t="s">
        <v>2155</v>
      </c>
      <c r="B954" s="2" t="s">
        <v>963</v>
      </c>
      <c r="C954" s="6">
        <v>3.1579388847791217</v>
      </c>
      <c r="D954" s="1">
        <v>2.5613234682735797</v>
      </c>
      <c r="E954" s="7">
        <v>1.232932475689094</v>
      </c>
      <c r="F954" s="34" t="s">
        <v>1478</v>
      </c>
      <c r="G954" s="1" t="e">
        <f>IF(ISBLANK(data!C954),#N/A,data!C954)</f>
        <v>#N/A</v>
      </c>
      <c r="H954" s="1" t="e">
        <f>IF(ISBLANK(data!D954),#N/A,data!D954)</f>
        <v>#N/A</v>
      </c>
      <c r="I954" s="1">
        <f>IF(ISBLANK(data!E954),#N/A,data!E954)</f>
        <v>6.5</v>
      </c>
    </row>
    <row r="955" spans="1:9" ht="14.5" customHeight="1" x14ac:dyDescent="0.2">
      <c r="A955" s="2" t="s">
        <v>2156</v>
      </c>
      <c r="B955" s="2" t="s">
        <v>964</v>
      </c>
      <c r="C955" s="6">
        <v>3.0080322471675731</v>
      </c>
      <c r="D955" s="1">
        <v>2.4523857744019395</v>
      </c>
      <c r="E955" s="7">
        <v>1.2265738443622878</v>
      </c>
      <c r="F955" s="34" t="s">
        <v>1477</v>
      </c>
      <c r="G955" s="1" t="e">
        <f>IF(ISBLANK(data!C955),#N/A,data!C955)</f>
        <v>#N/A</v>
      </c>
      <c r="H955" s="1" t="e">
        <f>IF(ISBLANK(data!D955),#N/A,data!D955)</f>
        <v>#N/A</v>
      </c>
      <c r="I955" s="1">
        <f>IF(ISBLANK(data!E955),#N/A,data!E955)</f>
        <v>6.5</v>
      </c>
    </row>
    <row r="956" spans="1:9" ht="14.5" customHeight="1" x14ac:dyDescent="0.2">
      <c r="A956" s="2" t="s">
        <v>2157</v>
      </c>
      <c r="B956" s="2" t="s">
        <v>965</v>
      </c>
      <c r="C956" s="6">
        <v>3.2279424561165899</v>
      </c>
      <c r="D956" s="1">
        <v>2.6391551227807737</v>
      </c>
      <c r="E956" s="7">
        <v>1.2230969025857921</v>
      </c>
      <c r="F956" s="34" t="s">
        <v>1478</v>
      </c>
      <c r="G956" s="1" t="e">
        <f>IF(ISBLANK(data!C956),#N/A,data!C956)</f>
        <v>#N/A</v>
      </c>
      <c r="H956" s="1" t="e">
        <f>IF(ISBLANK(data!D956),#N/A,data!D956)</f>
        <v>#N/A</v>
      </c>
      <c r="I956" s="1">
        <f>IF(ISBLANK(data!E956),#N/A,data!E956)</f>
        <v>6.5</v>
      </c>
    </row>
    <row r="957" spans="1:9" ht="14.5" customHeight="1" x14ac:dyDescent="0.2">
      <c r="A957" s="2" t="s">
        <v>2158</v>
      </c>
      <c r="B957" s="2" t="s">
        <v>966</v>
      </c>
      <c r="C957" s="6">
        <v>3.1529891373108154</v>
      </c>
      <c r="D957" s="1">
        <v>2.5797199634844086</v>
      </c>
      <c r="E957" s="7">
        <v>1.2222214744006927</v>
      </c>
      <c r="F957" s="34" t="s">
        <v>1477</v>
      </c>
      <c r="G957" s="1" t="e">
        <f>IF(ISBLANK(data!C957),#N/A,data!C957)</f>
        <v>#N/A</v>
      </c>
      <c r="H957" s="1" t="e">
        <f>IF(ISBLANK(data!D957),#N/A,data!D957)</f>
        <v>#N/A</v>
      </c>
      <c r="I957" s="1">
        <f>IF(ISBLANK(data!E957),#N/A,data!E957)</f>
        <v>5.5</v>
      </c>
    </row>
    <row r="958" spans="1:9" ht="14.5" customHeight="1" x14ac:dyDescent="0.2">
      <c r="A958" s="2" t="s">
        <v>2159</v>
      </c>
      <c r="B958" s="2" t="s">
        <v>967</v>
      </c>
      <c r="C958" s="6">
        <v>3.144503855936577</v>
      </c>
      <c r="D958" s="1">
        <v>2.567222523058724</v>
      </c>
      <c r="E958" s="7">
        <v>1.2248661063436175</v>
      </c>
      <c r="F958" s="34" t="s">
        <v>1477</v>
      </c>
      <c r="G958" s="1" t="e">
        <f>IF(ISBLANK(data!C958),#N/A,data!C958)</f>
        <v>#N/A</v>
      </c>
      <c r="H958" s="1" t="e">
        <f>IF(ISBLANK(data!D958),#N/A,data!D958)</f>
        <v>#N/A</v>
      </c>
      <c r="I958" s="1">
        <f>IF(ISBLANK(data!E958),#N/A,data!E958)</f>
        <v>4.5</v>
      </c>
    </row>
    <row r="959" spans="1:9" ht="14.5" customHeight="1" x14ac:dyDescent="0.2">
      <c r="A959" s="2" t="s">
        <v>2160</v>
      </c>
      <c r="B959" s="2" t="s">
        <v>968</v>
      </c>
      <c r="C959" s="6">
        <v>3.1423825355930175</v>
      </c>
      <c r="D959" s="1">
        <v>2.5675503481723583</v>
      </c>
      <c r="E959" s="7">
        <v>1.2238835113125777</v>
      </c>
      <c r="F959" s="34" t="s">
        <v>1477</v>
      </c>
      <c r="G959" s="1" t="e">
        <f>IF(ISBLANK(data!C959),#N/A,data!C959)</f>
        <v>#N/A</v>
      </c>
      <c r="H959" s="1" t="e">
        <f>IF(ISBLANK(data!D959),#N/A,data!D959)</f>
        <v>#N/A</v>
      </c>
      <c r="I959" s="1">
        <f>IF(ISBLANK(data!E959),#N/A,data!E959)</f>
        <v>4.5</v>
      </c>
    </row>
    <row r="960" spans="1:9" ht="14.5" customHeight="1" x14ac:dyDescent="0.2">
      <c r="A960" s="2" t="s">
        <v>2161</v>
      </c>
      <c r="B960" s="2" t="s">
        <v>969</v>
      </c>
      <c r="C960" s="6">
        <v>3.1423825355930175</v>
      </c>
      <c r="D960" s="1">
        <v>2.567745781205764</v>
      </c>
      <c r="E960" s="7">
        <v>1.2237903606319684</v>
      </c>
      <c r="F960" s="34" t="s">
        <v>1477</v>
      </c>
      <c r="G960" s="1" t="e">
        <f>IF(ISBLANK(data!C960),#N/A,data!C960)</f>
        <v>#N/A</v>
      </c>
      <c r="H960" s="1" t="e">
        <f>IF(ISBLANK(data!D960),#N/A,data!D960)</f>
        <v>#N/A</v>
      </c>
      <c r="I960" s="1">
        <f>IF(ISBLANK(data!E960),#N/A,data!E960)</f>
        <v>4.5</v>
      </c>
    </row>
    <row r="961" spans="1:9" ht="14.5" customHeight="1" x14ac:dyDescent="0.2">
      <c r="A961" s="2" t="s">
        <v>2162</v>
      </c>
      <c r="B961" s="2" t="s">
        <v>970</v>
      </c>
      <c r="C961" s="6">
        <v>3.1437967491553902</v>
      </c>
      <c r="D961" s="1">
        <v>2.5655555300168422</v>
      </c>
      <c r="E961" s="7">
        <v>1.2253863587722664</v>
      </c>
      <c r="F961" s="34" t="s">
        <v>1478</v>
      </c>
      <c r="G961" s="1" t="e">
        <f>IF(ISBLANK(data!C961),#N/A,data!C961)</f>
        <v>#N/A</v>
      </c>
      <c r="H961" s="1" t="e">
        <f>IF(ISBLANK(data!D961),#N/A,data!D961)</f>
        <v>#N/A</v>
      </c>
      <c r="I961" s="1">
        <f>IF(ISBLANK(data!E961),#N/A,data!E961)</f>
        <v>4.5</v>
      </c>
    </row>
    <row r="962" spans="1:9" ht="14.5" customHeight="1" x14ac:dyDescent="0.2">
      <c r="A962" s="2" t="s">
        <v>2163</v>
      </c>
      <c r="B962" s="2" t="s">
        <v>971</v>
      </c>
      <c r="C962" s="6">
        <v>3.230063776460149</v>
      </c>
      <c r="D962" s="1">
        <v>2.7173268361482319</v>
      </c>
      <c r="E962" s="7">
        <v>1.1886916706121056</v>
      </c>
      <c r="F962" s="34" t="s">
        <v>1478</v>
      </c>
      <c r="G962" s="1" t="e">
        <f>IF(ISBLANK(data!C962),#N/A,data!C962)</f>
        <v>#N/A</v>
      </c>
      <c r="H962" s="1" t="e">
        <f>IF(ISBLANK(data!D962),#N/A,data!D962)</f>
        <v>#N/A</v>
      </c>
      <c r="I962" s="1">
        <f>IF(ISBLANK(data!E962),#N/A,data!E962)</f>
        <v>6.5</v>
      </c>
    </row>
    <row r="963" spans="1:9" ht="14.5" customHeight="1" x14ac:dyDescent="0.2">
      <c r="A963" s="2" t="s">
        <v>2164</v>
      </c>
      <c r="B963" s="3" t="s">
        <v>972</v>
      </c>
      <c r="C963" s="6">
        <v>3.044801799789274</v>
      </c>
      <c r="D963" s="1">
        <v>2.519380418169515</v>
      </c>
      <c r="E963" s="7">
        <v>1.2085518240240631</v>
      </c>
      <c r="F963" s="34" t="s">
        <v>1478</v>
      </c>
      <c r="G963" s="1" t="e">
        <f>IF(ISBLANK(data!C963),#N/A,data!C963)</f>
        <v>#N/A</v>
      </c>
      <c r="H963" s="1" t="e">
        <f>IF(ISBLANK(data!D963),#N/A,data!D963)</f>
        <v>#N/A</v>
      </c>
      <c r="I963" s="1">
        <f>IF(ISBLANK(data!E963),#N/A,data!E963)</f>
        <v>6.3599999999999994</v>
      </c>
    </row>
    <row r="964" spans="1:9" ht="14.5" customHeight="1" x14ac:dyDescent="0.2">
      <c r="A964" s="2" t="s">
        <v>2165</v>
      </c>
      <c r="B964" s="2" t="s">
        <v>973</v>
      </c>
      <c r="C964" s="6">
        <v>3.0992490219406381</v>
      </c>
      <c r="D964" s="1">
        <v>2.5502458974730438</v>
      </c>
      <c r="E964" s="7">
        <v>1.2152745839181955</v>
      </c>
      <c r="F964" s="34" t="s">
        <v>1478</v>
      </c>
      <c r="G964" s="1" t="e">
        <f>IF(ISBLANK(data!C964),#N/A,data!C964)</f>
        <v>#N/A</v>
      </c>
      <c r="H964" s="1" t="e">
        <f>IF(ISBLANK(data!D964),#N/A,data!D964)</f>
        <v>#N/A</v>
      </c>
      <c r="I964" s="1">
        <f>IF(ISBLANK(data!E964),#N/A,data!E964)</f>
        <v>5.5</v>
      </c>
    </row>
    <row r="965" spans="1:9" ht="14.5" customHeight="1" x14ac:dyDescent="0.2">
      <c r="A965" s="2" t="s">
        <v>2166</v>
      </c>
      <c r="B965" s="2" t="s">
        <v>974</v>
      </c>
      <c r="C965" s="6">
        <v>3.026417023478424</v>
      </c>
      <c r="D965" s="1">
        <v>2.5105392934785944</v>
      </c>
      <c r="E965" s="7">
        <v>1.205484826045097</v>
      </c>
      <c r="F965" s="34" t="s">
        <v>1477</v>
      </c>
      <c r="G965" s="1" t="e">
        <f>IF(ISBLANK(data!C965),#N/A,data!C965)</f>
        <v>#N/A</v>
      </c>
      <c r="H965" s="1" t="e">
        <f>IF(ISBLANK(data!D965),#N/A,data!D965)</f>
        <v>#N/A</v>
      </c>
      <c r="I965" s="1">
        <f>IF(ISBLANK(data!E965),#N/A,data!E965)</f>
        <v>5.5</v>
      </c>
    </row>
    <row r="966" spans="1:9" ht="14.5" customHeight="1" x14ac:dyDescent="0.2">
      <c r="A966" s="2" t="s">
        <v>2167</v>
      </c>
      <c r="B966" s="2" t="s">
        <v>975</v>
      </c>
      <c r="C966" s="6">
        <v>2.9620703063904479</v>
      </c>
      <c r="D966" s="1">
        <v>2.4817396473459903</v>
      </c>
      <c r="E966" s="7">
        <v>1.1935459505424473</v>
      </c>
      <c r="F966" s="34" t="s">
        <v>1478</v>
      </c>
      <c r="G966" s="1" t="e">
        <f>IF(ISBLANK(data!C966),#N/A,data!C966)</f>
        <v>#N/A</v>
      </c>
      <c r="H966" s="1" t="e">
        <f>IF(ISBLANK(data!D966),#N/A,data!D966)</f>
        <v>#N/A</v>
      </c>
      <c r="I966" s="1">
        <f>IF(ISBLANK(data!E966),#N/A,data!E966)</f>
        <v>8.5</v>
      </c>
    </row>
    <row r="967" spans="1:9" ht="14.5" customHeight="1" x14ac:dyDescent="0.2">
      <c r="A967" s="2" t="s">
        <v>2168</v>
      </c>
      <c r="B967" s="3" t="s">
        <v>976</v>
      </c>
      <c r="C967" s="6">
        <v>3.0950063812535187</v>
      </c>
      <c r="D967" s="1">
        <v>2.5428407913198185</v>
      </c>
      <c r="E967" s="7">
        <v>1.2171451676481515</v>
      </c>
      <c r="F967" s="34" t="s">
        <v>1478</v>
      </c>
      <c r="G967" s="1" t="e">
        <f>IF(ISBLANK(data!C967),#N/A,data!C967)</f>
        <v>#N/A</v>
      </c>
      <c r="H967" s="1" t="e">
        <f>IF(ISBLANK(data!D967),#N/A,data!D967)</f>
        <v>#N/A</v>
      </c>
      <c r="I967" s="1" t="e">
        <f>IF(ISBLANK(data!E967),#N/A,data!E967)</f>
        <v>#N/A</v>
      </c>
    </row>
    <row r="968" spans="1:9" ht="14.5" customHeight="1" x14ac:dyDescent="0.2">
      <c r="A968" s="2" t="s">
        <v>2169</v>
      </c>
      <c r="B968" s="30" t="s">
        <v>977</v>
      </c>
      <c r="C968" s="6">
        <v>3.0653078964436835</v>
      </c>
      <c r="D968" s="1">
        <v>2.5204679619042487</v>
      </c>
      <c r="E968" s="7">
        <v>1.2161661813498317</v>
      </c>
      <c r="F968" s="34" t="s">
        <v>1478</v>
      </c>
      <c r="G968" s="1" t="e">
        <f>IF(ISBLANK(data!C968),#N/A,data!C968)</f>
        <v>#N/A</v>
      </c>
      <c r="H968" s="1" t="e">
        <f>IF(ISBLANK(data!D968),#N/A,data!D968)</f>
        <v>#N/A</v>
      </c>
      <c r="I968" s="1" t="e">
        <f>IF(ISBLANK(data!E968),#N/A,data!E968)</f>
        <v>#N/A</v>
      </c>
    </row>
    <row r="969" spans="1:9" ht="14.5" customHeight="1" x14ac:dyDescent="0.2">
      <c r="A969" s="2" t="s">
        <v>2170</v>
      </c>
      <c r="B969" s="3" t="s">
        <v>978</v>
      </c>
      <c r="C969" s="6">
        <v>3.0921779541287728</v>
      </c>
      <c r="D969" s="1">
        <v>2.5315576644135995</v>
      </c>
      <c r="E969" s="7">
        <v>1.221452703841543</v>
      </c>
      <c r="F969" s="34" t="s">
        <v>1478</v>
      </c>
      <c r="G969" s="1" t="e">
        <f>IF(ISBLANK(data!C969),#N/A,data!C969)</f>
        <v>#N/A</v>
      </c>
      <c r="H969" s="1" t="e">
        <f>IF(ISBLANK(data!D969),#N/A,data!D969)</f>
        <v>#N/A</v>
      </c>
      <c r="I969" s="1">
        <f>IF(ISBLANK(data!E969),#N/A,data!E969)</f>
        <v>5.5</v>
      </c>
    </row>
    <row r="970" spans="1:9" ht="14.5" customHeight="1" x14ac:dyDescent="0.2">
      <c r="A970" s="2" t="s">
        <v>2171</v>
      </c>
      <c r="B970" s="2" t="s">
        <v>979</v>
      </c>
      <c r="C970" s="6">
        <v>2.8989963815086077</v>
      </c>
      <c r="D970" s="1">
        <v>2.5179047356199185</v>
      </c>
      <c r="E970" s="7">
        <v>1.1513526864211814</v>
      </c>
      <c r="F970" s="34" t="s">
        <v>1477</v>
      </c>
      <c r="G970" s="1" t="e">
        <f>IF(ISBLANK(data!C970),#N/A,data!C970)</f>
        <v>#N/A</v>
      </c>
      <c r="H970" s="1" t="e">
        <f>IF(ISBLANK(data!D970),#N/A,data!D970)</f>
        <v>#N/A</v>
      </c>
      <c r="I970" s="1">
        <f>IF(ISBLANK(data!E970),#N/A,data!E970)</f>
        <v>5.5</v>
      </c>
    </row>
    <row r="971" spans="1:9" ht="14.5" customHeight="1" x14ac:dyDescent="0.2">
      <c r="A971" s="2" t="s">
        <v>2172</v>
      </c>
      <c r="B971" s="2" t="s">
        <v>980</v>
      </c>
      <c r="C971" s="6">
        <v>3.0919658220944166</v>
      </c>
      <c r="D971" s="1">
        <v>2.5700279421681391</v>
      </c>
      <c r="E971" s="7">
        <v>1.2030864611868608</v>
      </c>
      <c r="F971" s="34" t="s">
        <v>1478</v>
      </c>
      <c r="G971" s="1">
        <f>IF(ISBLANK(data!C971),#N/A,data!C971)</f>
        <v>5.5</v>
      </c>
      <c r="H971" s="1" t="e">
        <f>IF(ISBLANK(data!D971),#N/A,data!D971)</f>
        <v>#N/A</v>
      </c>
      <c r="I971" s="1" t="e">
        <f>IF(ISBLANK(data!E971),#N/A,data!E971)</f>
        <v>#N/A</v>
      </c>
    </row>
    <row r="972" spans="1:9" ht="14.5" customHeight="1" x14ac:dyDescent="0.2">
      <c r="A972" s="2" t="s">
        <v>2173</v>
      </c>
      <c r="B972" s="2" t="s">
        <v>981</v>
      </c>
      <c r="C972" s="6">
        <v>3.026417023478424</v>
      </c>
      <c r="D972" s="1">
        <v>2.7943455321647326</v>
      </c>
      <c r="E972" s="7">
        <v>1.0830503918153278</v>
      </c>
      <c r="F972" s="34" t="s">
        <v>1478</v>
      </c>
      <c r="G972" s="1">
        <f>IF(ISBLANK(data!C972),#N/A,data!C972)</f>
        <v>7.5</v>
      </c>
      <c r="H972" s="1" t="e">
        <f>IF(ISBLANK(data!D972),#N/A,data!D972)</f>
        <v>#N/A</v>
      </c>
      <c r="I972" s="1" t="e">
        <f>IF(ISBLANK(data!E972),#N/A,data!E972)</f>
        <v>#N/A</v>
      </c>
    </row>
    <row r="973" spans="1:9" ht="14.5" customHeight="1" x14ac:dyDescent="0.2">
      <c r="A973" s="2" t="s">
        <v>2174</v>
      </c>
      <c r="B973" s="2" t="s">
        <v>982</v>
      </c>
      <c r="C973" s="6">
        <v>2.8616611434619577</v>
      </c>
      <c r="D973" s="1">
        <v>2.3749655841119037</v>
      </c>
      <c r="E973" s="7">
        <v>1.2049274156248664</v>
      </c>
      <c r="F973" s="34" t="s">
        <v>1477</v>
      </c>
      <c r="G973" s="1" t="e">
        <f>IF(ISBLANK(data!C973),#N/A,data!C973)</f>
        <v>#N/A</v>
      </c>
      <c r="H973" s="1" t="e">
        <f>IF(ISBLANK(data!D973),#N/A,data!D973)</f>
        <v>#N/A</v>
      </c>
      <c r="I973" s="1">
        <f>IF(ISBLANK(data!E973),#N/A,data!E973)</f>
        <v>6.5</v>
      </c>
    </row>
    <row r="974" spans="1:9" ht="14.5" customHeight="1" x14ac:dyDescent="0.2">
      <c r="A974" s="2" t="s">
        <v>2175</v>
      </c>
      <c r="B974" s="2" t="s">
        <v>983</v>
      </c>
      <c r="C974" s="6">
        <v>3.1968297577443816</v>
      </c>
      <c r="D974" s="1">
        <v>2.6027130179103497</v>
      </c>
      <c r="E974" s="7">
        <v>1.228268247688342</v>
      </c>
      <c r="F974" s="34" t="s">
        <v>1477</v>
      </c>
      <c r="G974" s="1" t="e">
        <f>IF(ISBLANK(data!C974),#N/A,data!C974)</f>
        <v>#N/A</v>
      </c>
      <c r="H974" s="1" t="e">
        <f>IF(ISBLANK(data!D974),#N/A,data!D974)</f>
        <v>#N/A</v>
      </c>
      <c r="I974" s="1">
        <f>IF(ISBLANK(data!E974),#N/A,data!E974)</f>
        <v>6.5</v>
      </c>
    </row>
    <row r="975" spans="1:9" ht="14.5" customHeight="1" x14ac:dyDescent="0.2">
      <c r="A975" s="2" t="s">
        <v>2176</v>
      </c>
      <c r="B975" s="2" t="s">
        <v>984</v>
      </c>
      <c r="C975" s="6">
        <v>3.0405591591021546</v>
      </c>
      <c r="D975" s="1">
        <v>2.4930909386069331</v>
      </c>
      <c r="E975" s="7">
        <v>1.2195941640224046</v>
      </c>
      <c r="F975" s="34" t="s">
        <v>1477</v>
      </c>
      <c r="G975" s="1" t="e">
        <f>IF(ISBLANK(data!C975),#N/A,data!C975)</f>
        <v>#N/A</v>
      </c>
      <c r="H975" s="1" t="e">
        <f>IF(ISBLANK(data!D975),#N/A,data!D975)</f>
        <v>#N/A</v>
      </c>
      <c r="I975" s="1">
        <f>IF(ISBLANK(data!E975),#N/A,data!E975)</f>
        <v>6.5</v>
      </c>
    </row>
    <row r="976" spans="1:9" ht="14.5" customHeight="1" x14ac:dyDescent="0.2">
      <c r="A976" s="2" t="s">
        <v>2177</v>
      </c>
      <c r="B976" s="2" t="s">
        <v>985</v>
      </c>
      <c r="C976" s="6">
        <v>3.1119769440019955</v>
      </c>
      <c r="D976" s="1">
        <v>2.5375267787703075</v>
      </c>
      <c r="E976" s="7">
        <v>1.2263819125132813</v>
      </c>
      <c r="F976" s="34" t="s">
        <v>1477</v>
      </c>
      <c r="G976" s="1" t="e">
        <f>IF(ISBLANK(data!C976),#N/A,data!C976)</f>
        <v>#N/A</v>
      </c>
      <c r="H976" s="1" t="e">
        <f>IF(ISBLANK(data!D976),#N/A,data!D976)</f>
        <v>#N/A</v>
      </c>
      <c r="I976" s="1">
        <f>IF(ISBLANK(data!E976),#N/A,data!E976)</f>
        <v>5.5</v>
      </c>
    </row>
    <row r="977" spans="1:9" ht="14.5" customHeight="1" x14ac:dyDescent="0.2">
      <c r="A977" s="2" t="s">
        <v>2178</v>
      </c>
      <c r="B977" s="2" t="s">
        <v>986</v>
      </c>
      <c r="C977" s="6">
        <v>2.9924758979814694</v>
      </c>
      <c r="D977" s="1">
        <v>2.4831275335954857</v>
      </c>
      <c r="E977" s="7">
        <v>1.2051237230044582</v>
      </c>
      <c r="F977" s="34" t="s">
        <v>1478</v>
      </c>
      <c r="G977" s="1" t="e">
        <f>IF(ISBLANK(data!C977),#N/A,data!C977)</f>
        <v>#N/A</v>
      </c>
      <c r="H977" s="1" t="e">
        <f>IF(ISBLANK(data!D977),#N/A,data!D977)</f>
        <v>#N/A</v>
      </c>
      <c r="I977" s="1">
        <f>IF(ISBLANK(data!E977),#N/A,data!E977)</f>
        <v>5.5</v>
      </c>
    </row>
    <row r="978" spans="1:9" ht="14.5" customHeight="1" x14ac:dyDescent="0.2">
      <c r="A978" s="2" t="s">
        <v>2179</v>
      </c>
      <c r="B978" s="2" t="s">
        <v>987</v>
      </c>
      <c r="C978" s="6">
        <v>2.9288362876746801</v>
      </c>
      <c r="D978" s="1">
        <v>2.4552716436728543</v>
      </c>
      <c r="E978" s="7">
        <v>1.1928766803551796</v>
      </c>
      <c r="F978" s="34" t="s">
        <v>1478</v>
      </c>
      <c r="G978" s="1" t="e">
        <f>IF(ISBLANK(data!C978),#N/A,data!C978)</f>
        <v>#N/A</v>
      </c>
      <c r="H978" s="1" t="e">
        <f>IF(ISBLANK(data!D978),#N/A,data!D978)</f>
        <v>#N/A</v>
      </c>
      <c r="I978" s="1">
        <f>IF(ISBLANK(data!E978),#N/A,data!E978)</f>
        <v>8.5</v>
      </c>
    </row>
    <row r="979" spans="1:9" ht="14.5" customHeight="1" x14ac:dyDescent="0.2">
      <c r="A979" s="2" t="s">
        <v>2180</v>
      </c>
      <c r="B979" s="2" t="s">
        <v>988</v>
      </c>
      <c r="C979" s="6">
        <v>2.9764245740485347</v>
      </c>
      <c r="D979" s="1">
        <v>2.414841551527553</v>
      </c>
      <c r="E979" s="7">
        <v>1.2325548117911678</v>
      </c>
      <c r="F979" s="34" t="s">
        <v>1477</v>
      </c>
      <c r="G979" s="1" t="e">
        <f>IF(ISBLANK(data!C979),#N/A,data!C979)</f>
        <v>#N/A</v>
      </c>
      <c r="H979" s="1" t="e">
        <f>IF(ISBLANK(data!D979),#N/A,data!D979)</f>
        <v>#N/A</v>
      </c>
      <c r="I979" s="1">
        <f>IF(ISBLANK(data!E979),#N/A,data!E979)</f>
        <v>6.5</v>
      </c>
    </row>
    <row r="980" spans="1:9" ht="14.5" customHeight="1" x14ac:dyDescent="0.2">
      <c r="A980" s="2" t="s">
        <v>2181</v>
      </c>
      <c r="B980" s="2" t="s">
        <v>989</v>
      </c>
      <c r="C980" s="6">
        <v>3.206658542002875</v>
      </c>
      <c r="D980" s="1">
        <v>2.6119619970627443</v>
      </c>
      <c r="E980" s="7">
        <v>1.2276819286072655</v>
      </c>
      <c r="F980" s="34" t="s">
        <v>1477</v>
      </c>
      <c r="G980" s="1" t="e">
        <f>IF(ISBLANK(data!C980),#N/A,data!C980)</f>
        <v>#N/A</v>
      </c>
      <c r="H980" s="1" t="e">
        <f>IF(ISBLANK(data!D980),#N/A,data!D980)</f>
        <v>#N/A</v>
      </c>
      <c r="I980" s="1">
        <f>IF(ISBLANK(data!E980),#N/A,data!E980)</f>
        <v>6.5</v>
      </c>
    </row>
    <row r="981" spans="1:9" ht="14.5" customHeight="1" x14ac:dyDescent="0.2">
      <c r="A981" s="2" t="s">
        <v>2182</v>
      </c>
      <c r="B981" s="2" t="s">
        <v>990</v>
      </c>
      <c r="C981" s="6">
        <v>3.1105627304396228</v>
      </c>
      <c r="D981" s="1">
        <v>2.5210500278225343</v>
      </c>
      <c r="E981" s="7">
        <v>1.2338361778271647</v>
      </c>
      <c r="F981" s="34" t="s">
        <v>1477</v>
      </c>
      <c r="G981" s="1" t="e">
        <f>IF(ISBLANK(data!C981),#N/A,data!C981)</f>
        <v>#N/A</v>
      </c>
      <c r="H981" s="1" t="e">
        <f>IF(ISBLANK(data!D981),#N/A,data!D981)</f>
        <v>#N/A</v>
      </c>
      <c r="I981" s="1">
        <f>IF(ISBLANK(data!E981),#N/A,data!E981)</f>
        <v>6.5</v>
      </c>
    </row>
    <row r="982" spans="1:9" ht="14.5" customHeight="1" x14ac:dyDescent="0.2">
      <c r="A982" s="2" t="s">
        <v>2183</v>
      </c>
      <c r="B982" s="2" t="s">
        <v>991</v>
      </c>
      <c r="C982" s="6">
        <v>2.9472917746636487</v>
      </c>
      <c r="D982" s="1">
        <v>2.3952923660831051</v>
      </c>
      <c r="E982" s="7">
        <v>1.2304517880141701</v>
      </c>
      <c r="F982" s="34" t="s">
        <v>1477</v>
      </c>
      <c r="G982" s="1" t="e">
        <f>IF(ISBLANK(data!C982),#N/A,data!C982)</f>
        <v>#N/A</v>
      </c>
      <c r="H982" s="1" t="e">
        <f>IF(ISBLANK(data!D982),#N/A,data!D982)</f>
        <v>#N/A</v>
      </c>
      <c r="I982" s="1">
        <f>IF(ISBLANK(data!E982),#N/A,data!E982)</f>
        <v>6.5</v>
      </c>
    </row>
    <row r="983" spans="1:9" ht="14.5" customHeight="1" x14ac:dyDescent="0.2">
      <c r="A983" s="2" t="s">
        <v>2184</v>
      </c>
      <c r="B983" s="2" t="s">
        <v>992</v>
      </c>
      <c r="C983" s="6">
        <v>3.1854453385672783</v>
      </c>
      <c r="D983" s="1">
        <v>2.5878443267321938</v>
      </c>
      <c r="E983" s="7">
        <v>1.2309261827158307</v>
      </c>
      <c r="F983" s="34" t="s">
        <v>1477</v>
      </c>
      <c r="G983" s="1" t="e">
        <f>IF(ISBLANK(data!C983),#N/A,data!C983)</f>
        <v>#N/A</v>
      </c>
      <c r="H983" s="1" t="e">
        <f>IF(ISBLANK(data!D983),#N/A,data!D983)</f>
        <v>#N/A</v>
      </c>
      <c r="I983" s="1">
        <f>IF(ISBLANK(data!E983),#N/A,data!E983)</f>
        <v>6.5</v>
      </c>
    </row>
    <row r="984" spans="1:9" ht="14.5" customHeight="1" x14ac:dyDescent="0.2">
      <c r="A984" s="2" t="s">
        <v>2185</v>
      </c>
      <c r="B984" s="2" t="s">
        <v>993</v>
      </c>
      <c r="C984" s="6">
        <v>3.0271241302596099</v>
      </c>
      <c r="D984" s="1">
        <v>2.4735235312695121</v>
      </c>
      <c r="E984" s="7">
        <v>1.223810524537831</v>
      </c>
      <c r="F984" s="34" t="s">
        <v>1477</v>
      </c>
      <c r="G984" s="1" t="e">
        <f>IF(ISBLANK(data!C984),#N/A,data!C984)</f>
        <v>#N/A</v>
      </c>
      <c r="H984" s="1" t="e">
        <f>IF(ISBLANK(data!D984),#N/A,data!D984)</f>
        <v>#N/A</v>
      </c>
      <c r="I984" s="1">
        <f>IF(ISBLANK(data!E984),#N/A,data!E984)</f>
        <v>6.5</v>
      </c>
    </row>
    <row r="985" spans="1:9" ht="14.5" customHeight="1" x14ac:dyDescent="0.2">
      <c r="A985" s="2" t="s">
        <v>2186</v>
      </c>
      <c r="B985" s="2" t="s">
        <v>994</v>
      </c>
      <c r="C985" s="6">
        <v>3.0879353134416534</v>
      </c>
      <c r="D985" s="1">
        <v>2.5241212213362498</v>
      </c>
      <c r="E985" s="7">
        <v>1.2233704496200561</v>
      </c>
      <c r="F985" s="34" t="s">
        <v>1477</v>
      </c>
      <c r="G985" s="1" t="e">
        <f>IF(ISBLANK(data!C985),#N/A,data!C985)</f>
        <v>#N/A</v>
      </c>
      <c r="H985" s="1" t="e">
        <f>IF(ISBLANK(data!D985),#N/A,data!D985)</f>
        <v>#N/A</v>
      </c>
      <c r="I985" s="1">
        <f>IF(ISBLANK(data!E985),#N/A,data!E985)</f>
        <v>6.5</v>
      </c>
    </row>
    <row r="986" spans="1:9" ht="14.5" customHeight="1" x14ac:dyDescent="0.2">
      <c r="A986" s="2" t="s">
        <v>2187</v>
      </c>
      <c r="B986" s="2" t="s">
        <v>995</v>
      </c>
      <c r="C986" s="6">
        <v>3.1748387368494795</v>
      </c>
      <c r="D986" s="1">
        <v>2.5637247675811459</v>
      </c>
      <c r="E986" s="7">
        <v>1.238369569540382</v>
      </c>
      <c r="F986" s="34" t="s">
        <v>1477</v>
      </c>
      <c r="G986" s="1" t="e">
        <f>IF(ISBLANK(data!C986),#N/A,data!C986)</f>
        <v>#N/A</v>
      </c>
      <c r="H986" s="1" t="e">
        <f>IF(ISBLANK(data!D986),#N/A,data!D986)</f>
        <v>#N/A</v>
      </c>
      <c r="I986" s="1">
        <f>IF(ISBLANK(data!E986),#N/A,data!E986)</f>
        <v>6.5</v>
      </c>
    </row>
    <row r="987" spans="1:9" ht="14.5" customHeight="1" x14ac:dyDescent="0.2">
      <c r="A987" s="2" t="s">
        <v>2188</v>
      </c>
      <c r="B987" s="2" t="s">
        <v>996</v>
      </c>
      <c r="C987" s="6">
        <v>3.0049209773303525</v>
      </c>
      <c r="D987" s="1">
        <v>2.4480362454579794</v>
      </c>
      <c r="E987" s="7">
        <v>1.2274822249489166</v>
      </c>
      <c r="F987" s="34" t="s">
        <v>1477</v>
      </c>
      <c r="G987" s="1" t="e">
        <f>IF(ISBLANK(data!C987),#N/A,data!C987)</f>
        <v>#N/A</v>
      </c>
      <c r="H987" s="1" t="e">
        <f>IF(ISBLANK(data!D987),#N/A,data!D987)</f>
        <v>#N/A</v>
      </c>
      <c r="I987" s="1">
        <f>IF(ISBLANK(data!E987),#N/A,data!E987)</f>
        <v>6.5</v>
      </c>
    </row>
    <row r="988" spans="1:9" ht="14.5" customHeight="1" x14ac:dyDescent="0.2">
      <c r="A988" s="2" t="s">
        <v>2189</v>
      </c>
      <c r="B988" s="2" t="s">
        <v>997</v>
      </c>
      <c r="C988" s="6">
        <v>2.8500645922504986</v>
      </c>
      <c r="D988" s="1">
        <v>2.4130299284144821</v>
      </c>
      <c r="E988" s="7">
        <v>1.1811144812957943</v>
      </c>
      <c r="F988" s="34" t="s">
        <v>1477</v>
      </c>
      <c r="G988" s="1" t="e">
        <f>IF(ISBLANK(data!C988),#N/A,data!C988)</f>
        <v>#N/A</v>
      </c>
      <c r="H988" s="1" t="e">
        <f>IF(ISBLANK(data!D988),#N/A,data!D988)</f>
        <v>#N/A</v>
      </c>
      <c r="I988" s="1">
        <f>IF(ISBLANK(data!E988),#N/A,data!E988)</f>
        <v>6.5</v>
      </c>
    </row>
    <row r="989" spans="1:9" ht="14.5" customHeight="1" x14ac:dyDescent="0.2">
      <c r="A989" s="2" t="s">
        <v>2190</v>
      </c>
      <c r="B989" s="2" t="s">
        <v>998</v>
      </c>
      <c r="C989" s="6">
        <v>2.8871169875846738</v>
      </c>
      <c r="D989" s="1">
        <v>2.4510301172372406</v>
      </c>
      <c r="E989" s="7">
        <v>1.17791983349392</v>
      </c>
      <c r="F989" s="34" t="s">
        <v>1478</v>
      </c>
      <c r="G989" s="1" t="e">
        <f>IF(ISBLANK(data!C989),#N/A,data!C989)</f>
        <v>#N/A</v>
      </c>
      <c r="H989" s="1" t="e">
        <f>IF(ISBLANK(data!D989),#N/A,data!D989)</f>
        <v>#N/A</v>
      </c>
      <c r="I989" s="1" t="e">
        <f>IF(ISBLANK(data!E989),#N/A,data!E989)</f>
        <v>#N/A</v>
      </c>
    </row>
    <row r="990" spans="1:9" ht="14.5" customHeight="1" x14ac:dyDescent="0.2">
      <c r="A990" s="2" t="s">
        <v>2191</v>
      </c>
      <c r="B990" s="2" t="s">
        <v>999</v>
      </c>
      <c r="C990" s="6">
        <v>2.9620703063904479</v>
      </c>
      <c r="D990" s="1">
        <v>2.5669821925111673</v>
      </c>
      <c r="E990" s="7">
        <v>1.1539115133061297</v>
      </c>
      <c r="F990" s="34" t="s">
        <v>1477</v>
      </c>
      <c r="G990" s="1" t="e">
        <f>IF(ISBLANK(data!C990),#N/A,data!C990)</f>
        <v>#N/A</v>
      </c>
      <c r="H990" s="1" t="e">
        <f>IF(ISBLANK(data!D990),#N/A,data!D990)</f>
        <v>#N/A</v>
      </c>
      <c r="I990" s="1" t="e">
        <f>IF(ISBLANK(data!E990),#N/A,data!E990)</f>
        <v>#N/A</v>
      </c>
    </row>
    <row r="991" spans="1:9" ht="14.5" customHeight="1" x14ac:dyDescent="0.2">
      <c r="A991" s="2" t="s">
        <v>2192</v>
      </c>
      <c r="B991" s="2" t="s">
        <v>1000</v>
      </c>
      <c r="C991" s="6">
        <v>3.3926983361330554</v>
      </c>
      <c r="D991" s="1">
        <v>2.7577035450187535</v>
      </c>
      <c r="E991" s="7">
        <v>1.230262165873955</v>
      </c>
      <c r="F991" s="34" t="s">
        <v>1478</v>
      </c>
      <c r="G991" s="1" t="e">
        <f>IF(ISBLANK(data!C991),#N/A,data!C991)</f>
        <v>#N/A</v>
      </c>
      <c r="H991" s="1" t="e">
        <f>IF(ISBLANK(data!D991),#N/A,data!D991)</f>
        <v>#N/A</v>
      </c>
      <c r="I991" s="1">
        <f>IF(ISBLANK(data!E991),#N/A,data!E991)</f>
        <v>6</v>
      </c>
    </row>
    <row r="992" spans="1:9" ht="14.5" customHeight="1" x14ac:dyDescent="0.2">
      <c r="A992" s="2" t="s">
        <v>2193</v>
      </c>
      <c r="B992" s="2" t="s">
        <v>1001</v>
      </c>
      <c r="C992" s="6">
        <v>3.2887536392986325</v>
      </c>
      <c r="D992" s="1">
        <v>2.6762737590134535</v>
      </c>
      <c r="E992" s="7">
        <v>1.2288554667557461</v>
      </c>
      <c r="F992" s="34" t="s">
        <v>1478</v>
      </c>
      <c r="G992" s="1" t="e">
        <f>IF(ISBLANK(data!C992),#N/A,data!C992)</f>
        <v>#N/A</v>
      </c>
      <c r="H992" s="1" t="e">
        <f>IF(ISBLANK(data!D992),#N/A,data!D992)</f>
        <v>#N/A</v>
      </c>
      <c r="I992" s="1">
        <f>IF(ISBLANK(data!E992),#N/A,data!E992)</f>
        <v>6</v>
      </c>
    </row>
    <row r="993" spans="1:9" ht="14.5" customHeight="1" x14ac:dyDescent="0.2">
      <c r="A993" s="2" t="s">
        <v>2194</v>
      </c>
      <c r="B993" s="3" t="s">
        <v>1002</v>
      </c>
      <c r="C993" s="6">
        <v>3.0571761684600385</v>
      </c>
      <c r="D993" s="1">
        <v>2.5850698529340099</v>
      </c>
      <c r="E993" s="7">
        <v>1.1826280690211122</v>
      </c>
      <c r="F993" s="34" t="s">
        <v>1478</v>
      </c>
      <c r="G993" s="1" t="e">
        <f>IF(ISBLANK(data!C993),#N/A,data!C993)</f>
        <v>#N/A</v>
      </c>
      <c r="H993" s="1" t="e">
        <f>IF(ISBLANK(data!D993),#N/A,data!D993)</f>
        <v>#N/A</v>
      </c>
      <c r="I993" s="1" t="e">
        <f>IF(ISBLANK(data!E993),#N/A,data!E993)</f>
        <v>#N/A</v>
      </c>
    </row>
    <row r="994" spans="1:9" ht="14.5" customHeight="1" x14ac:dyDescent="0.2">
      <c r="A994" s="2" t="s">
        <v>2195</v>
      </c>
      <c r="B994" s="2" t="s">
        <v>1003</v>
      </c>
      <c r="C994" s="6">
        <v>3.1036330839839943</v>
      </c>
      <c r="D994" s="1">
        <v>2.5769136701148914</v>
      </c>
      <c r="E994" s="7">
        <v>1.2043993246563123</v>
      </c>
      <c r="F994" s="34" t="s">
        <v>1478</v>
      </c>
      <c r="G994" s="1">
        <f>IF(ISBLANK(data!C994),#N/A,data!C994)</f>
        <v>5.5</v>
      </c>
      <c r="H994" s="1" t="e">
        <f>IF(ISBLANK(data!D994),#N/A,data!D994)</f>
        <v>#N/A</v>
      </c>
      <c r="I994" s="1">
        <f>IF(ISBLANK(data!E994),#N/A,data!E994)</f>
        <v>5.5</v>
      </c>
    </row>
    <row r="995" spans="1:9" ht="14.5" customHeight="1" x14ac:dyDescent="0.2">
      <c r="A995" s="2" t="s">
        <v>2196</v>
      </c>
      <c r="B995" s="2" t="s">
        <v>1004</v>
      </c>
      <c r="C995" s="6">
        <v>3.0610652557565641</v>
      </c>
      <c r="D995" s="1">
        <v>2.80496900550235</v>
      </c>
      <c r="E995" s="7">
        <v>1.0913009198147448</v>
      </c>
      <c r="F995" s="34" t="s">
        <v>1478</v>
      </c>
      <c r="G995" s="1">
        <f>IF(ISBLANK(data!C995),#N/A,data!C995)</f>
        <v>7.5</v>
      </c>
      <c r="H995" s="1" t="e">
        <f>IF(ISBLANK(data!D995),#N/A,data!D995)</f>
        <v>#N/A</v>
      </c>
      <c r="I995" s="1">
        <f>IF(ISBLANK(data!E995),#N/A,data!E995)</f>
        <v>7.5</v>
      </c>
    </row>
    <row r="996" spans="1:9" ht="14.5" customHeight="1" x14ac:dyDescent="0.2">
      <c r="A996" s="2" t="s">
        <v>2197</v>
      </c>
      <c r="B996" s="2" t="s">
        <v>1005</v>
      </c>
      <c r="C996" s="6">
        <v>2.9387357826112916</v>
      </c>
      <c r="D996" s="1">
        <v>2.4630427934262529</v>
      </c>
      <c r="E996" s="7">
        <v>1.1931322470135888</v>
      </c>
      <c r="F996" s="34" t="s">
        <v>1369</v>
      </c>
      <c r="G996" s="1" t="e">
        <f>IF(ISBLANK(data!C996),#N/A,data!C996)</f>
        <v>#N/A</v>
      </c>
      <c r="H996" s="1" t="e">
        <f>IF(ISBLANK(data!D996),#N/A,data!D996)</f>
        <v>#N/A</v>
      </c>
      <c r="I996" s="1">
        <f>IF(ISBLANK(data!E996),#N/A,data!E996)</f>
        <v>8.5</v>
      </c>
    </row>
    <row r="997" spans="1:9" ht="14.5" customHeight="1" x14ac:dyDescent="0.2">
      <c r="A997" s="2" t="s">
        <v>2198</v>
      </c>
      <c r="B997" s="2" t="s">
        <v>1006</v>
      </c>
      <c r="C997" s="6">
        <v>2.9706262984428053</v>
      </c>
      <c r="D997" s="1">
        <v>2.5077751718405699</v>
      </c>
      <c r="E997" s="7">
        <v>1.1845664363374839</v>
      </c>
      <c r="F997" s="34" t="s">
        <v>1478</v>
      </c>
      <c r="G997" s="1" t="e">
        <f>IF(ISBLANK(data!C997),#N/A,data!C997)</f>
        <v>#N/A</v>
      </c>
      <c r="H997" s="1" t="e">
        <f>IF(ISBLANK(data!D997),#N/A,data!D997)</f>
        <v>#N/A</v>
      </c>
      <c r="I997" s="1" t="e">
        <f>IF(ISBLANK(data!E997),#N/A,data!E997)</f>
        <v>#N/A</v>
      </c>
    </row>
    <row r="998" spans="1:9" ht="14.5" customHeight="1" x14ac:dyDescent="0.2">
      <c r="A998" s="2" t="s">
        <v>2199</v>
      </c>
      <c r="B998" s="2" t="s">
        <v>1007</v>
      </c>
      <c r="C998" s="6">
        <v>3.0088100646268785</v>
      </c>
      <c r="D998" s="1">
        <v>2.535698378392067</v>
      </c>
      <c r="E998" s="7">
        <v>1.1865804270201963</v>
      </c>
      <c r="F998" s="34" t="s">
        <v>1477</v>
      </c>
      <c r="G998" s="1" t="e">
        <f>IF(ISBLANK(data!C998),#N/A,data!C998)</f>
        <v>#N/A</v>
      </c>
      <c r="H998" s="1" t="e">
        <f>IF(ISBLANK(data!D998),#N/A,data!D998)</f>
        <v>#N/A</v>
      </c>
      <c r="I998" s="1">
        <f>IF(ISBLANK(data!E998),#N/A,data!E998)</f>
        <v>6</v>
      </c>
    </row>
    <row r="999" spans="1:9" ht="14.5" customHeight="1" x14ac:dyDescent="0.2">
      <c r="A999" s="2" t="s">
        <v>2200</v>
      </c>
      <c r="B999" s="2" t="s">
        <v>1008</v>
      </c>
      <c r="C999" s="6">
        <v>3.0617723625377509</v>
      </c>
      <c r="D999" s="1">
        <v>2.513681078120293</v>
      </c>
      <c r="E999" s="7">
        <v>1.2180432868704709</v>
      </c>
      <c r="F999" s="34" t="s">
        <v>1478</v>
      </c>
      <c r="G999" s="1" t="e">
        <f>IF(ISBLANK(data!C999),#N/A,data!C999)</f>
        <v>#N/A</v>
      </c>
      <c r="H999" s="1" t="e">
        <f>IF(ISBLANK(data!D999),#N/A,data!D999)</f>
        <v>#N/A</v>
      </c>
      <c r="I999" s="1">
        <f>IF(ISBLANK(data!E999),#N/A,data!E999)</f>
        <v>6</v>
      </c>
    </row>
    <row r="1000" spans="1:9" ht="14.5" customHeight="1" x14ac:dyDescent="0.2">
      <c r="A1000" s="2" t="s">
        <v>2201</v>
      </c>
      <c r="B1000" s="2" t="s">
        <v>1009</v>
      </c>
      <c r="C1000" s="6">
        <v>2.9678685819961772</v>
      </c>
      <c r="D1000" s="1">
        <v>2.4653131589645993</v>
      </c>
      <c r="E1000" s="7">
        <v>1.2038505417472583</v>
      </c>
      <c r="F1000" s="34" t="s">
        <v>1478</v>
      </c>
      <c r="G1000" s="1" t="e">
        <f>IF(ISBLANK(data!C1000),#N/A,data!C1000)</f>
        <v>#N/A</v>
      </c>
      <c r="H1000" s="1" t="e">
        <f>IF(ISBLANK(data!D1000),#N/A,data!D1000)</f>
        <v>#N/A</v>
      </c>
      <c r="I1000" s="1">
        <f>IF(ISBLANK(data!E1000),#N/A,data!E1000)</f>
        <v>6</v>
      </c>
    </row>
    <row r="1001" spans="1:9" ht="14.5" customHeight="1" x14ac:dyDescent="0.2">
      <c r="A1001" s="2" t="s">
        <v>2202</v>
      </c>
      <c r="B1001" s="2" t="s">
        <v>1010</v>
      </c>
      <c r="C1001" s="6">
        <v>2.9090372978014565</v>
      </c>
      <c r="D1001" s="1">
        <v>2.4604003179175864</v>
      </c>
      <c r="E1001" s="7">
        <v>1.1823430832034616</v>
      </c>
      <c r="F1001" s="34" t="s">
        <v>1478</v>
      </c>
      <c r="G1001" s="1" t="e">
        <f>IF(ISBLANK(data!C1001),#N/A,data!C1001)</f>
        <v>#N/A</v>
      </c>
      <c r="H1001" s="1" t="e">
        <f>IF(ISBLANK(data!D1001),#N/A,data!D1001)</f>
        <v>#N/A</v>
      </c>
      <c r="I1001" s="1" t="e">
        <f>IF(ISBLANK(data!E1001),#N/A,data!E1001)</f>
        <v>#N/A</v>
      </c>
    </row>
    <row r="1002" spans="1:9" ht="14.5" customHeight="1" x14ac:dyDescent="0.2">
      <c r="A1002" s="2" t="s">
        <v>2203</v>
      </c>
      <c r="B1002" s="30" t="s">
        <v>1011</v>
      </c>
      <c r="C1002" s="6">
        <v>2.886409880803487</v>
      </c>
      <c r="D1002" s="1">
        <v>2.5293341908605926</v>
      </c>
      <c r="E1002" s="7">
        <v>1.1411737884353674</v>
      </c>
      <c r="F1002" s="34" t="s">
        <v>1478</v>
      </c>
      <c r="G1002" s="1" t="e">
        <f>IF(ISBLANK(data!C1002),#N/A,data!C1002)</f>
        <v>#N/A</v>
      </c>
      <c r="H1002" s="1" t="e">
        <f>IF(ISBLANK(data!D1002),#N/A,data!D1002)</f>
        <v>#N/A</v>
      </c>
      <c r="I1002" s="1">
        <f>IF(ISBLANK(data!E1002),#N/A,data!E1002)</f>
        <v>8.382022471910112</v>
      </c>
    </row>
    <row r="1003" spans="1:9" ht="14.5" customHeight="1" x14ac:dyDescent="0.2">
      <c r="A1003" s="2" t="s">
        <v>2204</v>
      </c>
      <c r="B1003" s="2" t="s">
        <v>1012</v>
      </c>
      <c r="C1003" s="6">
        <v>2.9373215690489185</v>
      </c>
      <c r="D1003" s="1">
        <v>2.486619033466928</v>
      </c>
      <c r="E1003" s="7">
        <v>1.1812511404103609</v>
      </c>
      <c r="F1003" s="34" t="s">
        <v>1369</v>
      </c>
      <c r="G1003" s="1" t="e">
        <f>IF(ISBLANK(data!C1003),#N/A,data!C1003)</f>
        <v>#N/A</v>
      </c>
      <c r="H1003" s="1" t="e">
        <f>IF(ISBLANK(data!D1003),#N/A,data!D1003)</f>
        <v>#N/A</v>
      </c>
      <c r="I1003" s="1">
        <f>IF(ISBLANK(data!E1003),#N/A,data!E1003)</f>
        <v>8</v>
      </c>
    </row>
    <row r="1004" spans="1:9" ht="14.5" customHeight="1" x14ac:dyDescent="0.2">
      <c r="A1004" s="2" t="s">
        <v>2205</v>
      </c>
      <c r="B1004" s="2" t="s">
        <v>1013</v>
      </c>
      <c r="C1004" s="6">
        <v>3.0589439354130046</v>
      </c>
      <c r="D1004" s="1">
        <v>2.5542300699036491</v>
      </c>
      <c r="E1004" s="7">
        <v>1.1975992184323452</v>
      </c>
      <c r="F1004" s="34" t="s">
        <v>1478</v>
      </c>
      <c r="G1004" s="1">
        <f>IF(ISBLANK(data!C1004),#N/A,data!C1004)</f>
        <v>5.5</v>
      </c>
      <c r="H1004" s="1" t="e">
        <f>IF(ISBLANK(data!D1004),#N/A,data!D1004)</f>
        <v>#N/A</v>
      </c>
      <c r="I1004" s="1" t="e">
        <f>IF(ISBLANK(data!E1004),#N/A,data!E1004)</f>
        <v>#N/A</v>
      </c>
    </row>
    <row r="1005" spans="1:9" ht="14.5" customHeight="1" x14ac:dyDescent="0.2">
      <c r="A1005" s="2" t="s">
        <v>2206</v>
      </c>
      <c r="B1005" s="2" t="s">
        <v>1014</v>
      </c>
      <c r="C1005" s="6">
        <v>2.924947200378154</v>
      </c>
      <c r="D1005" s="1">
        <v>2.4586817818662174</v>
      </c>
      <c r="E1005" s="7">
        <v>1.1896404089178332</v>
      </c>
      <c r="F1005" s="34" t="s">
        <v>1478</v>
      </c>
      <c r="G1005" s="1" t="e">
        <f>IF(ISBLANK(data!C1005),#N/A,data!C1005)</f>
        <v>#N/A</v>
      </c>
      <c r="H1005" s="1" t="e">
        <f>IF(ISBLANK(data!D1005),#N/A,data!D1005)</f>
        <v>#N/A</v>
      </c>
      <c r="I1005" s="1">
        <f>IF(ISBLANK(data!E1005),#N/A,data!E1005)</f>
        <v>8.5</v>
      </c>
    </row>
    <row r="1006" spans="1:9" ht="14.5" customHeight="1" x14ac:dyDescent="0.2">
      <c r="A1006" s="2" t="s">
        <v>2207</v>
      </c>
      <c r="B1006" s="2" t="s">
        <v>1015</v>
      </c>
      <c r="C1006" s="6">
        <v>3.0351851475651368</v>
      </c>
      <c r="D1006" s="1">
        <v>2.5229450608450708</v>
      </c>
      <c r="E1006" s="7">
        <v>1.2030325965752457</v>
      </c>
      <c r="F1006" s="34" t="s">
        <v>1478</v>
      </c>
      <c r="G1006" s="1" t="e">
        <f>IF(ISBLANK(data!C1006),#N/A,data!C1006)</f>
        <v>#N/A</v>
      </c>
      <c r="H1006" s="1" t="e">
        <f>IF(ISBLANK(data!D1006),#N/A,data!D1006)</f>
        <v>#N/A</v>
      </c>
      <c r="I1006" s="1">
        <f>IF(ISBLANK(data!E1006),#N/A,data!E1006)</f>
        <v>5.5</v>
      </c>
    </row>
    <row r="1007" spans="1:9" ht="14.5" customHeight="1" x14ac:dyDescent="0.2">
      <c r="A1007" s="2" t="s">
        <v>2208</v>
      </c>
      <c r="B1007" s="2" t="s">
        <v>1016</v>
      </c>
      <c r="C1007" s="6">
        <v>2.9719698013270595</v>
      </c>
      <c r="D1007" s="1">
        <v>2.487704281142757</v>
      </c>
      <c r="E1007" s="7">
        <v>1.1946636197296929</v>
      </c>
      <c r="F1007" s="34" t="s">
        <v>1478</v>
      </c>
      <c r="G1007" s="1" t="e">
        <f>IF(ISBLANK(data!C1007),#N/A,data!C1007)</f>
        <v>#N/A</v>
      </c>
      <c r="H1007" s="1" t="e">
        <f>IF(ISBLANK(data!D1007),#N/A,data!D1007)</f>
        <v>#N/A</v>
      </c>
      <c r="I1007" s="1">
        <f>IF(ISBLANK(data!E1007),#N/A,data!E1007)</f>
        <v>5.5</v>
      </c>
    </row>
    <row r="1008" spans="1:9" ht="14.5" customHeight="1" x14ac:dyDescent="0.2">
      <c r="A1008" s="2" t="s">
        <v>2209</v>
      </c>
      <c r="B1008" s="30" t="s">
        <v>1017</v>
      </c>
      <c r="C1008" s="6">
        <v>3.2954004430417863</v>
      </c>
      <c r="D1008" s="1">
        <v>2.814619385345972</v>
      </c>
      <c r="E1008" s="7">
        <v>1.1708156563544441</v>
      </c>
      <c r="F1008" s="34" t="s">
        <v>1478</v>
      </c>
      <c r="G1008" s="1" t="e">
        <f>IF(ISBLANK(data!C1008),#N/A,data!C1008)</f>
        <v>#N/A</v>
      </c>
      <c r="H1008" s="1" t="e">
        <f>IF(ISBLANK(data!D1008),#N/A,data!D1008)</f>
        <v>#N/A</v>
      </c>
      <c r="I1008" s="1" t="e">
        <f>IF(ISBLANK(data!E1008),#N/A,data!E1008)</f>
        <v>#N/A</v>
      </c>
    </row>
    <row r="1009" spans="1:9" ht="14.5" customHeight="1" x14ac:dyDescent="0.2">
      <c r="A1009" s="2" t="s">
        <v>2210</v>
      </c>
      <c r="B1009" s="3" t="s">
        <v>1018</v>
      </c>
      <c r="C1009" s="6">
        <v>3.1678383797157332</v>
      </c>
      <c r="D1009" s="1">
        <v>2.6422026727270111</v>
      </c>
      <c r="E1009" s="7">
        <v>1.1989384510182994</v>
      </c>
      <c r="F1009" s="34" t="s">
        <v>1478</v>
      </c>
      <c r="G1009" s="1" t="e">
        <f>IF(ISBLANK(data!C1009),#N/A,data!C1009)</f>
        <v>#N/A</v>
      </c>
      <c r="H1009" s="1" t="e">
        <f>IF(ISBLANK(data!D1009),#N/A,data!D1009)</f>
        <v>#N/A</v>
      </c>
      <c r="I1009" s="1" t="e">
        <f>IF(ISBLANK(data!E1009),#N/A,data!E1009)</f>
        <v>#N/A</v>
      </c>
    </row>
    <row r="1010" spans="1:9" ht="14.5" customHeight="1" x14ac:dyDescent="0.2">
      <c r="A1010" s="2" t="s">
        <v>2211</v>
      </c>
      <c r="B1010" s="2" t="s">
        <v>1019</v>
      </c>
      <c r="C1010" s="6">
        <v>3.2590551544887978</v>
      </c>
      <c r="D1010" s="1">
        <v>2.7780724115112623</v>
      </c>
      <c r="E1010" s="7">
        <v>1.1731354233188913</v>
      </c>
      <c r="F1010" s="34" t="s">
        <v>1478</v>
      </c>
      <c r="G1010" s="1" t="e">
        <f>IF(ISBLANK(data!C1010),#N/A,data!C1010)</f>
        <v>#N/A</v>
      </c>
      <c r="H1010" s="1" t="e">
        <f>IF(ISBLANK(data!D1010),#N/A,data!D1010)</f>
        <v>#N/A</v>
      </c>
      <c r="I1010" s="1" t="e">
        <f>IF(ISBLANK(data!E1010),#N/A,data!E1010)</f>
        <v>#N/A</v>
      </c>
    </row>
    <row r="1011" spans="1:9" ht="14.5" customHeight="1" x14ac:dyDescent="0.2">
      <c r="A1011" s="2" t="s">
        <v>2212</v>
      </c>
      <c r="B1011" s="3" t="s">
        <v>1020</v>
      </c>
      <c r="C1011" s="6">
        <v>3.2727023153656982</v>
      </c>
      <c r="D1011" s="1">
        <v>2.7899532380045433</v>
      </c>
      <c r="E1011" s="7">
        <v>1.1730312432427832</v>
      </c>
      <c r="F1011" s="34" t="s">
        <v>1478</v>
      </c>
      <c r="G1011" s="1" t="e">
        <f>IF(ISBLANK(data!C1011),#N/A,data!C1011)</f>
        <v>#N/A</v>
      </c>
      <c r="H1011" s="1" t="e">
        <f>IF(ISBLANK(data!D1011),#N/A,data!D1011)</f>
        <v>#N/A</v>
      </c>
      <c r="I1011" s="1" t="e">
        <f>IF(ISBLANK(data!E1011),#N/A,data!E1011)</f>
        <v>#N/A</v>
      </c>
    </row>
    <row r="1012" spans="1:9" ht="14.5" customHeight="1" x14ac:dyDescent="0.2">
      <c r="A1012" s="2" t="s">
        <v>2213</v>
      </c>
      <c r="B1012" s="2" t="s">
        <v>1021</v>
      </c>
      <c r="C1012" s="6">
        <v>3.1660706127627667</v>
      </c>
      <c r="D1012" s="1">
        <v>2.620847923497279</v>
      </c>
      <c r="E1012" s="7">
        <v>1.2080329363551696</v>
      </c>
      <c r="F1012" s="34" t="s">
        <v>1369</v>
      </c>
      <c r="G1012" s="1">
        <f>IF(ISBLANK(data!C1012),#N/A,data!C1012)</f>
        <v>5.5</v>
      </c>
      <c r="H1012" s="1" t="e">
        <f>IF(ISBLANK(data!D1012),#N/A,data!D1012)</f>
        <v>#N/A</v>
      </c>
      <c r="I1012" s="1" t="e">
        <f>IF(ISBLANK(data!E1012),#N/A,data!E1012)</f>
        <v>#N/A</v>
      </c>
    </row>
    <row r="1013" spans="1:9" ht="14.5" customHeight="1" x14ac:dyDescent="0.2">
      <c r="A1013" s="2" t="s">
        <v>2214</v>
      </c>
      <c r="B1013" s="2" t="s">
        <v>1022</v>
      </c>
      <c r="C1013" s="6">
        <v>3.1706668068404795</v>
      </c>
      <c r="D1013" s="1">
        <v>2.6309771775662059</v>
      </c>
      <c r="E1013" s="7">
        <v>1.2051289664829079</v>
      </c>
      <c r="F1013" s="34" t="s">
        <v>1369</v>
      </c>
      <c r="G1013" s="1">
        <f>IF(ISBLANK(data!C1013),#N/A,data!C1013)</f>
        <v>5.5</v>
      </c>
      <c r="H1013" s="1" t="e">
        <f>IF(ISBLANK(data!D1013),#N/A,data!D1013)</f>
        <v>#N/A</v>
      </c>
      <c r="I1013" s="1" t="e">
        <f>IF(ISBLANK(data!E1013),#N/A,data!E1013)</f>
        <v>#N/A</v>
      </c>
    </row>
    <row r="1014" spans="1:9" ht="14.5" customHeight="1" x14ac:dyDescent="0.2">
      <c r="A1014" s="2" t="s">
        <v>2215</v>
      </c>
      <c r="B1014" s="2" t="s">
        <v>1023</v>
      </c>
      <c r="C1014" s="6">
        <v>3.1890515831513295</v>
      </c>
      <c r="D1014" s="1">
        <v>2.7114195795560674</v>
      </c>
      <c r="E1014" s="7">
        <v>1.1761556961514099</v>
      </c>
      <c r="F1014" s="34" t="s">
        <v>1369</v>
      </c>
      <c r="G1014" s="1">
        <f>IF(ISBLANK(data!C1014),#N/A,data!C1014)</f>
        <v>7</v>
      </c>
      <c r="H1014" s="1" t="e">
        <f>IF(ISBLANK(data!D1014),#N/A,data!D1014)</f>
        <v>#N/A</v>
      </c>
      <c r="I1014" s="1" t="e">
        <f>IF(ISBLANK(data!E1014),#N/A,data!E1014)</f>
        <v>#N/A</v>
      </c>
    </row>
    <row r="1015" spans="1:9" ht="14.5" customHeight="1" x14ac:dyDescent="0.2">
      <c r="A1015" s="2" t="s">
        <v>2216</v>
      </c>
      <c r="B1015" s="2" t="s">
        <v>1024</v>
      </c>
      <c r="C1015" s="6">
        <v>3.1841018356830237</v>
      </c>
      <c r="D1015" s="1">
        <v>2.5734998677194625</v>
      </c>
      <c r="E1015" s="7">
        <v>1.2372652027779794</v>
      </c>
      <c r="F1015" s="34" t="s">
        <v>1478</v>
      </c>
      <c r="G1015" s="1" t="e">
        <f>IF(ISBLANK(data!C1015),#N/A,data!C1015)</f>
        <v>#N/A</v>
      </c>
      <c r="H1015" s="1" t="e">
        <f>IF(ISBLANK(data!D1015),#N/A,data!D1015)</f>
        <v>#N/A</v>
      </c>
      <c r="I1015" s="1">
        <f>IF(ISBLANK(data!E1015),#N/A,data!E1015)</f>
        <v>6</v>
      </c>
    </row>
    <row r="1016" spans="1:9" ht="14.5" customHeight="1" x14ac:dyDescent="0.2">
      <c r="A1016" s="2" t="s">
        <v>2217</v>
      </c>
      <c r="B1016" s="2" t="s">
        <v>1025</v>
      </c>
      <c r="C1016" s="6">
        <v>3.0283969224657459</v>
      </c>
      <c r="D1016" s="1">
        <v>2.5373583054034765</v>
      </c>
      <c r="E1016" s="7">
        <v>1.1935235618937103</v>
      </c>
      <c r="F1016" s="34" t="s">
        <v>1478</v>
      </c>
      <c r="G1016" s="1">
        <f>IF(ISBLANK(data!C1016),#N/A,data!C1016)</f>
        <v>5.5</v>
      </c>
      <c r="H1016" s="1" t="e">
        <f>IF(ISBLANK(data!D1016),#N/A,data!D1016)</f>
        <v>#N/A</v>
      </c>
      <c r="I1016" s="1" t="e">
        <f>IF(ISBLANK(data!E1016),#N/A,data!E1016)</f>
        <v>#N/A</v>
      </c>
    </row>
    <row r="1017" spans="1:9" ht="14.5" customHeight="1" x14ac:dyDescent="0.2">
      <c r="A1017" s="2" t="s">
        <v>2218</v>
      </c>
      <c r="B1017" s="2" t="s">
        <v>1026</v>
      </c>
      <c r="C1017" s="6">
        <v>3.0407712911365103</v>
      </c>
      <c r="D1017" s="1">
        <v>2.5397531474731951</v>
      </c>
      <c r="E1017" s="7">
        <v>1.1972704095914908</v>
      </c>
      <c r="F1017" s="34" t="s">
        <v>1369</v>
      </c>
      <c r="G1017" s="1">
        <f>IF(ISBLANK(data!C1017),#N/A,data!C1017)</f>
        <v>6</v>
      </c>
      <c r="H1017" s="1" t="e">
        <f>IF(ISBLANK(data!D1017),#N/A,data!D1017)</f>
        <v>#N/A</v>
      </c>
      <c r="I1017" s="1" t="e">
        <f>IF(ISBLANK(data!E1017),#N/A,data!E1017)</f>
        <v>#N/A</v>
      </c>
    </row>
    <row r="1018" spans="1:9" ht="14.5" customHeight="1" x14ac:dyDescent="0.2">
      <c r="A1018" s="2" t="s">
        <v>2219</v>
      </c>
      <c r="B1018" s="2" t="s">
        <v>1027</v>
      </c>
      <c r="C1018" s="6">
        <v>3.1310688270940328</v>
      </c>
      <c r="D1018" s="1">
        <v>2.5891379048393701</v>
      </c>
      <c r="E1018" s="7">
        <v>1.2093094080627136</v>
      </c>
      <c r="F1018" s="34" t="s">
        <v>1478</v>
      </c>
      <c r="G1018" s="1" t="e">
        <f>IF(ISBLANK(data!C1018),#N/A,data!C1018)</f>
        <v>#N/A</v>
      </c>
      <c r="H1018" s="1" t="e">
        <f>IF(ISBLANK(data!D1018),#N/A,data!D1018)</f>
        <v>#N/A</v>
      </c>
      <c r="I1018" s="1">
        <f>IF(ISBLANK(data!E1018),#N/A,data!E1018)</f>
        <v>6</v>
      </c>
    </row>
    <row r="1019" spans="1:9" ht="14.5" customHeight="1" x14ac:dyDescent="0.2">
      <c r="A1019" s="2" t="s">
        <v>2220</v>
      </c>
      <c r="B1019" s="2" t="s">
        <v>1028</v>
      </c>
      <c r="C1019" s="6">
        <v>3.109855623658436</v>
      </c>
      <c r="D1019" s="1">
        <v>2.564102852539266</v>
      </c>
      <c r="E1019" s="7">
        <v>1.2128435567936378</v>
      </c>
      <c r="F1019" s="34" t="s">
        <v>1478</v>
      </c>
      <c r="G1019" s="1">
        <f>IF(ISBLANK(data!C1019),#N/A,data!C1019)</f>
        <v>7</v>
      </c>
      <c r="H1019" s="1" t="e">
        <f>IF(ISBLANK(data!D1019),#N/A,data!D1019)</f>
        <v>#N/A</v>
      </c>
      <c r="I1019" s="1" t="e">
        <f>IF(ISBLANK(data!E1019),#N/A,data!E1019)</f>
        <v>#N/A</v>
      </c>
    </row>
    <row r="1020" spans="1:9" ht="14.5" customHeight="1" x14ac:dyDescent="0.2">
      <c r="A1020" s="2" t="s">
        <v>2221</v>
      </c>
      <c r="B1020" s="2" t="s">
        <v>1029</v>
      </c>
      <c r="C1020" s="6">
        <v>2.9854048301696041</v>
      </c>
      <c r="D1020" s="1">
        <v>2.5397978959751901</v>
      </c>
      <c r="E1020" s="7">
        <v>1.1754497611406665</v>
      </c>
      <c r="F1020" s="34" t="s">
        <v>1478</v>
      </c>
      <c r="G1020" s="1" t="e">
        <f>IF(ISBLANK(data!C1020),#N/A,data!C1020)</f>
        <v>#N/A</v>
      </c>
      <c r="H1020" s="1" t="e">
        <f>IF(ISBLANK(data!D1020),#N/A,data!D1020)</f>
        <v>#N/A</v>
      </c>
      <c r="I1020" s="1">
        <f>IF(ISBLANK(data!E1020),#N/A,data!E1020)</f>
        <v>8</v>
      </c>
    </row>
    <row r="1021" spans="1:9" ht="14.5" customHeight="1" x14ac:dyDescent="0.2">
      <c r="A1021" s="2" t="s">
        <v>2222</v>
      </c>
      <c r="B1021" s="2" t="s">
        <v>1030</v>
      </c>
      <c r="C1021" s="6">
        <v>3.126119079625727</v>
      </c>
      <c r="D1021" s="1">
        <v>2.5529300317639438</v>
      </c>
      <c r="E1021" s="7">
        <v>1.2245220357511086</v>
      </c>
      <c r="F1021" s="34" t="s">
        <v>1478</v>
      </c>
      <c r="G1021" s="1" t="e">
        <f>IF(ISBLANK(data!C1021),#N/A,data!C1021)</f>
        <v>#N/A</v>
      </c>
      <c r="H1021" s="1" t="e">
        <f>IF(ISBLANK(data!D1021),#N/A,data!D1021)</f>
        <v>#N/A</v>
      </c>
      <c r="I1021" s="1">
        <f>IF(ISBLANK(data!E1021),#N/A,data!E1021)</f>
        <v>5.9142408376963349</v>
      </c>
    </row>
    <row r="1022" spans="1:9" ht="14.5" customHeight="1" x14ac:dyDescent="0.2">
      <c r="A1022" s="2" t="s">
        <v>2223</v>
      </c>
      <c r="B1022" s="2" t="s">
        <v>1031</v>
      </c>
      <c r="C1022" s="6">
        <v>2.888531201147047</v>
      </c>
      <c r="D1022" s="1">
        <v>2.3549787120022976</v>
      </c>
      <c r="E1022" s="7">
        <v>1.226563614535225</v>
      </c>
      <c r="F1022" s="34" t="s">
        <v>1369</v>
      </c>
      <c r="G1022" s="1" t="e">
        <f>IF(ISBLANK(data!C1022),#N/A,data!C1022)</f>
        <v>#N/A</v>
      </c>
      <c r="H1022" s="1" t="e">
        <f>IF(ISBLANK(data!D1022),#N/A,data!D1022)</f>
        <v>#N/A</v>
      </c>
      <c r="I1022" s="1">
        <f>IF(ISBLANK(data!E1022),#N/A,data!E1022)</f>
        <v>7</v>
      </c>
    </row>
    <row r="1023" spans="1:9" ht="14.5" customHeight="1" x14ac:dyDescent="0.2">
      <c r="A1023" s="2" t="s">
        <v>2224</v>
      </c>
      <c r="B1023" s="2" t="s">
        <v>1032</v>
      </c>
      <c r="C1023" s="6">
        <v>3.1218764389386076</v>
      </c>
      <c r="D1023" s="1">
        <v>2.5482374227657831</v>
      </c>
      <c r="E1023" s="7">
        <v>1.2251120759188181</v>
      </c>
      <c r="F1023" s="34" t="s">
        <v>1478</v>
      </c>
      <c r="G1023" s="1" t="e">
        <f>IF(ISBLANK(data!C1023),#N/A,data!C1023)</f>
        <v>#N/A</v>
      </c>
      <c r="H1023" s="1" t="e">
        <f>IF(ISBLANK(data!D1023),#N/A,data!D1023)</f>
        <v>#N/A</v>
      </c>
      <c r="I1023" s="1">
        <f>IF(ISBLANK(data!E1023),#N/A,data!E1023)</f>
        <v>6</v>
      </c>
    </row>
    <row r="1024" spans="1:9" ht="14.5" customHeight="1" x14ac:dyDescent="0.2">
      <c r="A1024" s="2" t="s">
        <v>2225</v>
      </c>
      <c r="B1024" s="2" t="s">
        <v>1033</v>
      </c>
      <c r="C1024" s="6">
        <v>3.0702576439119893</v>
      </c>
      <c r="D1024" s="1">
        <v>2.5684192913930546</v>
      </c>
      <c r="E1024" s="7">
        <v>1.1953880171359204</v>
      </c>
      <c r="F1024" s="34" t="s">
        <v>1477</v>
      </c>
      <c r="G1024" s="1" t="e">
        <f>IF(ISBLANK(data!C1024),#N/A,data!C1024)</f>
        <v>#N/A</v>
      </c>
      <c r="H1024" s="1" t="e">
        <f>IF(ISBLANK(data!D1024),#N/A,data!D1024)</f>
        <v>#N/A</v>
      </c>
      <c r="I1024" s="1">
        <f>IF(ISBLANK(data!E1024),#N/A,data!E1024)</f>
        <v>6</v>
      </c>
    </row>
    <row r="1025" spans="1:9" ht="14.5" customHeight="1" x14ac:dyDescent="0.2">
      <c r="A1025" s="2" t="s">
        <v>2226</v>
      </c>
      <c r="B1025" s="2" t="s">
        <v>1034</v>
      </c>
      <c r="C1025" s="6">
        <v>3.0342659087495942</v>
      </c>
      <c r="D1025" s="1">
        <v>2.5376632985681926</v>
      </c>
      <c r="E1025" s="7">
        <v>1.1956928684989834</v>
      </c>
      <c r="F1025" s="34" t="s">
        <v>1478</v>
      </c>
      <c r="G1025" s="1">
        <f>IF(ISBLANK(data!C1025),#N/A,data!C1025)</f>
        <v>6</v>
      </c>
      <c r="H1025" s="1" t="e">
        <f>IF(ISBLANK(data!D1025),#N/A,data!D1025)</f>
        <v>#N/A</v>
      </c>
      <c r="I1025" s="1" t="e">
        <f>IF(ISBLANK(data!E1025),#N/A,data!E1025)</f>
        <v>#N/A</v>
      </c>
    </row>
    <row r="1026" spans="1:9" ht="14.5" customHeight="1" x14ac:dyDescent="0.2">
      <c r="A1026" s="2" t="s">
        <v>2227</v>
      </c>
      <c r="B1026" s="2" t="s">
        <v>1035</v>
      </c>
      <c r="C1026" s="6">
        <v>3.1013703422841976</v>
      </c>
      <c r="D1026" s="1">
        <v>2.6287117212809776</v>
      </c>
      <c r="E1026" s="7">
        <v>1.1798061830731641</v>
      </c>
      <c r="F1026" s="34" t="s">
        <v>1477</v>
      </c>
      <c r="G1026" s="1" t="e">
        <f>IF(ISBLANK(data!C1026),#N/A,data!C1026)</f>
        <v>#N/A</v>
      </c>
      <c r="H1026" s="1" t="e">
        <f>IF(ISBLANK(data!D1026),#N/A,data!D1026)</f>
        <v>#N/A</v>
      </c>
      <c r="I1026" s="1">
        <f>IF(ISBLANK(data!E1026),#N/A,data!E1026)</f>
        <v>8</v>
      </c>
    </row>
    <row r="1027" spans="1:9" ht="14.5" customHeight="1" x14ac:dyDescent="0.2">
      <c r="A1027" s="2" t="s">
        <v>2228</v>
      </c>
      <c r="B1027" s="30" t="s">
        <v>1036</v>
      </c>
      <c r="C1027" s="6">
        <v>3.10122892092796</v>
      </c>
      <c r="D1027" s="1">
        <v>2.6728247825385116</v>
      </c>
      <c r="E1027" s="7">
        <v>1.1602814150737455</v>
      </c>
      <c r="F1027" s="34" t="s">
        <v>1477</v>
      </c>
      <c r="G1027" s="1" t="e">
        <f>IF(ISBLANK(data!C1027),#N/A,data!C1027)</f>
        <v>#N/A</v>
      </c>
      <c r="H1027" s="1" t="e">
        <f>IF(ISBLANK(data!D1027),#N/A,data!D1027)</f>
        <v>#N/A</v>
      </c>
      <c r="I1027" s="1">
        <f>IF(ISBLANK(data!E1027),#N/A,data!E1027)</f>
        <v>6.75</v>
      </c>
    </row>
    <row r="1028" spans="1:9" ht="14.5" customHeight="1" x14ac:dyDescent="0.2">
      <c r="A1028" s="2" t="s">
        <v>2229</v>
      </c>
      <c r="B1028" s="2" t="s">
        <v>1037</v>
      </c>
      <c r="C1028" s="6">
        <v>3.105612982971317</v>
      </c>
      <c r="D1028" s="1">
        <v>2.6449431179455183</v>
      </c>
      <c r="E1028" s="7">
        <v>1.1741700461912497</v>
      </c>
      <c r="F1028" s="34" t="s">
        <v>1477</v>
      </c>
      <c r="G1028" s="1" t="e">
        <f>IF(ISBLANK(data!C1028),#N/A,data!C1028)</f>
        <v>#N/A</v>
      </c>
      <c r="H1028" s="1" t="e">
        <f>IF(ISBLANK(data!D1028),#N/A,data!D1028)</f>
        <v>#N/A</v>
      </c>
      <c r="I1028" s="1">
        <f>IF(ISBLANK(data!E1028),#N/A,data!E1028)</f>
        <v>6.8</v>
      </c>
    </row>
    <row r="1029" spans="1:9" ht="14.5" customHeight="1" x14ac:dyDescent="0.2">
      <c r="A1029" s="2" t="s">
        <v>2230</v>
      </c>
      <c r="B1029" s="2" t="s">
        <v>1038</v>
      </c>
      <c r="C1029" s="6">
        <v>3.1070271965336902</v>
      </c>
      <c r="D1029" s="1">
        <v>2.5818441616495758</v>
      </c>
      <c r="E1029" s="7">
        <v>1.2034139173406067</v>
      </c>
      <c r="F1029" s="34" t="s">
        <v>1477</v>
      </c>
      <c r="G1029" s="1" t="e">
        <f>IF(ISBLANK(data!C1029),#N/A,data!C1029)</f>
        <v>#N/A</v>
      </c>
      <c r="H1029" s="1" t="e">
        <f>IF(ISBLANK(data!D1029),#N/A,data!D1029)</f>
        <v>#N/A</v>
      </c>
      <c r="I1029" s="1">
        <f>IF(ISBLANK(data!E1029),#N/A,data!E1029)</f>
        <v>7</v>
      </c>
    </row>
    <row r="1030" spans="1:9" ht="14.5" customHeight="1" x14ac:dyDescent="0.2">
      <c r="A1030" s="2" t="s">
        <v>2231</v>
      </c>
      <c r="B1030" s="2" t="s">
        <v>1039</v>
      </c>
      <c r="C1030" s="6">
        <v>2.8241844840590713</v>
      </c>
      <c r="D1030" s="1">
        <v>2.394205777080928</v>
      </c>
      <c r="E1030" s="7">
        <v>1.1795913747657829</v>
      </c>
      <c r="F1030" s="34" t="s">
        <v>1477</v>
      </c>
      <c r="G1030" s="1" t="e">
        <f>IF(ISBLANK(data!C1030),#N/A,data!C1030)</f>
        <v>#N/A</v>
      </c>
      <c r="H1030" s="1" t="e">
        <f>IF(ISBLANK(data!D1030),#N/A,data!D1030)</f>
        <v>#N/A</v>
      </c>
      <c r="I1030" s="1">
        <f>IF(ISBLANK(data!E1030),#N/A,data!E1030)</f>
        <v>7</v>
      </c>
    </row>
    <row r="1031" spans="1:9" ht="14.5" customHeight="1" x14ac:dyDescent="0.2">
      <c r="A1031" s="2" t="s">
        <v>2232</v>
      </c>
      <c r="B1031" s="2" t="s">
        <v>1040</v>
      </c>
      <c r="C1031" s="6">
        <v>3.1204622253762344</v>
      </c>
      <c r="D1031" s="1">
        <v>2.5065819466963375</v>
      </c>
      <c r="E1031" s="7">
        <v>1.2449073246892997</v>
      </c>
      <c r="F1031" s="34" t="s">
        <v>1477</v>
      </c>
      <c r="G1031" s="1" t="e">
        <f>IF(ISBLANK(data!C1031),#N/A,data!C1031)</f>
        <v>#N/A</v>
      </c>
      <c r="H1031" s="1" t="e">
        <f>IF(ISBLANK(data!D1031),#N/A,data!D1031)</f>
        <v>#N/A</v>
      </c>
      <c r="I1031" s="1">
        <f>IF(ISBLANK(data!E1031),#N/A,data!E1031)</f>
        <v>6</v>
      </c>
    </row>
    <row r="1032" spans="1:9" ht="14.5" customHeight="1" x14ac:dyDescent="0.2">
      <c r="A1032" s="2" t="s">
        <v>2233</v>
      </c>
      <c r="B1032" s="2" t="s">
        <v>1041</v>
      </c>
      <c r="C1032" s="6">
        <v>3.0193459556665578</v>
      </c>
      <c r="D1032" s="1">
        <v>2.5239944190915242</v>
      </c>
      <c r="E1032" s="7">
        <v>1.1962569856843537</v>
      </c>
      <c r="F1032" s="34" t="s">
        <v>1478</v>
      </c>
      <c r="G1032" s="1" t="e">
        <f>IF(ISBLANK(data!C1032),#N/A,data!C1032)</f>
        <v>#N/A</v>
      </c>
      <c r="H1032" s="1" t="e">
        <f>IF(ISBLANK(data!D1032),#N/A,data!D1032)</f>
        <v>#N/A</v>
      </c>
      <c r="I1032" s="1">
        <f>IF(ISBLANK(data!E1032),#N/A,data!E1032)</f>
        <v>5.5</v>
      </c>
    </row>
    <row r="1033" spans="1:9" ht="14.5" customHeight="1" x14ac:dyDescent="0.2">
      <c r="A1033" s="2" t="s">
        <v>2234</v>
      </c>
      <c r="B1033" s="2" t="s">
        <v>1042</v>
      </c>
      <c r="C1033" s="6">
        <v>2.9387357826112916</v>
      </c>
      <c r="D1033" s="1">
        <v>2.5397377896152982</v>
      </c>
      <c r="E1033" s="7">
        <v>1.1571020420405018</v>
      </c>
      <c r="F1033" s="34" t="s">
        <v>1369</v>
      </c>
      <c r="G1033" s="1" t="e">
        <f>IF(ISBLANK(data!C1033),#N/A,data!C1033)</f>
        <v>#N/A</v>
      </c>
      <c r="H1033" s="1" t="e">
        <f>IF(ISBLANK(data!D1033),#N/A,data!D1033)</f>
        <v>#N/A</v>
      </c>
      <c r="I1033" s="1">
        <f>IF(ISBLANK(data!E1033),#N/A,data!E1033)</f>
        <v>5.5</v>
      </c>
    </row>
    <row r="1034" spans="1:9" ht="14.5" customHeight="1" x14ac:dyDescent="0.2">
      <c r="A1034" s="2" t="s">
        <v>1043</v>
      </c>
      <c r="B1034" s="2" t="s">
        <v>1044</v>
      </c>
      <c r="C1034" s="6">
        <v>2.8133657503069167</v>
      </c>
      <c r="D1034" s="1">
        <v>2.4710000000000001</v>
      </c>
      <c r="E1034" s="7">
        <v>1.1385535209659718</v>
      </c>
      <c r="F1034" s="34" t="s">
        <v>1477</v>
      </c>
      <c r="G1034" s="1">
        <f>IF(ISBLANK(data!C1034),#N/A,data!C1034)</f>
        <v>8</v>
      </c>
      <c r="H1034" s="1" t="e">
        <f>IF(ISBLANK(data!D1034),#N/A,data!D1034)</f>
        <v>#N/A</v>
      </c>
      <c r="I1034" s="1" t="e">
        <f>IF(ISBLANK(data!E1034),#N/A,data!E1034)</f>
        <v>#N/A</v>
      </c>
    </row>
    <row r="1035" spans="1:9" ht="14.5" customHeight="1" x14ac:dyDescent="0.2">
      <c r="A1035" s="2" t="s">
        <v>2235</v>
      </c>
      <c r="B1035" s="2" t="s">
        <v>1045</v>
      </c>
      <c r="C1035" s="6">
        <v>2.7908797546651845</v>
      </c>
      <c r="D1035" s="1">
        <v>2.375</v>
      </c>
      <c r="E1035" s="7">
        <v>1.175107265122183</v>
      </c>
      <c r="F1035" s="34" t="s">
        <v>1477</v>
      </c>
      <c r="G1035" s="1">
        <f>IF(ISBLANK(data!C1035),#N/A,data!C1035)</f>
        <v>8</v>
      </c>
      <c r="H1035" s="1" t="e">
        <f>IF(ISBLANK(data!D1035),#N/A,data!D1035)</f>
        <v>#N/A</v>
      </c>
      <c r="I1035" s="1" t="e">
        <f>IF(ISBLANK(data!E1035),#N/A,data!E1035)</f>
        <v>#N/A</v>
      </c>
    </row>
    <row r="1036" spans="1:9" ht="14.5" customHeight="1" x14ac:dyDescent="0.2">
      <c r="A1036" s="2" t="s">
        <v>2236</v>
      </c>
      <c r="B1036" s="2" t="s">
        <v>1046</v>
      </c>
      <c r="C1036" s="6">
        <v>3.0962791734596546</v>
      </c>
      <c r="D1036" s="1">
        <v>3.3094999999999999</v>
      </c>
      <c r="E1036" s="7">
        <v>0.93557309970075686</v>
      </c>
      <c r="F1036" s="34" t="s">
        <v>1478</v>
      </c>
      <c r="G1036" s="1">
        <f>IF(ISBLANK(data!C1036),#N/A,data!C1036)</f>
        <v>6.32</v>
      </c>
      <c r="H1036" s="1" t="e">
        <f>IF(ISBLANK(data!D1036),#N/A,data!D1036)</f>
        <v>#N/A</v>
      </c>
      <c r="I1036" s="1" t="e">
        <f>IF(ISBLANK(data!E1036),#N/A,data!E1036)</f>
        <v>#N/A</v>
      </c>
    </row>
    <row r="1037" spans="1:9" ht="14.5" customHeight="1" x14ac:dyDescent="0.2">
      <c r="A1037" s="2" t="s">
        <v>2237</v>
      </c>
      <c r="B1037" s="2" t="s">
        <v>1047</v>
      </c>
      <c r="C1037" s="6">
        <v>3.2208713883047242</v>
      </c>
      <c r="D1037" s="1">
        <v>3.4444999999999997</v>
      </c>
      <c r="E1037" s="7">
        <v>0.93507661149796029</v>
      </c>
      <c r="F1037" s="34" t="s">
        <v>1478</v>
      </c>
      <c r="G1037" s="1">
        <f>IF(ISBLANK(data!C1037),#N/A,data!C1037)</f>
        <v>6.42</v>
      </c>
      <c r="H1037" s="1" t="e">
        <f>IF(ISBLANK(data!D1037),#N/A,data!D1037)</f>
        <v>#N/A</v>
      </c>
      <c r="I1037" s="1" t="e">
        <f>IF(ISBLANK(data!E1037),#N/A,data!E1037)</f>
        <v>#N/A</v>
      </c>
    </row>
    <row r="1038" spans="1:9" ht="14.5" customHeight="1" x14ac:dyDescent="0.2">
      <c r="A1038" s="2" t="s">
        <v>2238</v>
      </c>
      <c r="B1038" s="2" t="s">
        <v>1048</v>
      </c>
      <c r="C1038" s="6">
        <v>2.8468119010570403</v>
      </c>
      <c r="D1038" s="1">
        <v>2.5762999999999998</v>
      </c>
      <c r="E1038" s="7">
        <v>1.1050001556717155</v>
      </c>
      <c r="F1038" s="34" t="s">
        <v>1477</v>
      </c>
      <c r="G1038" s="1">
        <f>IF(ISBLANK(data!C1038),#N/A,data!C1038)</f>
        <v>8</v>
      </c>
      <c r="H1038" s="1" t="e">
        <f>IF(ISBLANK(data!D1038),#N/A,data!D1038)</f>
        <v>#N/A</v>
      </c>
      <c r="I1038" s="1" t="e">
        <f>IF(ISBLANK(data!E1038),#N/A,data!E1038)</f>
        <v>#N/A</v>
      </c>
    </row>
    <row r="1039" spans="1:9" ht="14.5" customHeight="1" x14ac:dyDescent="0.2">
      <c r="A1039" s="2" t="s">
        <v>2239</v>
      </c>
      <c r="B1039" s="2" t="s">
        <v>1049</v>
      </c>
      <c r="C1039" s="6">
        <v>3.076904447655143</v>
      </c>
      <c r="D1039" s="1">
        <v>3.5939999999999994</v>
      </c>
      <c r="E1039" s="7">
        <v>0.85612255082224353</v>
      </c>
      <c r="F1039" s="34" t="s">
        <v>1478</v>
      </c>
      <c r="G1039" s="1">
        <f>IF(ISBLANK(data!C1039),#N/A,data!C1039)</f>
        <v>6.4820000000000002</v>
      </c>
      <c r="H1039" s="1" t="e">
        <f>IF(ISBLANK(data!D1039),#N/A,data!D1039)</f>
        <v>#N/A</v>
      </c>
      <c r="I1039" s="1" t="e">
        <f>IF(ISBLANK(data!E1039),#N/A,data!E1039)</f>
        <v>#N/A</v>
      </c>
    </row>
    <row r="1040" spans="1:9" ht="14.5" customHeight="1" x14ac:dyDescent="0.2">
      <c r="A1040" s="2" t="s">
        <v>2240</v>
      </c>
      <c r="B1040" s="2" t="s">
        <v>1050</v>
      </c>
      <c r="C1040" s="6">
        <v>3.1119062333238774</v>
      </c>
      <c r="D1040" s="1">
        <v>3.3778000000000006</v>
      </c>
      <c r="E1040" s="7">
        <v>0.92128196853688116</v>
      </c>
      <c r="F1040" s="34" t="s">
        <v>1478</v>
      </c>
      <c r="G1040" s="1" t="e">
        <f>IF(ISBLANK(data!C1040),#N/A,data!C1040)</f>
        <v>#N/A</v>
      </c>
      <c r="H1040" s="1" t="e">
        <f>IF(ISBLANK(data!D1040),#N/A,data!D1040)</f>
        <v>#N/A</v>
      </c>
      <c r="I1040" s="1">
        <f>IF(ISBLANK(data!E1040),#N/A,data!E1040)</f>
        <v>6.5</v>
      </c>
    </row>
    <row r="1041" spans="1:9" ht="14.5" customHeight="1" x14ac:dyDescent="0.2">
      <c r="A1041" s="2" t="s">
        <v>2241</v>
      </c>
      <c r="B1041" s="2" t="s">
        <v>1051</v>
      </c>
      <c r="C1041" s="6">
        <v>3.2330336249411324</v>
      </c>
      <c r="D1041" s="1">
        <v>3.4287000000000001</v>
      </c>
      <c r="E1041" s="7">
        <v>0.94293278062855668</v>
      </c>
      <c r="F1041" s="34" t="s">
        <v>1478</v>
      </c>
      <c r="G1041" s="1">
        <f>IF(ISBLANK(data!C1041),#N/A,data!C1041)</f>
        <v>5.9399999999999995</v>
      </c>
      <c r="H1041" s="1" t="e">
        <f>IF(ISBLANK(data!D1041),#N/A,data!D1041)</f>
        <v>#N/A</v>
      </c>
      <c r="I1041" s="1" t="e">
        <f>IF(ISBLANK(data!E1041),#N/A,data!E1041)</f>
        <v>#N/A</v>
      </c>
    </row>
    <row r="1042" spans="1:9" ht="14.5" customHeight="1" x14ac:dyDescent="0.2">
      <c r="A1042" s="2" t="s">
        <v>2242</v>
      </c>
      <c r="B1042" s="2" t="s">
        <v>1052</v>
      </c>
      <c r="C1042" s="6">
        <v>3.0848240436044323</v>
      </c>
      <c r="D1042" s="1">
        <v>3.3138999999999998</v>
      </c>
      <c r="E1042" s="7">
        <v>0.9308742097240208</v>
      </c>
      <c r="F1042" s="34" t="s">
        <v>1478</v>
      </c>
      <c r="G1042" s="1">
        <f>IF(ISBLANK(data!C1042),#N/A,data!C1042)</f>
        <v>6.3</v>
      </c>
      <c r="H1042" s="1" t="e">
        <f>IF(ISBLANK(data!D1042),#N/A,data!D1042)</f>
        <v>#N/A</v>
      </c>
      <c r="I1042" s="1" t="e">
        <f>IF(ISBLANK(data!E1042),#N/A,data!E1042)</f>
        <v>#N/A</v>
      </c>
    </row>
    <row r="1043" spans="1:9" ht="14.5" customHeight="1" x14ac:dyDescent="0.2">
      <c r="A1043" s="2" t="s">
        <v>2243</v>
      </c>
      <c r="B1043" s="2" t="s">
        <v>1053</v>
      </c>
      <c r="C1043" s="6">
        <v>3.1685454864969196</v>
      </c>
      <c r="D1043" s="1">
        <v>3.4809999999999999</v>
      </c>
      <c r="E1043" s="7">
        <v>0.9102400133573455</v>
      </c>
      <c r="F1043" s="34" t="s">
        <v>1478</v>
      </c>
      <c r="G1043" s="1">
        <f>IF(ISBLANK(data!C1043),#N/A,data!C1043)</f>
        <v>6.66</v>
      </c>
      <c r="H1043" s="1" t="e">
        <f>IF(ISBLANK(data!D1043),#N/A,data!D1043)</f>
        <v>#N/A</v>
      </c>
      <c r="I1043" s="1" t="e">
        <f>IF(ISBLANK(data!E1043),#N/A,data!E1043)</f>
        <v>#N/A</v>
      </c>
    </row>
    <row r="1044" spans="1:9" ht="14.5" customHeight="1" x14ac:dyDescent="0.2">
      <c r="A1044" s="2" t="s">
        <v>2244</v>
      </c>
      <c r="B1044" s="2" t="s">
        <v>1054</v>
      </c>
      <c r="C1044" s="6">
        <v>3.0292454506031699</v>
      </c>
      <c r="D1044" s="1">
        <v>3.2416999999999998</v>
      </c>
      <c r="E1044" s="7">
        <v>0.93446199543547215</v>
      </c>
      <c r="F1044" s="34" t="s">
        <v>1478</v>
      </c>
      <c r="G1044" s="1" t="e">
        <f>IF(ISBLANK(data!C1044),#N/A,data!C1044)</f>
        <v>#N/A</v>
      </c>
      <c r="H1044" s="1" t="e">
        <f>IF(ISBLANK(data!D1044),#N/A,data!D1044)</f>
        <v>#N/A</v>
      </c>
      <c r="I1044" s="1">
        <f>IF(ISBLANK(data!E1044),#N/A,data!E1044)</f>
        <v>6.18</v>
      </c>
    </row>
    <row r="1045" spans="1:9" ht="14.5" customHeight="1" x14ac:dyDescent="0.2">
      <c r="A1045" s="2" t="s">
        <v>2245</v>
      </c>
      <c r="B1045" s="2" t="s">
        <v>1055</v>
      </c>
      <c r="C1045" s="6">
        <v>3.0228814895724909</v>
      </c>
      <c r="D1045" s="1">
        <v>3.23</v>
      </c>
      <c r="E1045" s="7">
        <v>0.93587662215866596</v>
      </c>
      <c r="F1045" s="34" t="s">
        <v>1478</v>
      </c>
      <c r="G1045" s="1" t="e">
        <f>IF(ISBLANK(data!C1045),#N/A,data!C1045)</f>
        <v>#N/A</v>
      </c>
      <c r="H1045" s="1" t="e">
        <f>IF(ISBLANK(data!D1045),#N/A,data!D1045)</f>
        <v>#N/A</v>
      </c>
      <c r="I1045" s="1">
        <f>IF(ISBLANK(data!E1045),#N/A,data!E1045)</f>
        <v>6.0600000000000005</v>
      </c>
    </row>
    <row r="1046" spans="1:9" ht="14.5" customHeight="1" x14ac:dyDescent="0.2">
      <c r="A1046" s="2" t="s">
        <v>2246</v>
      </c>
      <c r="B1046" s="2" t="s">
        <v>1056</v>
      </c>
      <c r="C1046" s="6">
        <v>3.0476302269140199</v>
      </c>
      <c r="D1046" s="1">
        <v>3.2729000000000004</v>
      </c>
      <c r="E1046" s="7">
        <v>0.9311712019658468</v>
      </c>
      <c r="F1046" s="34" t="s">
        <v>1478</v>
      </c>
      <c r="G1046" s="1" t="e">
        <f>IF(ISBLANK(data!C1046),#N/A,data!C1046)</f>
        <v>#N/A</v>
      </c>
      <c r="H1046" s="1" t="e">
        <f>IF(ISBLANK(data!D1046),#N/A,data!D1046)</f>
        <v>#N/A</v>
      </c>
      <c r="I1046" s="1">
        <f>IF(ISBLANK(data!E1046),#N/A,data!E1046)</f>
        <v>6.26</v>
      </c>
    </row>
    <row r="1047" spans="1:9" ht="14.5" customHeight="1" x14ac:dyDescent="0.2">
      <c r="A1047" s="2" t="s">
        <v>2247</v>
      </c>
      <c r="B1047" s="2" t="s">
        <v>1057</v>
      </c>
      <c r="C1047" s="6">
        <v>3.0221743827913041</v>
      </c>
      <c r="D1047" s="1">
        <v>3.2449000000000003</v>
      </c>
      <c r="E1047" s="7">
        <v>0.93136133094742646</v>
      </c>
      <c r="F1047" s="34" t="s">
        <v>1478</v>
      </c>
      <c r="G1047" s="1">
        <f>IF(ISBLANK(data!C1047),#N/A,data!C1047)</f>
        <v>6.22</v>
      </c>
      <c r="H1047" s="1" t="e">
        <f>IF(ISBLANK(data!D1047),#N/A,data!D1047)</f>
        <v>#N/A</v>
      </c>
      <c r="I1047" s="1" t="e">
        <f>IF(ISBLANK(data!E1047),#N/A,data!E1047)</f>
        <v>#N/A</v>
      </c>
    </row>
    <row r="1048" spans="1:9" ht="14.5" customHeight="1" x14ac:dyDescent="0.2">
      <c r="A1048" s="2" t="s">
        <v>2248</v>
      </c>
      <c r="B1048" s="2" t="s">
        <v>1058</v>
      </c>
      <c r="C1048" s="6">
        <v>3.0257099166972372</v>
      </c>
      <c r="D1048" s="1">
        <v>3.2358000000000002</v>
      </c>
      <c r="E1048" s="7">
        <v>0.935073217348797</v>
      </c>
      <c r="F1048" s="34" t="s">
        <v>1478</v>
      </c>
      <c r="G1048" s="1" t="e">
        <f>IF(ISBLANK(data!C1048),#N/A,data!C1048)</f>
        <v>#N/A</v>
      </c>
      <c r="H1048" s="1" t="e">
        <f>IF(ISBLANK(data!D1048),#N/A,data!D1048)</f>
        <v>#N/A</v>
      </c>
      <c r="I1048" s="1">
        <f>IF(ISBLANK(data!E1048),#N/A,data!E1048)</f>
        <v>6.2</v>
      </c>
    </row>
    <row r="1049" spans="1:9" ht="14.5" customHeight="1" x14ac:dyDescent="0.2">
      <c r="A1049" s="2" t="s">
        <v>2249</v>
      </c>
      <c r="B1049" s="2" t="s">
        <v>1059</v>
      </c>
      <c r="C1049" s="6">
        <v>3.1105627304396228</v>
      </c>
      <c r="D1049" s="1">
        <v>3.3386000000000005</v>
      </c>
      <c r="E1049" s="7">
        <v>0.9316967382853959</v>
      </c>
      <c r="F1049" s="34" t="s">
        <v>1478</v>
      </c>
      <c r="G1049" s="1">
        <f>IF(ISBLANK(data!C1049),#N/A,data!C1049)</f>
        <v>6.4</v>
      </c>
      <c r="H1049" s="1" t="e">
        <f>IF(ISBLANK(data!D1049),#N/A,data!D1049)</f>
        <v>#N/A</v>
      </c>
      <c r="I1049" s="1" t="e">
        <f>IF(ISBLANK(data!E1049),#N/A,data!E1049)</f>
        <v>#N/A</v>
      </c>
    </row>
    <row r="1050" spans="1:9" ht="14.5" customHeight="1" x14ac:dyDescent="0.2">
      <c r="A1050" s="2" t="s">
        <v>2250</v>
      </c>
      <c r="B1050" s="2" t="s">
        <v>1060</v>
      </c>
      <c r="C1050" s="6">
        <v>3.1070271965336902</v>
      </c>
      <c r="D1050" s="1">
        <v>3.3809999999999998</v>
      </c>
      <c r="E1050" s="7">
        <v>0.91896693183486855</v>
      </c>
      <c r="F1050" s="34" t="s">
        <v>1478</v>
      </c>
      <c r="G1050" s="1">
        <f>IF(ISBLANK(data!C1050),#N/A,data!C1050)</f>
        <v>6.36</v>
      </c>
      <c r="H1050" s="1" t="e">
        <f>IF(ISBLANK(data!D1050),#N/A,data!D1050)</f>
        <v>#N/A</v>
      </c>
      <c r="I1050" s="1" t="e">
        <f>IF(ISBLANK(data!E1050),#N/A,data!E1050)</f>
        <v>#N/A</v>
      </c>
    </row>
    <row r="1051" spans="1:9" ht="14.5" customHeight="1" x14ac:dyDescent="0.2">
      <c r="A1051" s="2" t="s">
        <v>2251</v>
      </c>
      <c r="B1051" s="2" t="s">
        <v>1061</v>
      </c>
      <c r="C1051" s="6">
        <v>3.102077449065384</v>
      </c>
      <c r="D1051" s="1">
        <v>3.3310000000000004</v>
      </c>
      <c r="E1051" s="7">
        <v>0.9312751273087313</v>
      </c>
      <c r="F1051" s="34" t="s">
        <v>1478</v>
      </c>
      <c r="G1051" s="1">
        <f>IF(ISBLANK(data!C1051),#N/A,data!C1051)</f>
        <v>6.3</v>
      </c>
      <c r="H1051" s="1" t="e">
        <f>IF(ISBLANK(data!D1051),#N/A,data!D1051)</f>
        <v>#N/A</v>
      </c>
      <c r="I1051" s="1" t="e">
        <f>IF(ISBLANK(data!E1051),#N/A,data!E1051)</f>
        <v>#N/A</v>
      </c>
    </row>
    <row r="1052" spans="1:9" ht="14.5" customHeight="1" x14ac:dyDescent="0.2">
      <c r="A1052" s="2" t="s">
        <v>2252</v>
      </c>
      <c r="B1052" s="2" t="s">
        <v>1062</v>
      </c>
      <c r="C1052" s="6">
        <v>3.097834808378265</v>
      </c>
      <c r="D1052" s="1">
        <v>3.3296999999999999</v>
      </c>
      <c r="E1052" s="7">
        <v>0.93036453986192902</v>
      </c>
      <c r="F1052" s="34" t="s">
        <v>1478</v>
      </c>
      <c r="G1052" s="1">
        <f>IF(ISBLANK(data!C1052),#N/A,data!C1052)</f>
        <v>6.4420000000000002</v>
      </c>
      <c r="H1052" s="1" t="e">
        <f>IF(ISBLANK(data!D1052),#N/A,data!D1052)</f>
        <v>#N/A</v>
      </c>
      <c r="I1052" s="1" t="e">
        <f>IF(ISBLANK(data!E1052),#N/A,data!E1052)</f>
        <v>#N/A</v>
      </c>
    </row>
    <row r="1053" spans="1:9" ht="14.5" customHeight="1" x14ac:dyDescent="0.2">
      <c r="A1053" s="2" t="s">
        <v>2253</v>
      </c>
      <c r="B1053" s="2" t="s">
        <v>1063</v>
      </c>
      <c r="C1053" s="6">
        <v>3.0971277015970782</v>
      </c>
      <c r="D1053" s="1">
        <v>3.3540000000000001</v>
      </c>
      <c r="E1053" s="7">
        <v>0.92341314895559867</v>
      </c>
      <c r="F1053" s="34" t="s">
        <v>1369</v>
      </c>
      <c r="G1053" s="1">
        <f>IF(ISBLANK(data!C1053),#N/A,data!C1053)</f>
        <v>6.04</v>
      </c>
      <c r="H1053" s="1" t="e">
        <f>IF(ISBLANK(data!D1053),#N/A,data!D1053)</f>
        <v>#N/A</v>
      </c>
      <c r="I1053" s="1" t="e">
        <f>IF(ISBLANK(data!E1053),#N/A,data!E1053)</f>
        <v>#N/A</v>
      </c>
    </row>
    <row r="1054" spans="1:9" ht="14.5" customHeight="1" x14ac:dyDescent="0.2">
      <c r="A1054" s="2" t="s">
        <v>2254</v>
      </c>
      <c r="B1054" s="2" t="s">
        <v>1064</v>
      </c>
      <c r="C1054" s="6">
        <v>3.2521962187112887</v>
      </c>
      <c r="D1054" s="1">
        <v>3.4549000000000003</v>
      </c>
      <c r="E1054" s="7">
        <v>0.94132861116422728</v>
      </c>
      <c r="F1054" s="34" t="s">
        <v>1478</v>
      </c>
      <c r="G1054" s="1">
        <f>IF(ISBLANK(data!C1054),#N/A,data!C1054)</f>
        <v>6.04</v>
      </c>
      <c r="H1054" s="1" t="e">
        <f>IF(ISBLANK(data!D1054),#N/A,data!D1054)</f>
        <v>#N/A</v>
      </c>
      <c r="I1054" s="1" t="e">
        <f>IF(ISBLANK(data!E1054),#N/A,data!E1054)</f>
        <v>#N/A</v>
      </c>
    </row>
    <row r="1055" spans="1:9" ht="14.5" customHeight="1" x14ac:dyDescent="0.2">
      <c r="A1055" s="2" t="s">
        <v>2255</v>
      </c>
      <c r="B1055" s="2" t="s">
        <v>1065</v>
      </c>
      <c r="C1055" s="6">
        <v>3.1011582102498418</v>
      </c>
      <c r="D1055" s="1">
        <v>3.3620000000000001</v>
      </c>
      <c r="E1055" s="7">
        <v>0.92241469668347464</v>
      </c>
      <c r="F1055" s="34" t="s">
        <v>1478</v>
      </c>
      <c r="G1055" s="1">
        <f>IF(ISBLANK(data!C1055),#N/A,data!C1055)</f>
        <v>6.22</v>
      </c>
      <c r="H1055" s="1" t="e">
        <f>IF(ISBLANK(data!D1055),#N/A,data!D1055)</f>
        <v>#N/A</v>
      </c>
      <c r="I1055" s="1" t="e">
        <f>IF(ISBLANK(data!E1055),#N/A,data!E1055)</f>
        <v>#N/A</v>
      </c>
    </row>
    <row r="1056" spans="1:9" ht="14.5" customHeight="1" x14ac:dyDescent="0.2">
      <c r="A1056" s="2" t="s">
        <v>2256</v>
      </c>
      <c r="B1056" s="2" t="s">
        <v>1066</v>
      </c>
      <c r="C1056" s="6">
        <v>3.1996581848691279</v>
      </c>
      <c r="D1056" s="1">
        <v>3.4200000000000004</v>
      </c>
      <c r="E1056" s="7">
        <v>0.93557256867518357</v>
      </c>
      <c r="F1056" s="34" t="s">
        <v>1478</v>
      </c>
      <c r="G1056" s="1">
        <f>IF(ISBLANK(data!C1056),#N/A,data!C1056)</f>
        <v>6.28</v>
      </c>
      <c r="H1056" s="1" t="e">
        <f>IF(ISBLANK(data!D1056),#N/A,data!D1056)</f>
        <v>#N/A</v>
      </c>
      <c r="I1056" s="1" t="e">
        <f>IF(ISBLANK(data!E1056),#N/A,data!E1056)</f>
        <v>#N/A</v>
      </c>
    </row>
    <row r="1057" spans="1:9" ht="14.5" customHeight="1" x14ac:dyDescent="0.2">
      <c r="A1057" s="2" t="s">
        <v>2257</v>
      </c>
      <c r="B1057" s="2" t="s">
        <v>1067</v>
      </c>
      <c r="C1057" s="6">
        <v>3.0728032283242612</v>
      </c>
      <c r="D1057" s="1">
        <v>3.2759999999999998</v>
      </c>
      <c r="E1057" s="7">
        <v>0.93797412342010422</v>
      </c>
      <c r="F1057" s="34" t="s">
        <v>1478</v>
      </c>
      <c r="G1057" s="1">
        <f>IF(ISBLANK(data!C1057),#N/A,data!C1057)</f>
        <v>6.32</v>
      </c>
      <c r="H1057" s="1" t="e">
        <f>IF(ISBLANK(data!D1057),#N/A,data!D1057)</f>
        <v>#N/A</v>
      </c>
      <c r="I1057" s="1" t="e">
        <f>IF(ISBLANK(data!E1057),#N/A,data!E1057)</f>
        <v>#N/A</v>
      </c>
    </row>
    <row r="1058" spans="1:9" ht="14.5" customHeight="1" x14ac:dyDescent="0.2">
      <c r="A1058" s="2" t="s">
        <v>2258</v>
      </c>
      <c r="B1058" s="2" t="s">
        <v>1068</v>
      </c>
      <c r="C1058" s="6">
        <v>3.0650250537312091</v>
      </c>
      <c r="D1058" s="1">
        <v>3.3340199999999998</v>
      </c>
      <c r="E1058" s="7">
        <v>0.91931813658322659</v>
      </c>
      <c r="F1058" s="34" t="s">
        <v>1478</v>
      </c>
      <c r="G1058" s="1">
        <f>IF(ISBLANK(data!C1058),#N/A,data!C1058)</f>
        <v>6.2</v>
      </c>
      <c r="H1058" s="1" t="e">
        <f>IF(ISBLANK(data!D1058),#N/A,data!D1058)</f>
        <v>#N/A</v>
      </c>
      <c r="I1058" s="1" t="e">
        <f>IF(ISBLANK(data!E1058),#N/A,data!E1058)</f>
        <v>#N/A</v>
      </c>
    </row>
    <row r="1059" spans="1:9" ht="14.5" customHeight="1" x14ac:dyDescent="0.2">
      <c r="A1059" s="2" t="s">
        <v>2259</v>
      </c>
      <c r="B1059" s="2" t="s">
        <v>1069</v>
      </c>
      <c r="C1059" s="6">
        <v>3.076904447655143</v>
      </c>
      <c r="D1059" s="1">
        <v>3.3067000000000002</v>
      </c>
      <c r="E1059" s="7">
        <v>0.93050607785863337</v>
      </c>
      <c r="F1059" s="34" t="s">
        <v>1478</v>
      </c>
      <c r="G1059" s="1">
        <f>IF(ISBLANK(data!C1059),#N/A,data!C1059)</f>
        <v>6.2</v>
      </c>
      <c r="H1059" s="1" t="e">
        <f>IF(ISBLANK(data!D1059),#N/A,data!D1059)</f>
        <v>#N/A</v>
      </c>
      <c r="I1059" s="1" t="e">
        <f>IF(ISBLANK(data!E1059),#N/A,data!E1059)</f>
        <v>#N/A</v>
      </c>
    </row>
    <row r="1060" spans="1:9" ht="14.5" customHeight="1" x14ac:dyDescent="0.2">
      <c r="A1060" s="2" t="s">
        <v>2260</v>
      </c>
      <c r="B1060" s="2" t="s">
        <v>1070</v>
      </c>
      <c r="C1060" s="6">
        <v>3.0582368286318182</v>
      </c>
      <c r="D1060" s="1">
        <v>3.2881999999999998</v>
      </c>
      <c r="E1060" s="7">
        <v>0.93006411673007072</v>
      </c>
      <c r="F1060" s="34" t="s">
        <v>1478</v>
      </c>
      <c r="G1060" s="1">
        <f>IF(ISBLANK(data!C1060),#N/A,data!C1060)</f>
        <v>6.22</v>
      </c>
      <c r="H1060" s="1" t="e">
        <f>IF(ISBLANK(data!D1060),#N/A,data!D1060)</f>
        <v>#N/A</v>
      </c>
      <c r="I1060" s="1" t="e">
        <f>IF(ISBLANK(data!E1060),#N/A,data!E1060)</f>
        <v>#N/A</v>
      </c>
    </row>
    <row r="1061" spans="1:9" ht="14.5" customHeight="1" x14ac:dyDescent="0.2">
      <c r="A1061" s="2" t="s">
        <v>2261</v>
      </c>
      <c r="B1061" s="2" t="s">
        <v>1071</v>
      </c>
      <c r="C1061" s="6">
        <v>3.0824198805483984</v>
      </c>
      <c r="D1061" s="1">
        <v>3.2902</v>
      </c>
      <c r="E1061" s="7">
        <v>0.93684878747443878</v>
      </c>
      <c r="F1061" s="34" t="s">
        <v>1478</v>
      </c>
      <c r="G1061" s="1">
        <f>IF(ISBLANK(data!C1061),#N/A,data!C1061)</f>
        <v>6.32</v>
      </c>
      <c r="H1061" s="1" t="e">
        <f>IF(ISBLANK(data!D1061),#N/A,data!D1061)</f>
        <v>#N/A</v>
      </c>
      <c r="I1061" s="1" t="e">
        <f>IF(ISBLANK(data!E1061),#N/A,data!E1061)</f>
        <v>#N/A</v>
      </c>
    </row>
    <row r="1062" spans="1:9" ht="14.5" customHeight="1" x14ac:dyDescent="0.2">
      <c r="A1062" s="2" t="s">
        <v>2262</v>
      </c>
      <c r="B1062" s="2" t="s">
        <v>1072</v>
      </c>
      <c r="C1062" s="6">
        <v>3.0686312983152604</v>
      </c>
      <c r="D1062" s="1">
        <v>3.3047</v>
      </c>
      <c r="E1062" s="7">
        <v>0.92856576945418956</v>
      </c>
      <c r="F1062" s="34" t="s">
        <v>1478</v>
      </c>
      <c r="G1062" s="1">
        <f>IF(ISBLANK(data!C1062),#N/A,data!C1062)</f>
        <v>6.26</v>
      </c>
      <c r="H1062" s="1" t="e">
        <f>IF(ISBLANK(data!D1062),#N/A,data!D1062)</f>
        <v>#N/A</v>
      </c>
      <c r="I1062" s="1" t="e">
        <f>IF(ISBLANK(data!E1062),#N/A,data!E1062)</f>
        <v>#N/A</v>
      </c>
    </row>
    <row r="1063" spans="1:9" ht="14.5" customHeight="1" x14ac:dyDescent="0.2">
      <c r="A1063" s="2" t="s">
        <v>2263</v>
      </c>
      <c r="B1063" s="2" t="s">
        <v>1073</v>
      </c>
      <c r="C1063" s="6">
        <v>2.8326697654333097</v>
      </c>
      <c r="D1063" s="1">
        <v>3.0832999999999999</v>
      </c>
      <c r="E1063" s="7">
        <v>0.91871363974744913</v>
      </c>
      <c r="F1063" s="34" t="s">
        <v>1478</v>
      </c>
      <c r="G1063" s="1">
        <f>IF(ISBLANK(data!C1063),#N/A,data!C1063)</f>
        <v>6.3339999999999996</v>
      </c>
      <c r="H1063" s="1" t="e">
        <f>IF(ISBLANK(data!D1063),#N/A,data!D1063)</f>
        <v>#N/A</v>
      </c>
      <c r="I1063" s="1" t="e">
        <f>IF(ISBLANK(data!E1063),#N/A,data!E1063)</f>
        <v>#N/A</v>
      </c>
    </row>
    <row r="1064" spans="1:9" ht="14.5" customHeight="1" x14ac:dyDescent="0.2">
      <c r="A1064" s="2" t="s">
        <v>2264</v>
      </c>
      <c r="B1064" s="2" t="s">
        <v>1074</v>
      </c>
      <c r="C1064" s="6">
        <v>3.0536406345541058</v>
      </c>
      <c r="D1064" s="1">
        <v>3.2489000000000003</v>
      </c>
      <c r="E1064" s="7">
        <v>0.93989985365942497</v>
      </c>
      <c r="F1064" s="34" t="s">
        <v>1478</v>
      </c>
      <c r="G1064" s="1">
        <f>IF(ISBLANK(data!C1064),#N/A,data!C1064)</f>
        <v>6.3</v>
      </c>
      <c r="H1064" s="1" t="e">
        <f>IF(ISBLANK(data!D1064),#N/A,data!D1064)</f>
        <v>#N/A</v>
      </c>
      <c r="I1064" s="1" t="e">
        <f>IF(ISBLANK(data!E1064),#N/A,data!E1064)</f>
        <v>#N/A</v>
      </c>
    </row>
    <row r="1065" spans="1:9" ht="14.5" customHeight="1" x14ac:dyDescent="0.2">
      <c r="A1065" s="2" t="s">
        <v>2265</v>
      </c>
      <c r="B1065" s="2" t="s">
        <v>1075</v>
      </c>
      <c r="C1065" s="6">
        <v>2.7593852186311358</v>
      </c>
      <c r="D1065" s="1">
        <v>2.3860000000000001</v>
      </c>
      <c r="E1065" s="7">
        <v>1.1564900329552119</v>
      </c>
      <c r="F1065" s="34" t="s">
        <v>1477</v>
      </c>
      <c r="G1065" s="1">
        <f>IF(ISBLANK(data!C1065),#N/A,data!C1065)</f>
        <v>8</v>
      </c>
      <c r="H1065" s="1" t="e">
        <f>IF(ISBLANK(data!D1065),#N/A,data!D1065)</f>
        <v>#N/A</v>
      </c>
      <c r="I1065" s="1" t="e">
        <f>IF(ISBLANK(data!E1065),#N/A,data!E1065)</f>
        <v>#N/A</v>
      </c>
    </row>
    <row r="1066" spans="1:9" ht="14.5" customHeight="1" x14ac:dyDescent="0.2">
      <c r="A1066" s="2" t="s">
        <v>2266</v>
      </c>
      <c r="B1066" s="2" t="s">
        <v>1076</v>
      </c>
      <c r="C1066" s="6">
        <v>3.0379428640117641</v>
      </c>
      <c r="D1066" s="1">
        <v>3.2646000000000002</v>
      </c>
      <c r="E1066" s="7">
        <v>0.93057123813384912</v>
      </c>
      <c r="F1066" s="34" t="s">
        <v>1478</v>
      </c>
      <c r="G1066" s="1">
        <f>IF(ISBLANK(data!C1066),#N/A,data!C1066)</f>
        <v>6.24</v>
      </c>
      <c r="H1066" s="1" t="e">
        <f>IF(ISBLANK(data!D1066),#N/A,data!D1066)</f>
        <v>#N/A</v>
      </c>
      <c r="I1066" s="1" t="e">
        <f>IF(ISBLANK(data!E1066),#N/A,data!E1066)</f>
        <v>#N/A</v>
      </c>
    </row>
    <row r="1067" spans="1:9" ht="14.5" customHeight="1" x14ac:dyDescent="0.2">
      <c r="A1067" s="2" t="s">
        <v>2267</v>
      </c>
      <c r="B1067" s="2" t="s">
        <v>1077</v>
      </c>
      <c r="C1067" s="6">
        <v>2.7944859992492361</v>
      </c>
      <c r="D1067" s="1">
        <v>3.0373000000000001</v>
      </c>
      <c r="E1067" s="7">
        <v>0.92005597051632571</v>
      </c>
      <c r="F1067" s="34" t="s">
        <v>1478</v>
      </c>
      <c r="G1067" s="1">
        <f>IF(ISBLANK(data!C1067),#N/A,data!C1067)</f>
        <v>6.28</v>
      </c>
      <c r="H1067" s="1" t="e">
        <f>IF(ISBLANK(data!D1067),#N/A,data!D1067)</f>
        <v>#N/A</v>
      </c>
      <c r="I1067" s="1" t="e">
        <f>IF(ISBLANK(data!E1067),#N/A,data!E1067)</f>
        <v>#N/A</v>
      </c>
    </row>
    <row r="1068" spans="1:9" ht="14.5" customHeight="1" x14ac:dyDescent="0.2">
      <c r="A1068" s="2" t="s">
        <v>2268</v>
      </c>
      <c r="B1068" s="2" t="s">
        <v>1078</v>
      </c>
      <c r="C1068" s="6">
        <v>3.0341951980714761</v>
      </c>
      <c r="D1068" s="1">
        <v>3.2526000000000002</v>
      </c>
      <c r="E1068" s="7">
        <v>0.93285224069097827</v>
      </c>
      <c r="F1068" s="34" t="s">
        <v>1478</v>
      </c>
      <c r="G1068" s="1">
        <f>IF(ISBLANK(data!C1068),#N/A,data!C1068)</f>
        <v>6.2</v>
      </c>
      <c r="H1068" s="1" t="e">
        <f>IF(ISBLANK(data!D1068),#N/A,data!D1068)</f>
        <v>#N/A</v>
      </c>
      <c r="I1068" s="1" t="e">
        <f>IF(ISBLANK(data!E1068),#N/A,data!E1068)</f>
        <v>#N/A</v>
      </c>
    </row>
    <row r="1069" spans="1:9" ht="14.5" customHeight="1" x14ac:dyDescent="0.2">
      <c r="A1069" s="2" t="s">
        <v>2269</v>
      </c>
      <c r="B1069" s="2" t="s">
        <v>1079</v>
      </c>
      <c r="C1069" s="6">
        <v>3.010931384970438</v>
      </c>
      <c r="D1069" s="1">
        <v>3.2262000000000004</v>
      </c>
      <c r="E1069" s="7">
        <v>0.93327486980671936</v>
      </c>
      <c r="F1069" s="34" t="s">
        <v>1478</v>
      </c>
      <c r="G1069" s="1">
        <f>IF(ISBLANK(data!C1069),#N/A,data!C1069)</f>
        <v>6.22</v>
      </c>
      <c r="H1069" s="1" t="e">
        <f>IF(ISBLANK(data!D1069),#N/A,data!D1069)</f>
        <v>#N/A</v>
      </c>
      <c r="I1069" s="1" t="e">
        <f>IF(ISBLANK(data!E1069),#N/A,data!E1069)</f>
        <v>#N/A</v>
      </c>
    </row>
    <row r="1070" spans="1:9" ht="14.5" customHeight="1" x14ac:dyDescent="0.2">
      <c r="A1070" s="2" t="s">
        <v>2270</v>
      </c>
      <c r="B1070" s="2" t="s">
        <v>1080</v>
      </c>
      <c r="C1070" s="6">
        <v>3.0405591591021546</v>
      </c>
      <c r="D1070" s="1">
        <v>3.2724000000000002</v>
      </c>
      <c r="E1070" s="7">
        <v>0.92915265832482408</v>
      </c>
      <c r="F1070" s="34" t="s">
        <v>1478</v>
      </c>
      <c r="G1070" s="1">
        <f>IF(ISBLANK(data!C1070),#N/A,data!C1070)</f>
        <v>5.92</v>
      </c>
      <c r="H1070" s="1" t="e">
        <f>IF(ISBLANK(data!D1070),#N/A,data!D1070)</f>
        <v>#N/A</v>
      </c>
      <c r="I1070" s="1" t="e">
        <f>IF(ISBLANK(data!E1070),#N/A,data!E1070)</f>
        <v>#N/A</v>
      </c>
    </row>
    <row r="1071" spans="1:9" ht="14.5" customHeight="1" x14ac:dyDescent="0.2">
      <c r="A1071" s="2" t="s">
        <v>2271</v>
      </c>
      <c r="B1071" s="2" t="s">
        <v>1081</v>
      </c>
      <c r="C1071" s="6">
        <v>3.0609945450784459</v>
      </c>
      <c r="D1071" s="1">
        <v>3.2387000000000001</v>
      </c>
      <c r="E1071" s="7">
        <v>0.94513062187866914</v>
      </c>
      <c r="F1071" s="34" t="s">
        <v>1478</v>
      </c>
      <c r="G1071" s="1">
        <f>IF(ISBLANK(data!C1071),#N/A,data!C1071)</f>
        <v>6.44</v>
      </c>
      <c r="H1071" s="1" t="e">
        <f>IF(ISBLANK(data!D1071),#N/A,data!D1071)</f>
        <v>#N/A</v>
      </c>
      <c r="I1071" s="1" t="e">
        <f>IF(ISBLANK(data!E1071),#N/A,data!E1071)</f>
        <v>#N/A</v>
      </c>
    </row>
    <row r="1072" spans="1:9" ht="14.5" customHeight="1" x14ac:dyDescent="0.2">
      <c r="A1072" s="2" t="s">
        <v>2272</v>
      </c>
      <c r="B1072" s="2" t="s">
        <v>1082</v>
      </c>
      <c r="C1072" s="6">
        <v>3.0624794693189377</v>
      </c>
      <c r="D1072" s="1">
        <v>3.2369999999999997</v>
      </c>
      <c r="E1072" s="7">
        <v>0.94608571804724673</v>
      </c>
      <c r="F1072" s="34" t="s">
        <v>1478</v>
      </c>
      <c r="G1072" s="1">
        <f>IF(ISBLANK(data!C1072),#N/A,data!C1072)</f>
        <v>6.6</v>
      </c>
      <c r="H1072" s="1" t="e">
        <f>IF(ISBLANK(data!D1072),#N/A,data!D1072)</f>
        <v>#N/A</v>
      </c>
      <c r="I1072" s="1" t="e">
        <f>IF(ISBLANK(data!E1072),#N/A,data!E1072)</f>
        <v>#N/A</v>
      </c>
    </row>
    <row r="1073" spans="1:9" ht="14.5" customHeight="1" x14ac:dyDescent="0.2">
      <c r="A1073" s="2" t="s">
        <v>2273</v>
      </c>
      <c r="B1073" s="2" t="s">
        <v>1083</v>
      </c>
      <c r="C1073" s="6">
        <v>3.0547012947258856</v>
      </c>
      <c r="D1073" s="1">
        <v>3.23</v>
      </c>
      <c r="E1073" s="7">
        <v>0.94572795502349405</v>
      </c>
      <c r="F1073" s="34" t="s">
        <v>1478</v>
      </c>
      <c r="G1073" s="1">
        <f>IF(ISBLANK(data!C1073),#N/A,data!C1073)</f>
        <v>6.6340000000000003</v>
      </c>
      <c r="H1073" s="1" t="e">
        <f>IF(ISBLANK(data!D1073),#N/A,data!D1073)</f>
        <v>#N/A</v>
      </c>
      <c r="I1073" s="1" t="e">
        <f>IF(ISBLANK(data!E1073),#N/A,data!E1073)</f>
        <v>#N/A</v>
      </c>
    </row>
    <row r="1074" spans="1:9" ht="14.5" customHeight="1" x14ac:dyDescent="0.2">
      <c r="A1074" s="2" t="s">
        <v>2274</v>
      </c>
      <c r="B1074" s="2" t="s">
        <v>1084</v>
      </c>
      <c r="C1074" s="6">
        <v>3.0487615977639186</v>
      </c>
      <c r="D1074" s="1">
        <v>3.238</v>
      </c>
      <c r="E1074" s="7">
        <v>0.941557009809734</v>
      </c>
      <c r="F1074" s="34" t="s">
        <v>1478</v>
      </c>
      <c r="G1074" s="1" t="e">
        <f>IF(ISBLANK(data!C1074),#N/A,data!C1074)</f>
        <v>#N/A</v>
      </c>
      <c r="H1074" s="1" t="e">
        <f>IF(ISBLANK(data!D1074),#N/A,data!D1074)</f>
        <v>#N/A</v>
      </c>
      <c r="I1074" s="1">
        <f>IF(ISBLANK(data!E1074),#N/A,data!E1074)</f>
        <v>7.2</v>
      </c>
    </row>
    <row r="1075" spans="1:9" ht="14.5" customHeight="1" x14ac:dyDescent="0.2">
      <c r="A1075" s="2" t="s">
        <v>2275</v>
      </c>
      <c r="B1075" s="2" t="s">
        <v>1085</v>
      </c>
      <c r="C1075" s="6">
        <v>3.0539941879446988</v>
      </c>
      <c r="D1075" s="1">
        <v>3.2511999999999999</v>
      </c>
      <c r="E1075" s="7">
        <v>0.93934368477629759</v>
      </c>
      <c r="F1075" s="34" t="s">
        <v>1478</v>
      </c>
      <c r="G1075" s="1" t="e">
        <f>IF(ISBLANK(data!C1075),#N/A,data!C1075)</f>
        <v>#N/A</v>
      </c>
      <c r="H1075" s="1" t="e">
        <f>IF(ISBLANK(data!D1075),#N/A,data!D1075)</f>
        <v>#N/A</v>
      </c>
      <c r="I1075" s="1">
        <f>IF(ISBLANK(data!E1075),#N/A,data!E1075)</f>
        <v>7</v>
      </c>
    </row>
    <row r="1076" spans="1:9" ht="14.5" customHeight="1" x14ac:dyDescent="0.2">
      <c r="A1076" s="2" t="s">
        <v>2276</v>
      </c>
      <c r="B1076" s="2" t="s">
        <v>1086</v>
      </c>
      <c r="C1076" s="6">
        <v>3.0730153603586174</v>
      </c>
      <c r="D1076" s="1">
        <v>3.2543999999999995</v>
      </c>
      <c r="E1076" s="7">
        <v>0.94426479853694001</v>
      </c>
      <c r="F1076" s="34" t="s">
        <v>1478</v>
      </c>
      <c r="G1076" s="1">
        <f>IF(ISBLANK(data!C1076),#N/A,data!C1076)</f>
        <v>7.2</v>
      </c>
      <c r="H1076" s="1" t="e">
        <f>IF(ISBLANK(data!D1076),#N/A,data!D1076)</f>
        <v>#N/A</v>
      </c>
      <c r="I1076" s="1" t="e">
        <f>IF(ISBLANK(data!E1076),#N/A,data!E1076)</f>
        <v>#N/A</v>
      </c>
    </row>
    <row r="1077" spans="1:9" ht="14.5" customHeight="1" x14ac:dyDescent="0.2">
      <c r="A1077" s="2" t="s">
        <v>2277</v>
      </c>
      <c r="B1077" s="2" t="s">
        <v>1087</v>
      </c>
      <c r="C1077" s="6">
        <v>3.0327809845091025</v>
      </c>
      <c r="D1077" s="1">
        <v>3.2498000000000005</v>
      </c>
      <c r="E1077" s="7">
        <v>0.93322080882180514</v>
      </c>
      <c r="F1077" s="34" t="s">
        <v>1478</v>
      </c>
      <c r="G1077" s="1">
        <f>IF(ISBLANK(data!C1077),#N/A,data!C1077)</f>
        <v>6.14</v>
      </c>
      <c r="H1077" s="1" t="e">
        <f>IF(ISBLANK(data!D1077),#N/A,data!D1077)</f>
        <v>#N/A</v>
      </c>
      <c r="I1077" s="1" t="e">
        <f>IF(ISBLANK(data!E1077),#N/A,data!E1077)</f>
        <v>#N/A</v>
      </c>
    </row>
    <row r="1078" spans="1:9" ht="14.5" customHeight="1" x14ac:dyDescent="0.2">
      <c r="A1078" s="2" t="s">
        <v>1088</v>
      </c>
      <c r="B1078" s="2" t="s">
        <v>1089</v>
      </c>
      <c r="C1078" s="6">
        <v>2.7997893001081349</v>
      </c>
      <c r="D1078" s="1">
        <v>2.4296000000000002</v>
      </c>
      <c r="E1078" s="7">
        <v>1.1523663566464168</v>
      </c>
      <c r="F1078" s="34" t="s">
        <v>1477</v>
      </c>
      <c r="G1078" s="1" t="e">
        <f>IF(ISBLANK(data!C1078),#N/A,data!C1078)</f>
        <v>#N/A</v>
      </c>
      <c r="H1078" s="1" t="e">
        <f>IF(ISBLANK(data!D1078),#N/A,data!D1078)</f>
        <v>#N/A</v>
      </c>
      <c r="I1078" s="1" t="e">
        <f>IF(ISBLANK(data!E1078),#N/A,data!E1078)</f>
        <v>#N/A</v>
      </c>
    </row>
    <row r="1079" spans="1:9" ht="14.5" customHeight="1" x14ac:dyDescent="0.2">
      <c r="A1079" s="2" t="s">
        <v>1088</v>
      </c>
      <c r="B1079" s="4" t="s">
        <v>1090</v>
      </c>
      <c r="C1079" s="6">
        <v>2.8226359202082727</v>
      </c>
      <c r="D1079" s="1">
        <v>2.4342999999999999</v>
      </c>
      <c r="E1079" s="7">
        <v>1.1595267305624914</v>
      </c>
      <c r="F1079" s="34" t="s">
        <v>1477</v>
      </c>
      <c r="G1079" s="1" t="e">
        <f>IF(ISBLANK(data!C1079),#N/A,data!C1079)</f>
        <v>#N/A</v>
      </c>
      <c r="H1079" s="1" t="e">
        <f>IF(ISBLANK(data!D1079),#N/A,data!D1079)</f>
        <v>#N/A</v>
      </c>
      <c r="I1079" s="1" t="e">
        <f>IF(ISBLANK(data!E1079),#N/A,data!E1079)</f>
        <v>#N/A</v>
      </c>
    </row>
    <row r="1080" spans="1:9" ht="14.5" customHeight="1" x14ac:dyDescent="0.2">
      <c r="A1080" s="2" t="s">
        <v>1091</v>
      </c>
      <c r="B1080" s="2" t="s">
        <v>1092</v>
      </c>
      <c r="C1080" s="6">
        <v>3.2294999999999998</v>
      </c>
      <c r="D1080" s="1">
        <v>2.5792000000000002</v>
      </c>
      <c r="E1080" s="7">
        <v>1.2521324441687343</v>
      </c>
      <c r="F1080" s="34" t="s">
        <v>1477</v>
      </c>
      <c r="G1080" s="1" t="e">
        <f>IF(ISBLANK(data!C1080),#N/A,data!C1080)</f>
        <v>#N/A</v>
      </c>
      <c r="H1080" s="1" t="e">
        <f>IF(ISBLANK(data!D1080),#N/A,data!D1080)</f>
        <v>#N/A</v>
      </c>
      <c r="I1080" s="1" t="e">
        <f>IF(ISBLANK(data!E1080),#N/A,data!E1080)</f>
        <v>#N/A</v>
      </c>
    </row>
    <row r="1081" spans="1:9" ht="14.5" customHeight="1" x14ac:dyDescent="0.2">
      <c r="A1081" s="2" t="s">
        <v>1091</v>
      </c>
      <c r="B1081" s="2" t="s">
        <v>1091</v>
      </c>
      <c r="C1081" s="6">
        <v>3.2440000000000002</v>
      </c>
      <c r="D1081" s="1">
        <v>2.5299999999999998</v>
      </c>
      <c r="E1081" s="7">
        <v>1.282213438735178</v>
      </c>
      <c r="F1081" s="34" t="s">
        <v>1477</v>
      </c>
      <c r="G1081" s="1" t="e">
        <f>IF(ISBLANK(data!C1081),#N/A,data!C1081)</f>
        <v>#N/A</v>
      </c>
      <c r="H1081" s="1" t="e">
        <f>IF(ISBLANK(data!D1081),#N/A,data!D1081)</f>
        <v>#N/A</v>
      </c>
      <c r="I1081" s="1" t="e">
        <f>IF(ISBLANK(data!E1081),#N/A,data!E1081)</f>
        <v>#N/A</v>
      </c>
    </row>
    <row r="1082" spans="1:9" ht="14.5" customHeight="1" x14ac:dyDescent="0.2">
      <c r="A1082" s="2" t="s">
        <v>1093</v>
      </c>
      <c r="B1082" s="2" t="s">
        <v>1093</v>
      </c>
      <c r="C1082" s="6">
        <v>3.4580000000000002</v>
      </c>
      <c r="D1082" s="1">
        <v>2.92</v>
      </c>
      <c r="E1082" s="7">
        <v>1.1842465753424658</v>
      </c>
      <c r="F1082" s="34" t="s">
        <v>1477</v>
      </c>
      <c r="G1082" s="1" t="e">
        <f>IF(ISBLANK(data!C1082),#N/A,data!C1082)</f>
        <v>#N/A</v>
      </c>
      <c r="H1082" s="1" t="e">
        <f>IF(ISBLANK(data!D1082),#N/A,data!D1082)</f>
        <v>#N/A</v>
      </c>
      <c r="I1082" s="1" t="e">
        <f>IF(ISBLANK(data!E1082),#N/A,data!E1082)</f>
        <v>#N/A</v>
      </c>
    </row>
    <row r="1083" spans="1:9" ht="14.5" customHeight="1" x14ac:dyDescent="0.2">
      <c r="A1083" s="2" t="s">
        <v>2278</v>
      </c>
      <c r="B1083" s="2" t="s">
        <v>1094</v>
      </c>
      <c r="C1083" s="6">
        <v>3.0688434303496162</v>
      </c>
      <c r="D1083" s="1">
        <v>2.7624200000000001</v>
      </c>
      <c r="E1083" s="7">
        <v>1.1109257210524164</v>
      </c>
      <c r="F1083" s="34" t="s">
        <v>1477</v>
      </c>
      <c r="G1083" s="1" t="e">
        <f>IF(ISBLANK(data!C1083),#N/A,data!C1083)</f>
        <v>#N/A</v>
      </c>
      <c r="H1083" s="1" t="e">
        <f>IF(ISBLANK(data!D1083),#N/A,data!D1083)</f>
        <v>#N/A</v>
      </c>
      <c r="I1083" s="1" t="e">
        <f>IF(ISBLANK(data!E1083),#N/A,data!E1083)</f>
        <v>#N/A</v>
      </c>
    </row>
    <row r="1084" spans="1:9" ht="14.5" customHeight="1" x14ac:dyDescent="0.2">
      <c r="A1084" s="2" t="s">
        <v>2279</v>
      </c>
      <c r="B1084" s="2" t="s">
        <v>1095</v>
      </c>
      <c r="C1084" s="6">
        <v>3.0547012947258856</v>
      </c>
      <c r="D1084" s="1">
        <v>2.7525200000000001</v>
      </c>
      <c r="E1084" s="7">
        <v>1.1097835055606808</v>
      </c>
      <c r="F1084" s="34" t="s">
        <v>1477</v>
      </c>
      <c r="G1084" s="1" t="e">
        <f>IF(ISBLANK(data!C1084),#N/A,data!C1084)</f>
        <v>#N/A</v>
      </c>
      <c r="H1084" s="1" t="e">
        <f>IF(ISBLANK(data!D1084),#N/A,data!D1084)</f>
        <v>#N/A</v>
      </c>
      <c r="I1084" s="1" t="e">
        <f>IF(ISBLANK(data!E1084),#N/A,data!E1084)</f>
        <v>#N/A</v>
      </c>
    </row>
    <row r="1085" spans="1:9" ht="14.5" customHeight="1" x14ac:dyDescent="0.2">
      <c r="A1085" s="2" t="s">
        <v>1096</v>
      </c>
      <c r="B1085" s="2" t="s">
        <v>1097</v>
      </c>
      <c r="C1085" s="6">
        <v>2.8149920959036456</v>
      </c>
      <c r="D1085" s="1">
        <v>2.327</v>
      </c>
      <c r="E1085" s="7">
        <v>1.2097086789444116</v>
      </c>
      <c r="F1085" s="34" t="s">
        <v>1307</v>
      </c>
      <c r="G1085" s="1" t="e">
        <f>IF(ISBLANK(data!C1085),#N/A,data!C1085)</f>
        <v>#N/A</v>
      </c>
      <c r="H1085" s="1" t="e">
        <f>IF(ISBLANK(data!D1085),#N/A,data!D1085)</f>
        <v>#N/A</v>
      </c>
      <c r="I1085" s="1" t="e">
        <f>IF(ISBLANK(data!E1085),#N/A,data!E1085)</f>
        <v>#N/A</v>
      </c>
    </row>
    <row r="1086" spans="1:9" ht="14.5" customHeight="1" x14ac:dyDescent="0.2">
      <c r="A1086" s="2" t="s">
        <v>2280</v>
      </c>
      <c r="B1086" s="3" t="s">
        <v>1098</v>
      </c>
      <c r="C1086" s="6">
        <v>3.1408976113525258</v>
      </c>
      <c r="D1086" s="1">
        <v>2.3519999999999999</v>
      </c>
      <c r="E1086" s="7">
        <v>1.3354156510852577</v>
      </c>
      <c r="F1086" s="34" t="s">
        <v>1477</v>
      </c>
      <c r="G1086" s="1" t="e">
        <f>IF(ISBLANK(data!C1086),#N/A,data!C1086)</f>
        <v>#N/A</v>
      </c>
      <c r="H1086" s="1" t="e">
        <f>IF(ISBLANK(data!D1086),#N/A,data!D1086)</f>
        <v>#N/A</v>
      </c>
      <c r="I1086" s="1" t="e">
        <f>IF(ISBLANK(data!E1086),#N/A,data!E1086)</f>
        <v>#N/A</v>
      </c>
    </row>
    <row r="1087" spans="1:9" ht="14.5" customHeight="1" x14ac:dyDescent="0.2">
      <c r="A1087" s="2" t="s">
        <v>2281</v>
      </c>
      <c r="B1087" s="2" t="s">
        <v>1099</v>
      </c>
      <c r="C1087" s="6">
        <v>3.1435846171210349</v>
      </c>
      <c r="D1087" s="1">
        <v>2.355</v>
      </c>
      <c r="E1087" s="7">
        <v>1.3348554637456624</v>
      </c>
      <c r="F1087" s="34" t="s">
        <v>1477</v>
      </c>
      <c r="G1087" s="1" t="e">
        <f>IF(ISBLANK(data!C1087),#N/A,data!C1087)</f>
        <v>#N/A</v>
      </c>
      <c r="H1087" s="1" t="e">
        <f>IF(ISBLANK(data!D1087),#N/A,data!D1087)</f>
        <v>#N/A</v>
      </c>
      <c r="I1087" s="1" t="e">
        <f>IF(ISBLANK(data!E1087),#N/A,data!E1087)</f>
        <v>#N/A</v>
      </c>
    </row>
    <row r="1088" spans="1:9" ht="14.5" customHeight="1" x14ac:dyDescent="0.2">
      <c r="A1088" s="2" t="s">
        <v>2282</v>
      </c>
      <c r="B1088" s="2" t="s">
        <v>1100</v>
      </c>
      <c r="C1088" s="6">
        <v>3.1462009122114245</v>
      </c>
      <c r="D1088" s="1">
        <v>2.359</v>
      </c>
      <c r="E1088" s="7">
        <v>1.3337011073384588</v>
      </c>
      <c r="F1088" s="34" t="s">
        <v>1477</v>
      </c>
      <c r="G1088" s="1" t="e">
        <f>IF(ISBLANK(data!C1088),#N/A,data!C1088)</f>
        <v>#N/A</v>
      </c>
      <c r="H1088" s="1" t="e">
        <f>IF(ISBLANK(data!D1088),#N/A,data!D1088)</f>
        <v>#N/A</v>
      </c>
      <c r="I1088" s="1" t="e">
        <f>IF(ISBLANK(data!E1088),#N/A,data!E1088)</f>
        <v>#N/A</v>
      </c>
    </row>
    <row r="1089" spans="1:9" ht="14.5" customHeight="1" x14ac:dyDescent="0.2">
      <c r="A1089" s="2" t="s">
        <v>2283</v>
      </c>
      <c r="B1089" s="2" t="s">
        <v>1101</v>
      </c>
      <c r="C1089" s="6">
        <v>3.1511506596797307</v>
      </c>
      <c r="D1089" s="1">
        <v>2.3650000000000002</v>
      </c>
      <c r="E1089" s="7">
        <v>1.3324104269258903</v>
      </c>
      <c r="F1089" s="34" t="s">
        <v>1477</v>
      </c>
      <c r="G1089" s="1" t="e">
        <f>IF(ISBLANK(data!C1089),#N/A,data!C1089)</f>
        <v>#N/A</v>
      </c>
      <c r="H1089" s="1" t="e">
        <f>IF(ISBLANK(data!D1089),#N/A,data!D1089)</f>
        <v>#N/A</v>
      </c>
      <c r="I1089" s="1" t="e">
        <f>IF(ISBLANK(data!E1089),#N/A,data!E1089)</f>
        <v>#N/A</v>
      </c>
    </row>
    <row r="1090" spans="1:9" ht="14.5" customHeight="1" x14ac:dyDescent="0.2">
      <c r="A1090" s="2" t="s">
        <v>2284</v>
      </c>
      <c r="B1090" s="2" t="s">
        <v>1102</v>
      </c>
      <c r="C1090" s="6">
        <v>3.1560296964699179</v>
      </c>
      <c r="D1090" s="1">
        <v>2.37</v>
      </c>
      <c r="E1090" s="7">
        <v>1.3316580997763365</v>
      </c>
      <c r="F1090" s="34" t="s">
        <v>1477</v>
      </c>
      <c r="G1090" s="1" t="e">
        <f>IF(ISBLANK(data!C1090),#N/A,data!C1090)</f>
        <v>#N/A</v>
      </c>
      <c r="H1090" s="1" t="e">
        <f>IF(ISBLANK(data!D1090),#N/A,data!D1090)</f>
        <v>#N/A</v>
      </c>
      <c r="I1090" s="1" t="e">
        <f>IF(ISBLANK(data!E1090),#N/A,data!E1090)</f>
        <v>#N/A</v>
      </c>
    </row>
    <row r="1091" spans="1:9" ht="14.5" customHeight="1" x14ac:dyDescent="0.2">
      <c r="A1091" s="2" t="s">
        <v>2285</v>
      </c>
      <c r="B1091" s="2" t="s">
        <v>1103</v>
      </c>
      <c r="C1091" s="6">
        <v>3.1684040651406824</v>
      </c>
      <c r="D1091" s="1">
        <v>2.3780000000000001</v>
      </c>
      <c r="E1091" s="7">
        <v>1.3323818608665612</v>
      </c>
      <c r="F1091" s="34" t="s">
        <v>1477</v>
      </c>
      <c r="G1091" s="1" t="e">
        <f>IF(ISBLANK(data!C1091),#N/A,data!C1091)</f>
        <v>#N/A</v>
      </c>
      <c r="H1091" s="1" t="e">
        <f>IF(ISBLANK(data!D1091),#N/A,data!D1091)</f>
        <v>#N/A</v>
      </c>
      <c r="I1091" s="1" t="e">
        <f>IF(ISBLANK(data!E1091),#N/A,data!E1091)</f>
        <v>#N/A</v>
      </c>
    </row>
    <row r="1092" spans="1:9" ht="14.5" customHeight="1" x14ac:dyDescent="0.2">
      <c r="A1092" s="2" t="s">
        <v>2286</v>
      </c>
      <c r="B1092" s="2" t="s">
        <v>1104</v>
      </c>
      <c r="C1092" s="6">
        <v>2.9422713165172243</v>
      </c>
      <c r="D1092" s="1">
        <v>2.2021000000000002</v>
      </c>
      <c r="E1092" s="7">
        <v>1.3361206650548223</v>
      </c>
      <c r="F1092" s="34" t="s">
        <v>1307</v>
      </c>
      <c r="G1092" s="1" t="e">
        <f>IF(ISBLANK(data!C1092),#N/A,data!C1092)</f>
        <v>#N/A</v>
      </c>
      <c r="H1092" s="1" t="e">
        <f>IF(ISBLANK(data!D1092),#N/A,data!D1092)</f>
        <v>#N/A</v>
      </c>
      <c r="I1092" s="1" t="e">
        <f>IF(ISBLANK(data!E1092),#N/A,data!E1092)</f>
        <v>#N/A</v>
      </c>
    </row>
    <row r="1093" spans="1:9" ht="14.5" customHeight="1" x14ac:dyDescent="0.2">
      <c r="A1093" s="2" t="s">
        <v>2287</v>
      </c>
      <c r="B1093" s="2" t="s">
        <v>1105</v>
      </c>
      <c r="C1093" s="6">
        <v>3.230063776460149</v>
      </c>
      <c r="D1093" s="1">
        <v>2.4316</v>
      </c>
      <c r="E1093" s="7">
        <v>1.328369705732912</v>
      </c>
      <c r="F1093" s="34" t="s">
        <v>1307</v>
      </c>
      <c r="G1093" s="1" t="e">
        <f>IF(ISBLANK(data!C1093),#N/A,data!C1093)</f>
        <v>#N/A</v>
      </c>
      <c r="H1093" s="1" t="e">
        <f>IF(ISBLANK(data!D1093),#N/A,data!D1093)</f>
        <v>#N/A</v>
      </c>
      <c r="I1093" s="1" t="e">
        <f>IF(ISBLANK(data!E1093),#N/A,data!E1093)</f>
        <v>#N/A</v>
      </c>
    </row>
    <row r="1094" spans="1:9" ht="14.5" customHeight="1" x14ac:dyDescent="0.2">
      <c r="A1094" s="2" t="s">
        <v>2288</v>
      </c>
      <c r="B1094" s="2" t="s">
        <v>1106</v>
      </c>
      <c r="C1094" s="6">
        <v>2.9188660820599499</v>
      </c>
      <c r="D1094" s="1">
        <v>2.1856</v>
      </c>
      <c r="E1094" s="7">
        <v>1.3354987564329932</v>
      </c>
      <c r="F1094" s="34" t="s">
        <v>1307</v>
      </c>
      <c r="G1094" s="1" t="e">
        <f>IF(ISBLANK(data!C1094),#N/A,data!C1094)</f>
        <v>#N/A</v>
      </c>
      <c r="H1094" s="1" t="e">
        <f>IF(ISBLANK(data!D1094),#N/A,data!D1094)</f>
        <v>#N/A</v>
      </c>
      <c r="I1094" s="1" t="e">
        <f>IF(ISBLANK(data!E1094),#N/A,data!E1094)</f>
        <v>#N/A</v>
      </c>
    </row>
    <row r="1095" spans="1:9" ht="14.5" customHeight="1" x14ac:dyDescent="0.2">
      <c r="A1095" s="2" t="s">
        <v>2289</v>
      </c>
      <c r="B1095" s="2" t="s">
        <v>1107</v>
      </c>
      <c r="C1095" s="6">
        <v>3.1324830406564055</v>
      </c>
      <c r="D1095" s="1">
        <v>2.3448000000000002</v>
      </c>
      <c r="E1095" s="7">
        <v>1.335927601781135</v>
      </c>
      <c r="F1095" s="34" t="s">
        <v>1477</v>
      </c>
      <c r="G1095" s="1" t="e">
        <f>IF(ISBLANK(data!C1095),#N/A,data!C1095)</f>
        <v>#N/A</v>
      </c>
      <c r="H1095" s="1" t="e">
        <f>IF(ISBLANK(data!D1095),#N/A,data!D1095)</f>
        <v>#N/A</v>
      </c>
      <c r="I1095" s="1" t="e">
        <f>IF(ISBLANK(data!E1095),#N/A,data!E1095)</f>
        <v>#N/A</v>
      </c>
    </row>
    <row r="1096" spans="1:9" ht="14.5" customHeight="1" x14ac:dyDescent="0.2">
      <c r="A1096" s="2" t="s">
        <v>2290</v>
      </c>
      <c r="B1096" s="2" t="s">
        <v>1108</v>
      </c>
      <c r="C1096" s="6">
        <v>2.4977839938633606</v>
      </c>
      <c r="D1096" s="1">
        <v>2.1351</v>
      </c>
      <c r="E1096" s="7">
        <v>1.1698674506408884</v>
      </c>
      <c r="F1096" s="34" t="s">
        <v>1477</v>
      </c>
      <c r="G1096" s="1" t="e">
        <f>IF(ISBLANK(data!C1096),#N/A,data!C1096)</f>
        <v>#N/A</v>
      </c>
      <c r="H1096" s="1" t="e">
        <f>IF(ISBLANK(data!D1096),#N/A,data!D1096)</f>
        <v>#N/A</v>
      </c>
      <c r="I1096" s="1" t="e">
        <f>IF(ISBLANK(data!E1096),#N/A,data!E1096)</f>
        <v>#N/A</v>
      </c>
    </row>
    <row r="1097" spans="1:9" ht="14.5" customHeight="1" x14ac:dyDescent="0.2">
      <c r="A1097" s="2" t="s">
        <v>2291</v>
      </c>
      <c r="B1097" s="2" t="s">
        <v>1109</v>
      </c>
      <c r="C1097" s="6">
        <v>3.3621513231857967</v>
      </c>
      <c r="D1097" s="1">
        <v>2.52</v>
      </c>
      <c r="E1097" s="7">
        <v>1.3341870330102368</v>
      </c>
      <c r="F1097" s="34" t="s">
        <v>1477</v>
      </c>
      <c r="G1097" s="1" t="e">
        <f>IF(ISBLANK(data!C1097),#N/A,data!C1097)</f>
        <v>#N/A</v>
      </c>
      <c r="H1097" s="1" t="e">
        <f>IF(ISBLANK(data!D1097),#N/A,data!D1097)</f>
        <v>#N/A</v>
      </c>
      <c r="I1097" s="1" t="e">
        <f>IF(ISBLANK(data!E1097),#N/A,data!E1097)</f>
        <v>#N/A</v>
      </c>
    </row>
    <row r="1098" spans="1:9" ht="14.5" customHeight="1" x14ac:dyDescent="0.2">
      <c r="A1098" s="2" t="s">
        <v>2292</v>
      </c>
      <c r="B1098" s="2" t="s">
        <v>1110</v>
      </c>
      <c r="C1098" s="6">
        <v>3.7644243710028231</v>
      </c>
      <c r="D1098" s="1">
        <v>2.8494999999999999</v>
      </c>
      <c r="E1098" s="7">
        <v>1.3210824253387694</v>
      </c>
      <c r="F1098" s="34" t="s">
        <v>1307</v>
      </c>
      <c r="G1098" s="1" t="e">
        <f>IF(ISBLANK(data!C1098),#N/A,data!C1098)</f>
        <v>#N/A</v>
      </c>
      <c r="H1098" s="1" t="e">
        <f>IF(ISBLANK(data!D1098),#N/A,data!D1098)</f>
        <v>#N/A</v>
      </c>
      <c r="I1098" s="1" t="e">
        <f>IF(ISBLANK(data!E1098),#N/A,data!E1098)</f>
        <v>#N/A</v>
      </c>
    </row>
    <row r="1099" spans="1:9" ht="14.5" customHeight="1" x14ac:dyDescent="0.2">
      <c r="A1099" s="2" t="s">
        <v>2293</v>
      </c>
      <c r="B1099" s="2" t="s">
        <v>1111</v>
      </c>
      <c r="C1099" s="6">
        <v>3.6128772456589222</v>
      </c>
      <c r="D1099" s="1">
        <v>2.7334000000000001</v>
      </c>
      <c r="E1099" s="7">
        <v>1.3217521203113054</v>
      </c>
      <c r="F1099" s="34" t="s">
        <v>1307</v>
      </c>
      <c r="G1099" s="1" t="e">
        <f>IF(ISBLANK(data!C1099),#N/A,data!C1099)</f>
        <v>#N/A</v>
      </c>
      <c r="H1099" s="1" t="e">
        <f>IF(ISBLANK(data!D1099),#N/A,data!D1099)</f>
        <v>#N/A</v>
      </c>
      <c r="I1099" s="1" t="e">
        <f>IF(ISBLANK(data!E1099),#N/A,data!E1099)</f>
        <v>#N/A</v>
      </c>
    </row>
    <row r="1100" spans="1:9" ht="14.5" customHeight="1" x14ac:dyDescent="0.2">
      <c r="A1100" s="2" t="s">
        <v>2294</v>
      </c>
      <c r="B1100" s="2" t="s">
        <v>1112</v>
      </c>
      <c r="C1100" s="6">
        <v>3.6677628740146226</v>
      </c>
      <c r="D1100" s="1">
        <v>2.7366000000000001</v>
      </c>
      <c r="E1100" s="7">
        <v>1.3402626887431932</v>
      </c>
      <c r="F1100" s="34" t="s">
        <v>1307</v>
      </c>
      <c r="G1100" s="1" t="e">
        <f>IF(ISBLANK(data!C1100),#N/A,data!C1100)</f>
        <v>#N/A</v>
      </c>
      <c r="H1100" s="1" t="e">
        <f>IF(ISBLANK(data!D1100),#N/A,data!D1100)</f>
        <v>#N/A</v>
      </c>
      <c r="I1100" s="1" t="e">
        <f>IF(ISBLANK(data!E1100),#N/A,data!E1100)</f>
        <v>#N/A</v>
      </c>
    </row>
    <row r="1101" spans="1:9" ht="14.5" customHeight="1" x14ac:dyDescent="0.2">
      <c r="A1101" s="2" t="s">
        <v>2295</v>
      </c>
      <c r="B1101" s="2" t="s">
        <v>1113</v>
      </c>
      <c r="C1101" s="6">
        <v>3.4814402371719666</v>
      </c>
      <c r="D1101" s="1">
        <v>2.601</v>
      </c>
      <c r="E1101" s="7">
        <v>1.3385006678861848</v>
      </c>
      <c r="F1101" s="34" t="s">
        <v>1307</v>
      </c>
      <c r="G1101" s="1" t="e">
        <f>IF(ISBLANK(data!C1101),#N/A,data!C1101)</f>
        <v>#N/A</v>
      </c>
      <c r="H1101" s="1" t="e">
        <f>IF(ISBLANK(data!D1101),#N/A,data!D1101)</f>
        <v>#N/A</v>
      </c>
      <c r="I1101" s="1" t="e">
        <f>IF(ISBLANK(data!E1101),#N/A,data!E1101)</f>
        <v>#N/A</v>
      </c>
    </row>
    <row r="1102" spans="1:9" ht="14.5" customHeight="1" x14ac:dyDescent="0.2">
      <c r="A1102" s="2" t="s">
        <v>2296</v>
      </c>
      <c r="B1102" s="2" t="s">
        <v>1114</v>
      </c>
      <c r="C1102" s="6">
        <v>2.6947839431019327</v>
      </c>
      <c r="D1102" s="1">
        <v>1.9999499999999999</v>
      </c>
      <c r="E1102" s="7">
        <v>1.3474256571923962</v>
      </c>
      <c r="F1102" s="34" t="s">
        <v>1307</v>
      </c>
      <c r="G1102" s="1" t="e">
        <f>IF(ISBLANK(data!C1102),#N/A,data!C1102)</f>
        <v>#N/A</v>
      </c>
      <c r="H1102" s="1" t="e">
        <f>IF(ISBLANK(data!D1102),#N/A,data!D1102)</f>
        <v>#N/A</v>
      </c>
      <c r="I1102" s="1" t="e">
        <f>IF(ISBLANK(data!E1102),#N/A,data!E1102)</f>
        <v>#N/A</v>
      </c>
    </row>
    <row r="1103" spans="1:9" ht="14.5" customHeight="1" x14ac:dyDescent="0.2">
      <c r="A1103" s="2" t="s">
        <v>2297</v>
      </c>
      <c r="B1103" s="2" t="s">
        <v>1115</v>
      </c>
      <c r="C1103" s="6">
        <v>2.6375082938258223</v>
      </c>
      <c r="D1103" s="1">
        <v>1.92</v>
      </c>
      <c r="E1103" s="7">
        <v>1.3737022363676159</v>
      </c>
      <c r="F1103" s="34" t="s">
        <v>1369</v>
      </c>
      <c r="G1103" s="1" t="e">
        <f>IF(ISBLANK(data!C1103),#N/A,data!C1103)</f>
        <v>#N/A</v>
      </c>
      <c r="H1103" s="1" t="e">
        <f>IF(ISBLANK(data!D1103),#N/A,data!D1103)</f>
        <v>#N/A</v>
      </c>
      <c r="I1103" s="1" t="e">
        <f>IF(ISBLANK(data!E1103),#N/A,data!E1103)</f>
        <v>#N/A</v>
      </c>
    </row>
    <row r="1104" spans="1:9" ht="14.5" customHeight="1" x14ac:dyDescent="0.2">
      <c r="A1104" s="2" t="s">
        <v>2298</v>
      </c>
      <c r="B1104" s="2" t="s">
        <v>1116</v>
      </c>
      <c r="C1104" s="6">
        <v>3.3984259010606661</v>
      </c>
      <c r="D1104" s="1">
        <v>2.5379999999999998</v>
      </c>
      <c r="E1104" s="7">
        <v>1.3390172975022325</v>
      </c>
      <c r="F1104" s="34" t="s">
        <v>1477</v>
      </c>
      <c r="G1104" s="1" t="e">
        <f>IF(ISBLANK(data!C1104),#N/A,data!C1104)</f>
        <v>#N/A</v>
      </c>
      <c r="H1104" s="1" t="e">
        <f>IF(ISBLANK(data!D1104),#N/A,data!D1104)</f>
        <v>#N/A</v>
      </c>
      <c r="I1104" s="1" t="e">
        <f>IF(ISBLANK(data!E1104),#N/A,data!E1104)</f>
        <v>#N/A</v>
      </c>
    </row>
    <row r="1105" spans="1:9" ht="14.5" customHeight="1" x14ac:dyDescent="0.2">
      <c r="A1105" s="2" t="s">
        <v>2299</v>
      </c>
      <c r="B1105" s="2" t="s">
        <v>1117</v>
      </c>
      <c r="C1105" s="6">
        <v>3.3101789747685855</v>
      </c>
      <c r="D1105" s="1">
        <v>2.4950000000000001</v>
      </c>
      <c r="E1105" s="7">
        <v>1.3267250399874089</v>
      </c>
      <c r="F1105" s="34" t="s">
        <v>1477</v>
      </c>
      <c r="G1105" s="1" t="e">
        <f>IF(ISBLANK(data!C1105),#N/A,data!C1105)</f>
        <v>#N/A</v>
      </c>
      <c r="H1105" s="1" t="e">
        <f>IF(ISBLANK(data!D1105),#N/A,data!D1105)</f>
        <v>#N/A</v>
      </c>
      <c r="I1105" s="1" t="e">
        <f>IF(ISBLANK(data!E1105),#N/A,data!E1105)</f>
        <v>#N/A</v>
      </c>
    </row>
    <row r="1106" spans="1:9" ht="14.5" customHeight="1" x14ac:dyDescent="0.2">
      <c r="A1106" s="2" t="s">
        <v>2300</v>
      </c>
      <c r="B1106" s="2" t="s">
        <v>1118</v>
      </c>
      <c r="C1106" s="6">
        <v>3.3361297936381313</v>
      </c>
      <c r="D1106" s="1">
        <v>2.5019999999999998</v>
      </c>
      <c r="E1106" s="7">
        <v>1.3333852092878224</v>
      </c>
      <c r="F1106" s="34" t="s">
        <v>1477</v>
      </c>
      <c r="G1106" s="1" t="e">
        <f>IF(ISBLANK(data!C1106),#N/A,data!C1106)</f>
        <v>#N/A</v>
      </c>
      <c r="H1106" s="1" t="e">
        <f>IF(ISBLANK(data!D1106),#N/A,data!D1106)</f>
        <v>#N/A</v>
      </c>
      <c r="I1106" s="1" t="e">
        <f>IF(ISBLANK(data!E1106),#N/A,data!E1106)</f>
        <v>#N/A</v>
      </c>
    </row>
    <row r="1107" spans="1:9" ht="14.5" customHeight="1" x14ac:dyDescent="0.2">
      <c r="A1107" s="2" t="s">
        <v>2301</v>
      </c>
      <c r="B1107" s="2" t="s">
        <v>1119</v>
      </c>
      <c r="C1107" s="6">
        <v>2.7435036003256861</v>
      </c>
      <c r="D1107" s="1">
        <v>2.0560999999999998</v>
      </c>
      <c r="E1107" s="7">
        <v>1.334324011636441</v>
      </c>
      <c r="F1107" s="34" t="s">
        <v>1307</v>
      </c>
      <c r="G1107" s="1" t="e">
        <f>IF(ISBLANK(data!C1107),#N/A,data!C1107)</f>
        <v>#N/A</v>
      </c>
      <c r="H1107" s="1" t="e">
        <f>IF(ISBLANK(data!D1107),#N/A,data!D1107)</f>
        <v>#N/A</v>
      </c>
      <c r="I1107" s="1" t="e">
        <f>IF(ISBLANK(data!E1107),#N/A,data!E1107)</f>
        <v>#N/A</v>
      </c>
    </row>
    <row r="1108" spans="1:9" ht="14.5" customHeight="1" x14ac:dyDescent="0.2">
      <c r="A1108" s="2" t="s">
        <v>1120</v>
      </c>
      <c r="B1108" s="2" t="s">
        <v>1121</v>
      </c>
      <c r="C1108" s="6">
        <v>3.1091485168772497</v>
      </c>
      <c r="D1108" s="1">
        <v>2.5430000000000001</v>
      </c>
      <c r="E1108" s="7">
        <v>1.2226301678636451</v>
      </c>
      <c r="F1108" s="34" t="s">
        <v>1307</v>
      </c>
      <c r="G1108" s="1" t="e">
        <f>IF(ISBLANK(data!C1108),#N/A,data!C1108)</f>
        <v>#N/A</v>
      </c>
      <c r="H1108" s="1" t="e">
        <f>IF(ISBLANK(data!D1108),#N/A,data!D1108)</f>
        <v>#N/A</v>
      </c>
      <c r="I1108" s="1" t="e">
        <f>IF(ISBLANK(data!E1108),#N/A,data!E1108)</f>
        <v>#N/A</v>
      </c>
    </row>
    <row r="1109" spans="1:9" ht="14.5" customHeight="1" x14ac:dyDescent="0.2">
      <c r="A1109" s="2" t="s">
        <v>1120</v>
      </c>
      <c r="B1109" s="2" t="s">
        <v>1120</v>
      </c>
      <c r="C1109" s="6">
        <v>3.5426756844227225</v>
      </c>
      <c r="D1109" s="1">
        <v>3.15</v>
      </c>
      <c r="E1109" s="7">
        <v>1.1246589474357849</v>
      </c>
      <c r="F1109" s="34" t="s">
        <v>1307</v>
      </c>
      <c r="G1109" s="1" t="e">
        <f>IF(ISBLANK(data!C1109),#N/A,data!C1109)</f>
        <v>#N/A</v>
      </c>
      <c r="H1109" s="1" t="e">
        <f>IF(ISBLANK(data!D1109),#N/A,data!D1109)</f>
        <v>#N/A</v>
      </c>
      <c r="I1109" s="1" t="e">
        <f>IF(ISBLANK(data!E1109),#N/A,data!E1109)</f>
        <v>#N/A</v>
      </c>
    </row>
    <row r="1110" spans="1:9" ht="14.5" customHeight="1" x14ac:dyDescent="0.2">
      <c r="A1110" s="2" t="s">
        <v>1120</v>
      </c>
      <c r="B1110" s="2" t="s">
        <v>1122</v>
      </c>
      <c r="C1110" s="6">
        <v>2.9033804435519643</v>
      </c>
      <c r="D1110" s="1">
        <v>2.3252999999999999</v>
      </c>
      <c r="E1110" s="7">
        <v>1.2486046718926438</v>
      </c>
      <c r="F1110" s="34" t="s">
        <v>1307</v>
      </c>
      <c r="G1110" s="1" t="e">
        <f>IF(ISBLANK(data!C1110),#N/A,data!C1110)</f>
        <v>#N/A</v>
      </c>
      <c r="H1110" s="1" t="e">
        <f>IF(ISBLANK(data!D1110),#N/A,data!D1110)</f>
        <v>#N/A</v>
      </c>
      <c r="I1110" s="1" t="e">
        <f>IF(ISBLANK(data!E1110),#N/A,data!E1110)</f>
        <v>#N/A</v>
      </c>
    </row>
    <row r="1111" spans="1:9" ht="14.5" customHeight="1" x14ac:dyDescent="0.2">
      <c r="A1111" s="2" t="s">
        <v>1120</v>
      </c>
      <c r="B1111" s="2" t="s">
        <v>1123</v>
      </c>
      <c r="C1111" s="6">
        <v>2.8651966773678903</v>
      </c>
      <c r="D1111" s="1">
        <v>2.2884699999999998</v>
      </c>
      <c r="E1111" s="7">
        <v>1.2520140868649756</v>
      </c>
      <c r="F1111" s="34" t="s">
        <v>1307</v>
      </c>
      <c r="G1111" s="1" t="e">
        <f>IF(ISBLANK(data!C1111),#N/A,data!C1111)</f>
        <v>#N/A</v>
      </c>
      <c r="H1111" s="1" t="e">
        <f>IF(ISBLANK(data!D1111),#N/A,data!D1111)</f>
        <v>#N/A</v>
      </c>
      <c r="I1111" s="1" t="e">
        <f>IF(ISBLANK(data!E1111),#N/A,data!E1111)</f>
        <v>#N/A</v>
      </c>
    </row>
    <row r="1112" spans="1:9" ht="14.5" customHeight="1" x14ac:dyDescent="0.2">
      <c r="A1112" s="2" t="s">
        <v>1124</v>
      </c>
      <c r="B1112" s="2" t="s">
        <v>1125</v>
      </c>
      <c r="C1112" s="6">
        <v>2.7534738059404162</v>
      </c>
      <c r="D1112" s="1">
        <v>2.2909999999999999</v>
      </c>
      <c r="E1112" s="7">
        <v>1.2018654761852539</v>
      </c>
      <c r="F1112" s="34" t="s">
        <v>1477</v>
      </c>
      <c r="G1112" s="1" t="e">
        <f>IF(ISBLANK(data!C1112),#N/A,data!C1112)</f>
        <v>#N/A</v>
      </c>
      <c r="H1112" s="1" t="e">
        <f>IF(ISBLANK(data!D1112),#N/A,data!D1112)</f>
        <v>#N/A</v>
      </c>
      <c r="I1112" s="1" t="e">
        <f>IF(ISBLANK(data!E1112),#N/A,data!E1112)</f>
        <v>#N/A</v>
      </c>
    </row>
    <row r="1113" spans="1:9" ht="14.5" customHeight="1" x14ac:dyDescent="0.2">
      <c r="A1113" s="2" t="s">
        <v>1124</v>
      </c>
      <c r="B1113" s="2" t="s">
        <v>1126</v>
      </c>
      <c r="C1113" s="6">
        <v>2.6657925650732843</v>
      </c>
      <c r="D1113" s="1">
        <v>2.0449999999999999</v>
      </c>
      <c r="E1113" s="7">
        <v>1.3035660464906036</v>
      </c>
      <c r="F1113" s="34" t="s">
        <v>1307</v>
      </c>
      <c r="G1113" s="1" t="e">
        <f>IF(ISBLANK(data!C1113),#N/A,data!C1113)</f>
        <v>#N/A</v>
      </c>
      <c r="H1113" s="1" t="e">
        <f>IF(ISBLANK(data!D1113),#N/A,data!D1113)</f>
        <v>#N/A</v>
      </c>
      <c r="I1113" s="1" t="e">
        <f>IF(ISBLANK(data!E1113),#N/A,data!E1113)</f>
        <v>#N/A</v>
      </c>
    </row>
    <row r="1114" spans="1:9" ht="14.5" customHeight="1" x14ac:dyDescent="0.2">
      <c r="A1114" s="2" t="s">
        <v>1124</v>
      </c>
      <c r="B1114" s="2" t="s">
        <v>1127</v>
      </c>
      <c r="C1114" s="6">
        <v>2.6491755557154004</v>
      </c>
      <c r="D1114" s="1">
        <v>2.0070000000000001</v>
      </c>
      <c r="E1114" s="7">
        <v>1.3199678902418537</v>
      </c>
      <c r="F1114" s="34" t="s">
        <v>1307</v>
      </c>
      <c r="G1114" s="1" t="e">
        <f>IF(ISBLANK(data!C1114),#N/A,data!C1114)</f>
        <v>#N/A</v>
      </c>
      <c r="H1114" s="1" t="e">
        <f>IF(ISBLANK(data!D1114),#N/A,data!D1114)</f>
        <v>#N/A</v>
      </c>
      <c r="I1114" s="1" t="e">
        <f>IF(ISBLANK(data!E1114),#N/A,data!E1114)</f>
        <v>#N/A</v>
      </c>
    </row>
    <row r="1115" spans="1:9" ht="14.5" customHeight="1" x14ac:dyDescent="0.2">
      <c r="A1115" s="2" t="s">
        <v>1124</v>
      </c>
      <c r="B1115" s="2" t="s">
        <v>1128</v>
      </c>
      <c r="C1115" s="6">
        <v>3.0437411396174938</v>
      </c>
      <c r="D1115" s="1">
        <v>2.528</v>
      </c>
      <c r="E1115" s="7">
        <v>1.2040115267474263</v>
      </c>
      <c r="F1115" s="34" t="s">
        <v>1478</v>
      </c>
      <c r="G1115" s="1" t="e">
        <f>IF(ISBLANK(data!C1115),#N/A,data!C1115)</f>
        <v>#N/A</v>
      </c>
      <c r="H1115" s="1" t="e">
        <f>IF(ISBLANK(data!D1115),#N/A,data!D1115)</f>
        <v>#N/A</v>
      </c>
      <c r="I1115" s="1" t="e">
        <f>IF(ISBLANK(data!E1115),#N/A,data!E1115)</f>
        <v>#N/A</v>
      </c>
    </row>
    <row r="1116" spans="1:9" ht="14.5" customHeight="1" x14ac:dyDescent="0.2">
      <c r="A1116" s="2" t="s">
        <v>1129</v>
      </c>
      <c r="B1116" s="2" t="s">
        <v>1129</v>
      </c>
      <c r="C1116" s="6">
        <v>2.8859149060566565</v>
      </c>
      <c r="D1116" s="1">
        <v>3.173</v>
      </c>
      <c r="E1116" s="7">
        <v>0.90952250427250436</v>
      </c>
      <c r="F1116" s="34" t="s">
        <v>1478</v>
      </c>
      <c r="G1116" s="1" t="e">
        <f>IF(ISBLANK(data!C1116),#N/A,data!C1116)</f>
        <v>#N/A</v>
      </c>
      <c r="H1116" s="1" t="e">
        <f>IF(ISBLANK(data!D1116),#N/A,data!D1116)</f>
        <v>#N/A</v>
      </c>
      <c r="I1116" s="1" t="e">
        <f>IF(ISBLANK(data!E1116),#N/A,data!E1116)</f>
        <v>#N/A</v>
      </c>
    </row>
    <row r="1117" spans="1:9" ht="14.5" customHeight="1" x14ac:dyDescent="0.2">
      <c r="A1117" s="2" t="s">
        <v>2302</v>
      </c>
      <c r="B1117" s="2" t="s">
        <v>1130</v>
      </c>
      <c r="C1117" s="6">
        <v>2.9086837444108635</v>
      </c>
      <c r="D1117" s="1">
        <v>2.9929999999999999</v>
      </c>
      <c r="E1117" s="7">
        <v>0.97182884878411746</v>
      </c>
      <c r="F1117" s="34" t="s">
        <v>1478</v>
      </c>
      <c r="G1117" s="1" t="e">
        <f>IF(ISBLANK(data!C1117),#N/A,data!C1117)</f>
        <v>#N/A</v>
      </c>
      <c r="H1117" s="1" t="e">
        <f>IF(ISBLANK(data!D1117),#N/A,data!D1117)</f>
        <v>#N/A</v>
      </c>
      <c r="I1117" s="1" t="e">
        <f>IF(ISBLANK(data!E1117),#N/A,data!E1117)</f>
        <v>#N/A</v>
      </c>
    </row>
    <row r="1118" spans="1:9" ht="14.5" customHeight="1" x14ac:dyDescent="0.2">
      <c r="A1118" s="2" t="s">
        <v>1131</v>
      </c>
      <c r="B1118" s="2" t="s">
        <v>1132</v>
      </c>
      <c r="C1118" s="6">
        <v>2.8907939428468437</v>
      </c>
      <c r="D1118" s="1">
        <v>3.0430000000000001</v>
      </c>
      <c r="E1118" s="7">
        <v>0.94998157832627128</v>
      </c>
      <c r="F1118" s="34" t="s">
        <v>1478</v>
      </c>
      <c r="G1118" s="1" t="e">
        <f>IF(ISBLANK(data!C1118),#N/A,data!C1118)</f>
        <v>#N/A</v>
      </c>
      <c r="H1118" s="1" t="e">
        <f>IF(ISBLANK(data!D1118),#N/A,data!D1118)</f>
        <v>#N/A</v>
      </c>
      <c r="I1118" s="1" t="e">
        <f>IF(ISBLANK(data!E1118),#N/A,data!E1118)</f>
        <v>#N/A</v>
      </c>
    </row>
    <row r="1119" spans="1:9" ht="14.5" customHeight="1" x14ac:dyDescent="0.2">
      <c r="A1119" s="2" t="s">
        <v>1131</v>
      </c>
      <c r="B1119" s="2" t="s">
        <v>1133</v>
      </c>
      <c r="C1119" s="6">
        <v>2.8926324204779288</v>
      </c>
      <c r="D1119" s="1">
        <v>3.044</v>
      </c>
      <c r="E1119" s="7">
        <v>0.9502734627062841</v>
      </c>
      <c r="F1119" s="34" t="s">
        <v>1478</v>
      </c>
      <c r="G1119" s="1" t="e">
        <f>IF(ISBLANK(data!C1119),#N/A,data!C1119)</f>
        <v>#N/A</v>
      </c>
      <c r="H1119" s="1" t="e">
        <f>IF(ISBLANK(data!D1119),#N/A,data!D1119)</f>
        <v>#N/A</v>
      </c>
      <c r="I1119" s="1" t="e">
        <f>IF(ISBLANK(data!E1119),#N/A,data!E1119)</f>
        <v>#N/A</v>
      </c>
    </row>
    <row r="1120" spans="1:9" ht="14.5" customHeight="1" x14ac:dyDescent="0.2">
      <c r="A1120" s="2" t="s">
        <v>1131</v>
      </c>
      <c r="B1120" s="2" t="s">
        <v>1134</v>
      </c>
      <c r="C1120" s="6">
        <v>3.0228814895724909</v>
      </c>
      <c r="D1120" s="1">
        <v>2.3249</v>
      </c>
      <c r="E1120" s="7">
        <v>1.3002200049776296</v>
      </c>
      <c r="F1120" s="34" t="s">
        <v>1477</v>
      </c>
      <c r="G1120" s="1" t="e">
        <f>IF(ISBLANK(data!C1120),#N/A,data!C1120)</f>
        <v>#N/A</v>
      </c>
      <c r="H1120" s="1" t="e">
        <f>IF(ISBLANK(data!D1120),#N/A,data!D1120)</f>
        <v>#N/A</v>
      </c>
      <c r="I1120" s="1" t="e">
        <f>IF(ISBLANK(data!E1120),#N/A,data!E1120)</f>
        <v>#N/A</v>
      </c>
    </row>
    <row r="1121" spans="1:9" ht="14.5" customHeight="1" x14ac:dyDescent="0.2">
      <c r="A1121" s="2" t="s">
        <v>1135</v>
      </c>
      <c r="B1121" s="2" t="s">
        <v>1136</v>
      </c>
      <c r="C1121" s="6">
        <v>2.8288655309505257</v>
      </c>
      <c r="D1121" s="1">
        <v>2.3318599999999998</v>
      </c>
      <c r="E1121" s="7">
        <v>1.2131369511679628</v>
      </c>
      <c r="F1121" s="34" t="s">
        <v>1477</v>
      </c>
      <c r="G1121" s="1" t="e">
        <f>IF(ISBLANK(data!C1121),#N/A,data!C1121)</f>
        <v>#N/A</v>
      </c>
      <c r="H1121" s="1" t="e">
        <f>IF(ISBLANK(data!D1121),#N/A,data!D1121)</f>
        <v>#N/A</v>
      </c>
      <c r="I1121" s="1" t="e">
        <f>IF(ISBLANK(data!E1121),#N/A,data!E1121)</f>
        <v>#N/A</v>
      </c>
    </row>
    <row r="1122" spans="1:9" ht="14.5" customHeight="1" x14ac:dyDescent="0.2">
      <c r="A1122" s="2" t="s">
        <v>1135</v>
      </c>
      <c r="B1122" s="2" t="s">
        <v>1137</v>
      </c>
      <c r="C1122" s="6">
        <v>2.8294135387059454</v>
      </c>
      <c r="D1122" s="1">
        <v>2.3415400000000002</v>
      </c>
      <c r="E1122" s="7">
        <v>1.208355842183326</v>
      </c>
      <c r="F1122" s="34" t="s">
        <v>1477</v>
      </c>
      <c r="G1122" s="1" t="e">
        <f>IF(ISBLANK(data!C1122),#N/A,data!C1122)</f>
        <v>#N/A</v>
      </c>
      <c r="H1122" s="1" t="e">
        <f>IF(ISBLANK(data!D1122),#N/A,data!D1122)</f>
        <v>#N/A</v>
      </c>
      <c r="I1122" s="1" t="e">
        <f>IF(ISBLANK(data!E1122),#N/A,data!E1122)</f>
        <v>#N/A</v>
      </c>
    </row>
    <row r="1123" spans="1:9" ht="14.5" customHeight="1" x14ac:dyDescent="0.2">
      <c r="A1123" s="2" t="s">
        <v>1135</v>
      </c>
      <c r="B1123" s="2" t="s">
        <v>1138</v>
      </c>
      <c r="C1123" s="6">
        <v>2.8280749855691596</v>
      </c>
      <c r="D1123" s="1">
        <v>2.3312300000000001</v>
      </c>
      <c r="E1123" s="7">
        <v>1.213125682823728</v>
      </c>
      <c r="F1123" s="34" t="s">
        <v>1477</v>
      </c>
      <c r="G1123" s="1" t="e">
        <f>IF(ISBLANK(data!C1123),#N/A,data!C1123)</f>
        <v>#N/A</v>
      </c>
      <c r="H1123" s="1" t="e">
        <f>IF(ISBLANK(data!D1123),#N/A,data!D1123)</f>
        <v>#N/A</v>
      </c>
      <c r="I1123" s="1" t="e">
        <f>IF(ISBLANK(data!E1123),#N/A,data!E1123)</f>
        <v>#N/A</v>
      </c>
    </row>
    <row r="1124" spans="1:9" ht="14.5" customHeight="1" x14ac:dyDescent="0.2">
      <c r="A1124" s="2" t="s">
        <v>1135</v>
      </c>
      <c r="B1124" s="2" t="s">
        <v>1139</v>
      </c>
      <c r="C1124" s="6">
        <v>2.8311070594468877</v>
      </c>
      <c r="D1124" s="1">
        <v>2.3580999999999999</v>
      </c>
      <c r="E1124" s="7">
        <v>1.200588210613158</v>
      </c>
      <c r="F1124" s="34" t="s">
        <v>1307</v>
      </c>
      <c r="G1124" s="1" t="e">
        <f>IF(ISBLANK(data!C1124),#N/A,data!C1124)</f>
        <v>#N/A</v>
      </c>
      <c r="H1124" s="1" t="e">
        <f>IF(ISBLANK(data!D1124),#N/A,data!D1124)</f>
        <v>#N/A</v>
      </c>
      <c r="I1124" s="1" t="e">
        <f>IF(ISBLANK(data!E1124),#N/A,data!E1124)</f>
        <v>#N/A</v>
      </c>
    </row>
    <row r="1125" spans="1:9" ht="14.5" customHeight="1" x14ac:dyDescent="0.2">
      <c r="A1125" s="2" t="s">
        <v>1135</v>
      </c>
      <c r="B1125" s="2" t="s">
        <v>1140</v>
      </c>
      <c r="C1125" s="6">
        <v>2.8567113959936523</v>
      </c>
      <c r="D1125" s="1">
        <v>2.3864999999999998</v>
      </c>
      <c r="E1125" s="7">
        <v>1.1970297070997915</v>
      </c>
      <c r="F1125" s="34" t="s">
        <v>1477</v>
      </c>
      <c r="G1125" s="1" t="e">
        <f>IF(ISBLANK(data!C1125),#N/A,data!C1125)</f>
        <v>#N/A</v>
      </c>
      <c r="H1125" s="1" t="e">
        <f>IF(ISBLANK(data!D1125),#N/A,data!D1125)</f>
        <v>#N/A</v>
      </c>
      <c r="I1125" s="1" t="e">
        <f>IF(ISBLANK(data!E1125),#N/A,data!E1125)</f>
        <v>#N/A</v>
      </c>
    </row>
    <row r="1126" spans="1:9" ht="14.5" customHeight="1" x14ac:dyDescent="0.2">
      <c r="A1126" s="2" t="s">
        <v>1135</v>
      </c>
      <c r="B1126" s="2" t="s">
        <v>1141</v>
      </c>
      <c r="C1126" s="6">
        <v>2.9540799997630396</v>
      </c>
      <c r="D1126" s="1">
        <v>2.3713000000000002</v>
      </c>
      <c r="E1126" s="7">
        <v>1.2457639268599667</v>
      </c>
      <c r="F1126" s="34" t="s">
        <v>1477</v>
      </c>
      <c r="G1126" s="1" t="e">
        <f>IF(ISBLANK(data!C1126),#N/A,data!C1126)</f>
        <v>#N/A</v>
      </c>
      <c r="H1126" s="1" t="e">
        <f>IF(ISBLANK(data!D1126),#N/A,data!D1126)</f>
        <v>#N/A</v>
      </c>
      <c r="I1126" s="1" t="e">
        <f>IF(ISBLANK(data!E1126),#N/A,data!E1126)</f>
        <v>#N/A</v>
      </c>
    </row>
    <row r="1127" spans="1:9" ht="14.5" customHeight="1" x14ac:dyDescent="0.2">
      <c r="A1127" s="2" t="s">
        <v>1142</v>
      </c>
      <c r="B1127" s="3" t="s">
        <v>1142</v>
      </c>
      <c r="C1127" s="6">
        <v>2.6260460929027887</v>
      </c>
      <c r="D1127" s="1">
        <v>2.0409999999999999</v>
      </c>
      <c r="E1127" s="7">
        <v>1.2866467873115084</v>
      </c>
      <c r="F1127" s="34" t="s">
        <v>1477</v>
      </c>
      <c r="G1127" s="1" t="e">
        <f>IF(ISBLANK(data!C1127),#N/A,data!C1127)</f>
        <v>#N/A</v>
      </c>
      <c r="H1127" s="1" t="e">
        <f>IF(ISBLANK(data!D1127),#N/A,data!D1127)</f>
        <v>#N/A</v>
      </c>
      <c r="I1127" s="1" t="e">
        <f>IF(ISBLANK(data!E1127),#N/A,data!E1127)</f>
        <v>#N/A</v>
      </c>
    </row>
    <row r="1128" spans="1:9" ht="14.5" customHeight="1" x14ac:dyDescent="0.2">
      <c r="A1128" s="2" t="s">
        <v>2303</v>
      </c>
      <c r="B1128" s="2" t="s">
        <v>1143</v>
      </c>
      <c r="C1128" s="6">
        <v>2.6328413890699913</v>
      </c>
      <c r="D1128" s="1">
        <v>2.0640000000000001</v>
      </c>
      <c r="E1128" s="7">
        <v>1.2756014481928253</v>
      </c>
      <c r="F1128" s="34" t="s">
        <v>1477</v>
      </c>
      <c r="G1128" s="1" t="e">
        <f>IF(ISBLANK(data!C1128),#N/A,data!C1128)</f>
        <v>#N/A</v>
      </c>
      <c r="H1128" s="1" t="e">
        <f>IF(ISBLANK(data!D1128),#N/A,data!D1128)</f>
        <v>#N/A</v>
      </c>
      <c r="I1128" s="1" t="e">
        <f>IF(ISBLANK(data!E1128),#N/A,data!E1128)</f>
        <v>#N/A</v>
      </c>
    </row>
    <row r="1129" spans="1:9" ht="14.5" customHeight="1" x14ac:dyDescent="0.2">
      <c r="A1129" s="2" t="s">
        <v>1144</v>
      </c>
      <c r="B1129" s="2" t="s">
        <v>1145</v>
      </c>
      <c r="C1129" s="6">
        <v>2.5084118087845946</v>
      </c>
      <c r="D1129" s="1">
        <v>2.1133999999999999</v>
      </c>
      <c r="E1129" s="7">
        <v>1.1869082089451095</v>
      </c>
      <c r="F1129" s="34" t="s">
        <v>1477</v>
      </c>
      <c r="G1129" s="1" t="e">
        <f>IF(ISBLANK(data!C1129),#N/A,data!C1129)</f>
        <v>#N/A</v>
      </c>
      <c r="H1129" s="1" t="e">
        <f>IF(ISBLANK(data!D1129),#N/A,data!D1129)</f>
        <v>#N/A</v>
      </c>
      <c r="I1129" s="1" t="e">
        <f>IF(ISBLANK(data!E1129),#N/A,data!E1129)</f>
        <v>#N/A</v>
      </c>
    </row>
    <row r="1130" spans="1:9" ht="14.5" customHeight="1" x14ac:dyDescent="0.2">
      <c r="A1130" s="2" t="s">
        <v>2304</v>
      </c>
      <c r="B1130" s="2" t="s">
        <v>1146</v>
      </c>
      <c r="C1130" s="6">
        <v>2.5187850652646011</v>
      </c>
      <c r="D1130" s="1">
        <v>2.0990000000000002</v>
      </c>
      <c r="E1130" s="7">
        <v>1.1999928848330639</v>
      </c>
      <c r="F1130" s="34" t="s">
        <v>1477</v>
      </c>
      <c r="G1130" s="1" t="e">
        <f>IF(ISBLANK(data!C1130),#N/A,data!C1130)</f>
        <v>#N/A</v>
      </c>
      <c r="H1130" s="1" t="e">
        <f>IF(ISBLANK(data!D1130),#N/A,data!D1130)</f>
        <v>#N/A</v>
      </c>
      <c r="I1130" s="1" t="e">
        <f>IF(ISBLANK(data!E1130),#N/A,data!E1130)</f>
        <v>#N/A</v>
      </c>
    </row>
    <row r="1131" spans="1:9" ht="14.5" customHeight="1" x14ac:dyDescent="0.2">
      <c r="A1131" s="2" t="s">
        <v>2305</v>
      </c>
      <c r="B1131" s="2" t="s">
        <v>1147</v>
      </c>
      <c r="C1131" s="6">
        <v>2.4738130739811366</v>
      </c>
      <c r="D1131" s="1">
        <v>2.1059999999999999</v>
      </c>
      <c r="E1131" s="7">
        <v>1.1746500826121258</v>
      </c>
      <c r="F1131" s="34" t="s">
        <v>1307</v>
      </c>
      <c r="G1131" s="1" t="e">
        <f>IF(ISBLANK(data!C1131),#N/A,data!C1131)</f>
        <v>#N/A</v>
      </c>
      <c r="H1131" s="1" t="e">
        <f>IF(ISBLANK(data!D1131),#N/A,data!D1131)</f>
        <v>#N/A</v>
      </c>
      <c r="I1131" s="1" t="e">
        <f>IF(ISBLANK(data!E1131),#N/A,data!E1131)</f>
        <v>#N/A</v>
      </c>
    </row>
    <row r="1132" spans="1:9" ht="14.5" customHeight="1" x14ac:dyDescent="0.2">
      <c r="A1132" s="2" t="s">
        <v>2306</v>
      </c>
      <c r="B1132" s="2" t="s">
        <v>1148</v>
      </c>
      <c r="C1132" s="6">
        <v>2.4807427204367651</v>
      </c>
      <c r="D1132" s="1">
        <v>2.1035499999999998</v>
      </c>
      <c r="E1132" s="7">
        <v>1.1793124577199332</v>
      </c>
      <c r="F1132" s="34" t="s">
        <v>1307</v>
      </c>
      <c r="G1132" s="1" t="e">
        <f>IF(ISBLANK(data!C1132),#N/A,data!C1132)</f>
        <v>#N/A</v>
      </c>
      <c r="H1132" s="1" t="e">
        <f>IF(ISBLANK(data!D1132),#N/A,data!D1132)</f>
        <v>#N/A</v>
      </c>
      <c r="I1132" s="1" t="e">
        <f>IF(ISBLANK(data!E1132),#N/A,data!E1132)</f>
        <v>#N/A</v>
      </c>
    </row>
    <row r="1133" spans="1:9" ht="14.5" customHeight="1" x14ac:dyDescent="0.2">
      <c r="A1133" s="2" t="s">
        <v>2307</v>
      </c>
      <c r="B1133" s="2" t="s">
        <v>1149</v>
      </c>
      <c r="C1133" s="6">
        <v>2.4762879477152895</v>
      </c>
      <c r="D1133" s="1">
        <v>2.1110000000000002</v>
      </c>
      <c r="E1133" s="7">
        <v>1.1730402405093743</v>
      </c>
      <c r="F1133" s="34" t="s">
        <v>1307</v>
      </c>
      <c r="G1133" s="1" t="e">
        <f>IF(ISBLANK(data!C1133),#N/A,data!C1133)</f>
        <v>#N/A</v>
      </c>
      <c r="H1133" s="1" t="e">
        <f>IF(ISBLANK(data!D1133),#N/A,data!D1133)</f>
        <v>#N/A</v>
      </c>
      <c r="I1133" s="1" t="e">
        <f>IF(ISBLANK(data!E1133),#N/A,data!E1133)</f>
        <v>#N/A</v>
      </c>
    </row>
    <row r="1134" spans="1:9" ht="14.5" customHeight="1" x14ac:dyDescent="0.2">
      <c r="A1134" s="2" t="s">
        <v>2308</v>
      </c>
      <c r="B1134" s="2" t="s">
        <v>1150</v>
      </c>
      <c r="C1134" s="6">
        <v>2.3577768511884241</v>
      </c>
      <c r="D1134" s="1">
        <v>2.1</v>
      </c>
      <c r="E1134" s="7">
        <v>1.1227508815182972</v>
      </c>
      <c r="F1134" s="34" t="s">
        <v>1307</v>
      </c>
      <c r="G1134" s="1" t="e">
        <f>IF(ISBLANK(data!C1134),#N/A,data!C1134)</f>
        <v>#N/A</v>
      </c>
      <c r="H1134" s="1" t="e">
        <f>IF(ISBLANK(data!D1134),#N/A,data!D1134)</f>
        <v>#N/A</v>
      </c>
      <c r="I1134" s="1" t="e">
        <f>IF(ISBLANK(data!E1134),#N/A,data!E1134)</f>
        <v>#N/A</v>
      </c>
    </row>
    <row r="1135" spans="1:9" ht="14.5" customHeight="1" x14ac:dyDescent="0.2">
      <c r="A1135" s="2" t="s">
        <v>2309</v>
      </c>
      <c r="B1135" s="2" t="s">
        <v>1151</v>
      </c>
      <c r="C1135" s="6">
        <v>2.3481601989642873</v>
      </c>
      <c r="D1135" s="1">
        <v>2.0337999999999998</v>
      </c>
      <c r="E1135" s="7">
        <v>1.1545679019393684</v>
      </c>
      <c r="F1135" s="34" t="s">
        <v>1477</v>
      </c>
      <c r="G1135" s="1" t="e">
        <f>IF(ISBLANK(data!C1135),#N/A,data!C1135)</f>
        <v>#N/A</v>
      </c>
      <c r="H1135" s="1" t="e">
        <f>IF(ISBLANK(data!D1135),#N/A,data!D1135)</f>
        <v>#N/A</v>
      </c>
      <c r="I1135" s="1" t="e">
        <f>IF(ISBLANK(data!E1135),#N/A,data!E1135)</f>
        <v>#N/A</v>
      </c>
    </row>
    <row r="1136" spans="1:9" ht="14.5" customHeight="1" x14ac:dyDescent="0.2">
      <c r="A1136" s="2" t="s">
        <v>2310</v>
      </c>
      <c r="B1136" s="3" t="s">
        <v>1152</v>
      </c>
      <c r="C1136" s="6">
        <v>2.3285026304473013</v>
      </c>
      <c r="D1136" s="1">
        <v>2.0274000000000001</v>
      </c>
      <c r="E1136" s="7">
        <v>1.14851663729274</v>
      </c>
      <c r="F1136" s="34" t="s">
        <v>1307</v>
      </c>
      <c r="G1136" s="1" t="e">
        <f>IF(ISBLANK(data!C1136),#N/A,data!C1136)</f>
        <v>#N/A</v>
      </c>
      <c r="H1136" s="1" t="e">
        <f>IF(ISBLANK(data!D1136),#N/A,data!D1136)</f>
        <v>#N/A</v>
      </c>
      <c r="I1136" s="1" t="e">
        <f>IF(ISBLANK(data!E1136),#N/A,data!E1136)</f>
        <v>#N/A</v>
      </c>
    </row>
    <row r="1137" spans="1:9" ht="14.5" customHeight="1" x14ac:dyDescent="0.2">
      <c r="A1137" s="2" t="s">
        <v>2311</v>
      </c>
      <c r="B1137" s="2" t="s">
        <v>1153</v>
      </c>
      <c r="C1137" s="6">
        <v>2.3249670965413682</v>
      </c>
      <c r="D1137" s="1">
        <v>2.0939999999999999</v>
      </c>
      <c r="E1137" s="7">
        <v>1.1102994730379028</v>
      </c>
      <c r="F1137" s="34" t="s">
        <v>1477</v>
      </c>
      <c r="G1137" s="1" t="e">
        <f>IF(ISBLANK(data!C1137),#N/A,data!C1137)</f>
        <v>#N/A</v>
      </c>
      <c r="H1137" s="1" t="e">
        <f>IF(ISBLANK(data!D1137),#N/A,data!D1137)</f>
        <v>#N/A</v>
      </c>
      <c r="I1137" s="1" t="e">
        <f>IF(ISBLANK(data!E1137),#N/A,data!E1137)</f>
        <v>#N/A</v>
      </c>
    </row>
    <row r="1138" spans="1:9" ht="14.5" customHeight="1" x14ac:dyDescent="0.2">
      <c r="A1138" s="2" t="s">
        <v>2312</v>
      </c>
      <c r="B1138" s="2" t="s">
        <v>1154</v>
      </c>
      <c r="C1138" s="6">
        <v>2.3511300474452708</v>
      </c>
      <c r="D1138" s="1">
        <v>2.0295999999999998</v>
      </c>
      <c r="E1138" s="7">
        <v>1.1584204017763455</v>
      </c>
      <c r="F1138" s="34" t="s">
        <v>1477</v>
      </c>
      <c r="G1138" s="1" t="e">
        <f>IF(ISBLANK(data!C1138),#N/A,data!C1138)</f>
        <v>#N/A</v>
      </c>
      <c r="H1138" s="1" t="e">
        <f>IF(ISBLANK(data!D1138),#N/A,data!D1138)</f>
        <v>#N/A</v>
      </c>
      <c r="I1138" s="1" t="e">
        <f>IF(ISBLANK(data!E1138),#N/A,data!E1138)</f>
        <v>#N/A</v>
      </c>
    </row>
    <row r="1139" spans="1:9" ht="14.5" customHeight="1" x14ac:dyDescent="0.2">
      <c r="A1139" s="2" t="s">
        <v>2313</v>
      </c>
      <c r="B1139" s="2" t="s">
        <v>1155</v>
      </c>
      <c r="C1139" s="6">
        <v>2.3518371542264571</v>
      </c>
      <c r="D1139" s="1">
        <v>2.0880000000000001</v>
      </c>
      <c r="E1139" s="7">
        <v>1.1263587903383414</v>
      </c>
      <c r="F1139" s="34" t="s">
        <v>1477</v>
      </c>
      <c r="G1139" s="1" t="e">
        <f>IF(ISBLANK(data!C1139),#N/A,data!C1139)</f>
        <v>#N/A</v>
      </c>
      <c r="H1139" s="1" t="e">
        <f>IF(ISBLANK(data!D1139),#N/A,data!D1139)</f>
        <v>#N/A</v>
      </c>
      <c r="I1139" s="1" t="e">
        <f>IF(ISBLANK(data!E1139),#N/A,data!E1139)</f>
        <v>#N/A</v>
      </c>
    </row>
    <row r="1140" spans="1:9" ht="14.5" customHeight="1" x14ac:dyDescent="0.2">
      <c r="A1140" s="2" t="s">
        <v>2314</v>
      </c>
      <c r="B1140" s="2" t="s">
        <v>1156</v>
      </c>
      <c r="C1140" s="6">
        <v>2.5483067733791396</v>
      </c>
      <c r="D1140" s="1">
        <v>2.1217000000000001</v>
      </c>
      <c r="E1140" s="7">
        <v>1.2010683760093979</v>
      </c>
      <c r="F1140" s="34" t="s">
        <v>1478</v>
      </c>
      <c r="G1140" s="1" t="e">
        <f>IF(ISBLANK(data!C1140),#N/A,data!C1140)</f>
        <v>#N/A</v>
      </c>
      <c r="H1140" s="1" t="e">
        <f>IF(ISBLANK(data!D1140),#N/A,data!D1140)</f>
        <v>#N/A</v>
      </c>
      <c r="I1140" s="1" t="e">
        <f>IF(ISBLANK(data!E1140),#N/A,data!E1140)</f>
        <v>#N/A</v>
      </c>
    </row>
    <row r="1141" spans="1:9" ht="14.5" customHeight="1" x14ac:dyDescent="0.2">
      <c r="A1141" s="2" t="s">
        <v>2315</v>
      </c>
      <c r="B1141" s="2" t="s">
        <v>1157</v>
      </c>
      <c r="C1141" s="6">
        <v>2.4726817031312383</v>
      </c>
      <c r="D1141" s="1">
        <v>2.097</v>
      </c>
      <c r="E1141" s="7">
        <v>1.1791519805108432</v>
      </c>
      <c r="F1141" s="34" t="s">
        <v>1477</v>
      </c>
      <c r="G1141" s="1" t="e">
        <f>IF(ISBLANK(data!C1141),#N/A,data!C1141)</f>
        <v>#N/A</v>
      </c>
      <c r="H1141" s="1" t="e">
        <f>IF(ISBLANK(data!D1141),#N/A,data!D1141)</f>
        <v>#N/A</v>
      </c>
      <c r="I1141" s="1" t="e">
        <f>IF(ISBLANK(data!E1141),#N/A,data!E1141)</f>
        <v>#N/A</v>
      </c>
    </row>
    <row r="1142" spans="1:9" ht="14.5" customHeight="1" x14ac:dyDescent="0.2">
      <c r="A1142" s="2" t="s">
        <v>2316</v>
      </c>
      <c r="B1142" s="2" t="s">
        <v>1158</v>
      </c>
      <c r="C1142" s="6">
        <v>2.4709139361782722</v>
      </c>
      <c r="D1142" s="1">
        <v>2.1013999999999999</v>
      </c>
      <c r="E1142" s="7">
        <v>1.1758417893681699</v>
      </c>
      <c r="F1142" s="34" t="s">
        <v>1477</v>
      </c>
      <c r="G1142" s="1" t="e">
        <f>IF(ISBLANK(data!C1142),#N/A,data!C1142)</f>
        <v>#N/A</v>
      </c>
      <c r="H1142" s="1" t="e">
        <f>IF(ISBLANK(data!D1142),#N/A,data!D1142)</f>
        <v>#N/A</v>
      </c>
      <c r="I1142" s="1" t="e">
        <f>IF(ISBLANK(data!E1142),#N/A,data!E1142)</f>
        <v>#N/A</v>
      </c>
    </row>
    <row r="1143" spans="1:9" ht="14.5" customHeight="1" x14ac:dyDescent="0.2">
      <c r="A1143" s="2" t="s">
        <v>1159</v>
      </c>
      <c r="B1143" s="2" t="s">
        <v>1160</v>
      </c>
      <c r="C1143" s="6">
        <v>3.972</v>
      </c>
      <c r="D1143" s="1">
        <v>2.0093000000000001</v>
      </c>
      <c r="E1143" s="7">
        <v>1.9768078435275966</v>
      </c>
      <c r="F1143" s="34" t="s">
        <v>1307</v>
      </c>
      <c r="G1143" s="1" t="e">
        <f>IF(ISBLANK(data!C1143),#N/A,data!C1143)</f>
        <v>#N/A</v>
      </c>
      <c r="H1143" s="1" t="e">
        <f>IF(ISBLANK(data!D1143),#N/A,data!D1143)</f>
        <v>#N/A</v>
      </c>
      <c r="I1143" s="1" t="e">
        <f>IF(ISBLANK(data!E1143),#N/A,data!E1143)</f>
        <v>#N/A</v>
      </c>
    </row>
    <row r="1144" spans="1:9" ht="14.5" customHeight="1" x14ac:dyDescent="0.2">
      <c r="A1144" s="2" t="s">
        <v>2317</v>
      </c>
      <c r="B1144" s="2" t="s">
        <v>1161</v>
      </c>
      <c r="C1144" s="6">
        <v>3.9485000000000001</v>
      </c>
      <c r="D1144" s="1">
        <v>1.9978</v>
      </c>
      <c r="E1144" s="7">
        <v>1.9764240664731205</v>
      </c>
      <c r="F1144" s="34" t="s">
        <v>1307</v>
      </c>
      <c r="G1144" s="1" t="e">
        <f>IF(ISBLANK(data!C1144),#N/A,data!C1144)</f>
        <v>#N/A</v>
      </c>
      <c r="H1144" s="1" t="e">
        <f>IF(ISBLANK(data!D1144),#N/A,data!D1144)</f>
        <v>#N/A</v>
      </c>
      <c r="I1144" s="1" t="e">
        <f>IF(ISBLANK(data!E1144),#N/A,data!E1144)</f>
        <v>#N/A</v>
      </c>
    </row>
    <row r="1145" spans="1:9" ht="14.5" customHeight="1" x14ac:dyDescent="0.2">
      <c r="A1145" s="2" t="s">
        <v>2318</v>
      </c>
      <c r="B1145" s="2" t="s">
        <v>1162</v>
      </c>
      <c r="C1145" s="6">
        <v>3.8936999999999999</v>
      </c>
      <c r="D1145" s="1">
        <v>1.9587000000000001</v>
      </c>
      <c r="E1145" s="7">
        <v>1.9879001378465306</v>
      </c>
      <c r="F1145" s="34" t="s">
        <v>1307</v>
      </c>
      <c r="G1145" s="1" t="e">
        <f>IF(ISBLANK(data!C1145),#N/A,data!C1145)</f>
        <v>#N/A</v>
      </c>
      <c r="H1145" s="1" t="e">
        <f>IF(ISBLANK(data!D1145),#N/A,data!D1145)</f>
        <v>#N/A</v>
      </c>
      <c r="I1145" s="1" t="e">
        <f>IF(ISBLANK(data!E1145),#N/A,data!E1145)</f>
        <v>#N/A</v>
      </c>
    </row>
    <row r="1146" spans="1:9" ht="14.5" customHeight="1" x14ac:dyDescent="0.2">
      <c r="A1146" s="2" t="s">
        <v>1163</v>
      </c>
      <c r="B1146" s="2" t="s">
        <v>1164</v>
      </c>
      <c r="C1146" s="6">
        <v>2.8206489501531382</v>
      </c>
      <c r="D1146" s="1">
        <v>2.6212</v>
      </c>
      <c r="E1146" s="7">
        <v>1.0760907027899962</v>
      </c>
      <c r="F1146" s="34" t="s">
        <v>1477</v>
      </c>
      <c r="G1146" s="1" t="e">
        <f>IF(ISBLANK(data!C1146),#N/A,data!C1146)</f>
        <v>#N/A</v>
      </c>
      <c r="H1146" s="1" t="e">
        <f>IF(ISBLANK(data!D1146),#N/A,data!D1146)</f>
        <v>#N/A</v>
      </c>
      <c r="I1146" s="1" t="e">
        <f>IF(ISBLANK(data!E1146),#N/A,data!E1146)</f>
        <v>#N/A</v>
      </c>
    </row>
    <row r="1147" spans="1:9" ht="14.5" customHeight="1" x14ac:dyDescent="0.2">
      <c r="A1147" s="2" t="s">
        <v>1163</v>
      </c>
      <c r="B1147" s="2" t="s">
        <v>1165</v>
      </c>
      <c r="C1147" s="6">
        <v>2.810678744538408</v>
      </c>
      <c r="D1147" s="1">
        <v>2.613</v>
      </c>
      <c r="E1147" s="7">
        <v>1.0756520262297773</v>
      </c>
      <c r="F1147" s="34" t="s">
        <v>1477</v>
      </c>
      <c r="G1147" s="1" t="e">
        <f>IF(ISBLANK(data!C1147),#N/A,data!C1147)</f>
        <v>#N/A</v>
      </c>
      <c r="H1147" s="1" t="e">
        <f>IF(ISBLANK(data!D1147),#N/A,data!D1147)</f>
        <v>#N/A</v>
      </c>
      <c r="I1147" s="1" t="e">
        <f>IF(ISBLANK(data!E1147),#N/A,data!E1147)</f>
        <v>#N/A</v>
      </c>
    </row>
    <row r="1148" spans="1:9" ht="14.5" customHeight="1" x14ac:dyDescent="0.2">
      <c r="A1148" s="2" t="s">
        <v>1163</v>
      </c>
      <c r="B1148" s="2" t="s">
        <v>1166</v>
      </c>
      <c r="C1148" s="6">
        <v>2.810678744538408</v>
      </c>
      <c r="D1148" s="1">
        <v>2.613</v>
      </c>
      <c r="E1148" s="7">
        <v>1.0756520262297773</v>
      </c>
      <c r="F1148" s="34" t="s">
        <v>1477</v>
      </c>
      <c r="G1148" s="1" t="e">
        <f>IF(ISBLANK(data!C1148),#N/A,data!C1148)</f>
        <v>#N/A</v>
      </c>
      <c r="H1148" s="1" t="e">
        <f>IF(ISBLANK(data!D1148),#N/A,data!D1148)</f>
        <v>#N/A</v>
      </c>
      <c r="I1148" s="1" t="e">
        <f>IF(ISBLANK(data!E1148),#N/A,data!E1148)</f>
        <v>#N/A</v>
      </c>
    </row>
    <row r="1149" spans="1:9" ht="14.5" customHeight="1" x14ac:dyDescent="0.2">
      <c r="A1149" s="2" t="s">
        <v>1163</v>
      </c>
      <c r="B1149" s="5" t="s">
        <v>1167</v>
      </c>
      <c r="C1149" s="6">
        <v>2.8425692603699209</v>
      </c>
      <c r="D1149" s="1">
        <v>2.4284300000000001</v>
      </c>
      <c r="E1149" s="7">
        <v>1.1705378620631111</v>
      </c>
      <c r="F1149" s="34" t="s">
        <v>1477</v>
      </c>
      <c r="G1149" s="1" t="e">
        <f>IF(ISBLANK(data!C1149),#N/A,data!C1149)</f>
        <v>#N/A</v>
      </c>
      <c r="H1149" s="1" t="e">
        <f>IF(ISBLANK(data!D1149),#N/A,data!D1149)</f>
        <v>#N/A</v>
      </c>
      <c r="I1149" s="1" t="e">
        <f>IF(ISBLANK(data!E1149),#N/A,data!E1149)</f>
        <v>#N/A</v>
      </c>
    </row>
    <row r="1150" spans="1:9" ht="14.5" customHeight="1" x14ac:dyDescent="0.2">
      <c r="A1150" s="2" t="s">
        <v>1163</v>
      </c>
      <c r="B1150" s="5" t="s">
        <v>1168</v>
      </c>
      <c r="C1150" s="6">
        <v>2.6867229257964063</v>
      </c>
      <c r="D1150" s="1">
        <v>2.407</v>
      </c>
      <c r="E1150" s="7">
        <v>1.1162122666374765</v>
      </c>
      <c r="F1150" s="34" t="s">
        <v>1477</v>
      </c>
      <c r="G1150" s="1" t="e">
        <f>IF(ISBLANK(data!C1150),#N/A,data!C1150)</f>
        <v>#N/A</v>
      </c>
      <c r="H1150" s="1" t="e">
        <f>IF(ISBLANK(data!D1150),#N/A,data!D1150)</f>
        <v>#N/A</v>
      </c>
      <c r="I1150" s="1" t="e">
        <f>IF(ISBLANK(data!E1150),#N/A,data!E1150)</f>
        <v>#N/A</v>
      </c>
    </row>
    <row r="1151" spans="1:9" ht="14.5" customHeight="1" x14ac:dyDescent="0.2">
      <c r="A1151" s="2" t="s">
        <v>1163</v>
      </c>
      <c r="B1151" s="2" t="s">
        <v>1169</v>
      </c>
      <c r="C1151" s="6">
        <v>2.6876421646119488</v>
      </c>
      <c r="D1151" s="1">
        <v>2.3976999999999999</v>
      </c>
      <c r="E1151" s="7">
        <v>1.1209251218300658</v>
      </c>
      <c r="F1151" s="34" t="s">
        <v>1477</v>
      </c>
      <c r="G1151" s="1" t="e">
        <f>IF(ISBLANK(data!C1151),#N/A,data!C1151)</f>
        <v>#N/A</v>
      </c>
      <c r="H1151" s="1" t="e">
        <f>IF(ISBLANK(data!D1151),#N/A,data!D1151)</f>
        <v>#N/A</v>
      </c>
      <c r="I1151" s="1" t="e">
        <f>IF(ISBLANK(data!E1151),#N/A,data!E1151)</f>
        <v>#N/A</v>
      </c>
    </row>
    <row r="1152" spans="1:9" ht="14.5" customHeight="1" x14ac:dyDescent="0.2">
      <c r="A1152" s="2" t="s">
        <v>1163</v>
      </c>
      <c r="B1152" s="2" t="s">
        <v>1170</v>
      </c>
      <c r="C1152" s="6">
        <v>2.6820560210405748</v>
      </c>
      <c r="D1152" s="1">
        <v>2.3957000000000002</v>
      </c>
      <c r="E1152" s="7">
        <v>1.1195291651878676</v>
      </c>
      <c r="F1152" s="34" t="s">
        <v>1477</v>
      </c>
      <c r="G1152" s="1" t="e">
        <f>IF(ISBLANK(data!C1152),#N/A,data!C1152)</f>
        <v>#N/A</v>
      </c>
      <c r="H1152" s="1" t="e">
        <f>IF(ISBLANK(data!D1152),#N/A,data!D1152)</f>
        <v>#N/A</v>
      </c>
      <c r="I1152" s="1" t="e">
        <f>IF(ISBLANK(data!E1152),#N/A,data!E1152)</f>
        <v>#N/A</v>
      </c>
    </row>
    <row r="1153" spans="1:9" ht="14.5" customHeight="1" x14ac:dyDescent="0.2">
      <c r="A1153" s="2" t="s">
        <v>1163</v>
      </c>
      <c r="B1153" s="2" t="s">
        <v>1171</v>
      </c>
      <c r="C1153" s="6">
        <v>2.6828338384998802</v>
      </c>
      <c r="D1153" s="1">
        <v>2.3997999999999999</v>
      </c>
      <c r="E1153" s="7">
        <v>1.1179405944244856</v>
      </c>
      <c r="F1153" s="34" t="s">
        <v>1477</v>
      </c>
      <c r="G1153" s="1" t="e">
        <f>IF(ISBLANK(data!C1153),#N/A,data!C1153)</f>
        <v>#N/A</v>
      </c>
      <c r="H1153" s="1" t="e">
        <f>IF(ISBLANK(data!D1153),#N/A,data!D1153)</f>
        <v>#N/A</v>
      </c>
      <c r="I1153" s="1" t="e">
        <f>IF(ISBLANK(data!E1153),#N/A,data!E1153)</f>
        <v>#N/A</v>
      </c>
    </row>
    <row r="1154" spans="1:9" ht="14.5" customHeight="1" x14ac:dyDescent="0.2">
      <c r="A1154" s="2" t="s">
        <v>1163</v>
      </c>
      <c r="B1154" s="2" t="s">
        <v>1172</v>
      </c>
      <c r="C1154" s="6">
        <v>2.6846723161309654</v>
      </c>
      <c r="D1154" s="1">
        <v>2.33</v>
      </c>
      <c r="E1154" s="7">
        <v>1.1522198781677964</v>
      </c>
      <c r="F1154" s="34" t="s">
        <v>1477</v>
      </c>
      <c r="G1154" s="1" t="e">
        <f>IF(ISBLANK(data!C1154),#N/A,data!C1154)</f>
        <v>#N/A</v>
      </c>
      <c r="H1154" s="1" t="e">
        <f>IF(ISBLANK(data!D1154),#N/A,data!D1154)</f>
        <v>#N/A</v>
      </c>
      <c r="I1154" s="1" t="e">
        <f>IF(ISBLANK(data!E1154),#N/A,data!E1154)</f>
        <v>#N/A</v>
      </c>
    </row>
    <row r="1155" spans="1:9" ht="14.5" customHeight="1" x14ac:dyDescent="0.2">
      <c r="A1155" s="2" t="s">
        <v>1163</v>
      </c>
      <c r="B1155" s="2" t="s">
        <v>1173</v>
      </c>
      <c r="C1155" s="6">
        <v>2.6872179005432368</v>
      </c>
      <c r="D1155" s="1">
        <v>2.33</v>
      </c>
      <c r="E1155" s="7">
        <v>1.1533124036666251</v>
      </c>
      <c r="F1155" s="34" t="s">
        <v>1477</v>
      </c>
      <c r="G1155" s="1" t="e">
        <f>IF(ISBLANK(data!C1155),#N/A,data!C1155)</f>
        <v>#N/A</v>
      </c>
      <c r="H1155" s="1" t="e">
        <f>IF(ISBLANK(data!D1155),#N/A,data!D1155)</f>
        <v>#N/A</v>
      </c>
      <c r="I1155" s="1" t="e">
        <f>IF(ISBLANK(data!E1155),#N/A,data!E1155)</f>
        <v>#N/A</v>
      </c>
    </row>
    <row r="1156" spans="1:9" ht="14.5" customHeight="1" x14ac:dyDescent="0.2">
      <c r="A1156" s="2" t="s">
        <v>1163</v>
      </c>
      <c r="B1156" s="2" t="s">
        <v>1174</v>
      </c>
      <c r="C1156" s="6">
        <v>2.6891270888524406</v>
      </c>
      <c r="D1156" s="1">
        <v>2.5491999999999999</v>
      </c>
      <c r="E1156" s="7">
        <v>1.0548905887542919</v>
      </c>
      <c r="F1156" s="34" t="s">
        <v>1477</v>
      </c>
      <c r="G1156" s="1" t="e">
        <f>IF(ISBLANK(data!C1156),#N/A,data!C1156)</f>
        <v>#N/A</v>
      </c>
      <c r="H1156" s="1" t="e">
        <f>IF(ISBLANK(data!D1156),#N/A,data!D1156)</f>
        <v>#N/A</v>
      </c>
      <c r="I1156" s="1" t="e">
        <f>IF(ISBLANK(data!E1156),#N/A,data!E1156)</f>
        <v>#N/A</v>
      </c>
    </row>
    <row r="1157" spans="1:9" ht="14.5" customHeight="1" x14ac:dyDescent="0.2">
      <c r="A1157" s="2" t="s">
        <v>1163</v>
      </c>
      <c r="B1157" s="2" t="s">
        <v>1175</v>
      </c>
      <c r="C1157" s="6">
        <v>2.6943596790332207</v>
      </c>
      <c r="D1157" s="1">
        <v>2.5</v>
      </c>
      <c r="E1157" s="7">
        <v>1.0777438716132883</v>
      </c>
      <c r="F1157" s="34" t="s">
        <v>1477</v>
      </c>
      <c r="G1157" s="1" t="e">
        <f>IF(ISBLANK(data!C1157),#N/A,data!C1157)</f>
        <v>#N/A</v>
      </c>
      <c r="H1157" s="1" t="e">
        <f>IF(ISBLANK(data!D1157),#N/A,data!D1157)</f>
        <v>#N/A</v>
      </c>
      <c r="I1157" s="1" t="e">
        <f>IF(ISBLANK(data!E1157),#N/A,data!E1157)</f>
        <v>#N/A</v>
      </c>
    </row>
    <row r="1158" spans="1:9" ht="14.5" customHeight="1" x14ac:dyDescent="0.2">
      <c r="A1158" s="2" t="s">
        <v>1163</v>
      </c>
      <c r="B1158" s="2" t="s">
        <v>1176</v>
      </c>
      <c r="C1158" s="6">
        <v>2.6960567353080687</v>
      </c>
      <c r="D1158" s="1">
        <v>2.5503999999999998</v>
      </c>
      <c r="E1158" s="7">
        <v>1.0571113297161501</v>
      </c>
      <c r="F1158" s="34" t="s">
        <v>1477</v>
      </c>
      <c r="G1158" s="1" t="e">
        <f>IF(ISBLANK(data!C1158),#N/A,data!C1158)</f>
        <v>#N/A</v>
      </c>
      <c r="H1158" s="1" t="e">
        <f>IF(ISBLANK(data!D1158),#N/A,data!D1158)</f>
        <v>#N/A</v>
      </c>
      <c r="I1158" s="1" t="e">
        <f>IF(ISBLANK(data!E1158),#N/A,data!E1158)</f>
        <v>#N/A</v>
      </c>
    </row>
    <row r="1159" spans="1:9" ht="14.5" customHeight="1" x14ac:dyDescent="0.2">
      <c r="A1159" s="2" t="s">
        <v>1163</v>
      </c>
      <c r="B1159" s="2" t="s">
        <v>1177</v>
      </c>
      <c r="C1159" s="6">
        <v>2.693299018861441</v>
      </c>
      <c r="D1159" s="1">
        <v>2.5287000000000002</v>
      </c>
      <c r="E1159" s="32">
        <v>1.0650923473964649</v>
      </c>
      <c r="F1159" s="34" t="s">
        <v>1477</v>
      </c>
      <c r="G1159" s="1" t="e">
        <f>IF(ISBLANK(data!C1159),#N/A,data!C1159)</f>
        <v>#N/A</v>
      </c>
      <c r="H1159" s="1" t="e">
        <f>IF(ISBLANK(data!D1159),#N/A,data!D1159)</f>
        <v>#N/A</v>
      </c>
      <c r="I1159" s="1" t="e">
        <f>IF(ISBLANK(data!E1159),#N/A,data!E1159)</f>
        <v>#N/A</v>
      </c>
    </row>
    <row r="1160" spans="1:9" ht="14.5" customHeight="1" x14ac:dyDescent="0.2">
      <c r="A1160" s="2" t="s">
        <v>1163</v>
      </c>
      <c r="B1160" s="2" t="s">
        <v>1178</v>
      </c>
      <c r="C1160" s="6">
        <v>2.6964102886986616</v>
      </c>
      <c r="D1160" s="1">
        <v>2.5512000000000001</v>
      </c>
      <c r="E1160" s="32">
        <v>1.0569184261126769</v>
      </c>
      <c r="F1160" s="34" t="s">
        <v>1477</v>
      </c>
      <c r="G1160" s="1" t="e">
        <f>IF(ISBLANK(data!C1160),#N/A,data!C1160)</f>
        <v>#N/A</v>
      </c>
      <c r="H1160" s="1" t="e">
        <f>IF(ISBLANK(data!D1160),#N/A,data!D1160)</f>
        <v>#N/A</v>
      </c>
      <c r="I1160" s="1" t="e">
        <f>IF(ISBLANK(data!E1160),#N/A,data!E1160)</f>
        <v>#N/A</v>
      </c>
    </row>
    <row r="1161" spans="1:9" ht="14.5" customHeight="1" x14ac:dyDescent="0.2">
      <c r="A1161" s="2" t="s">
        <v>1163</v>
      </c>
      <c r="B1161" s="2" t="s">
        <v>1179</v>
      </c>
      <c r="C1161" s="6">
        <v>2.6983194770078653</v>
      </c>
      <c r="D1161" s="1">
        <v>2.5640999999999998</v>
      </c>
      <c r="E1161" s="32">
        <v>1.0523456483787159</v>
      </c>
      <c r="F1161" s="34" t="s">
        <v>1477</v>
      </c>
      <c r="G1161" s="1" t="e">
        <f>IF(ISBLANK(data!C1161),#N/A,data!C1161)</f>
        <v>#N/A</v>
      </c>
      <c r="H1161" s="1" t="e">
        <f>IF(ISBLANK(data!D1161),#N/A,data!D1161)</f>
        <v>#N/A</v>
      </c>
      <c r="I1161" s="1" t="e">
        <f>IF(ISBLANK(data!E1161),#N/A,data!E1161)</f>
        <v>#N/A</v>
      </c>
    </row>
    <row r="1162" spans="1:9" ht="14.5" customHeight="1" x14ac:dyDescent="0.2">
      <c r="A1162" s="2" t="s">
        <v>1163</v>
      </c>
      <c r="B1162" s="2" t="s">
        <v>1180</v>
      </c>
      <c r="C1162" s="6">
        <v>2.6912484091960001</v>
      </c>
      <c r="D1162" s="1">
        <v>2.5649999999999999</v>
      </c>
      <c r="E1162" s="32">
        <v>1.0492196527079922</v>
      </c>
      <c r="F1162" s="34" t="s">
        <v>1477</v>
      </c>
      <c r="G1162" s="1" t="e">
        <f>IF(ISBLANK(data!C1162),#N/A,data!C1162)</f>
        <v>#N/A</v>
      </c>
      <c r="H1162" s="1" t="e">
        <f>IF(ISBLANK(data!D1162),#N/A,data!D1162)</f>
        <v>#N/A</v>
      </c>
      <c r="I1162" s="1" t="e">
        <f>IF(ISBLANK(data!E1162),#N/A,data!E1162)</f>
        <v>#N/A</v>
      </c>
    </row>
    <row r="1163" spans="1:9" ht="14.5" customHeight="1" x14ac:dyDescent="0.2">
      <c r="A1163" s="2" t="s">
        <v>1163</v>
      </c>
      <c r="B1163" s="2" t="s">
        <v>1181</v>
      </c>
      <c r="C1163" s="6">
        <v>2.675119303517135</v>
      </c>
      <c r="D1163" s="1">
        <v>2.3660000000000001</v>
      </c>
      <c r="E1163" s="32">
        <v>1.1306505932025084</v>
      </c>
      <c r="F1163" s="34" t="s">
        <v>1477</v>
      </c>
      <c r="G1163" s="1" t="e">
        <f>IF(ISBLANK(data!C1163),#N/A,data!C1163)</f>
        <v>#N/A</v>
      </c>
      <c r="H1163" s="1" t="e">
        <f>IF(ISBLANK(data!D1163),#N/A,data!D1163)</f>
        <v>#N/A</v>
      </c>
      <c r="I1163" s="1" t="e">
        <f>IF(ISBLANK(data!E1163),#N/A,data!E1163)</f>
        <v>#N/A</v>
      </c>
    </row>
    <row r="1164" spans="1:9" ht="14.5" customHeight="1" x14ac:dyDescent="0.2">
      <c r="A1164" s="2" t="s">
        <v>1163</v>
      </c>
      <c r="B1164" s="2" t="s">
        <v>1182</v>
      </c>
      <c r="C1164" s="6">
        <v>2.6817731783281005</v>
      </c>
      <c r="D1164" s="1">
        <v>2.476</v>
      </c>
      <c r="E1164" s="32">
        <v>1.0831070994863088</v>
      </c>
      <c r="F1164" s="34" t="s">
        <v>1477</v>
      </c>
      <c r="G1164" s="1" t="e">
        <f>IF(ISBLANK(data!C1164),#N/A,data!C1164)</f>
        <v>#N/A</v>
      </c>
      <c r="H1164" s="1" t="e">
        <f>IF(ISBLANK(data!D1164),#N/A,data!D1164)</f>
        <v>#N/A</v>
      </c>
      <c r="I1164" s="1" t="e">
        <f>IF(ISBLANK(data!E1164),#N/A,data!E1164)</f>
        <v>#N/A</v>
      </c>
    </row>
    <row r="1165" spans="1:9" ht="14.5" customHeight="1" x14ac:dyDescent="0.2">
      <c r="A1165" s="2" t="s">
        <v>1163</v>
      </c>
      <c r="B1165" s="2" t="s">
        <v>1183</v>
      </c>
      <c r="C1165" s="6">
        <v>2.7000165332827133</v>
      </c>
      <c r="D1165" s="1">
        <v>2.5764999999999998</v>
      </c>
      <c r="E1165" s="32">
        <v>1.0479396597254855</v>
      </c>
      <c r="F1165" s="34" t="s">
        <v>1477</v>
      </c>
      <c r="G1165" s="1" t="e">
        <f>IF(ISBLANK(data!C1165),#N/A,data!C1165)</f>
        <v>#N/A</v>
      </c>
      <c r="H1165" s="1" t="e">
        <f>IF(ISBLANK(data!D1165),#N/A,data!D1165)</f>
        <v>#N/A</v>
      </c>
      <c r="I1165" s="1" t="e">
        <f>IF(ISBLANK(data!E1165),#N/A,data!E1165)</f>
        <v>#N/A</v>
      </c>
    </row>
    <row r="1166" spans="1:9" ht="14.5" customHeight="1" x14ac:dyDescent="0.2">
      <c r="A1166" s="2" t="s">
        <v>1163</v>
      </c>
      <c r="B1166" s="2" t="s">
        <v>1184</v>
      </c>
      <c r="C1166" s="6">
        <v>2.697612370226679</v>
      </c>
      <c r="D1166" s="1">
        <v>2.5720000000000001</v>
      </c>
      <c r="E1166" s="32">
        <v>1.0488384021099062</v>
      </c>
      <c r="F1166" s="34" t="s">
        <v>1477</v>
      </c>
      <c r="G1166" s="1" t="e">
        <f>IF(ISBLANK(data!C1166),#N/A,data!C1166)</f>
        <v>#N/A</v>
      </c>
      <c r="H1166" s="1" t="e">
        <f>IF(ISBLANK(data!D1166),#N/A,data!D1166)</f>
        <v>#N/A</v>
      </c>
      <c r="I1166" s="1" t="e">
        <f>IF(ISBLANK(data!E1166),#N/A,data!E1166)</f>
        <v>#N/A</v>
      </c>
    </row>
    <row r="1167" spans="1:9" ht="14.5" customHeight="1" x14ac:dyDescent="0.2">
      <c r="A1167" s="2" t="s">
        <v>1163</v>
      </c>
      <c r="B1167" s="2" t="s">
        <v>1185</v>
      </c>
      <c r="C1167" s="6">
        <v>2.7024914070168662</v>
      </c>
      <c r="D1167" s="1">
        <v>2.5943999999999998</v>
      </c>
      <c r="E1167" s="32">
        <v>1.041663354539341</v>
      </c>
      <c r="F1167" s="34" t="s">
        <v>1477</v>
      </c>
      <c r="G1167" s="1" t="e">
        <f>IF(ISBLANK(data!C1167),#N/A,data!C1167)</f>
        <v>#N/A</v>
      </c>
      <c r="H1167" s="1" t="e">
        <f>IF(ISBLANK(data!D1167),#N/A,data!D1167)</f>
        <v>#N/A</v>
      </c>
      <c r="I1167" s="1" t="e">
        <f>IF(ISBLANK(data!E1167),#N/A,data!E1167)</f>
        <v>#N/A</v>
      </c>
    </row>
    <row r="1168" spans="1:9" ht="14.5" customHeight="1" x14ac:dyDescent="0.2">
      <c r="A1168" s="2" t="s">
        <v>1163</v>
      </c>
      <c r="B1168" s="3" t="s">
        <v>1186</v>
      </c>
      <c r="C1168" s="6">
        <v>2.6919555159771864</v>
      </c>
      <c r="D1168" s="1">
        <v>2.5619999999999998</v>
      </c>
      <c r="E1168" s="32">
        <v>1.0507242451120946</v>
      </c>
      <c r="F1168" s="34" t="s">
        <v>1477</v>
      </c>
      <c r="G1168" s="1" t="e">
        <f>IF(ISBLANK(data!C1168),#N/A,data!C1168)</f>
        <v>#N/A</v>
      </c>
      <c r="H1168" s="1" t="e">
        <f>IF(ISBLANK(data!D1168),#N/A,data!D1168)</f>
        <v>#N/A</v>
      </c>
      <c r="I1168" s="1" t="e">
        <f>IF(ISBLANK(data!E1168),#N/A,data!E1168)</f>
        <v>#N/A</v>
      </c>
    </row>
    <row r="1169" spans="1:9" ht="14.5" customHeight="1" x14ac:dyDescent="0.2">
      <c r="A1169" s="2" t="s">
        <v>1163</v>
      </c>
      <c r="B1169" s="3" t="s">
        <v>1187</v>
      </c>
      <c r="C1169" s="6">
        <v>2.6822469398714954</v>
      </c>
      <c r="D1169" s="1">
        <v>2.4940000000000002</v>
      </c>
      <c r="E1169" s="32">
        <v>1.0754799277752587</v>
      </c>
      <c r="F1169" s="34" t="s">
        <v>1477</v>
      </c>
      <c r="G1169" s="1" t="e">
        <f>IF(ISBLANK(data!C1169),#N/A,data!C1169)</f>
        <v>#N/A</v>
      </c>
      <c r="H1169" s="1" t="e">
        <f>IF(ISBLANK(data!D1169),#N/A,data!D1169)</f>
        <v>#N/A</v>
      </c>
      <c r="I1169" s="1" t="e">
        <f>IF(ISBLANK(data!E1169),#N/A,data!E1169)</f>
        <v>#N/A</v>
      </c>
    </row>
    <row r="1170" spans="1:9" ht="14.5" customHeight="1" x14ac:dyDescent="0.2">
      <c r="A1170" s="2" t="s">
        <v>1163</v>
      </c>
      <c r="B1170" s="2" t="s">
        <v>1188</v>
      </c>
      <c r="C1170" s="6">
        <v>2.6957314661887226</v>
      </c>
      <c r="D1170" s="1">
        <v>2.6002800000000001</v>
      </c>
      <c r="E1170" s="32">
        <v>1.0367081491949799</v>
      </c>
      <c r="F1170" s="34" t="s">
        <v>1477</v>
      </c>
      <c r="G1170" s="1" t="e">
        <f>IF(ISBLANK(data!C1170),#N/A,data!C1170)</f>
        <v>#N/A</v>
      </c>
      <c r="H1170" s="1" t="e">
        <f>IF(ISBLANK(data!D1170),#N/A,data!D1170)</f>
        <v>#N/A</v>
      </c>
      <c r="I1170" s="1" t="e">
        <f>IF(ISBLANK(data!E1170),#N/A,data!E1170)</f>
        <v>#N/A</v>
      </c>
    </row>
    <row r="1171" spans="1:9" ht="14.5" customHeight="1" x14ac:dyDescent="0.2">
      <c r="A1171" s="2" t="s">
        <v>1163</v>
      </c>
      <c r="B1171" s="2" t="s">
        <v>1189</v>
      </c>
      <c r="C1171" s="6">
        <v>2.7053905448197311</v>
      </c>
      <c r="D1171" s="1">
        <v>2.6030000000000002</v>
      </c>
      <c r="E1171" s="32">
        <v>1.0393355915557936</v>
      </c>
      <c r="F1171" s="34" t="s">
        <v>1477</v>
      </c>
      <c r="G1171" s="1" t="e">
        <f>IF(ISBLANK(data!C1171),#N/A,data!C1171)</f>
        <v>#N/A</v>
      </c>
      <c r="H1171" s="1" t="e">
        <f>IF(ISBLANK(data!D1171),#N/A,data!D1171)</f>
        <v>#N/A</v>
      </c>
      <c r="I1171" s="1" t="e">
        <f>IF(ISBLANK(data!E1171),#N/A,data!E1171)</f>
        <v>#N/A</v>
      </c>
    </row>
    <row r="1172" spans="1:9" ht="14.5" customHeight="1" x14ac:dyDescent="0.2">
      <c r="A1172" s="2" t="s">
        <v>1163</v>
      </c>
      <c r="B1172" s="2" t="s">
        <v>1190</v>
      </c>
      <c r="C1172" s="6">
        <v>2.7048955700729005</v>
      </c>
      <c r="D1172" s="1">
        <v>2.6067</v>
      </c>
      <c r="E1172" s="32">
        <v>1.0376704530912266</v>
      </c>
      <c r="F1172" s="34" t="s">
        <v>1477</v>
      </c>
      <c r="G1172" s="1" t="e">
        <f>IF(ISBLANK(data!C1172),#N/A,data!C1172)</f>
        <v>#N/A</v>
      </c>
      <c r="H1172" s="1" t="e">
        <f>IF(ISBLANK(data!D1172),#N/A,data!D1172)</f>
        <v>#N/A</v>
      </c>
      <c r="I1172" s="1" t="e">
        <f>IF(ISBLANK(data!E1172),#N/A,data!E1172)</f>
        <v>#N/A</v>
      </c>
    </row>
    <row r="1173" spans="1:9" ht="14.5" customHeight="1" x14ac:dyDescent="0.2">
      <c r="A1173" s="2" t="s">
        <v>1163</v>
      </c>
      <c r="B1173" s="2" t="s">
        <v>1191</v>
      </c>
      <c r="C1173" s="6">
        <v>2.7043298846479513</v>
      </c>
      <c r="D1173" s="1">
        <v>2.5686</v>
      </c>
      <c r="E1173" s="32">
        <v>1.0528419701969756</v>
      </c>
      <c r="F1173" s="34" t="s">
        <v>1477</v>
      </c>
      <c r="G1173" s="1" t="e">
        <f>IF(ISBLANK(data!C1173),#N/A,data!C1173)</f>
        <v>#N/A</v>
      </c>
      <c r="H1173" s="1" t="e">
        <f>IF(ISBLANK(data!D1173),#N/A,data!D1173)</f>
        <v>#N/A</v>
      </c>
      <c r="I1173" s="1" t="e">
        <f>IF(ISBLANK(data!E1173),#N/A,data!E1173)</f>
        <v>#N/A</v>
      </c>
    </row>
    <row r="1174" spans="1:9" ht="14.5" customHeight="1" x14ac:dyDescent="0.2">
      <c r="A1174" s="2" t="s">
        <v>1163</v>
      </c>
      <c r="B1174" s="3" t="s">
        <v>1192</v>
      </c>
      <c r="C1174" s="6">
        <v>2.6982487663297468</v>
      </c>
      <c r="D1174" s="1">
        <v>2.2599999999999998</v>
      </c>
      <c r="E1174" s="32">
        <v>1.1939153833317464</v>
      </c>
      <c r="F1174" s="34" t="s">
        <v>1477</v>
      </c>
      <c r="G1174" s="1" t="e">
        <f>IF(ISBLANK(data!C1174),#N/A,data!C1174)</f>
        <v>#N/A</v>
      </c>
      <c r="H1174" s="1" t="e">
        <f>IF(ISBLANK(data!D1174),#N/A,data!D1174)</f>
        <v>#N/A</v>
      </c>
      <c r="I1174" s="1" t="e">
        <f>IF(ISBLANK(data!E1174),#N/A,data!E1174)</f>
        <v>#N/A</v>
      </c>
    </row>
    <row r="1175" spans="1:9" ht="14.5" customHeight="1" x14ac:dyDescent="0.2">
      <c r="A1175" s="2" t="s">
        <v>1163</v>
      </c>
      <c r="B1175" s="3" t="s">
        <v>1193</v>
      </c>
      <c r="C1175" s="6">
        <v>2.6129716885186491</v>
      </c>
      <c r="D1175" s="1">
        <v>2.5590000000000002</v>
      </c>
      <c r="E1175" s="32">
        <v>1.0210909294719221</v>
      </c>
      <c r="F1175" s="34" t="s">
        <v>1477</v>
      </c>
      <c r="G1175" s="1" t="e">
        <f>IF(ISBLANK(data!C1175),#N/A,data!C1175)</f>
        <v>#N/A</v>
      </c>
      <c r="H1175" s="1" t="e">
        <f>IF(ISBLANK(data!D1175),#N/A,data!D1175)</f>
        <v>#N/A</v>
      </c>
      <c r="I1175" s="1" t="e">
        <f>IF(ISBLANK(data!E1175),#N/A,data!E1175)</f>
        <v>#N/A</v>
      </c>
    </row>
    <row r="1176" spans="1:9" ht="14.5" customHeight="1" x14ac:dyDescent="0.2">
      <c r="A1176" s="2" t="s">
        <v>1163</v>
      </c>
      <c r="B1176" s="2" t="s">
        <v>1194</v>
      </c>
      <c r="C1176" s="6">
        <v>2.7070522457555195</v>
      </c>
      <c r="D1176" s="1">
        <v>2.6143999999999998</v>
      </c>
      <c r="E1176" s="32">
        <v>1.0354392004878823</v>
      </c>
      <c r="F1176" s="34" t="s">
        <v>1477</v>
      </c>
      <c r="G1176" s="1" t="e">
        <f>IF(ISBLANK(data!C1176),#N/A,data!C1176)</f>
        <v>#N/A</v>
      </c>
      <c r="H1176" s="1" t="e">
        <f>IF(ISBLANK(data!D1176),#N/A,data!D1176)</f>
        <v>#N/A</v>
      </c>
      <c r="I1176" s="1" t="e">
        <f>IF(ISBLANK(data!E1176),#N/A,data!E1176)</f>
        <v>#N/A</v>
      </c>
    </row>
    <row r="1177" spans="1:9" ht="14.5" customHeight="1" x14ac:dyDescent="0.2">
      <c r="A1177" s="2" t="s">
        <v>1195</v>
      </c>
      <c r="B1177" s="2" t="s">
        <v>1196</v>
      </c>
      <c r="C1177" s="6">
        <v>2.5975567606887826</v>
      </c>
      <c r="D1177" s="1">
        <v>2.2557999999999998</v>
      </c>
      <c r="E1177" s="32">
        <v>1.1515013568085748</v>
      </c>
      <c r="F1177" s="34" t="s">
        <v>1307</v>
      </c>
      <c r="G1177" s="1" t="e">
        <f>IF(ISBLANK(data!C1177),#N/A,data!C1177)</f>
        <v>#N/A</v>
      </c>
      <c r="H1177" s="1" t="e">
        <f>IF(ISBLANK(data!D1177),#N/A,data!D1177)</f>
        <v>#N/A</v>
      </c>
      <c r="I1177" s="1" t="e">
        <f>IF(ISBLANK(data!E1177),#N/A,data!E1177)</f>
        <v>#N/A</v>
      </c>
    </row>
    <row r="1178" spans="1:9" ht="14.5" customHeight="1" x14ac:dyDescent="0.2">
      <c r="A1178" s="2" t="s">
        <v>1195</v>
      </c>
      <c r="B1178" s="2" t="s">
        <v>1197</v>
      </c>
      <c r="C1178" s="6">
        <v>2.6684512865705456</v>
      </c>
      <c r="D1178" s="1">
        <v>2.3889</v>
      </c>
      <c r="E1178" s="32">
        <v>1.1170209245136027</v>
      </c>
      <c r="F1178" s="34" t="s">
        <v>1477</v>
      </c>
      <c r="G1178" s="1" t="e">
        <f>IF(ISBLANK(data!C1178),#N/A,data!C1178)</f>
        <v>#N/A</v>
      </c>
      <c r="H1178" s="1" t="e">
        <f>IF(ISBLANK(data!D1178),#N/A,data!D1178)</f>
        <v>#N/A</v>
      </c>
      <c r="I1178" s="1" t="e">
        <f>IF(ISBLANK(data!E1178),#N/A,data!E1178)</f>
        <v>#N/A</v>
      </c>
    </row>
    <row r="1179" spans="1:9" ht="14.5" customHeight="1" x14ac:dyDescent="0.2">
      <c r="A1179" s="2" t="s">
        <v>1195</v>
      </c>
      <c r="B1179" s="2" t="s">
        <v>1198</v>
      </c>
      <c r="C1179" s="6">
        <v>2.6691159669448612</v>
      </c>
      <c r="D1179" s="1">
        <v>2.3948</v>
      </c>
      <c r="E1179" s="32">
        <v>1.114546503651604</v>
      </c>
      <c r="F1179" s="34" t="s">
        <v>1477</v>
      </c>
      <c r="G1179" s="1" t="e">
        <f>IF(ISBLANK(data!C1179),#N/A,data!C1179)</f>
        <v>#N/A</v>
      </c>
      <c r="H1179" s="1" t="e">
        <f>IF(ISBLANK(data!D1179),#N/A,data!D1179)</f>
        <v>#N/A</v>
      </c>
      <c r="I1179" s="1" t="e">
        <f>IF(ISBLANK(data!E1179),#N/A,data!E1179)</f>
        <v>#N/A</v>
      </c>
    </row>
    <row r="1180" spans="1:9" ht="14.5" customHeight="1" x14ac:dyDescent="0.2">
      <c r="A1180" s="2" t="s">
        <v>1195</v>
      </c>
      <c r="B1180" s="2" t="s">
        <v>1199</v>
      </c>
      <c r="C1180" s="6">
        <v>2.6684866419096052</v>
      </c>
      <c r="D1180" s="1">
        <v>2.3944999999999999</v>
      </c>
      <c r="E1180" s="32">
        <v>1.1144233209060785</v>
      </c>
      <c r="F1180" s="34" t="s">
        <v>1477</v>
      </c>
      <c r="G1180" s="1" t="e">
        <f>IF(ISBLANK(data!C1180),#N/A,data!C1180)</f>
        <v>#N/A</v>
      </c>
      <c r="H1180" s="1" t="e">
        <f>IF(ISBLANK(data!D1180),#N/A,data!D1180)</f>
        <v>#N/A</v>
      </c>
      <c r="I1180" s="1" t="e">
        <f>IF(ISBLANK(data!E1180),#N/A,data!E1180)</f>
        <v>#N/A</v>
      </c>
    </row>
    <row r="1181" spans="1:9" ht="14.5" customHeight="1" x14ac:dyDescent="0.2">
      <c r="A1181" s="2" t="s">
        <v>1195</v>
      </c>
      <c r="B1181" s="2" t="s">
        <v>1200</v>
      </c>
      <c r="C1181" s="6">
        <v>2.6680553067730814</v>
      </c>
      <c r="D1181" s="1">
        <v>2.3944999999999999</v>
      </c>
      <c r="E1181" s="32">
        <v>1.1142431851213537</v>
      </c>
      <c r="F1181" s="34" t="s">
        <v>1477</v>
      </c>
      <c r="G1181" s="1" t="e">
        <f>IF(ISBLANK(data!C1181),#N/A,data!C1181)</f>
        <v>#N/A</v>
      </c>
      <c r="H1181" s="1" t="e">
        <f>IF(ISBLANK(data!D1181),#N/A,data!D1181)</f>
        <v>#N/A</v>
      </c>
      <c r="I1181" s="1" t="e">
        <f>IF(ISBLANK(data!E1181),#N/A,data!E1181)</f>
        <v>#N/A</v>
      </c>
    </row>
    <row r="1182" spans="1:9" ht="14.5" customHeight="1" x14ac:dyDescent="0.2">
      <c r="A1182" s="2" t="s">
        <v>1195</v>
      </c>
      <c r="B1182" s="2" t="s">
        <v>1201</v>
      </c>
      <c r="C1182" s="6">
        <v>2.6687129160795848</v>
      </c>
      <c r="D1182" s="1">
        <v>2.3929999999999998</v>
      </c>
      <c r="E1182" s="32">
        <v>1.1152164296195508</v>
      </c>
      <c r="F1182" s="34" t="s">
        <v>1477</v>
      </c>
      <c r="G1182" s="1" t="e">
        <f>IF(ISBLANK(data!C1182),#N/A,data!C1182)</f>
        <v>#N/A</v>
      </c>
      <c r="H1182" s="1" t="e">
        <f>IF(ISBLANK(data!D1182),#N/A,data!D1182)</f>
        <v>#N/A</v>
      </c>
      <c r="I1182" s="1" t="e">
        <f>IF(ISBLANK(data!E1182),#N/A,data!E1182)</f>
        <v>#N/A</v>
      </c>
    </row>
    <row r="1183" spans="1:9" ht="14.5" customHeight="1" x14ac:dyDescent="0.2">
      <c r="A1183" s="2" t="s">
        <v>1195</v>
      </c>
      <c r="B1183" s="2" t="s">
        <v>1202</v>
      </c>
      <c r="C1183" s="6">
        <v>2.6652268796483352</v>
      </c>
      <c r="D1183" s="1">
        <v>2.3934700000000002</v>
      </c>
      <c r="E1183" s="32">
        <v>1.1135409592133325</v>
      </c>
      <c r="F1183" s="34" t="s">
        <v>1477</v>
      </c>
      <c r="G1183" s="1" t="e">
        <f>IF(ISBLANK(data!C1183),#N/A,data!C1183)</f>
        <v>#N/A</v>
      </c>
      <c r="H1183" s="1" t="e">
        <f>IF(ISBLANK(data!D1183),#N/A,data!D1183)</f>
        <v>#N/A</v>
      </c>
      <c r="I1183" s="1" t="e">
        <f>IF(ISBLANK(data!E1183),#N/A,data!E1183)</f>
        <v>#N/A</v>
      </c>
    </row>
    <row r="1184" spans="1:9" ht="14.5" customHeight="1" x14ac:dyDescent="0.2">
      <c r="A1184" s="2" t="s">
        <v>1195</v>
      </c>
      <c r="B1184" s="2" t="s">
        <v>1203</v>
      </c>
      <c r="C1184" s="6">
        <v>2.6645197728671488</v>
      </c>
      <c r="D1184" s="1">
        <v>2.39459</v>
      </c>
      <c r="E1184" s="32">
        <v>1.1127248392698328</v>
      </c>
      <c r="F1184" s="34" t="s">
        <v>1477</v>
      </c>
      <c r="G1184" s="1" t="e">
        <f>IF(ISBLANK(data!C1184),#N/A,data!C1184)</f>
        <v>#N/A</v>
      </c>
      <c r="H1184" s="1" t="e">
        <f>IF(ISBLANK(data!D1184),#N/A,data!D1184)</f>
        <v>#N/A</v>
      </c>
      <c r="I1184" s="1" t="e">
        <f>IF(ISBLANK(data!E1184),#N/A,data!E1184)</f>
        <v>#N/A</v>
      </c>
    </row>
    <row r="1185" spans="1:9" ht="14.5" customHeight="1" x14ac:dyDescent="0.2">
      <c r="A1185" s="2" t="s">
        <v>1195</v>
      </c>
      <c r="B1185" s="2" t="s">
        <v>1199</v>
      </c>
      <c r="C1185" s="6">
        <v>2.6672067786356575</v>
      </c>
      <c r="D1185" s="1">
        <v>2.3929</v>
      </c>
      <c r="E1185" s="32">
        <v>1.1146336155441754</v>
      </c>
      <c r="F1185" s="34" t="s">
        <v>1477</v>
      </c>
      <c r="G1185" s="1" t="e">
        <f>IF(ISBLANK(data!C1185),#N/A,data!C1185)</f>
        <v>#N/A</v>
      </c>
      <c r="H1185" s="1" t="e">
        <f>IF(ISBLANK(data!D1185),#N/A,data!D1185)</f>
        <v>#N/A</v>
      </c>
      <c r="I1185" s="1" t="e">
        <f>IF(ISBLANK(data!E1185),#N/A,data!E1185)</f>
        <v>#N/A</v>
      </c>
    </row>
    <row r="1186" spans="1:9" ht="14.5" customHeight="1" x14ac:dyDescent="0.2">
      <c r="A1186" s="2" t="s">
        <v>1195</v>
      </c>
      <c r="B1186" s="2" t="s">
        <v>1195</v>
      </c>
      <c r="C1186" s="6">
        <v>2.6647319049015046</v>
      </c>
      <c r="D1186" s="1">
        <v>2.4641000000000002</v>
      </c>
      <c r="E1186" s="32">
        <v>1.0814219816166164</v>
      </c>
      <c r="F1186" s="34" t="s">
        <v>1307</v>
      </c>
      <c r="G1186" s="1" t="e">
        <f>IF(ISBLANK(data!C1186),#N/A,data!C1186)</f>
        <v>#N/A</v>
      </c>
      <c r="H1186" s="1" t="e">
        <f>IF(ISBLANK(data!D1186),#N/A,data!D1186)</f>
        <v>#N/A</v>
      </c>
      <c r="I1186" s="1" t="e">
        <f>IF(ISBLANK(data!E1186),#N/A,data!E1186)</f>
        <v>#N/A</v>
      </c>
    </row>
    <row r="1187" spans="1:9" ht="14.5" customHeight="1" x14ac:dyDescent="0.2">
      <c r="A1187" s="2" t="s">
        <v>1195</v>
      </c>
      <c r="B1187" s="2" t="s">
        <v>1204</v>
      </c>
      <c r="C1187" s="6">
        <v>2.6681967281293186</v>
      </c>
      <c r="D1187" s="1">
        <v>2.3957999999999999</v>
      </c>
      <c r="E1187" s="32">
        <v>1.1136976075337335</v>
      </c>
      <c r="F1187" s="34" t="s">
        <v>1477</v>
      </c>
      <c r="G1187" s="1" t="e">
        <f>IF(ISBLANK(data!C1187),#N/A,data!C1187)</f>
        <v>#N/A</v>
      </c>
      <c r="H1187" s="1" t="e">
        <f>IF(ISBLANK(data!D1187),#N/A,data!D1187)</f>
        <v>#N/A</v>
      </c>
      <c r="I1187" s="1" t="e">
        <f>IF(ISBLANK(data!E1187),#N/A,data!E1187)</f>
        <v>#N/A</v>
      </c>
    </row>
    <row r="1188" spans="1:9" ht="14.5" customHeight="1" x14ac:dyDescent="0.2">
      <c r="A1188" s="2" t="s">
        <v>1195</v>
      </c>
      <c r="B1188" s="5" t="s">
        <v>1205</v>
      </c>
      <c r="C1188" s="6">
        <v>2.7022085643043914</v>
      </c>
      <c r="D1188" s="1">
        <v>2.5527000000000002</v>
      </c>
      <c r="E1188" s="32">
        <v>1.0585687955123559</v>
      </c>
      <c r="F1188" s="34" t="s">
        <v>1307</v>
      </c>
      <c r="G1188" s="1" t="e">
        <f>IF(ISBLANK(data!C1188),#N/A,data!C1188)</f>
        <v>#N/A</v>
      </c>
      <c r="H1188" s="1" t="e">
        <f>IF(ISBLANK(data!D1188),#N/A,data!D1188)</f>
        <v>#N/A</v>
      </c>
      <c r="I1188" s="1" t="e">
        <f>IF(ISBLANK(data!E1188),#N/A,data!E1188)</f>
        <v>#N/A</v>
      </c>
    </row>
    <row r="1189" spans="1:9" ht="14.5" customHeight="1" x14ac:dyDescent="0.2">
      <c r="A1189" s="2" t="s">
        <v>1195</v>
      </c>
      <c r="B1189" s="5" t="s">
        <v>1206</v>
      </c>
      <c r="C1189" s="6">
        <v>2.7817580771878783</v>
      </c>
      <c r="D1189" s="1">
        <v>2.601</v>
      </c>
      <c r="E1189" s="32">
        <v>1.0694956082998379</v>
      </c>
      <c r="F1189" s="34" t="s">
        <v>1477</v>
      </c>
      <c r="G1189" s="1" t="e">
        <f>IF(ISBLANK(data!C1189),#N/A,data!C1189)</f>
        <v>#N/A</v>
      </c>
      <c r="H1189" s="1" t="e">
        <f>IF(ISBLANK(data!D1189),#N/A,data!D1189)</f>
        <v>#N/A</v>
      </c>
      <c r="I1189" s="1" t="e">
        <f>IF(ISBLANK(data!E1189),#N/A,data!E1189)</f>
        <v>#N/A</v>
      </c>
    </row>
    <row r="1190" spans="1:9" ht="14.5" customHeight="1" x14ac:dyDescent="0.2">
      <c r="A1190" s="2" t="s">
        <v>1195</v>
      </c>
      <c r="B1190" s="5" t="s">
        <v>1207</v>
      </c>
      <c r="C1190" s="6">
        <v>2.8446198700353622</v>
      </c>
      <c r="D1190" s="1">
        <v>2.5991</v>
      </c>
      <c r="E1190" s="32">
        <v>1.0944634181198731</v>
      </c>
      <c r="F1190" s="34" t="s">
        <v>1307</v>
      </c>
      <c r="G1190" s="1" t="e">
        <f>IF(ISBLANK(data!C1190),#N/A,data!C1190)</f>
        <v>#N/A</v>
      </c>
      <c r="H1190" s="1" t="e">
        <f>IF(ISBLANK(data!D1190),#N/A,data!D1190)</f>
        <v>#N/A</v>
      </c>
      <c r="I1190" s="1" t="e">
        <f>IF(ISBLANK(data!E1190),#N/A,data!E1190)</f>
        <v>#N/A</v>
      </c>
    </row>
    <row r="1191" spans="1:9" ht="14.5" customHeight="1" x14ac:dyDescent="0.2">
      <c r="A1191" s="2" t="s">
        <v>1195</v>
      </c>
      <c r="B1191" s="2" t="s">
        <v>1169</v>
      </c>
      <c r="C1191" s="6">
        <v>2.6855915549465079</v>
      </c>
      <c r="D1191" s="1">
        <v>2.4693000000000001</v>
      </c>
      <c r="E1191" s="32">
        <v>1.087592254868387</v>
      </c>
      <c r="F1191" s="34" t="s">
        <v>1477</v>
      </c>
      <c r="G1191" s="1" t="e">
        <f>IF(ISBLANK(data!C1191),#N/A,data!C1191)</f>
        <v>#N/A</v>
      </c>
      <c r="H1191" s="1" t="e">
        <f>IF(ISBLANK(data!D1191),#N/A,data!D1191)</f>
        <v>#N/A</v>
      </c>
      <c r="I1191" s="1" t="e">
        <f>IF(ISBLANK(data!E1191),#N/A,data!E1191)</f>
        <v>#N/A</v>
      </c>
    </row>
    <row r="1192" spans="1:9" ht="14.5" customHeight="1" x14ac:dyDescent="0.2">
      <c r="A1192" s="2" t="s">
        <v>1195</v>
      </c>
      <c r="B1192" s="2" t="s">
        <v>1208</v>
      </c>
      <c r="C1192" s="6">
        <v>2.6884199820712538</v>
      </c>
      <c r="D1192" s="1">
        <v>2.5022000000000002</v>
      </c>
      <c r="E1192" s="32">
        <v>1.0744225010275972</v>
      </c>
      <c r="F1192" s="34" t="s">
        <v>1477</v>
      </c>
      <c r="G1192" s="1" t="e">
        <f>IF(ISBLANK(data!C1192),#N/A,data!C1192)</f>
        <v>#N/A</v>
      </c>
      <c r="H1192" s="1" t="e">
        <f>IF(ISBLANK(data!D1192),#N/A,data!D1192)</f>
        <v>#N/A</v>
      </c>
      <c r="I1192" s="1" t="e">
        <f>IF(ISBLANK(data!E1192),#N/A,data!E1192)</f>
        <v>#N/A</v>
      </c>
    </row>
    <row r="1193" spans="1:9" ht="14.5" customHeight="1" x14ac:dyDescent="0.2">
      <c r="A1193" s="2" t="s">
        <v>1195</v>
      </c>
      <c r="B1193" s="2" t="s">
        <v>1209</v>
      </c>
      <c r="C1193" s="6">
        <v>2.69336972953956</v>
      </c>
      <c r="D1193" s="1">
        <v>2.536</v>
      </c>
      <c r="E1193" s="32">
        <v>1.062054309755347</v>
      </c>
      <c r="F1193" s="34" t="s">
        <v>1477</v>
      </c>
      <c r="G1193" s="1" t="e">
        <f>IF(ISBLANK(data!C1193),#N/A,data!C1193)</f>
        <v>#N/A</v>
      </c>
      <c r="H1193" s="1" t="e">
        <f>IF(ISBLANK(data!D1193),#N/A,data!D1193)</f>
        <v>#N/A</v>
      </c>
      <c r="I1193" s="1" t="e">
        <f>IF(ISBLANK(data!E1193),#N/A,data!E1193)</f>
        <v>#N/A</v>
      </c>
    </row>
    <row r="1194" spans="1:9" ht="14.5" customHeight="1" x14ac:dyDescent="0.2">
      <c r="A1194" s="2" t="s">
        <v>1195</v>
      </c>
      <c r="B1194" s="2" t="s">
        <v>1210</v>
      </c>
      <c r="C1194" s="6">
        <v>2.6957738925955939</v>
      </c>
      <c r="D1194" s="1">
        <v>2.56</v>
      </c>
      <c r="E1194" s="32">
        <v>1.0530366767951538</v>
      </c>
      <c r="F1194" s="34" t="s">
        <v>1477</v>
      </c>
      <c r="G1194" s="1" t="e">
        <f>IF(ISBLANK(data!C1194),#N/A,data!C1194)</f>
        <v>#N/A</v>
      </c>
      <c r="H1194" s="1" t="e">
        <f>IF(ISBLANK(data!D1194),#N/A,data!D1194)</f>
        <v>#N/A</v>
      </c>
      <c r="I1194" s="1" t="e">
        <f>IF(ISBLANK(data!E1194),#N/A,data!E1194)</f>
        <v>#N/A</v>
      </c>
    </row>
    <row r="1195" spans="1:9" ht="14.5" customHeight="1" x14ac:dyDescent="0.2">
      <c r="A1195" s="2" t="s">
        <v>1195</v>
      </c>
      <c r="B1195" s="2" t="s">
        <v>1211</v>
      </c>
      <c r="C1195" s="6">
        <v>2.6887028247837286</v>
      </c>
      <c r="D1195" s="1">
        <v>2.5244</v>
      </c>
      <c r="E1195" s="32">
        <v>1.0650858916113646</v>
      </c>
      <c r="F1195" s="34" t="s">
        <v>1477</v>
      </c>
      <c r="G1195" s="1" t="e">
        <f>IF(ISBLANK(data!C1195),#N/A,data!C1195)</f>
        <v>#N/A</v>
      </c>
      <c r="H1195" s="1" t="e">
        <f>IF(ISBLANK(data!D1195),#N/A,data!D1195)</f>
        <v>#N/A</v>
      </c>
      <c r="I1195" s="1" t="e">
        <f>IF(ISBLANK(data!E1195),#N/A,data!E1195)</f>
        <v>#N/A</v>
      </c>
    </row>
    <row r="1196" spans="1:9" ht="14.5" customHeight="1" x14ac:dyDescent="0.2">
      <c r="A1196" s="2" t="s">
        <v>1195</v>
      </c>
      <c r="B1196" s="2" t="s">
        <v>1212</v>
      </c>
      <c r="C1196" s="6">
        <v>2.6961981566643058</v>
      </c>
      <c r="D1196" s="1">
        <v>2.6019999999999999</v>
      </c>
      <c r="E1196" s="32">
        <v>1.03620221239981</v>
      </c>
      <c r="F1196" s="34" t="s">
        <v>1477</v>
      </c>
      <c r="G1196" s="1" t="e">
        <f>IF(ISBLANK(data!C1196),#N/A,data!C1196)</f>
        <v>#N/A</v>
      </c>
      <c r="H1196" s="1" t="e">
        <f>IF(ISBLANK(data!D1196),#N/A,data!D1196)</f>
        <v>#N/A</v>
      </c>
      <c r="I1196" s="1" t="e">
        <f>IF(ISBLANK(data!E1196),#N/A,data!E1196)</f>
        <v>#N/A</v>
      </c>
    </row>
    <row r="1197" spans="1:9" ht="14.5" customHeight="1" x14ac:dyDescent="0.2">
      <c r="A1197" s="2" t="s">
        <v>1195</v>
      </c>
      <c r="B1197" s="2" t="s">
        <v>1213</v>
      </c>
      <c r="C1197" s="6">
        <v>2.6947839431019327</v>
      </c>
      <c r="D1197" s="1">
        <v>2.601</v>
      </c>
      <c r="E1197" s="32">
        <v>1.0360568793163909</v>
      </c>
      <c r="F1197" s="34" t="s">
        <v>1477</v>
      </c>
      <c r="G1197" s="1" t="e">
        <f>IF(ISBLANK(data!C1197),#N/A,data!C1197)</f>
        <v>#N/A</v>
      </c>
      <c r="H1197" s="1" t="e">
        <f>IF(ISBLANK(data!D1197),#N/A,data!D1197)</f>
        <v>#N/A</v>
      </c>
      <c r="I1197" s="1" t="e">
        <f>IF(ISBLANK(data!E1197),#N/A,data!E1197)</f>
        <v>#N/A</v>
      </c>
    </row>
    <row r="1198" spans="1:9" ht="14.5" customHeight="1" x14ac:dyDescent="0.2">
      <c r="A1198" s="2" t="s">
        <v>1195</v>
      </c>
      <c r="B1198" s="2" t="s">
        <v>1214</v>
      </c>
      <c r="C1198" s="6">
        <v>2.69336972953956</v>
      </c>
      <c r="D1198" s="1">
        <v>2.6</v>
      </c>
      <c r="E1198" s="32">
        <v>1.0359114344382923</v>
      </c>
      <c r="F1198" s="34" t="s">
        <v>1477</v>
      </c>
      <c r="G1198" s="1" t="e">
        <f>IF(ISBLANK(data!C1198),#N/A,data!C1198)</f>
        <v>#N/A</v>
      </c>
      <c r="H1198" s="1" t="e">
        <f>IF(ISBLANK(data!D1198),#N/A,data!D1198)</f>
        <v>#N/A</v>
      </c>
      <c r="I1198" s="1" t="e">
        <f>IF(ISBLANK(data!E1198),#N/A,data!E1198)</f>
        <v>#N/A</v>
      </c>
    </row>
    <row r="1199" spans="1:9" ht="14.5" customHeight="1" x14ac:dyDescent="0.2">
      <c r="A1199" s="2" t="s">
        <v>1195</v>
      </c>
      <c r="B1199" s="2" t="s">
        <v>1215</v>
      </c>
      <c r="C1199" s="6">
        <v>2.6926626227583732</v>
      </c>
      <c r="D1199" s="1">
        <v>2.6040000000000001</v>
      </c>
      <c r="E1199" s="32">
        <v>1.0340486262512953</v>
      </c>
      <c r="F1199" s="34" t="s">
        <v>1477</v>
      </c>
      <c r="G1199" s="1" t="e">
        <f>IF(ISBLANK(data!C1199),#N/A,data!C1199)</f>
        <v>#N/A</v>
      </c>
      <c r="H1199" s="1" t="e">
        <f>IF(ISBLANK(data!D1199),#N/A,data!D1199)</f>
        <v>#N/A</v>
      </c>
      <c r="I1199" s="1" t="e">
        <f>IF(ISBLANK(data!E1199),#N/A,data!E1199)</f>
        <v>#N/A</v>
      </c>
    </row>
    <row r="1200" spans="1:9" ht="14.5" customHeight="1" x14ac:dyDescent="0.2">
      <c r="A1200" s="2" t="s">
        <v>1195</v>
      </c>
      <c r="B1200" s="2" t="s">
        <v>1216</v>
      </c>
      <c r="C1200" s="6">
        <v>2.6912484091960001</v>
      </c>
      <c r="D1200" s="1">
        <v>2.6080000000000001</v>
      </c>
      <c r="E1200" s="32">
        <v>1.0319204022990798</v>
      </c>
      <c r="F1200" s="34" t="s">
        <v>1477</v>
      </c>
      <c r="G1200" s="1" t="e">
        <f>IF(ISBLANK(data!C1200),#N/A,data!C1200)</f>
        <v>#N/A</v>
      </c>
      <c r="H1200" s="1" t="e">
        <f>IF(ISBLANK(data!D1200),#N/A,data!D1200)</f>
        <v>#N/A</v>
      </c>
      <c r="I1200" s="1" t="e">
        <f>IF(ISBLANK(data!E1200),#N/A,data!E1200)</f>
        <v>#N/A</v>
      </c>
    </row>
    <row r="1201" spans="1:9" ht="14.5" customHeight="1" x14ac:dyDescent="0.2">
      <c r="A1201" s="2" t="s">
        <v>1195</v>
      </c>
      <c r="B1201" s="2" t="s">
        <v>1217</v>
      </c>
      <c r="C1201" s="6">
        <v>2.6905413024148137</v>
      </c>
      <c r="D1201" s="1">
        <v>2.61</v>
      </c>
      <c r="E1201" s="32">
        <v>1.0308587365574</v>
      </c>
      <c r="F1201" s="34" t="s">
        <v>1477</v>
      </c>
      <c r="G1201" s="1" t="e">
        <f>IF(ISBLANK(data!C1201),#N/A,data!C1201)</f>
        <v>#N/A</v>
      </c>
      <c r="H1201" s="1" t="e">
        <f>IF(ISBLANK(data!D1201),#N/A,data!D1201)</f>
        <v>#N/A</v>
      </c>
      <c r="I1201" s="1" t="e">
        <f>IF(ISBLANK(data!E1201),#N/A,data!E1201)</f>
        <v>#N/A</v>
      </c>
    </row>
    <row r="1202" spans="1:9" ht="14.5" customHeight="1" x14ac:dyDescent="0.2">
      <c r="A1202" s="2" t="s">
        <v>1195</v>
      </c>
      <c r="B1202" s="2" t="s">
        <v>1218</v>
      </c>
      <c r="C1202" s="6">
        <v>2.697612370226679</v>
      </c>
      <c r="D1202" s="1">
        <v>2.5933799999999998</v>
      </c>
      <c r="E1202" s="32">
        <v>1.0401917074345755</v>
      </c>
      <c r="F1202" s="34" t="s">
        <v>1477</v>
      </c>
      <c r="G1202" s="1" t="e">
        <f>IF(ISBLANK(data!C1202),#N/A,data!C1202)</f>
        <v>#N/A</v>
      </c>
      <c r="H1202" s="1" t="e">
        <f>IF(ISBLANK(data!D1202),#N/A,data!D1202)</f>
        <v>#N/A</v>
      </c>
      <c r="I1202" s="1" t="e">
        <f>IF(ISBLANK(data!E1202),#N/A,data!E1202)</f>
        <v>#N/A</v>
      </c>
    </row>
    <row r="1203" spans="1:9" ht="14.5" customHeight="1" x14ac:dyDescent="0.2">
      <c r="A1203" s="2" t="s">
        <v>1195</v>
      </c>
      <c r="B1203" s="2" t="s">
        <v>1219</v>
      </c>
      <c r="C1203" s="6">
        <v>2.6954910498831191</v>
      </c>
      <c r="D1203" s="1">
        <v>2.5916999999999999</v>
      </c>
      <c r="E1203" s="32">
        <v>1.0400474784439244</v>
      </c>
      <c r="F1203" s="34" t="s">
        <v>1477</v>
      </c>
      <c r="G1203" s="1" t="e">
        <f>IF(ISBLANK(data!C1203),#N/A,data!C1203)</f>
        <v>#N/A</v>
      </c>
      <c r="H1203" s="1" t="e">
        <f>IF(ISBLANK(data!D1203),#N/A,data!D1203)</f>
        <v>#N/A</v>
      </c>
      <c r="I1203" s="1" t="e">
        <f>IF(ISBLANK(data!E1203),#N/A,data!E1203)</f>
        <v>#N/A</v>
      </c>
    </row>
    <row r="1204" spans="1:9" ht="14.5" customHeight="1" x14ac:dyDescent="0.2">
      <c r="A1204" s="2" t="s">
        <v>1195</v>
      </c>
      <c r="B1204" s="2" t="s">
        <v>1220</v>
      </c>
      <c r="C1204" s="6">
        <v>2.6912484091960001</v>
      </c>
      <c r="D1204" s="1">
        <v>2.5823</v>
      </c>
      <c r="E1204" s="32">
        <v>1.0421904539348643</v>
      </c>
      <c r="F1204" s="34" t="s">
        <v>1477</v>
      </c>
      <c r="G1204" s="1" t="e">
        <f>IF(ISBLANK(data!C1204),#N/A,data!C1204)</f>
        <v>#N/A</v>
      </c>
      <c r="H1204" s="1" t="e">
        <f>IF(ISBLANK(data!D1204),#N/A,data!D1204)</f>
        <v>#N/A</v>
      </c>
      <c r="I1204" s="1" t="e">
        <f>IF(ISBLANK(data!E1204),#N/A,data!E1204)</f>
        <v>#N/A</v>
      </c>
    </row>
    <row r="1205" spans="1:9" ht="14.5" customHeight="1" x14ac:dyDescent="0.2">
      <c r="A1205" s="2" t="s">
        <v>1195</v>
      </c>
      <c r="B1205" s="2" t="s">
        <v>1221</v>
      </c>
      <c r="C1205" s="6">
        <v>2.69336972953956</v>
      </c>
      <c r="D1205" s="1">
        <v>2.5834000000000001</v>
      </c>
      <c r="E1205" s="32">
        <v>1.0425678290390803</v>
      </c>
      <c r="F1205" s="34" t="s">
        <v>1477</v>
      </c>
      <c r="G1205" s="1" t="e">
        <f>IF(ISBLANK(data!C1205),#N/A,data!C1205)</f>
        <v>#N/A</v>
      </c>
      <c r="H1205" s="1" t="e">
        <f>IF(ISBLANK(data!D1205),#N/A,data!D1205)</f>
        <v>#N/A</v>
      </c>
      <c r="I1205" s="1" t="e">
        <f>IF(ISBLANK(data!E1205),#N/A,data!E1205)</f>
        <v>#N/A</v>
      </c>
    </row>
    <row r="1206" spans="1:9" ht="14.5" customHeight="1" x14ac:dyDescent="0.2">
      <c r="A1206" s="2" t="s">
        <v>1195</v>
      </c>
      <c r="B1206" s="2" t="s">
        <v>1222</v>
      </c>
      <c r="C1206" s="6">
        <v>2.6891270888524406</v>
      </c>
      <c r="D1206" s="1">
        <v>2.5554299999999999</v>
      </c>
      <c r="E1206" s="32">
        <v>1.0523188226061526</v>
      </c>
      <c r="F1206" s="34" t="s">
        <v>1477</v>
      </c>
      <c r="G1206" s="1" t="e">
        <f>IF(ISBLANK(data!C1206),#N/A,data!C1206)</f>
        <v>#N/A</v>
      </c>
      <c r="H1206" s="1" t="e">
        <f>IF(ISBLANK(data!D1206),#N/A,data!D1206)</f>
        <v>#N/A</v>
      </c>
      <c r="I1206" s="1" t="e">
        <f>IF(ISBLANK(data!E1206),#N/A,data!E1206)</f>
        <v>#N/A</v>
      </c>
    </row>
    <row r="1207" spans="1:9" ht="14.5" customHeight="1" x14ac:dyDescent="0.2">
      <c r="A1207" s="2" t="s">
        <v>1195</v>
      </c>
      <c r="B1207" s="2" t="s">
        <v>1223</v>
      </c>
      <c r="C1207" s="6">
        <v>2.6912484091960001</v>
      </c>
      <c r="D1207" s="1">
        <v>2.55105</v>
      </c>
      <c r="E1207" s="32">
        <v>1.0549571389020207</v>
      </c>
      <c r="F1207" s="34" t="s">
        <v>1477</v>
      </c>
      <c r="G1207" s="1" t="e">
        <f>IF(ISBLANK(data!C1207),#N/A,data!C1207)</f>
        <v>#N/A</v>
      </c>
      <c r="H1207" s="1" t="e">
        <f>IF(ISBLANK(data!D1207),#N/A,data!D1207)</f>
        <v>#N/A</v>
      </c>
      <c r="I1207" s="1" t="e">
        <f>IF(ISBLANK(data!E1207),#N/A,data!E1207)</f>
        <v>#N/A</v>
      </c>
    </row>
    <row r="1208" spans="1:9" ht="14.5" customHeight="1" x14ac:dyDescent="0.2">
      <c r="A1208" s="2" t="s">
        <v>1195</v>
      </c>
      <c r="B1208" s="2" t="s">
        <v>1224</v>
      </c>
      <c r="C1208" s="6">
        <v>2.6898341956336269</v>
      </c>
      <c r="D1208" s="1">
        <v>2.5449999999999999</v>
      </c>
      <c r="E1208" s="32">
        <v>1.056909310661543</v>
      </c>
      <c r="F1208" s="34" t="s">
        <v>1477</v>
      </c>
      <c r="G1208" s="1" t="e">
        <f>IF(ISBLANK(data!C1208),#N/A,data!C1208)</f>
        <v>#N/A</v>
      </c>
      <c r="H1208" s="1" t="e">
        <f>IF(ISBLANK(data!D1208),#N/A,data!D1208)</f>
        <v>#N/A</v>
      </c>
      <c r="I1208" s="1" t="e">
        <f>IF(ISBLANK(data!E1208),#N/A,data!E1208)</f>
        <v>#N/A</v>
      </c>
    </row>
    <row r="1209" spans="1:9" ht="14.5" customHeight="1" x14ac:dyDescent="0.2">
      <c r="A1209" s="2" t="s">
        <v>1195</v>
      </c>
      <c r="B1209" s="2" t="s">
        <v>1225</v>
      </c>
      <c r="C1209" s="6">
        <v>2.6848844481653211</v>
      </c>
      <c r="D1209" s="1">
        <v>2.5081699999999998</v>
      </c>
      <c r="E1209" s="32">
        <v>1.0704555305921535</v>
      </c>
      <c r="F1209" s="34" t="s">
        <v>1477</v>
      </c>
      <c r="G1209" s="1" t="e">
        <f>IF(ISBLANK(data!C1209),#N/A,data!C1209)</f>
        <v>#N/A</v>
      </c>
      <c r="H1209" s="1" t="e">
        <f>IF(ISBLANK(data!D1209),#N/A,data!D1209)</f>
        <v>#N/A</v>
      </c>
      <c r="I1209" s="1" t="e">
        <f>IF(ISBLANK(data!E1209),#N/A,data!E1209)</f>
        <v>#N/A</v>
      </c>
    </row>
    <row r="1210" spans="1:9" ht="14.5" customHeight="1" x14ac:dyDescent="0.2">
      <c r="A1210" s="2" t="s">
        <v>1195</v>
      </c>
      <c r="B1210" s="2" t="s">
        <v>1226</v>
      </c>
      <c r="C1210" s="6">
        <v>2.6870057685088806</v>
      </c>
      <c r="D1210" s="1">
        <v>2.4988299999999999</v>
      </c>
      <c r="E1210" s="32">
        <v>1.07530555040114</v>
      </c>
      <c r="F1210" s="34" t="s">
        <v>1477</v>
      </c>
      <c r="G1210" s="1" t="e">
        <f>IF(ISBLANK(data!C1210),#N/A,data!C1210)</f>
        <v>#N/A</v>
      </c>
      <c r="H1210" s="1" t="e">
        <f>IF(ISBLANK(data!D1210),#N/A,data!D1210)</f>
        <v>#N/A</v>
      </c>
      <c r="I1210" s="1" t="e">
        <f>IF(ISBLANK(data!E1210),#N/A,data!E1210)</f>
        <v>#N/A</v>
      </c>
    </row>
    <row r="1211" spans="1:9" ht="14.5" customHeight="1" x14ac:dyDescent="0.2">
      <c r="A1211" s="2" t="s">
        <v>1195</v>
      </c>
      <c r="B1211" s="2" t="s">
        <v>1227</v>
      </c>
      <c r="C1211" s="6">
        <v>2.6714494193227769</v>
      </c>
      <c r="D1211" s="1">
        <v>2.4834999999999998</v>
      </c>
      <c r="E1211" s="32">
        <v>1.0756792507842872</v>
      </c>
      <c r="F1211" s="34" t="s">
        <v>1477</v>
      </c>
      <c r="G1211" s="1" t="e">
        <f>IF(ISBLANK(data!C1211),#N/A,data!C1211)</f>
        <v>#N/A</v>
      </c>
      <c r="H1211" s="1" t="e">
        <f>IF(ISBLANK(data!D1211),#N/A,data!D1211)</f>
        <v>#N/A</v>
      </c>
      <c r="I1211" s="1" t="e">
        <f>IF(ISBLANK(data!E1211),#N/A,data!E1211)</f>
        <v>#N/A</v>
      </c>
    </row>
    <row r="1212" spans="1:9" ht="14.5" customHeight="1" x14ac:dyDescent="0.2">
      <c r="A1212" s="2" t="s">
        <v>1195</v>
      </c>
      <c r="B1212" s="2" t="s">
        <v>1228</v>
      </c>
      <c r="C1212" s="6">
        <v>2.6657925650732843</v>
      </c>
      <c r="D1212" s="1">
        <v>2.4655</v>
      </c>
      <c r="E1212" s="32">
        <v>1.0812381119745627</v>
      </c>
      <c r="F1212" s="34" t="s">
        <v>1477</v>
      </c>
      <c r="G1212" s="1" t="e">
        <f>IF(ISBLANK(data!C1212),#N/A,data!C1212)</f>
        <v>#N/A</v>
      </c>
      <c r="H1212" s="1" t="e">
        <f>IF(ISBLANK(data!D1212),#N/A,data!D1212)</f>
        <v>#N/A</v>
      </c>
      <c r="I1212" s="1" t="e">
        <f>IF(ISBLANK(data!E1212),#N/A,data!E1212)</f>
        <v>#N/A</v>
      </c>
    </row>
    <row r="1213" spans="1:9" ht="14.5" customHeight="1" x14ac:dyDescent="0.2">
      <c r="A1213" s="2" t="s">
        <v>1195</v>
      </c>
      <c r="B1213" s="2" t="s">
        <v>1229</v>
      </c>
      <c r="C1213" s="6">
        <v>2.6679138854168443</v>
      </c>
      <c r="D1213" s="1">
        <v>2.4685000000000001</v>
      </c>
      <c r="E1213" s="32">
        <v>1.0807834253258433</v>
      </c>
      <c r="F1213" s="34" t="s">
        <v>1477</v>
      </c>
      <c r="G1213" s="1" t="e">
        <f>IF(ISBLANK(data!C1213),#N/A,data!C1213)</f>
        <v>#N/A</v>
      </c>
      <c r="H1213" s="1" t="e">
        <f>IF(ISBLANK(data!D1213),#N/A,data!D1213)</f>
        <v>#N/A</v>
      </c>
      <c r="I1213" s="1" t="e">
        <f>IF(ISBLANK(data!E1213),#N/A,data!E1213)</f>
        <v>#N/A</v>
      </c>
    </row>
    <row r="1214" spans="1:9" ht="14.5" customHeight="1" x14ac:dyDescent="0.2">
      <c r="A1214" s="2" t="s">
        <v>1195</v>
      </c>
      <c r="B1214" s="5" t="s">
        <v>1230</v>
      </c>
      <c r="C1214" s="6">
        <v>2.5950818869546297</v>
      </c>
      <c r="D1214" s="1">
        <v>2.26092</v>
      </c>
      <c r="E1214" s="32">
        <v>1.1477990760197749</v>
      </c>
      <c r="F1214" s="34" t="s">
        <v>1477</v>
      </c>
      <c r="G1214" s="1" t="e">
        <f>IF(ISBLANK(data!C1214),#N/A,data!C1214)</f>
        <v>#N/A</v>
      </c>
      <c r="H1214" s="1" t="e">
        <f>IF(ISBLANK(data!D1214),#N/A,data!D1214)</f>
        <v>#N/A</v>
      </c>
      <c r="I1214" s="1" t="e">
        <f>IF(ISBLANK(data!E1214),#N/A,data!E1214)</f>
        <v>#N/A</v>
      </c>
    </row>
    <row r="1215" spans="1:9" ht="14.5" customHeight="1" x14ac:dyDescent="0.2">
      <c r="A1215" s="2" t="s">
        <v>1195</v>
      </c>
      <c r="B1215" s="5" t="s">
        <v>1231</v>
      </c>
      <c r="C1215" s="6">
        <v>2.5880108191427644</v>
      </c>
      <c r="D1215" s="1">
        <v>2.2583799999999998</v>
      </c>
      <c r="E1215" s="32">
        <v>1.145958970209958</v>
      </c>
      <c r="F1215" s="34" t="s">
        <v>1477</v>
      </c>
      <c r="G1215" s="1" t="e">
        <f>IF(ISBLANK(data!C1215),#N/A,data!C1215)</f>
        <v>#N/A</v>
      </c>
      <c r="H1215" s="1" t="e">
        <f>IF(ISBLANK(data!D1215),#N/A,data!D1215)</f>
        <v>#N/A</v>
      </c>
      <c r="I1215" s="1" t="e">
        <f>IF(ISBLANK(data!E1215),#N/A,data!E1215)</f>
        <v>#N/A</v>
      </c>
    </row>
    <row r="1216" spans="1:9" ht="14.5" customHeight="1" x14ac:dyDescent="0.2">
      <c r="A1216" s="2" t="s">
        <v>1195</v>
      </c>
      <c r="B1216" s="2" t="s">
        <v>1232</v>
      </c>
      <c r="C1216" s="6">
        <v>2.6648733262577418</v>
      </c>
      <c r="D1216" s="1">
        <v>2.4708000000000001</v>
      </c>
      <c r="E1216" s="32">
        <v>1.0785467566204232</v>
      </c>
      <c r="F1216" s="34" t="s">
        <v>1477</v>
      </c>
      <c r="G1216" s="1" t="e">
        <f>IF(ISBLANK(data!C1216),#N/A,data!C1216)</f>
        <v>#N/A</v>
      </c>
      <c r="H1216" s="1" t="e">
        <f>IF(ISBLANK(data!D1216),#N/A,data!D1216)</f>
        <v>#N/A</v>
      </c>
      <c r="I1216" s="1" t="e">
        <f>IF(ISBLANK(data!E1216),#N/A,data!E1216)</f>
        <v>#N/A</v>
      </c>
    </row>
    <row r="1217" spans="1:9" ht="14.5" customHeight="1" x14ac:dyDescent="0.2">
      <c r="A1217" s="2" t="s">
        <v>1233</v>
      </c>
      <c r="B1217" s="2" t="s">
        <v>1234</v>
      </c>
      <c r="C1217" s="6">
        <v>3.0849654649606699</v>
      </c>
      <c r="D1217" s="1">
        <v>2.0630000000000002</v>
      </c>
      <c r="E1217" s="32">
        <v>1.4953783155407996</v>
      </c>
      <c r="F1217" s="34" t="s">
        <v>1477</v>
      </c>
      <c r="G1217" s="1" t="e">
        <f>IF(ISBLANK(data!C1217),#N/A,data!C1217)</f>
        <v>#N/A</v>
      </c>
      <c r="H1217" s="1" t="e">
        <f>IF(ISBLANK(data!D1217),#N/A,data!D1217)</f>
        <v>#N/A</v>
      </c>
      <c r="I1217" s="1" t="e">
        <f>IF(ISBLANK(data!E1217),#N/A,data!E1217)</f>
        <v>#N/A</v>
      </c>
    </row>
    <row r="1218" spans="1:9" ht="14.5" customHeight="1" x14ac:dyDescent="0.2">
      <c r="A1218" s="2" t="s">
        <v>2319</v>
      </c>
      <c r="B1218" s="2" t="s">
        <v>1235</v>
      </c>
      <c r="C1218" s="6">
        <v>3.2688132280691722</v>
      </c>
      <c r="D1218" s="1">
        <v>2.15</v>
      </c>
      <c r="E1218" s="32">
        <v>1.5203782456135686</v>
      </c>
      <c r="F1218" s="34" t="s">
        <v>1477</v>
      </c>
      <c r="G1218" s="1" t="e">
        <f>IF(ISBLANK(data!C1218),#N/A,data!C1218)</f>
        <v>#N/A</v>
      </c>
      <c r="H1218" s="1" t="e">
        <f>IF(ISBLANK(data!D1218),#N/A,data!D1218)</f>
        <v>#N/A</v>
      </c>
      <c r="I1218" s="1" t="e">
        <f>IF(ISBLANK(data!E1218),#N/A,data!E1218)</f>
        <v>#N/A</v>
      </c>
    </row>
    <row r="1219" spans="1:9" ht="14.5" customHeight="1" x14ac:dyDescent="0.2">
      <c r="A1219" s="2" t="s">
        <v>1236</v>
      </c>
      <c r="B1219" s="2" t="s">
        <v>1237</v>
      </c>
      <c r="C1219" s="6">
        <v>3.21895</v>
      </c>
      <c r="D1219" s="1">
        <v>2.0644399999999998</v>
      </c>
      <c r="E1219" s="32">
        <v>1.5592364030923642</v>
      </c>
      <c r="F1219" s="34" t="s">
        <v>1307</v>
      </c>
      <c r="G1219" s="1" t="e">
        <f>IF(ISBLANK(data!C1219),#N/A,data!C1219)</f>
        <v>#N/A</v>
      </c>
      <c r="H1219" s="1" t="e">
        <f>IF(ISBLANK(data!D1219),#N/A,data!D1219)</f>
        <v>#N/A</v>
      </c>
      <c r="I1219" s="1" t="e">
        <f>IF(ISBLANK(data!E1219),#N/A,data!E1219)</f>
        <v>#N/A</v>
      </c>
    </row>
    <row r="1220" spans="1:9" ht="14.5" customHeight="1" x14ac:dyDescent="0.2">
      <c r="A1220" s="2" t="s">
        <v>2320</v>
      </c>
      <c r="B1220" s="2" t="s">
        <v>1238</v>
      </c>
      <c r="C1220" s="6">
        <v>3.2183000000000002</v>
      </c>
      <c r="D1220" s="1">
        <v>2.0421999999999998</v>
      </c>
      <c r="E1220" s="32">
        <v>1.5758985407893451</v>
      </c>
      <c r="F1220" s="34" t="s">
        <v>1477</v>
      </c>
      <c r="G1220" s="1" t="e">
        <f>IF(ISBLANK(data!C1220),#N/A,data!C1220)</f>
        <v>#N/A</v>
      </c>
      <c r="H1220" s="1" t="e">
        <f>IF(ISBLANK(data!D1220),#N/A,data!D1220)</f>
        <v>#N/A</v>
      </c>
      <c r="I1220" s="1" t="e">
        <f>IF(ISBLANK(data!E1220),#N/A,data!E1220)</f>
        <v>#N/A</v>
      </c>
    </row>
    <row r="1221" spans="1:9" ht="14.5" customHeight="1" x14ac:dyDescent="0.2">
      <c r="A1221" s="2" t="s">
        <v>2321</v>
      </c>
      <c r="B1221" s="2" t="s">
        <v>1239</v>
      </c>
      <c r="C1221" s="6">
        <v>3.2183000000000002</v>
      </c>
      <c r="D1221" s="1">
        <v>2.0421999999999998</v>
      </c>
      <c r="E1221" s="32">
        <v>1.5758985407893451</v>
      </c>
      <c r="F1221" s="34" t="s">
        <v>1307</v>
      </c>
      <c r="G1221" s="1" t="e">
        <f>IF(ISBLANK(data!C1221),#N/A,data!C1221)</f>
        <v>#N/A</v>
      </c>
      <c r="H1221" s="1" t="e">
        <f>IF(ISBLANK(data!D1221),#N/A,data!D1221)</f>
        <v>#N/A</v>
      </c>
      <c r="I1221" s="1" t="e">
        <f>IF(ISBLANK(data!E1221),#N/A,data!E1221)</f>
        <v>#N/A</v>
      </c>
    </row>
    <row r="1222" spans="1:9" ht="14.5" customHeight="1" x14ac:dyDescent="0.2">
      <c r="A1222" s="2" t="s">
        <v>2322</v>
      </c>
      <c r="B1222" s="2" t="s">
        <v>1240</v>
      </c>
      <c r="C1222" s="6">
        <v>3.1775000000000002</v>
      </c>
      <c r="D1222" s="1">
        <v>2.0430000000000001</v>
      </c>
      <c r="E1222" s="32">
        <v>1.5553108174253549</v>
      </c>
      <c r="F1222" s="34" t="s">
        <v>1307</v>
      </c>
      <c r="G1222" s="1" t="e">
        <f>IF(ISBLANK(data!C1222),#N/A,data!C1222)</f>
        <v>#N/A</v>
      </c>
      <c r="H1222" s="1" t="e">
        <f>IF(ISBLANK(data!D1222),#N/A,data!D1222)</f>
        <v>#N/A</v>
      </c>
      <c r="I1222" s="1" t="e">
        <f>IF(ISBLANK(data!E1222),#N/A,data!E1222)</f>
        <v>#N/A</v>
      </c>
    </row>
    <row r="1223" spans="1:9" ht="14.5" customHeight="1" x14ac:dyDescent="0.2">
      <c r="A1223" s="2" t="s">
        <v>2323</v>
      </c>
      <c r="B1223" s="2" t="s">
        <v>1241</v>
      </c>
      <c r="C1223" s="6">
        <v>3.3069999999999999</v>
      </c>
      <c r="D1223" s="1">
        <v>2.0486</v>
      </c>
      <c r="E1223" s="32">
        <v>1.6142731621595237</v>
      </c>
      <c r="F1223" s="34" t="s">
        <v>1307</v>
      </c>
      <c r="G1223" s="1" t="e">
        <f>IF(ISBLANK(data!C1223),#N/A,data!C1223)</f>
        <v>#N/A</v>
      </c>
      <c r="H1223" s="1" t="e">
        <f>IF(ISBLANK(data!D1223),#N/A,data!D1223)</f>
        <v>#N/A</v>
      </c>
      <c r="I1223" s="1" t="e">
        <f>IF(ISBLANK(data!E1223),#N/A,data!E1223)</f>
        <v>#N/A</v>
      </c>
    </row>
    <row r="1224" spans="1:9" ht="14.5" customHeight="1" x14ac:dyDescent="0.2">
      <c r="A1224" s="2" t="s">
        <v>2324</v>
      </c>
      <c r="B1224" s="2" t="s">
        <v>1242</v>
      </c>
      <c r="C1224" s="6">
        <v>3.3290000000000002</v>
      </c>
      <c r="D1224" s="1">
        <v>2.3067000000000002</v>
      </c>
      <c r="E1224" s="32">
        <v>1.4431872371786534</v>
      </c>
      <c r="F1224" s="34" t="s">
        <v>1307</v>
      </c>
      <c r="G1224" s="1" t="e">
        <f>IF(ISBLANK(data!C1224),#N/A,data!C1224)</f>
        <v>#N/A</v>
      </c>
      <c r="H1224" s="1" t="e">
        <f>IF(ISBLANK(data!D1224),#N/A,data!D1224)</f>
        <v>#N/A</v>
      </c>
      <c r="I1224" s="1" t="e">
        <f>IF(ISBLANK(data!E1224),#N/A,data!E1224)</f>
        <v>#N/A</v>
      </c>
    </row>
    <row r="1225" spans="1:9" ht="14.5" customHeight="1" x14ac:dyDescent="0.2">
      <c r="A1225" s="2" t="s">
        <v>2325</v>
      </c>
      <c r="B1225" s="2" t="s">
        <v>1243</v>
      </c>
      <c r="C1225" s="6">
        <v>3.2425000000000002</v>
      </c>
      <c r="D1225" s="1">
        <v>2.306</v>
      </c>
      <c r="E1225" s="32">
        <v>1.4061144839549002</v>
      </c>
      <c r="F1225" s="34" t="s">
        <v>1307</v>
      </c>
      <c r="G1225" s="1" t="e">
        <f>IF(ISBLANK(data!C1225),#N/A,data!C1225)</f>
        <v>#N/A</v>
      </c>
      <c r="H1225" s="1" t="e">
        <f>IF(ISBLANK(data!D1225),#N/A,data!D1225)</f>
        <v>#N/A</v>
      </c>
      <c r="I1225" s="1" t="e">
        <f>IF(ISBLANK(data!E1225),#N/A,data!E1225)</f>
        <v>#N/A</v>
      </c>
    </row>
    <row r="1226" spans="1:9" ht="14.5" customHeight="1" x14ac:dyDescent="0.2">
      <c r="A1226" s="2" t="s">
        <v>1244</v>
      </c>
      <c r="B1226" s="2" t="s">
        <v>1244</v>
      </c>
      <c r="C1226" s="6">
        <v>3.014396208198252</v>
      </c>
      <c r="D1226" s="1">
        <v>2.6</v>
      </c>
      <c r="E1226" s="32">
        <v>1.1593831569993276</v>
      </c>
      <c r="F1226" s="34" t="s">
        <v>1307</v>
      </c>
      <c r="G1226" s="1" t="e">
        <f>IF(ISBLANK(data!C1226),#N/A,data!C1226)</f>
        <v>#N/A</v>
      </c>
      <c r="H1226" s="1" t="e">
        <f>IF(ISBLANK(data!D1226),#N/A,data!D1226)</f>
        <v>#N/A</v>
      </c>
      <c r="I1226" s="1" t="e">
        <f>IF(ISBLANK(data!E1226),#N/A,data!E1226)</f>
        <v>#N/A</v>
      </c>
    </row>
    <row r="1227" spans="1:9" ht="14.5" customHeight="1" x14ac:dyDescent="0.2">
      <c r="A1227" s="2" t="s">
        <v>1244</v>
      </c>
      <c r="B1227" s="2" t="s">
        <v>1245</v>
      </c>
      <c r="C1227" s="6">
        <v>2.9224723266440011</v>
      </c>
      <c r="D1227" s="1">
        <v>2.5</v>
      </c>
      <c r="E1227" s="32">
        <v>1.1689889306576005</v>
      </c>
      <c r="F1227" s="34" t="s">
        <v>1307</v>
      </c>
      <c r="G1227" s="1" t="e">
        <f>IF(ISBLANK(data!C1227),#N/A,data!C1227)</f>
        <v>#N/A</v>
      </c>
      <c r="H1227" s="1" t="e">
        <f>IF(ISBLANK(data!D1227),#N/A,data!D1227)</f>
        <v>#N/A</v>
      </c>
      <c r="I1227" s="1" t="e">
        <f>IF(ISBLANK(data!E1227),#N/A,data!E1227)</f>
        <v>#N/A</v>
      </c>
    </row>
    <row r="1228" spans="1:9" ht="14.5" customHeight="1" x14ac:dyDescent="0.2">
      <c r="A1228" s="2" t="s">
        <v>1244</v>
      </c>
      <c r="B1228" s="2" t="s">
        <v>1246</v>
      </c>
      <c r="C1228" s="6">
        <v>3.0200530624477446</v>
      </c>
      <c r="D1228" s="1">
        <v>2.7202500000000001</v>
      </c>
      <c r="E1228" s="32">
        <v>1.1102115843939875</v>
      </c>
      <c r="F1228" s="34" t="s">
        <v>1307</v>
      </c>
      <c r="G1228" s="1" t="e">
        <f>IF(ISBLANK(data!C1228),#N/A,data!C1228)</f>
        <v>#N/A</v>
      </c>
      <c r="H1228" s="1" t="e">
        <f>IF(ISBLANK(data!D1228),#N/A,data!D1228)</f>
        <v>#N/A</v>
      </c>
      <c r="I1228" s="1" t="e">
        <f>IF(ISBLANK(data!E1228),#N/A,data!E1228)</f>
        <v>#N/A</v>
      </c>
    </row>
    <row r="1229" spans="1:9" ht="14.5" customHeight="1" x14ac:dyDescent="0.2">
      <c r="A1229" s="2" t="s">
        <v>1244</v>
      </c>
      <c r="B1229" s="3" t="s">
        <v>1247</v>
      </c>
      <c r="C1229" s="6">
        <v>2.9436855300795979</v>
      </c>
      <c r="D1229" s="1">
        <v>2.52874</v>
      </c>
      <c r="E1229" s="32">
        <v>1.1640918125547102</v>
      </c>
      <c r="F1229" s="34" t="s">
        <v>1477</v>
      </c>
      <c r="G1229" s="1" t="e">
        <f>IF(ISBLANK(data!C1229),#N/A,data!C1229)</f>
        <v>#N/A</v>
      </c>
      <c r="H1229" s="1" t="e">
        <f>IF(ISBLANK(data!D1229),#N/A,data!D1229)</f>
        <v>#N/A</v>
      </c>
      <c r="I1229" s="1" t="e">
        <f>IF(ISBLANK(data!E1229),#N/A,data!E1229)</f>
        <v>#N/A</v>
      </c>
    </row>
    <row r="1230" spans="1:9" ht="14.5" customHeight="1" x14ac:dyDescent="0.2">
      <c r="A1230" s="2" t="s">
        <v>1244</v>
      </c>
      <c r="B1230" s="2" t="s">
        <v>1248</v>
      </c>
      <c r="C1230" s="6">
        <v>3.0245078351692203</v>
      </c>
      <c r="D1230" s="1">
        <v>2.6011299999999999</v>
      </c>
      <c r="E1230" s="32">
        <v>1.1627668879176436</v>
      </c>
      <c r="F1230" s="34" t="s">
        <v>1477</v>
      </c>
      <c r="G1230" s="1" t="e">
        <f>IF(ISBLANK(data!C1230),#N/A,data!C1230)</f>
        <v>#N/A</v>
      </c>
      <c r="H1230" s="1" t="e">
        <f>IF(ISBLANK(data!D1230),#N/A,data!D1230)</f>
        <v>#N/A</v>
      </c>
      <c r="I1230" s="1" t="e">
        <f>IF(ISBLANK(data!E1230),#N/A,data!E1230)</f>
        <v>#N/A</v>
      </c>
    </row>
    <row r="1231" spans="1:9" ht="14.5" customHeight="1" x14ac:dyDescent="0.2">
      <c r="A1231" s="2" t="s">
        <v>1249</v>
      </c>
      <c r="B1231" s="2" t="s">
        <v>1250</v>
      </c>
      <c r="C1231" s="6">
        <v>2.8142849891224593</v>
      </c>
      <c r="D1231" s="1">
        <v>2.65</v>
      </c>
      <c r="E1231" s="32">
        <v>1.0619943355179091</v>
      </c>
      <c r="F1231" s="34" t="s">
        <v>1477</v>
      </c>
      <c r="G1231" s="1" t="e">
        <f>IF(ISBLANK(data!C1231),#N/A,data!C1231)</f>
        <v>#N/A</v>
      </c>
      <c r="H1231" s="1" t="e">
        <f>IF(ISBLANK(data!D1231),#N/A,data!D1231)</f>
        <v>#N/A</v>
      </c>
      <c r="I1231" s="1" t="e">
        <f>IF(ISBLANK(data!E1231),#N/A,data!E1231)</f>
        <v>#N/A</v>
      </c>
    </row>
    <row r="1232" spans="1:9" ht="14.5" customHeight="1" x14ac:dyDescent="0.2">
      <c r="A1232" s="2" t="s">
        <v>2326</v>
      </c>
      <c r="B1232" s="2" t="s">
        <v>1251</v>
      </c>
      <c r="C1232" s="6">
        <v>2.8128707755600866</v>
      </c>
      <c r="D1232" s="1">
        <v>2.65</v>
      </c>
      <c r="E1232" s="32">
        <v>1.0614606700226743</v>
      </c>
      <c r="F1232" s="34" t="s">
        <v>1477</v>
      </c>
      <c r="G1232" s="1" t="e">
        <f>IF(ISBLANK(data!C1232),#N/A,data!C1232)</f>
        <v>#N/A</v>
      </c>
      <c r="H1232" s="1" t="e">
        <f>IF(ISBLANK(data!D1232),#N/A,data!D1232)</f>
        <v>#N/A</v>
      </c>
      <c r="I1232" s="1" t="e">
        <f>IF(ISBLANK(data!E1232),#N/A,data!E1232)</f>
        <v>#N/A</v>
      </c>
    </row>
    <row r="1233" spans="1:9" ht="14.5" customHeight="1" x14ac:dyDescent="0.2">
      <c r="A1233" s="2" t="s">
        <v>2327</v>
      </c>
      <c r="B1233" s="2" t="s">
        <v>1252</v>
      </c>
      <c r="C1233" s="6">
        <v>2.8142849891224593</v>
      </c>
      <c r="D1233" s="1">
        <v>2.6261199999999998</v>
      </c>
      <c r="E1233" s="32">
        <v>1.0716513293842092</v>
      </c>
      <c r="F1233" s="34" t="s">
        <v>1477</v>
      </c>
      <c r="G1233" s="1" t="e">
        <f>IF(ISBLANK(data!C1233),#N/A,data!C1233)</f>
        <v>#N/A</v>
      </c>
      <c r="H1233" s="1" t="e">
        <f>IF(ISBLANK(data!D1233),#N/A,data!D1233)</f>
        <v>#N/A</v>
      </c>
      <c r="I1233" s="1" t="e">
        <f>IF(ISBLANK(data!E1233),#N/A,data!E1233)</f>
        <v>#N/A</v>
      </c>
    </row>
    <row r="1234" spans="1:9" ht="14.5" customHeight="1" x14ac:dyDescent="0.2">
      <c r="A1234" s="2" t="s">
        <v>2328</v>
      </c>
      <c r="B1234" s="2" t="s">
        <v>1253</v>
      </c>
      <c r="C1234" s="6">
        <v>2.8142849891224593</v>
      </c>
      <c r="D1234" s="1">
        <v>2.76</v>
      </c>
      <c r="E1234" s="32">
        <v>1.0196684743197317</v>
      </c>
      <c r="F1234" s="34" t="s">
        <v>1477</v>
      </c>
      <c r="G1234" s="1" t="e">
        <f>IF(ISBLANK(data!C1234),#N/A,data!C1234)</f>
        <v>#N/A</v>
      </c>
      <c r="H1234" s="1" t="e">
        <f>IF(ISBLANK(data!D1234),#N/A,data!D1234)</f>
        <v>#N/A</v>
      </c>
      <c r="I1234" s="1" t="e">
        <f>IF(ISBLANK(data!E1234),#N/A,data!E1234)</f>
        <v>#N/A</v>
      </c>
    </row>
    <row r="1235" spans="1:9" ht="14.5" customHeight="1" x14ac:dyDescent="0.2">
      <c r="A1235" s="2" t="s">
        <v>2329</v>
      </c>
      <c r="B1235" s="2" t="s">
        <v>1254</v>
      </c>
      <c r="C1235" s="6">
        <v>2.6643783515109112</v>
      </c>
      <c r="D1235" s="1">
        <v>2.55328</v>
      </c>
      <c r="E1235" s="32">
        <v>1.0435120125920037</v>
      </c>
      <c r="F1235" s="34" t="s">
        <v>1477</v>
      </c>
      <c r="G1235" s="1" t="e">
        <f>IF(ISBLANK(data!C1235),#N/A,data!C1235)</f>
        <v>#N/A</v>
      </c>
      <c r="H1235" s="1" t="e">
        <f>IF(ISBLANK(data!D1235),#N/A,data!D1235)</f>
        <v>#N/A</v>
      </c>
      <c r="I1235" s="1" t="e">
        <f>IF(ISBLANK(data!E1235),#N/A,data!E1235)</f>
        <v>#N/A</v>
      </c>
    </row>
    <row r="1236" spans="1:9" ht="14.5" customHeight="1" x14ac:dyDescent="0.2">
      <c r="A1236" s="2" t="s">
        <v>2330</v>
      </c>
      <c r="B1236" s="3" t="s">
        <v>1255</v>
      </c>
      <c r="C1236" s="6">
        <v>2.6403367209505686</v>
      </c>
      <c r="D1236" s="1">
        <v>2.5009999999999999</v>
      </c>
      <c r="E1236" s="32">
        <v>1.0557124034188599</v>
      </c>
      <c r="F1236" s="34" t="s">
        <v>1477</v>
      </c>
      <c r="G1236" s="1" t="e">
        <f>IF(ISBLANK(data!C1236),#N/A,data!C1236)</f>
        <v>#N/A</v>
      </c>
      <c r="H1236" s="1" t="e">
        <f>IF(ISBLANK(data!D1236),#N/A,data!D1236)</f>
        <v>#N/A</v>
      </c>
      <c r="I1236" s="1" t="e">
        <f>IF(ISBLANK(data!E1236),#N/A,data!E1236)</f>
        <v>#N/A</v>
      </c>
    </row>
    <row r="1237" spans="1:9" ht="14.5" customHeight="1" x14ac:dyDescent="0.2">
      <c r="A1237" s="2" t="s">
        <v>2331</v>
      </c>
      <c r="B1237" s="2" t="s">
        <v>1256</v>
      </c>
      <c r="C1237" s="6">
        <v>2.6742778464475228</v>
      </c>
      <c r="D1237" s="1">
        <v>2.5819299999999998</v>
      </c>
      <c r="E1237" s="32">
        <v>1.0357669830117482</v>
      </c>
      <c r="F1237" s="34" t="s">
        <v>1477</v>
      </c>
      <c r="G1237" s="1" t="e">
        <f>IF(ISBLANK(data!C1237),#N/A,data!C1237)</f>
        <v>#N/A</v>
      </c>
      <c r="H1237" s="1" t="e">
        <f>IF(ISBLANK(data!D1237),#N/A,data!D1237)</f>
        <v>#N/A</v>
      </c>
      <c r="I1237" s="1" t="e">
        <f>IF(ISBLANK(data!E1237),#N/A,data!E1237)</f>
        <v>#N/A</v>
      </c>
    </row>
    <row r="1238" spans="1:9" ht="14.5" customHeight="1" x14ac:dyDescent="0.2">
      <c r="A1238" s="2" t="s">
        <v>2332</v>
      </c>
      <c r="B1238" s="2" t="s">
        <v>1257</v>
      </c>
      <c r="C1238" s="6">
        <v>2.6467006819812475</v>
      </c>
      <c r="D1238" s="1">
        <v>2.5052500000000002</v>
      </c>
      <c r="E1238" s="32">
        <v>1.056461703215746</v>
      </c>
      <c r="F1238" s="34" t="s">
        <v>1477</v>
      </c>
      <c r="G1238" s="1" t="e">
        <f>IF(ISBLANK(data!C1238),#N/A,data!C1238)</f>
        <v>#N/A</v>
      </c>
      <c r="H1238" s="1" t="e">
        <f>IF(ISBLANK(data!D1238),#N/A,data!D1238)</f>
        <v>#N/A</v>
      </c>
      <c r="I1238" s="1" t="e">
        <f>IF(ISBLANK(data!E1238),#N/A,data!E1238)</f>
        <v>#N/A</v>
      </c>
    </row>
    <row r="1239" spans="1:9" ht="14.5" customHeight="1" x14ac:dyDescent="0.2">
      <c r="A1239" s="2" t="s">
        <v>2333</v>
      </c>
      <c r="B1239" s="2" t="s">
        <v>1258</v>
      </c>
      <c r="C1239" s="6">
        <v>2.6481148955436207</v>
      </c>
      <c r="D1239" s="1">
        <v>2.5089999999999999</v>
      </c>
      <c r="E1239" s="32">
        <v>1.0554463513525791</v>
      </c>
      <c r="F1239" s="34" t="s">
        <v>1477</v>
      </c>
      <c r="G1239" s="1" t="e">
        <f>IF(ISBLANK(data!C1239),#N/A,data!C1239)</f>
        <v>#N/A</v>
      </c>
      <c r="H1239" s="1" t="e">
        <f>IF(ISBLANK(data!D1239),#N/A,data!D1239)</f>
        <v>#N/A</v>
      </c>
      <c r="I1239" s="1" t="e">
        <f>IF(ISBLANK(data!E1239),#N/A,data!E1239)</f>
        <v>#N/A</v>
      </c>
    </row>
    <row r="1240" spans="1:9" ht="14.5" customHeight="1" x14ac:dyDescent="0.2">
      <c r="A1240" s="2" t="s">
        <v>663</v>
      </c>
      <c r="B1240" s="2" t="s">
        <v>1259</v>
      </c>
      <c r="C1240" s="6">
        <v>3.0016682861368946</v>
      </c>
      <c r="D1240" s="1">
        <v>2.694</v>
      </c>
      <c r="E1240" s="32">
        <v>1.1142050059899387</v>
      </c>
      <c r="F1240" s="34" t="s">
        <v>1477</v>
      </c>
      <c r="G1240" s="1" t="e">
        <f>IF(ISBLANK(data!C1240),#N/A,data!C1240)</f>
        <v>#N/A</v>
      </c>
      <c r="H1240" s="1" t="e">
        <f>IF(ISBLANK(data!D1240),#N/A,data!D1240)</f>
        <v>#N/A</v>
      </c>
      <c r="I1240" s="1" t="e">
        <f>IF(ISBLANK(data!E1240),#N/A,data!E1240)</f>
        <v>#N/A</v>
      </c>
    </row>
    <row r="1241" spans="1:9" ht="14.5" customHeight="1" x14ac:dyDescent="0.2">
      <c r="A1241" s="2" t="s">
        <v>2334</v>
      </c>
      <c r="B1241" s="2" t="s">
        <v>1260</v>
      </c>
      <c r="C1241" s="6">
        <v>2.8471654544476341</v>
      </c>
      <c r="D1241" s="1">
        <v>2.5135999999999998</v>
      </c>
      <c r="E1241" s="32">
        <v>1.1327042705472765</v>
      </c>
      <c r="F1241" s="34" t="s">
        <v>1478</v>
      </c>
      <c r="G1241" s="1" t="e">
        <f>IF(ISBLANK(data!C1241),#N/A,data!C1241)</f>
        <v>#N/A</v>
      </c>
      <c r="H1241" s="1" t="e">
        <f>IF(ISBLANK(data!D1241),#N/A,data!D1241)</f>
        <v>#N/A</v>
      </c>
      <c r="I1241" s="1" t="e">
        <f>IF(ISBLANK(data!E1241),#N/A,data!E1241)</f>
        <v>#N/A</v>
      </c>
    </row>
    <row r="1242" spans="1:9" ht="14.5" customHeight="1" x14ac:dyDescent="0.2">
      <c r="A1242" s="2" t="s">
        <v>2335</v>
      </c>
      <c r="B1242" s="2" t="s">
        <v>1261</v>
      </c>
      <c r="C1242" s="6">
        <v>2.8482261146194134</v>
      </c>
      <c r="D1242" s="1">
        <v>2.5133000000000001</v>
      </c>
      <c r="E1242" s="32">
        <v>1.1332614946959827</v>
      </c>
      <c r="F1242" s="34" t="s">
        <v>1478</v>
      </c>
      <c r="G1242" s="1" t="e">
        <f>IF(ISBLANK(data!C1242),#N/A,data!C1242)</f>
        <v>#N/A</v>
      </c>
      <c r="H1242" s="1" t="e">
        <f>IF(ISBLANK(data!D1242),#N/A,data!D1242)</f>
        <v>#N/A</v>
      </c>
      <c r="I1242" s="1" t="e">
        <f>IF(ISBLANK(data!E1242),#N/A,data!E1242)</f>
        <v>#N/A</v>
      </c>
    </row>
    <row r="1243" spans="1:9" ht="14.5" customHeight="1" x14ac:dyDescent="0.2">
      <c r="A1243" s="2" t="s">
        <v>2336</v>
      </c>
      <c r="B1243" s="2" t="s">
        <v>1262</v>
      </c>
      <c r="C1243" s="6">
        <v>3.0893495270040261</v>
      </c>
      <c r="D1243" s="1">
        <v>2.6678999999999999</v>
      </c>
      <c r="E1243" s="32">
        <v>1.1579705112650498</v>
      </c>
      <c r="F1243" s="34" t="s">
        <v>1478</v>
      </c>
      <c r="G1243" s="1" t="e">
        <f>IF(ISBLANK(data!C1243),#N/A,data!C1243)</f>
        <v>#N/A</v>
      </c>
      <c r="H1243" s="1" t="e">
        <f>IF(ISBLANK(data!D1243),#N/A,data!D1243)</f>
        <v>#N/A</v>
      </c>
      <c r="I1243" s="1" t="e">
        <f>IF(ISBLANK(data!E1243),#N/A,data!E1243)</f>
        <v>#N/A</v>
      </c>
    </row>
    <row r="1244" spans="1:9" ht="14.5" customHeight="1" x14ac:dyDescent="0.2">
      <c r="A1244" s="2" t="s">
        <v>2337</v>
      </c>
      <c r="B1244" s="2" t="s">
        <v>1263</v>
      </c>
      <c r="C1244" s="6">
        <v>3.0016682861368946</v>
      </c>
      <c r="D1244" s="1">
        <v>2.694</v>
      </c>
      <c r="E1244" s="32">
        <v>1.1142050059899387</v>
      </c>
      <c r="F1244" s="34" t="s">
        <v>1477</v>
      </c>
      <c r="G1244" s="1" t="e">
        <f>IF(ISBLANK(data!C1244),#N/A,data!C1244)</f>
        <v>#N/A</v>
      </c>
      <c r="H1244" s="1" t="e">
        <f>IF(ISBLANK(data!D1244),#N/A,data!D1244)</f>
        <v>#N/A</v>
      </c>
      <c r="I1244" s="1" t="e">
        <f>IF(ISBLANK(data!E1244),#N/A,data!E1244)</f>
        <v>#N/A</v>
      </c>
    </row>
    <row r="1245" spans="1:9" ht="14.5" customHeight="1" x14ac:dyDescent="0.2">
      <c r="A1245" s="2" t="s">
        <v>2338</v>
      </c>
      <c r="B1245" s="2" t="s">
        <v>1264</v>
      </c>
      <c r="C1245" s="6">
        <v>3.0016682861368946</v>
      </c>
      <c r="D1245" s="1">
        <v>2.6922999999999999</v>
      </c>
      <c r="E1245" s="32">
        <v>1.1149085488752719</v>
      </c>
      <c r="F1245" s="34" t="s">
        <v>1477</v>
      </c>
      <c r="G1245" s="1" t="e">
        <f>IF(ISBLANK(data!C1245),#N/A,data!C1245)</f>
        <v>#N/A</v>
      </c>
      <c r="H1245" s="1" t="e">
        <f>IF(ISBLANK(data!D1245),#N/A,data!D1245)</f>
        <v>#N/A</v>
      </c>
      <c r="I1245" s="1" t="e">
        <f>IF(ISBLANK(data!E1245),#N/A,data!E1245)</f>
        <v>#N/A</v>
      </c>
    </row>
    <row r="1246" spans="1:9" ht="14.5" customHeight="1" x14ac:dyDescent="0.2">
      <c r="A1246" s="2" t="s">
        <v>2339</v>
      </c>
      <c r="B1246" s="2" t="s">
        <v>1265</v>
      </c>
      <c r="C1246" s="6">
        <v>2.8654300226056826</v>
      </c>
      <c r="D1246" s="1">
        <v>2.3723999999999998</v>
      </c>
      <c r="E1246" s="32">
        <v>1.2078190956860912</v>
      </c>
      <c r="F1246" s="34" t="s">
        <v>1477</v>
      </c>
      <c r="G1246" s="1" t="e">
        <f>IF(ISBLANK(data!C1246),#N/A,data!C1246)</f>
        <v>#N/A</v>
      </c>
      <c r="H1246" s="1" t="e">
        <f>IF(ISBLANK(data!D1246),#N/A,data!D1246)</f>
        <v>#N/A</v>
      </c>
      <c r="I1246" s="1" t="e">
        <f>IF(ISBLANK(data!E1246),#N/A,data!E1246)</f>
        <v>#N/A</v>
      </c>
    </row>
    <row r="1247" spans="1:9" ht="14.5" customHeight="1" x14ac:dyDescent="0.2">
      <c r="A1247" s="2" t="s">
        <v>2340</v>
      </c>
      <c r="B1247" s="2" t="s">
        <v>1266</v>
      </c>
      <c r="C1247" s="6">
        <v>2.8395640565498783</v>
      </c>
      <c r="D1247" s="1">
        <v>2.3656999999999999</v>
      </c>
      <c r="E1247" s="32">
        <v>1.2003060643994921</v>
      </c>
      <c r="F1247" s="34" t="s">
        <v>1477</v>
      </c>
      <c r="G1247" s="1" t="e">
        <f>IF(ISBLANK(data!C1247),#N/A,data!C1247)</f>
        <v>#N/A</v>
      </c>
      <c r="H1247" s="1" t="e">
        <f>IF(ISBLANK(data!D1247),#N/A,data!D1247)</f>
        <v>#N/A</v>
      </c>
      <c r="I1247" s="1" t="e">
        <f>IF(ISBLANK(data!E1247),#N/A,data!E1247)</f>
        <v>#N/A</v>
      </c>
    </row>
    <row r="1248" spans="1:9" ht="14.5" customHeight="1" x14ac:dyDescent="0.2">
      <c r="A1248" s="2" t="s">
        <v>2341</v>
      </c>
      <c r="B1248" s="2" t="s">
        <v>1267</v>
      </c>
      <c r="C1248" s="6">
        <v>2.8135778823412729</v>
      </c>
      <c r="D1248" s="1">
        <v>2.5076000000000001</v>
      </c>
      <c r="E1248" s="32">
        <v>1.1220202114935687</v>
      </c>
      <c r="F1248" s="34" t="s">
        <v>1478</v>
      </c>
      <c r="G1248" s="1" t="e">
        <f>IF(ISBLANK(data!C1248),#N/A,data!C1248)</f>
        <v>#N/A</v>
      </c>
      <c r="H1248" s="1" t="e">
        <f>IF(ISBLANK(data!D1248),#N/A,data!D1248)</f>
        <v>#N/A</v>
      </c>
      <c r="I1248" s="1" t="e">
        <f>IF(ISBLANK(data!E1248),#N/A,data!E1248)</f>
        <v>#N/A</v>
      </c>
    </row>
    <row r="1249" spans="1:9" ht="14.5" customHeight="1" x14ac:dyDescent="0.2">
      <c r="A1249" s="2" t="s">
        <v>2342</v>
      </c>
      <c r="B1249" s="2" t="s">
        <v>1268</v>
      </c>
      <c r="C1249" s="6">
        <v>3.0817127737672116</v>
      </c>
      <c r="D1249" s="1">
        <v>2.5329999999999999</v>
      </c>
      <c r="E1249" s="32">
        <v>1.2166256509148092</v>
      </c>
      <c r="F1249" s="34" t="s">
        <v>1478</v>
      </c>
      <c r="G1249" s="1" t="e">
        <f>IF(ISBLANK(data!C1249),#N/A,data!C1249)</f>
        <v>#N/A</v>
      </c>
      <c r="H1249" s="1" t="e">
        <f>IF(ISBLANK(data!D1249),#N/A,data!D1249)</f>
        <v>#N/A</v>
      </c>
      <c r="I1249" s="1" t="e">
        <f>IF(ISBLANK(data!E1249),#N/A,data!E1249)</f>
        <v>#N/A</v>
      </c>
    </row>
    <row r="1250" spans="1:9" ht="14.5" customHeight="1" x14ac:dyDescent="0.2">
      <c r="A1250" s="2" t="s">
        <v>2343</v>
      </c>
      <c r="B1250" s="2" t="s">
        <v>1269</v>
      </c>
      <c r="C1250" s="6">
        <v>3.0674292167872435</v>
      </c>
      <c r="D1250" s="1">
        <v>2.669</v>
      </c>
      <c r="E1250" s="32">
        <v>1.1492803360012152</v>
      </c>
      <c r="F1250" s="34" t="s">
        <v>1478</v>
      </c>
      <c r="G1250" s="1" t="e">
        <f>IF(ISBLANK(data!C1250),#N/A,data!C1250)</f>
        <v>#N/A</v>
      </c>
      <c r="H1250" s="1" t="e">
        <f>IF(ISBLANK(data!D1250),#N/A,data!D1250)</f>
        <v>#N/A</v>
      </c>
      <c r="I1250" s="1" t="e">
        <f>IF(ISBLANK(data!E1250),#N/A,data!E1250)</f>
        <v>#N/A</v>
      </c>
    </row>
    <row r="1251" spans="1:9" ht="14.5" customHeight="1" x14ac:dyDescent="0.2">
      <c r="A1251" s="2" t="s">
        <v>2344</v>
      </c>
      <c r="B1251" s="2" t="s">
        <v>1270</v>
      </c>
      <c r="C1251" s="6">
        <v>2.8345082430643949</v>
      </c>
      <c r="D1251" s="1">
        <v>2.5114999999999998</v>
      </c>
      <c r="E1251" s="32">
        <v>1.1286116834817419</v>
      </c>
      <c r="F1251" s="34" t="s">
        <v>1478</v>
      </c>
      <c r="G1251" s="1" t="e">
        <f>IF(ISBLANK(data!C1251),#N/A,data!C1251)</f>
        <v>#N/A</v>
      </c>
      <c r="H1251" s="1" t="e">
        <f>IF(ISBLANK(data!D1251),#N/A,data!D1251)</f>
        <v>#N/A</v>
      </c>
      <c r="I1251" s="1" t="e">
        <f>IF(ISBLANK(data!E1251),#N/A,data!E1251)</f>
        <v>#N/A</v>
      </c>
    </row>
    <row r="1252" spans="1:9" ht="14.5" customHeight="1" x14ac:dyDescent="0.2">
      <c r="A1252" s="2" t="s">
        <v>2345</v>
      </c>
      <c r="B1252" s="2" t="s">
        <v>1271</v>
      </c>
      <c r="C1252" s="6">
        <v>3.053287081163512</v>
      </c>
      <c r="D1252" s="1">
        <v>2.6520000000000001</v>
      </c>
      <c r="E1252" s="32">
        <v>1.151314887316558</v>
      </c>
      <c r="F1252" s="34" t="s">
        <v>1478</v>
      </c>
      <c r="G1252" s="1" t="e">
        <f>IF(ISBLANK(data!C1252),#N/A,data!C1252)</f>
        <v>#N/A</v>
      </c>
      <c r="H1252" s="1" t="e">
        <f>IF(ISBLANK(data!D1252),#N/A,data!D1252)</f>
        <v>#N/A</v>
      </c>
      <c r="I1252" s="1" t="e">
        <f>IF(ISBLANK(data!E1252),#N/A,data!E1252)</f>
        <v>#N/A</v>
      </c>
    </row>
    <row r="1253" spans="1:9" ht="14.5" customHeight="1" x14ac:dyDescent="0.2">
      <c r="A1253" s="2" t="s">
        <v>2346</v>
      </c>
      <c r="B1253" s="2" t="s">
        <v>1272</v>
      </c>
      <c r="C1253" s="6">
        <v>3.100451103468655</v>
      </c>
      <c r="D1253" s="1">
        <v>2.4369999999999998</v>
      </c>
      <c r="E1253" s="32">
        <v>1.2722409123794236</v>
      </c>
      <c r="F1253" s="34" t="s">
        <v>1478</v>
      </c>
      <c r="G1253" s="1" t="e">
        <f>IF(ISBLANK(data!C1253),#N/A,data!C1253)</f>
        <v>#N/A</v>
      </c>
      <c r="H1253" s="1" t="e">
        <f>IF(ISBLANK(data!D1253),#N/A,data!D1253)</f>
        <v>#N/A</v>
      </c>
      <c r="I1253" s="1" t="e">
        <f>IF(ISBLANK(data!E1253),#N/A,data!E1253)</f>
        <v>#N/A</v>
      </c>
    </row>
    <row r="1254" spans="1:9" ht="14.5" customHeight="1" x14ac:dyDescent="0.2">
      <c r="A1254" s="2" t="s">
        <v>2347</v>
      </c>
      <c r="B1254" s="2" t="s">
        <v>1273</v>
      </c>
      <c r="C1254" s="6">
        <v>2.7692422871608762</v>
      </c>
      <c r="D1254" s="1">
        <v>2.3340000000000001</v>
      </c>
      <c r="E1254" s="32">
        <v>1.1864791290320806</v>
      </c>
      <c r="F1254" s="34" t="s">
        <v>1478</v>
      </c>
      <c r="G1254" s="1" t="e">
        <f>IF(ISBLANK(data!C1254),#N/A,data!C1254)</f>
        <v>#N/A</v>
      </c>
      <c r="H1254" s="1" t="e">
        <f>IF(ISBLANK(data!D1254),#N/A,data!D1254)</f>
        <v>#N/A</v>
      </c>
      <c r="I1254" s="1" t="e">
        <f>IF(ISBLANK(data!E1254),#N/A,data!E1254)</f>
        <v>#N/A</v>
      </c>
    </row>
    <row r="1255" spans="1:9" ht="14.5" customHeight="1" x14ac:dyDescent="0.2">
      <c r="A1255" s="2" t="s">
        <v>2348</v>
      </c>
      <c r="B1255" s="2" t="s">
        <v>1274</v>
      </c>
      <c r="C1255" s="6">
        <v>2.7888291449997435</v>
      </c>
      <c r="D1255" s="1">
        <v>2.5055000000000001</v>
      </c>
      <c r="E1255" s="32">
        <v>1.1130828756734159</v>
      </c>
      <c r="F1255" s="34" t="s">
        <v>1478</v>
      </c>
      <c r="G1255" s="1" t="e">
        <f>IF(ISBLANK(data!C1255),#N/A,data!C1255)</f>
        <v>#N/A</v>
      </c>
      <c r="H1255" s="1" t="e">
        <f>IF(ISBLANK(data!D1255),#N/A,data!D1255)</f>
        <v>#N/A</v>
      </c>
      <c r="I1255" s="1" t="e">
        <f>IF(ISBLANK(data!E1255),#N/A,data!E1255)</f>
        <v>#N/A</v>
      </c>
    </row>
    <row r="1256" spans="1:9" ht="14.5" customHeight="1" x14ac:dyDescent="0.2">
      <c r="A1256" s="2" t="s">
        <v>2349</v>
      </c>
      <c r="B1256" s="2" t="s">
        <v>1275</v>
      </c>
      <c r="C1256" s="6">
        <v>3.0384378387585946</v>
      </c>
      <c r="D1256" s="1">
        <v>2.6850000000000001</v>
      </c>
      <c r="E1256" s="32">
        <v>1.1316342043793648</v>
      </c>
      <c r="F1256" s="34" t="s">
        <v>1478</v>
      </c>
      <c r="G1256" s="1" t="e">
        <f>IF(ISBLANK(data!C1256),#N/A,data!C1256)</f>
        <v>#N/A</v>
      </c>
      <c r="H1256" s="1" t="e">
        <f>IF(ISBLANK(data!D1256),#N/A,data!D1256)</f>
        <v>#N/A</v>
      </c>
      <c r="I1256" s="1" t="e">
        <f>IF(ISBLANK(data!E1256),#N/A,data!E1256)</f>
        <v>#N/A</v>
      </c>
    </row>
    <row r="1257" spans="1:9" ht="14.5" customHeight="1" x14ac:dyDescent="0.2">
      <c r="A1257" s="2" t="s">
        <v>2350</v>
      </c>
      <c r="B1257" s="2" t="s">
        <v>1276</v>
      </c>
      <c r="C1257" s="6">
        <v>3.0425390580894773</v>
      </c>
      <c r="D1257" s="1">
        <v>2.5640000000000001</v>
      </c>
      <c r="E1257" s="32">
        <v>1.1866376981628226</v>
      </c>
      <c r="F1257" s="34" t="s">
        <v>1478</v>
      </c>
      <c r="G1257" s="1" t="e">
        <f>IF(ISBLANK(data!C1257),#N/A,data!C1257)</f>
        <v>#N/A</v>
      </c>
      <c r="H1257" s="1" t="e">
        <f>IF(ISBLANK(data!D1257),#N/A,data!D1257)</f>
        <v>#N/A</v>
      </c>
      <c r="I1257" s="1" t="e">
        <f>IF(ISBLANK(data!E1257),#N/A,data!E1257)</f>
        <v>#N/A</v>
      </c>
    </row>
    <row r="1258" spans="1:9" ht="14.5" customHeight="1" x14ac:dyDescent="0.2">
      <c r="A1258" s="2" t="s">
        <v>1277</v>
      </c>
      <c r="B1258" s="2" t="s">
        <v>1278</v>
      </c>
      <c r="C1258" s="6">
        <v>2.7704443686888935</v>
      </c>
      <c r="D1258" s="1">
        <v>2.41269</v>
      </c>
      <c r="E1258" s="32">
        <v>1.1482802882628491</v>
      </c>
      <c r="F1258" s="34" t="s">
        <v>1477</v>
      </c>
      <c r="G1258" s="1" t="e">
        <f>IF(ISBLANK(data!C1258),#N/A,data!C1258)</f>
        <v>#N/A</v>
      </c>
      <c r="H1258" s="1" t="e">
        <f>IF(ISBLANK(data!D1258),#N/A,data!D1258)</f>
        <v>#N/A</v>
      </c>
      <c r="I1258" s="1" t="e">
        <f>IF(ISBLANK(data!E1258),#N/A,data!E1258)</f>
        <v>#N/A</v>
      </c>
    </row>
    <row r="1259" spans="1:9" ht="14.5" customHeight="1" x14ac:dyDescent="0.2">
      <c r="A1259" s="2" t="s">
        <v>1277</v>
      </c>
      <c r="B1259" s="2" t="s">
        <v>1279</v>
      </c>
      <c r="C1259" s="6">
        <v>2.7824651839690646</v>
      </c>
      <c r="D1259" s="1">
        <v>2.40212</v>
      </c>
      <c r="E1259" s="32">
        <v>1.1583372953761946</v>
      </c>
      <c r="F1259" s="34" t="s">
        <v>1477</v>
      </c>
      <c r="G1259" s="1" t="e">
        <f>IF(ISBLANK(data!C1259),#N/A,data!C1259)</f>
        <v>#N/A</v>
      </c>
      <c r="H1259" s="1" t="e">
        <f>IF(ISBLANK(data!D1259),#N/A,data!D1259)</f>
        <v>#N/A</v>
      </c>
      <c r="I1259" s="1" t="e">
        <f>IF(ISBLANK(data!E1259),#N/A,data!E1259)</f>
        <v>#N/A</v>
      </c>
    </row>
    <row r="1260" spans="1:9" ht="14.5" customHeight="1" x14ac:dyDescent="0.2">
      <c r="A1260" s="2" t="s">
        <v>1277</v>
      </c>
      <c r="B1260" s="2" t="s">
        <v>1280</v>
      </c>
      <c r="C1260" s="6">
        <v>2.8637824638055176</v>
      </c>
      <c r="D1260" s="1">
        <v>2.4338000000000002</v>
      </c>
      <c r="E1260" s="32">
        <v>1.1766712399562484</v>
      </c>
      <c r="F1260" s="34" t="s">
        <v>1307</v>
      </c>
      <c r="G1260" s="1" t="e">
        <f>IF(ISBLANK(data!C1260),#N/A,data!C1260)</f>
        <v>#N/A</v>
      </c>
      <c r="H1260" s="1" t="e">
        <f>IF(ISBLANK(data!D1260),#N/A,data!D1260)</f>
        <v>#N/A</v>
      </c>
      <c r="I1260" s="1" t="e">
        <f>IF(ISBLANK(data!E1260),#N/A,data!E1260)</f>
        <v>#N/A</v>
      </c>
    </row>
    <row r="1261" spans="1:9" ht="14.5" customHeight="1" x14ac:dyDescent="0.2">
      <c r="A1261" s="2" t="s">
        <v>1277</v>
      </c>
      <c r="B1261" s="2" t="s">
        <v>1281</v>
      </c>
      <c r="C1261" s="6">
        <v>2.839740833245175</v>
      </c>
      <c r="D1261" s="1">
        <v>2.3384</v>
      </c>
      <c r="E1261" s="32">
        <v>1.214394814080215</v>
      </c>
      <c r="F1261" s="34" t="s">
        <v>1307</v>
      </c>
      <c r="G1261" s="1" t="e">
        <f>IF(ISBLANK(data!C1261),#N/A,data!C1261)</f>
        <v>#N/A</v>
      </c>
      <c r="H1261" s="1" t="e">
        <f>IF(ISBLANK(data!D1261),#N/A,data!D1261)</f>
        <v>#N/A</v>
      </c>
      <c r="I1261" s="1" t="e">
        <f>IF(ISBLANK(data!E1261),#N/A,data!E1261)</f>
        <v>#N/A</v>
      </c>
    </row>
    <row r="1262" spans="1:9" ht="14.5" customHeight="1" x14ac:dyDescent="0.2">
      <c r="A1262" s="2" t="s">
        <v>1277</v>
      </c>
      <c r="B1262" s="2" t="s">
        <v>1282</v>
      </c>
      <c r="C1262" s="6">
        <v>2.7797781782005559</v>
      </c>
      <c r="D1262" s="1">
        <v>2.4196</v>
      </c>
      <c r="E1262" s="32">
        <v>1.1488585626552141</v>
      </c>
      <c r="F1262" s="34" t="s">
        <v>1478</v>
      </c>
      <c r="G1262" s="1" t="e">
        <f>IF(ISBLANK(data!C1262),#N/A,data!C1262)</f>
        <v>#N/A</v>
      </c>
      <c r="H1262" s="1" t="e">
        <f>IF(ISBLANK(data!D1262),#N/A,data!D1262)</f>
        <v>#N/A</v>
      </c>
      <c r="I1262" s="1" t="e">
        <f>IF(ISBLANK(data!E1262),#N/A,data!E1262)</f>
        <v>#N/A</v>
      </c>
    </row>
    <row r="1263" spans="1:9" ht="14.5" customHeight="1" x14ac:dyDescent="0.2">
      <c r="A1263" s="2" t="s">
        <v>1277</v>
      </c>
      <c r="B1263" s="2" t="s">
        <v>1283</v>
      </c>
      <c r="C1263" s="6">
        <v>2.7816661533063241</v>
      </c>
      <c r="D1263" s="1">
        <v>2.4161999999999999</v>
      </c>
      <c r="E1263" s="32">
        <v>1.151256581949476</v>
      </c>
      <c r="F1263" s="34" t="s">
        <v>1478</v>
      </c>
      <c r="G1263" s="1" t="e">
        <f>IF(ISBLANK(data!C1263),#N/A,data!C1263)</f>
        <v>#N/A</v>
      </c>
      <c r="H1263" s="1" t="e">
        <f>IF(ISBLANK(data!D1263),#N/A,data!D1263)</f>
        <v>#N/A</v>
      </c>
      <c r="I1263" s="1" t="e">
        <f>IF(ISBLANK(data!E1263),#N/A,data!E1263)</f>
        <v>#N/A</v>
      </c>
    </row>
    <row r="1264" spans="1:9" ht="14.5" customHeight="1" x14ac:dyDescent="0.2">
      <c r="A1264" s="2" t="s">
        <v>1277</v>
      </c>
      <c r="B1264" s="3" t="s">
        <v>1284</v>
      </c>
      <c r="C1264" s="6">
        <v>2.7828965191055883</v>
      </c>
      <c r="D1264" s="1">
        <v>2.4129</v>
      </c>
      <c r="E1264" s="32">
        <v>1.153341008373985</v>
      </c>
      <c r="F1264" s="34" t="s">
        <v>1478</v>
      </c>
      <c r="G1264" s="1" t="e">
        <f>IF(ISBLANK(data!C1264),#N/A,data!C1264)</f>
        <v>#N/A</v>
      </c>
      <c r="H1264" s="1" t="e">
        <f>IF(ISBLANK(data!D1264),#N/A,data!D1264)</f>
        <v>#N/A</v>
      </c>
      <c r="I1264" s="1" t="e">
        <f>IF(ISBLANK(data!E1264),#N/A,data!E1264)</f>
        <v>#N/A</v>
      </c>
    </row>
    <row r="1265" spans="1:9" ht="14.5" customHeight="1" x14ac:dyDescent="0.2">
      <c r="A1265" s="2" t="s">
        <v>1277</v>
      </c>
      <c r="B1265" s="2" t="s">
        <v>1285</v>
      </c>
      <c r="C1265" s="6">
        <v>2.9179468432444069</v>
      </c>
      <c r="D1265" s="1">
        <v>2.4409999999999998</v>
      </c>
      <c r="E1265" s="32">
        <v>1.195389939878905</v>
      </c>
      <c r="F1265" s="34" t="s">
        <v>1478</v>
      </c>
      <c r="G1265" s="1" t="e">
        <f>IF(ISBLANK(data!C1265),#N/A,data!C1265)</f>
        <v>#N/A</v>
      </c>
      <c r="H1265" s="1" t="e">
        <f>IF(ISBLANK(data!D1265),#N/A,data!D1265)</f>
        <v>#N/A</v>
      </c>
      <c r="I1265" s="1" t="e">
        <f>IF(ISBLANK(data!E1265),#N/A,data!E1265)</f>
        <v>#N/A</v>
      </c>
    </row>
    <row r="1266" spans="1:9" ht="14.5" customHeight="1" x14ac:dyDescent="0.2">
      <c r="A1266" s="2" t="s">
        <v>1277</v>
      </c>
      <c r="B1266" s="2" t="s">
        <v>1286</v>
      </c>
      <c r="C1266" s="6">
        <v>2.7060269409227988</v>
      </c>
      <c r="D1266" s="1">
        <v>2.411</v>
      </c>
      <c r="E1266" s="32">
        <v>1.1223670431036079</v>
      </c>
      <c r="F1266" s="34" t="s">
        <v>1307</v>
      </c>
      <c r="G1266" s="1" t="e">
        <f>IF(ISBLANK(data!C1266),#N/A,data!C1266)</f>
        <v>#N/A</v>
      </c>
      <c r="H1266" s="1" t="e">
        <f>IF(ISBLANK(data!D1266),#N/A,data!D1266)</f>
        <v>#N/A</v>
      </c>
      <c r="I1266" s="1" t="e">
        <f>IF(ISBLANK(data!E1266),#N/A,data!E1266)</f>
        <v>#N/A</v>
      </c>
    </row>
    <row r="1267" spans="1:9" ht="14.5" customHeight="1" x14ac:dyDescent="0.2">
      <c r="A1267" s="2" t="s">
        <v>1277</v>
      </c>
      <c r="B1267" s="2" t="s">
        <v>1287</v>
      </c>
      <c r="C1267" s="6">
        <v>2.7291493326675988</v>
      </c>
      <c r="D1267" s="1">
        <v>2.5049999999999999</v>
      </c>
      <c r="E1267" s="32">
        <v>1.0894807715239916</v>
      </c>
      <c r="F1267" s="34" t="s">
        <v>1307</v>
      </c>
      <c r="G1267" s="1" t="e">
        <f>IF(ISBLANK(data!C1267),#N/A,data!C1267)</f>
        <v>#N/A</v>
      </c>
      <c r="H1267" s="1" t="e">
        <f>IF(ISBLANK(data!D1267),#N/A,data!D1267)</f>
        <v>#N/A</v>
      </c>
      <c r="I1267" s="1" t="e">
        <f>IF(ISBLANK(data!E1267),#N/A,data!E1267)</f>
        <v>#N/A</v>
      </c>
    </row>
    <row r="1268" spans="1:9" ht="14.5" customHeight="1" x14ac:dyDescent="0.2">
      <c r="A1268" s="2" t="s">
        <v>1277</v>
      </c>
      <c r="B1268" s="2" t="s">
        <v>1288</v>
      </c>
      <c r="C1268" s="6">
        <v>2.7656501847124488</v>
      </c>
      <c r="D1268" s="1">
        <v>2.4165999999999999</v>
      </c>
      <c r="E1268" s="32">
        <v>1.1444385437029085</v>
      </c>
      <c r="F1268" s="34" t="s">
        <v>1307</v>
      </c>
      <c r="G1268" s="1" t="e">
        <f>IF(ISBLANK(data!C1268),#N/A,data!C1268)</f>
        <v>#N/A</v>
      </c>
      <c r="H1268" s="1" t="e">
        <f>IF(ISBLANK(data!D1268),#N/A,data!D1268)</f>
        <v>#N/A</v>
      </c>
      <c r="I1268" s="1" t="e">
        <f>IF(ISBLANK(data!E1268),#N/A,data!E1268)</f>
        <v>#N/A</v>
      </c>
    </row>
    <row r="1269" spans="1:9" ht="14.5" customHeight="1" x14ac:dyDescent="0.2">
      <c r="A1269" s="2" t="s">
        <v>1277</v>
      </c>
      <c r="B1269" s="2" t="s">
        <v>1289</v>
      </c>
      <c r="C1269" s="6">
        <v>2.7698079725858253</v>
      </c>
      <c r="D1269" s="1">
        <v>2.4036</v>
      </c>
      <c r="E1269" s="32">
        <v>1.1523581180669935</v>
      </c>
      <c r="F1269" s="34" t="s">
        <v>1477</v>
      </c>
      <c r="G1269" s="1" t="e">
        <f>IF(ISBLANK(data!C1269),#N/A,data!C1269)</f>
        <v>#N/A</v>
      </c>
      <c r="H1269" s="1" t="e">
        <f>IF(ISBLANK(data!D1269),#N/A,data!D1269)</f>
        <v>#N/A</v>
      </c>
      <c r="I1269" s="1" t="e">
        <f>IF(ISBLANK(data!E1269),#N/A,data!E1269)</f>
        <v>#N/A</v>
      </c>
    </row>
    <row r="1270" spans="1:9" ht="14.5" customHeight="1" x14ac:dyDescent="0.2">
      <c r="A1270" s="2" t="s">
        <v>1277</v>
      </c>
      <c r="B1270" s="2" t="s">
        <v>1290</v>
      </c>
      <c r="C1270" s="6">
        <v>2.7577164466275357</v>
      </c>
      <c r="D1270" s="1">
        <v>2.4489999999999998</v>
      </c>
      <c r="E1270" s="32">
        <v>1.1260581652215336</v>
      </c>
      <c r="F1270" s="34" t="s">
        <v>1307</v>
      </c>
      <c r="G1270" s="1" t="e">
        <f>IF(ISBLANK(data!C1270),#N/A,data!C1270)</f>
        <v>#N/A</v>
      </c>
      <c r="H1270" s="1" t="e">
        <f>IF(ISBLANK(data!D1270),#N/A,data!D1270)</f>
        <v>#N/A</v>
      </c>
      <c r="I1270" s="1" t="e">
        <f>IF(ISBLANK(data!E1270),#N/A,data!E1270)</f>
        <v>#N/A</v>
      </c>
    </row>
    <row r="1271" spans="1:9" ht="14.5" customHeight="1" x14ac:dyDescent="0.2">
      <c r="A1271" s="2" t="s">
        <v>1277</v>
      </c>
      <c r="B1271" s="2" t="s">
        <v>1291</v>
      </c>
      <c r="C1271" s="6">
        <v>2.7542516233997212</v>
      </c>
      <c r="D1271" s="1">
        <v>2.4569999999999999</v>
      </c>
      <c r="E1271" s="32">
        <v>1.1209815317052183</v>
      </c>
      <c r="F1271" s="34" t="s">
        <v>1307</v>
      </c>
      <c r="G1271" s="1" t="e">
        <f>IF(ISBLANK(data!C1271),#N/A,data!C1271)</f>
        <v>#N/A</v>
      </c>
      <c r="H1271" s="1" t="e">
        <f>IF(ISBLANK(data!D1271),#N/A,data!D1271)</f>
        <v>#N/A</v>
      </c>
      <c r="I1271" s="1" t="e">
        <f>IF(ISBLANK(data!E1271),#N/A,data!E1271)</f>
        <v>#N/A</v>
      </c>
    </row>
    <row r="1272" spans="1:9" ht="14.5" customHeight="1" x14ac:dyDescent="0.2">
      <c r="A1272" s="2" t="s">
        <v>1277</v>
      </c>
      <c r="B1272" s="2" t="s">
        <v>1292</v>
      </c>
      <c r="C1272" s="6">
        <v>2.783667265497082</v>
      </c>
      <c r="D1272" s="1">
        <v>2.5146999999999999</v>
      </c>
      <c r="E1272" s="32">
        <v>1.1069579931988238</v>
      </c>
      <c r="F1272" s="34" t="s">
        <v>1477</v>
      </c>
      <c r="G1272" s="1" t="e">
        <f>IF(ISBLANK(data!C1272),#N/A,data!C1272)</f>
        <v>#N/A</v>
      </c>
      <c r="H1272" s="1" t="e">
        <f>IF(ISBLANK(data!D1272),#N/A,data!D1272)</f>
        <v>#N/A</v>
      </c>
      <c r="I1272" s="1" t="e">
        <f>IF(ISBLANK(data!E1272),#N/A,data!E1272)</f>
        <v>#N/A</v>
      </c>
    </row>
    <row r="1273" spans="1:9" ht="14.5" customHeight="1" x14ac:dyDescent="0.2">
      <c r="A1273" s="2" t="s">
        <v>1277</v>
      </c>
      <c r="B1273" s="2" t="s">
        <v>1293</v>
      </c>
      <c r="C1273" s="6">
        <v>2.7298564394487856</v>
      </c>
      <c r="D1273" s="1">
        <v>2.4319999999999999</v>
      </c>
      <c r="E1273" s="32">
        <v>1.1224738649049284</v>
      </c>
      <c r="F1273" s="34" t="s">
        <v>1307</v>
      </c>
      <c r="G1273" s="1" t="e">
        <f>IF(ISBLANK(data!C1273),#N/A,data!C1273)</f>
        <v>#N/A</v>
      </c>
      <c r="H1273" s="1" t="e">
        <f>IF(ISBLANK(data!D1273),#N/A,data!D1273)</f>
        <v>#N/A</v>
      </c>
      <c r="I1273" s="1" t="e">
        <f>IF(ISBLANK(data!E1273),#N/A,data!E1273)</f>
        <v>#N/A</v>
      </c>
    </row>
    <row r="1274" spans="1:9" ht="14.5" customHeight="1" x14ac:dyDescent="0.2">
      <c r="A1274" s="2" t="s">
        <v>1277</v>
      </c>
      <c r="B1274" s="2" t="s">
        <v>1294</v>
      </c>
      <c r="C1274" s="6">
        <v>2.7089260787256637</v>
      </c>
      <c r="D1274" s="1">
        <v>2.4129999999999998</v>
      </c>
      <c r="E1274" s="32">
        <v>1.1226382423231098</v>
      </c>
      <c r="F1274" s="34" t="s">
        <v>1307</v>
      </c>
      <c r="G1274" s="1" t="e">
        <f>IF(ISBLANK(data!C1274),#N/A,data!C1274)</f>
        <v>#N/A</v>
      </c>
      <c r="H1274" s="1" t="e">
        <f>IF(ISBLANK(data!D1274),#N/A,data!D1274)</f>
        <v>#N/A</v>
      </c>
      <c r="I1274" s="1" t="e">
        <f>IF(ISBLANK(data!E1274),#N/A,data!E1274)</f>
        <v>#N/A</v>
      </c>
    </row>
    <row r="1275" spans="1:9" ht="14.5" customHeight="1" x14ac:dyDescent="0.2">
      <c r="A1275" s="2" t="s">
        <v>1277</v>
      </c>
      <c r="B1275" s="2" t="s">
        <v>1295</v>
      </c>
      <c r="C1275" s="6">
        <v>2.7786468073506576</v>
      </c>
      <c r="D1275" s="1">
        <v>2.4269699999999998</v>
      </c>
      <c r="E1275" s="32">
        <v>1.144903648314836</v>
      </c>
      <c r="F1275" s="34" t="s">
        <v>1478</v>
      </c>
      <c r="G1275" s="1" t="e">
        <f>IF(ISBLANK(data!C1275),#N/A,data!C1275)</f>
        <v>#N/A</v>
      </c>
      <c r="H1275" s="1" t="e">
        <f>IF(ISBLANK(data!D1275),#N/A,data!D1275)</f>
        <v>#N/A</v>
      </c>
      <c r="I1275" s="1" t="e">
        <f>IF(ISBLANK(data!E1275),#N/A,data!E1275)</f>
        <v>#N/A</v>
      </c>
    </row>
    <row r="1276" spans="1:9" ht="14.5" customHeight="1" x14ac:dyDescent="0.2">
      <c r="A1276" s="2" t="s">
        <v>1296</v>
      </c>
      <c r="B1276" s="2" t="s">
        <v>1297</v>
      </c>
      <c r="C1276" s="6">
        <v>2.7937788924680493</v>
      </c>
      <c r="D1276" s="1">
        <v>2.11</v>
      </c>
      <c r="E1276" s="32">
        <v>1.3240658258142415</v>
      </c>
      <c r="F1276" s="34" t="s">
        <v>1477</v>
      </c>
      <c r="G1276" s="1" t="e">
        <f>IF(ISBLANK(data!C1276),#N/A,data!C1276)</f>
        <v>#N/A</v>
      </c>
      <c r="H1276" s="1" t="e">
        <f>IF(ISBLANK(data!D1276),#N/A,data!D1276)</f>
        <v>#N/A</v>
      </c>
      <c r="I1276" s="1" t="e">
        <f>IF(ISBLANK(data!E1276),#N/A,data!E1276)</f>
        <v>#N/A</v>
      </c>
    </row>
    <row r="1277" spans="1:9" ht="14.5" customHeight="1" x14ac:dyDescent="0.2">
      <c r="A1277" s="2" t="s">
        <v>1296</v>
      </c>
      <c r="B1277" s="2" t="s">
        <v>1298</v>
      </c>
      <c r="C1277" s="6">
        <v>2.8715606383985697</v>
      </c>
      <c r="D1277" s="1">
        <v>2.5032399999999999</v>
      </c>
      <c r="E1277" s="32">
        <v>1.1471375650750906</v>
      </c>
      <c r="F1277" s="34" t="s">
        <v>1477</v>
      </c>
      <c r="G1277" s="1" t="e">
        <f>IF(ISBLANK(data!C1277),#N/A,data!C1277)</f>
        <v>#N/A</v>
      </c>
      <c r="H1277" s="1" t="e">
        <f>IF(ISBLANK(data!D1277),#N/A,data!D1277)</f>
        <v>#N/A</v>
      </c>
      <c r="I1277" s="1" t="e">
        <f>IF(ISBLANK(data!E1277),#N/A,data!E1277)</f>
        <v>#N/A</v>
      </c>
    </row>
    <row r="1278" spans="1:9" ht="14.5" customHeight="1" x14ac:dyDescent="0.2">
      <c r="A1278" s="2" t="s">
        <v>1296</v>
      </c>
      <c r="B1278" s="2" t="s">
        <v>1299</v>
      </c>
      <c r="C1278" s="6">
        <v>2.6700352057604033</v>
      </c>
      <c r="D1278" s="1">
        <v>2.4261900000000001</v>
      </c>
      <c r="E1278" s="32">
        <v>1.1005054038473505</v>
      </c>
      <c r="F1278" s="34" t="s">
        <v>1477</v>
      </c>
      <c r="G1278" s="1" t="e">
        <f>IF(ISBLANK(data!C1278),#N/A,data!C1278)</f>
        <v>#N/A</v>
      </c>
      <c r="H1278" s="1" t="e">
        <f>IF(ISBLANK(data!D1278),#N/A,data!D1278)</f>
        <v>#N/A</v>
      </c>
      <c r="I1278" s="1" t="e">
        <f>IF(ISBLANK(data!E1278),#N/A,data!E1278)</f>
        <v>#N/A</v>
      </c>
    </row>
    <row r="1279" spans="1:9" ht="14.5" customHeight="1" x14ac:dyDescent="0.2">
      <c r="A1279" s="2" t="s">
        <v>1296</v>
      </c>
      <c r="B1279" s="2" t="s">
        <v>1300</v>
      </c>
      <c r="C1279" s="6">
        <v>3.0101535675111326</v>
      </c>
      <c r="D1279" s="1">
        <v>2.5925199999999999</v>
      </c>
      <c r="E1279" s="32">
        <v>1.1610917437516906</v>
      </c>
      <c r="F1279" s="34" t="s">
        <v>1477</v>
      </c>
      <c r="G1279" s="1" t="e">
        <f>IF(ISBLANK(data!C1279),#N/A,data!C1279)</f>
        <v>#N/A</v>
      </c>
      <c r="H1279" s="1" t="e">
        <f>IF(ISBLANK(data!D1279),#N/A,data!D1279)</f>
        <v>#N/A</v>
      </c>
      <c r="I1279" s="1" t="e">
        <f>IF(ISBLANK(data!E1279),#N/A,data!E1279)</f>
        <v>#N/A</v>
      </c>
    </row>
    <row r="1280" spans="1:9" ht="14.5" customHeight="1" x14ac:dyDescent="0.2">
      <c r="A1280" s="2" t="s">
        <v>1301</v>
      </c>
      <c r="B1280" s="2" t="s">
        <v>1302</v>
      </c>
      <c r="C1280" s="6">
        <v>2.602152954766495</v>
      </c>
      <c r="D1280" s="1">
        <v>2.8479999999999999</v>
      </c>
      <c r="E1280" s="32">
        <v>0.9136773015331795</v>
      </c>
      <c r="F1280" s="34" t="s">
        <v>1477</v>
      </c>
      <c r="G1280" s="1" t="e">
        <f>IF(ISBLANK(data!C1280),#N/A,data!C1280)</f>
        <v>#N/A</v>
      </c>
      <c r="H1280" s="1" t="e">
        <f>IF(ISBLANK(data!D1280),#N/A,data!D1280)</f>
        <v>#N/A</v>
      </c>
      <c r="I1280" s="1" t="e">
        <f>IF(ISBLANK(data!E1280),#N/A,data!E1280)</f>
        <v>#N/A</v>
      </c>
    </row>
    <row r="1281" spans="1:9" ht="14.5" customHeight="1" x14ac:dyDescent="0.2">
      <c r="A1281" s="2" t="s">
        <v>1301</v>
      </c>
      <c r="B1281" s="2" t="s">
        <v>1303</v>
      </c>
      <c r="C1281" s="6">
        <v>2.644579361637688</v>
      </c>
      <c r="D1281" s="1">
        <v>2.8450000000000002</v>
      </c>
      <c r="E1281" s="32">
        <v>0.92955337843152475</v>
      </c>
      <c r="F1281" s="34" t="s">
        <v>1477</v>
      </c>
      <c r="G1281" s="1" t="e">
        <f>IF(ISBLANK(data!C1281),#N/A,data!C1281)</f>
        <v>#N/A</v>
      </c>
      <c r="H1281" s="1" t="e">
        <f>IF(ISBLANK(data!D1281),#N/A,data!D1281)</f>
        <v>#N/A</v>
      </c>
      <c r="I1281" s="1" t="e">
        <f>IF(ISBLANK(data!E1281),#N/A,data!E1281)</f>
        <v>#N/A</v>
      </c>
    </row>
  </sheetData>
  <mergeCells count="1">
    <mergeCell ref="C1:E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data short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Klemenz</dc:creator>
  <cp:lastModifiedBy>Yanjun Liu</cp:lastModifiedBy>
  <cp:lastPrinted>2020-04-15T08:01:58Z</cp:lastPrinted>
  <dcterms:created xsi:type="dcterms:W3CDTF">2020-03-05T11:03:47Z</dcterms:created>
  <dcterms:modified xsi:type="dcterms:W3CDTF">2025-04-23T17:37:25Z</dcterms:modified>
</cp:coreProperties>
</file>