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bookViews>
    <workbookView xWindow="0" yWindow="0" windowWidth="23040" windowHeight="9024" tabRatio="597"/>
  </bookViews>
  <sheets>
    <sheet name="Sheet1" sheetId="1" r:id="rId1"/>
  </sheets>
  <definedNames>
    <definedName name="AXÂ">Sheet1!#REF!</definedName>
  </definedNames>
  <calcPr calcId="162913"/>
  <extLst>
    <ext uri="GoogleSheetsCustomDataVersion2">
      <go:sheetsCustomData xmlns:go="http://customooxmlschemas.google.com/" r:id="rId5" roundtripDataChecksum="BH681Z4Fq81Vwp8pP3xb9XCvBnWr5Ohttwl0mwBDym8=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2" i="1"/>
  <c r="C3220" i="1" l="1"/>
  <c r="C3219" i="1"/>
  <c r="C3218" i="1"/>
  <c r="C3216" i="1"/>
  <c r="C3215" i="1"/>
  <c r="C3214" i="1"/>
  <c r="C3213" i="1"/>
  <c r="C3212" i="1"/>
  <c r="C3211" i="1"/>
  <c r="C3209" i="1"/>
  <c r="C3208" i="1"/>
  <c r="C3207" i="1"/>
  <c r="C3206" i="1"/>
  <c r="C3205" i="1"/>
  <c r="C3204" i="1"/>
  <c r="C3203" i="1"/>
  <c r="F3202" i="1"/>
  <c r="C3202" i="1"/>
  <c r="C3199" i="1"/>
  <c r="C3198" i="1"/>
  <c r="C3197" i="1"/>
  <c r="C3196" i="1"/>
  <c r="C3195" i="1"/>
  <c r="C3194" i="1"/>
  <c r="F3193" i="1"/>
  <c r="C3193" i="1"/>
  <c r="C3192" i="1"/>
  <c r="C3189" i="1"/>
  <c r="C3188" i="1"/>
  <c r="C3187" i="1"/>
  <c r="C3186" i="1"/>
  <c r="C3185" i="1"/>
  <c r="C3184" i="1"/>
  <c r="C3183" i="1"/>
  <c r="C3182" i="1"/>
  <c r="C3179" i="1"/>
  <c r="C3178" i="1"/>
  <c r="C3177" i="1"/>
  <c r="C3176" i="1"/>
  <c r="C3175" i="1"/>
  <c r="C3174" i="1"/>
  <c r="C3173" i="1"/>
  <c r="C3172" i="1"/>
  <c r="C3171" i="1"/>
  <c r="C3168" i="1"/>
  <c r="C3167" i="1"/>
  <c r="C3166" i="1"/>
  <c r="C3164" i="1"/>
  <c r="C3163" i="1"/>
  <c r="C3162" i="1"/>
  <c r="C3161" i="1"/>
  <c r="C3160" i="1"/>
  <c r="C3158" i="1"/>
  <c r="C3157" i="1"/>
  <c r="C3156" i="1"/>
  <c r="C3155" i="1"/>
  <c r="C3154" i="1"/>
  <c r="C3153" i="1"/>
  <c r="F3152" i="1"/>
  <c r="C3152" i="1"/>
  <c r="C3151" i="1"/>
  <c r="C3150" i="1"/>
  <c r="C3149" i="1"/>
  <c r="C3148" i="1"/>
  <c r="C3147" i="1"/>
  <c r="C3146" i="1"/>
  <c r="C3145" i="1"/>
  <c r="C3143" i="1"/>
  <c r="C3142" i="1"/>
  <c r="C3141" i="1"/>
  <c r="C3138" i="1"/>
  <c r="C3137" i="1"/>
  <c r="C3136" i="1"/>
  <c r="C3135" i="1"/>
  <c r="C3134" i="1"/>
  <c r="C3133" i="1"/>
  <c r="C3132" i="1"/>
  <c r="C3131" i="1"/>
  <c r="C3130" i="1"/>
  <c r="C3129" i="1"/>
  <c r="C3127" i="1"/>
  <c r="C3126" i="1"/>
  <c r="C3125" i="1"/>
  <c r="C3124" i="1"/>
  <c r="C3123" i="1"/>
  <c r="C3122" i="1"/>
  <c r="C3120" i="1"/>
  <c r="C3119" i="1"/>
  <c r="C3118" i="1"/>
  <c r="C3117" i="1"/>
  <c r="C3116" i="1"/>
  <c r="C3115" i="1"/>
  <c r="C3114" i="1"/>
  <c r="C3113" i="1"/>
  <c r="C3112" i="1"/>
  <c r="C3110" i="1"/>
  <c r="C3109" i="1"/>
  <c r="C3108" i="1"/>
  <c r="C3107" i="1"/>
  <c r="C3106" i="1"/>
  <c r="C3105" i="1"/>
  <c r="C3104" i="1"/>
  <c r="C3103" i="1"/>
  <c r="C3102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3" i="1"/>
  <c r="C3082" i="1"/>
  <c r="C3081" i="1"/>
  <c r="C3080" i="1"/>
  <c r="C3079" i="1"/>
  <c r="C3078" i="1"/>
  <c r="C3077" i="1"/>
  <c r="C3076" i="1"/>
  <c r="C3075" i="1"/>
  <c r="C3074" i="1"/>
  <c r="F3073" i="1"/>
  <c r="C3073" i="1"/>
  <c r="C3072" i="1"/>
  <c r="C3068" i="1"/>
  <c r="C3067" i="1"/>
  <c r="C3066" i="1"/>
  <c r="C3065" i="1"/>
  <c r="C3064" i="1"/>
  <c r="C3063" i="1"/>
  <c r="C3062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2" i="1"/>
  <c r="C3041" i="1"/>
  <c r="C3040" i="1"/>
  <c r="C3039" i="1"/>
  <c r="C3038" i="1"/>
  <c r="C3037" i="1"/>
  <c r="C3036" i="1"/>
  <c r="C3035" i="1"/>
  <c r="C3034" i="1"/>
  <c r="C3033" i="1"/>
  <c r="F3032" i="1"/>
  <c r="C3032" i="1"/>
  <c r="C3031" i="1"/>
  <c r="C3030" i="1"/>
  <c r="C3029" i="1"/>
  <c r="C3028" i="1"/>
  <c r="C3027" i="1"/>
  <c r="C3026" i="1"/>
  <c r="C3025" i="1"/>
  <c r="C3024" i="1"/>
  <c r="F3023" i="1"/>
  <c r="C3023" i="1"/>
  <c r="F3022" i="1"/>
  <c r="C3022" i="1"/>
  <c r="C3020" i="1"/>
  <c r="C3019" i="1"/>
  <c r="C3018" i="1"/>
  <c r="C3017" i="1"/>
  <c r="C3016" i="1"/>
  <c r="C3015" i="1"/>
  <c r="C3014" i="1"/>
  <c r="C3013" i="1"/>
  <c r="C3012" i="1"/>
  <c r="C3010" i="1"/>
  <c r="C3009" i="1"/>
  <c r="C3008" i="1"/>
  <c r="C3007" i="1"/>
  <c r="C3006" i="1"/>
  <c r="C3005" i="1"/>
  <c r="C3003" i="1"/>
  <c r="F3002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0" i="1"/>
  <c r="C2979" i="1"/>
  <c r="C2978" i="1"/>
  <c r="C2976" i="1"/>
  <c r="C2975" i="1"/>
  <c r="C2974" i="1"/>
  <c r="C2973" i="1"/>
  <c r="C2972" i="1"/>
  <c r="C2971" i="1"/>
  <c r="C2970" i="1"/>
  <c r="C2969" i="1"/>
  <c r="C2967" i="1"/>
  <c r="C2966" i="1"/>
  <c r="C2965" i="1"/>
  <c r="C2964" i="1"/>
  <c r="C2963" i="1"/>
  <c r="C2962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0" i="1"/>
  <c r="C2939" i="1"/>
  <c r="C2938" i="1"/>
  <c r="C2937" i="1"/>
  <c r="C2936" i="1"/>
  <c r="C2933" i="1"/>
  <c r="C2932" i="1"/>
  <c r="C2929" i="1"/>
  <c r="C2928" i="1"/>
  <c r="C2927" i="1"/>
  <c r="C2926" i="1"/>
  <c r="C2925" i="1"/>
  <c r="C2924" i="1"/>
  <c r="C2923" i="1"/>
  <c r="F2922" i="1"/>
  <c r="C2922" i="1"/>
  <c r="C2921" i="1"/>
  <c r="C2920" i="1"/>
  <c r="C2919" i="1"/>
  <c r="C2918" i="1"/>
  <c r="C2916" i="1"/>
  <c r="C2913" i="1"/>
  <c r="C2912" i="1"/>
  <c r="C2910" i="1"/>
  <c r="C2909" i="1"/>
  <c r="C2908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79" i="1"/>
  <c r="C2878" i="1"/>
  <c r="C2877" i="1"/>
  <c r="C2876" i="1"/>
  <c r="C2875" i="1"/>
  <c r="C2874" i="1"/>
  <c r="C2873" i="1"/>
  <c r="C2872" i="1"/>
  <c r="C2869" i="1"/>
  <c r="C2868" i="1"/>
  <c r="C2867" i="1"/>
  <c r="C2866" i="1"/>
  <c r="C2865" i="1"/>
  <c r="D2864" i="1"/>
  <c r="C2864" i="1"/>
  <c r="C2863" i="1"/>
  <c r="C2862" i="1"/>
  <c r="C2860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F2843" i="1"/>
  <c r="C2843" i="1"/>
  <c r="C2842" i="1"/>
  <c r="C2841" i="1"/>
  <c r="C2840" i="1"/>
  <c r="C2839" i="1"/>
  <c r="C2838" i="1"/>
  <c r="C2837" i="1"/>
  <c r="C2836" i="1"/>
  <c r="C2834" i="1"/>
  <c r="C2833" i="1"/>
  <c r="C2832" i="1"/>
  <c r="C2831" i="1"/>
  <c r="C2830" i="1"/>
  <c r="C2829" i="1"/>
  <c r="C2828" i="1"/>
  <c r="C2827" i="1"/>
  <c r="C2826" i="1"/>
  <c r="C2824" i="1"/>
  <c r="F2823" i="1"/>
  <c r="C2823" i="1"/>
  <c r="F2822" i="1"/>
  <c r="C2822" i="1"/>
  <c r="C2821" i="1"/>
  <c r="C2820" i="1"/>
  <c r="C2818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0" i="1"/>
  <c r="C2799" i="1"/>
  <c r="C2798" i="1"/>
  <c r="C2796" i="1"/>
  <c r="C2795" i="1"/>
  <c r="C2793" i="1"/>
  <c r="C2792" i="1"/>
  <c r="C2790" i="1"/>
  <c r="C2789" i="1"/>
  <c r="C2788" i="1"/>
  <c r="C2787" i="1"/>
  <c r="C2786" i="1"/>
  <c r="C2785" i="1"/>
  <c r="C2784" i="1"/>
  <c r="C2783" i="1"/>
  <c r="F2782" i="1"/>
  <c r="C2782" i="1"/>
  <c r="C2781" i="1"/>
  <c r="C2780" i="1"/>
  <c r="C2779" i="1"/>
  <c r="C2778" i="1"/>
  <c r="C2777" i="1"/>
  <c r="C2776" i="1"/>
  <c r="C2775" i="1"/>
  <c r="C2774" i="1"/>
  <c r="C2773" i="1"/>
  <c r="C2772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0" i="1"/>
  <c r="C2749" i="1"/>
  <c r="C2748" i="1"/>
  <c r="C2747" i="1"/>
  <c r="C2746" i="1"/>
  <c r="C2745" i="1"/>
  <c r="C2744" i="1"/>
  <c r="C2743" i="1"/>
  <c r="C2742" i="1"/>
  <c r="C2738" i="1"/>
  <c r="C2737" i="1"/>
  <c r="C2736" i="1"/>
  <c r="C2735" i="1"/>
  <c r="C2734" i="1"/>
  <c r="F2733" i="1"/>
  <c r="C2733" i="1"/>
  <c r="F2732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09" i="1"/>
  <c r="C2708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3" i="1"/>
  <c r="C2692" i="1"/>
  <c r="C2690" i="1"/>
  <c r="C2689" i="1"/>
  <c r="C2688" i="1"/>
  <c r="C2687" i="1"/>
  <c r="C2686" i="1"/>
  <c r="C2685" i="1"/>
  <c r="C2684" i="1"/>
  <c r="C2683" i="1"/>
  <c r="C2682" i="1"/>
  <c r="C2679" i="1"/>
  <c r="C2678" i="1"/>
  <c r="C2677" i="1"/>
  <c r="C2675" i="1"/>
  <c r="C2674" i="1"/>
  <c r="C2673" i="1"/>
  <c r="C2672" i="1"/>
  <c r="C2671" i="1"/>
  <c r="C2670" i="1"/>
  <c r="C2667" i="1"/>
  <c r="C2666" i="1"/>
  <c r="C2665" i="1"/>
  <c r="C2664" i="1"/>
  <c r="C2663" i="1"/>
  <c r="C2662" i="1"/>
  <c r="C2659" i="1"/>
  <c r="C2658" i="1"/>
  <c r="C2657" i="1"/>
  <c r="C2656" i="1"/>
  <c r="C2655" i="1"/>
  <c r="C2654" i="1"/>
  <c r="F2653" i="1"/>
  <c r="C2653" i="1"/>
  <c r="F2652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F2623" i="1"/>
  <c r="F2622" i="1" s="1"/>
  <c r="C2623" i="1"/>
  <c r="C2622" i="1"/>
  <c r="C2621" i="1"/>
  <c r="C2620" i="1"/>
  <c r="C2616" i="1"/>
  <c r="C2615" i="1"/>
  <c r="C2614" i="1"/>
  <c r="C2613" i="1"/>
  <c r="C2612" i="1"/>
  <c r="C2609" i="1"/>
  <c r="C2608" i="1"/>
  <c r="C2607" i="1"/>
  <c r="C2606" i="1"/>
  <c r="C2605" i="1"/>
  <c r="C2604" i="1"/>
  <c r="C2603" i="1"/>
  <c r="C2602" i="1"/>
  <c r="C2599" i="1"/>
  <c r="C2598" i="1"/>
  <c r="C2597" i="1"/>
  <c r="C2595" i="1"/>
  <c r="C2594" i="1"/>
  <c r="C2593" i="1"/>
  <c r="C2592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3" i="1"/>
  <c r="C2562" i="1"/>
  <c r="C2558" i="1"/>
  <c r="C2557" i="1"/>
  <c r="C2556" i="1"/>
  <c r="C2555" i="1"/>
  <c r="C2554" i="1"/>
  <c r="C2553" i="1"/>
  <c r="C2552" i="1"/>
  <c r="C2551" i="1"/>
  <c r="C2549" i="1"/>
  <c r="C2547" i="1"/>
  <c r="C2545" i="1"/>
  <c r="C2544" i="1"/>
  <c r="C2543" i="1"/>
  <c r="C2542" i="1"/>
  <c r="C2541" i="1"/>
  <c r="C2540" i="1"/>
  <c r="C2538" i="1"/>
  <c r="C2537" i="1"/>
  <c r="C2534" i="1"/>
  <c r="C2533" i="1"/>
  <c r="C2532" i="1"/>
  <c r="C2529" i="1"/>
  <c r="C2528" i="1"/>
  <c r="C2527" i="1"/>
  <c r="C2526" i="1"/>
  <c r="C2525" i="1"/>
  <c r="C2524" i="1"/>
  <c r="C2523" i="1"/>
  <c r="F2522" i="1"/>
  <c r="C2522" i="1"/>
  <c r="C2520" i="1"/>
  <c r="C2518" i="1"/>
  <c r="C2517" i="1"/>
  <c r="C2516" i="1"/>
  <c r="C2515" i="1"/>
  <c r="C2514" i="1"/>
  <c r="C2513" i="1"/>
  <c r="C2512" i="1"/>
  <c r="C2511" i="1"/>
  <c r="C2510" i="1"/>
  <c r="C2508" i="1"/>
  <c r="C2506" i="1"/>
  <c r="C2505" i="1"/>
  <c r="C2504" i="1"/>
  <c r="C2503" i="1"/>
  <c r="C2502" i="1"/>
  <c r="C2501" i="1"/>
  <c r="C2500" i="1"/>
  <c r="C2499" i="1"/>
  <c r="C2498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0" i="1"/>
  <c r="C2479" i="1"/>
  <c r="C2478" i="1"/>
  <c r="C2477" i="1"/>
  <c r="C2475" i="1"/>
  <c r="C2474" i="1"/>
  <c r="C2473" i="1"/>
  <c r="C2472" i="1"/>
  <c r="C2469" i="1"/>
  <c r="C2468" i="1"/>
  <c r="C2467" i="1"/>
  <c r="C2466" i="1"/>
  <c r="C2465" i="1"/>
  <c r="C2464" i="1"/>
  <c r="C2463" i="1"/>
  <c r="C2462" i="1"/>
  <c r="C2461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4" i="1"/>
  <c r="C2433" i="1"/>
  <c r="C2432" i="1"/>
  <c r="C2431" i="1"/>
  <c r="C2429" i="1"/>
  <c r="C2428" i="1"/>
  <c r="C2427" i="1"/>
  <c r="C2426" i="1"/>
  <c r="C2425" i="1"/>
  <c r="C2424" i="1"/>
  <c r="C2423" i="1"/>
  <c r="C2422" i="1"/>
  <c r="C2420" i="1"/>
  <c r="C2419" i="1"/>
  <c r="C2418" i="1"/>
  <c r="C2417" i="1"/>
  <c r="C2416" i="1"/>
  <c r="C2415" i="1"/>
  <c r="C2414" i="1"/>
  <c r="C2413" i="1"/>
  <c r="C2412" i="1"/>
  <c r="C2411" i="1"/>
  <c r="C2410" i="1"/>
  <c r="C2408" i="1"/>
  <c r="C2407" i="1"/>
  <c r="C2406" i="1"/>
  <c r="C2405" i="1"/>
  <c r="C2404" i="1"/>
  <c r="C2403" i="1"/>
  <c r="F2402" i="1"/>
  <c r="C2402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58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1" i="1"/>
  <c r="C2340" i="1"/>
  <c r="C2339" i="1"/>
  <c r="C2338" i="1"/>
  <c r="C2337" i="1"/>
  <c r="C2335" i="1"/>
  <c r="C2333" i="1"/>
  <c r="C2332" i="1"/>
  <c r="C2331" i="1"/>
  <c r="C2330" i="1"/>
  <c r="C2329" i="1"/>
  <c r="C2328" i="1"/>
  <c r="C2324" i="1"/>
  <c r="C2323" i="1"/>
  <c r="C2322" i="1"/>
  <c r="C2320" i="1"/>
  <c r="C2319" i="1"/>
  <c r="C2318" i="1"/>
  <c r="C2317" i="1"/>
  <c r="C2316" i="1"/>
  <c r="C2315" i="1"/>
  <c r="C2314" i="1"/>
  <c r="C2313" i="1"/>
  <c r="F2312" i="1"/>
  <c r="C2312" i="1"/>
  <c r="C2310" i="1"/>
  <c r="C2309" i="1"/>
  <c r="C2308" i="1"/>
  <c r="C2307" i="1"/>
  <c r="C2306" i="1"/>
  <c r="C2304" i="1"/>
  <c r="C2303" i="1"/>
  <c r="C2302" i="1"/>
  <c r="C2300" i="1"/>
  <c r="C2299" i="1"/>
  <c r="C2298" i="1"/>
  <c r="C2297" i="1"/>
  <c r="C2295" i="1"/>
  <c r="C2294" i="1"/>
  <c r="C2293" i="1"/>
  <c r="C2292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69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0" i="1"/>
  <c r="C2229" i="1"/>
  <c r="C2228" i="1"/>
  <c r="C2227" i="1"/>
  <c r="C2226" i="1"/>
  <c r="C2225" i="1"/>
  <c r="C2224" i="1"/>
  <c r="F2223" i="1"/>
  <c r="F2222" i="1" s="1"/>
  <c r="C2223" i="1"/>
  <c r="C2222" i="1"/>
  <c r="C2220" i="1"/>
  <c r="C2219" i="1"/>
  <c r="C2218" i="1"/>
  <c r="C2217" i="1"/>
  <c r="C2216" i="1"/>
  <c r="C2215" i="1"/>
  <c r="C2214" i="1"/>
  <c r="C2213" i="1"/>
  <c r="C2212" i="1"/>
  <c r="C2210" i="1"/>
  <c r="C2209" i="1"/>
  <c r="C2208" i="1"/>
  <c r="C2207" i="1"/>
  <c r="C2206" i="1"/>
  <c r="C2205" i="1"/>
  <c r="C2204" i="1"/>
  <c r="C2203" i="1"/>
  <c r="C2202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F2183" i="1"/>
  <c r="F2182" i="1" s="1"/>
  <c r="C2183" i="1"/>
  <c r="C2182" i="1"/>
  <c r="C2180" i="1"/>
  <c r="C2179" i="1"/>
  <c r="C2178" i="1"/>
  <c r="C2177" i="1"/>
  <c r="C2176" i="1"/>
  <c r="C2175" i="1"/>
  <c r="C2174" i="1"/>
  <c r="C2173" i="1"/>
  <c r="C2172" i="1"/>
  <c r="C2171" i="1"/>
  <c r="C2167" i="1"/>
  <c r="C2166" i="1"/>
  <c r="C2165" i="1"/>
  <c r="C2164" i="1"/>
  <c r="C2163" i="1"/>
  <c r="C2162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0" i="1"/>
  <c r="C2138" i="1"/>
  <c r="C2135" i="1"/>
  <c r="C2134" i="1"/>
  <c r="C2131" i="1"/>
  <c r="C2129" i="1"/>
  <c r="C2128" i="1"/>
  <c r="C2127" i="1"/>
  <c r="C2126" i="1"/>
  <c r="C2124" i="1"/>
  <c r="F2123" i="1"/>
  <c r="C2123" i="1"/>
  <c r="F2122" i="1"/>
  <c r="C2122" i="1"/>
  <c r="C2121" i="1"/>
  <c r="C2120" i="1"/>
  <c r="C2119" i="1"/>
  <c r="C2118" i="1"/>
  <c r="C2117" i="1"/>
  <c r="C2116" i="1"/>
  <c r="C2115" i="1"/>
  <c r="C2114" i="1"/>
  <c r="C2113" i="1"/>
  <c r="F2112" i="1"/>
  <c r="C2112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89" i="1"/>
  <c r="C2088" i="1"/>
  <c r="C2087" i="1"/>
  <c r="C2086" i="1"/>
  <c r="C2085" i="1"/>
  <c r="C2084" i="1"/>
  <c r="C2083" i="1"/>
  <c r="C2082" i="1"/>
  <c r="C2078" i="1"/>
  <c r="C2077" i="1"/>
  <c r="C2076" i="1"/>
  <c r="C2075" i="1"/>
  <c r="C2074" i="1"/>
  <c r="C2073" i="1"/>
  <c r="C2072" i="1"/>
  <c r="C2071" i="1"/>
  <c r="C2070" i="1"/>
  <c r="C2068" i="1"/>
  <c r="C2066" i="1"/>
  <c r="C2065" i="1"/>
  <c r="C2064" i="1"/>
  <c r="C2063" i="1"/>
  <c r="C2062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6" i="1"/>
  <c r="C2045" i="1"/>
  <c r="C2044" i="1"/>
  <c r="C2043" i="1"/>
  <c r="F2042" i="1"/>
  <c r="C2042" i="1"/>
  <c r="C2041" i="1"/>
  <c r="C2039" i="1"/>
  <c r="C2038" i="1"/>
  <c r="C2037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19" i="1"/>
  <c r="C2018" i="1"/>
  <c r="C2017" i="1"/>
  <c r="C2016" i="1"/>
  <c r="C2015" i="1"/>
  <c r="C2014" i="1"/>
  <c r="C2013" i="1"/>
  <c r="C2012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89" i="1"/>
  <c r="C1988" i="1"/>
  <c r="C1987" i="1"/>
  <c r="C1986" i="1"/>
  <c r="C1985" i="1"/>
  <c r="C1984" i="1"/>
  <c r="C1983" i="1"/>
  <c r="C1982" i="1"/>
  <c r="C1979" i="1"/>
  <c r="C1978" i="1"/>
  <c r="C1977" i="1"/>
  <c r="C1976" i="1"/>
  <c r="C1975" i="1"/>
  <c r="C1974" i="1"/>
  <c r="C1973" i="1"/>
  <c r="C1972" i="1"/>
  <c r="C1970" i="1"/>
  <c r="C1969" i="1"/>
  <c r="C1968" i="1"/>
  <c r="C1966" i="1"/>
  <c r="C1965" i="1"/>
  <c r="C1964" i="1"/>
  <c r="C1963" i="1"/>
  <c r="C1962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29" i="1"/>
  <c r="C1928" i="1"/>
  <c r="C1927" i="1"/>
  <c r="C1926" i="1"/>
  <c r="C1925" i="1"/>
  <c r="C1924" i="1"/>
  <c r="C1923" i="1"/>
  <c r="C1922" i="1"/>
  <c r="C1920" i="1"/>
  <c r="C1919" i="1"/>
  <c r="C1918" i="1"/>
  <c r="C1917" i="1"/>
  <c r="C1916" i="1"/>
  <c r="C1915" i="1"/>
  <c r="C1914" i="1"/>
  <c r="C1913" i="1"/>
  <c r="C1912" i="1"/>
  <c r="C1909" i="1"/>
  <c r="C1907" i="1"/>
  <c r="C1906" i="1"/>
  <c r="C1905" i="1"/>
  <c r="C1904" i="1"/>
  <c r="C1903" i="1"/>
  <c r="C1902" i="1"/>
  <c r="C1898" i="1"/>
  <c r="C1897" i="1"/>
  <c r="C1896" i="1"/>
  <c r="C1895" i="1"/>
  <c r="C1894" i="1"/>
  <c r="C1893" i="1"/>
  <c r="C1892" i="1"/>
  <c r="C1890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0" i="1"/>
  <c r="C1839" i="1"/>
  <c r="C1838" i="1"/>
  <c r="C1837" i="1"/>
  <c r="C1836" i="1"/>
  <c r="C1835" i="1"/>
  <c r="C1833" i="1"/>
  <c r="C1832" i="1"/>
  <c r="C1831" i="1"/>
  <c r="C1830" i="1"/>
  <c r="C1829" i="1"/>
  <c r="C1828" i="1"/>
  <c r="C1827" i="1"/>
  <c r="C1826" i="1"/>
  <c r="C1825" i="1"/>
  <c r="C1824" i="1"/>
  <c r="F1823" i="1"/>
  <c r="C1823" i="1"/>
  <c r="F1822" i="1"/>
  <c r="C1822" i="1"/>
  <c r="C1820" i="1"/>
  <c r="C1819" i="1"/>
  <c r="C1818" i="1"/>
  <c r="C1817" i="1"/>
  <c r="C1816" i="1"/>
  <c r="C1815" i="1"/>
  <c r="C1814" i="1"/>
  <c r="C1813" i="1"/>
  <c r="C1812" i="1"/>
  <c r="C1809" i="1"/>
  <c r="C1808" i="1"/>
  <c r="C1807" i="1"/>
  <c r="C1806" i="1"/>
  <c r="C1805" i="1"/>
  <c r="F1804" i="1"/>
  <c r="C1804" i="1"/>
  <c r="F1803" i="1"/>
  <c r="C1803" i="1"/>
  <c r="F1802" i="1"/>
  <c r="C1802" i="1"/>
  <c r="C1801" i="1"/>
  <c r="C1800" i="1"/>
  <c r="C1799" i="1"/>
  <c r="C1798" i="1"/>
  <c r="C1797" i="1"/>
  <c r="C1795" i="1"/>
  <c r="C1794" i="1"/>
  <c r="C1793" i="1"/>
  <c r="C1792" i="1"/>
  <c r="C1789" i="1"/>
  <c r="C1788" i="1"/>
  <c r="C1787" i="1"/>
  <c r="C1786" i="1"/>
  <c r="C1785" i="1"/>
  <c r="C1784" i="1"/>
  <c r="C1783" i="1"/>
  <c r="C1782" i="1"/>
  <c r="C1778" i="1"/>
  <c r="C1777" i="1"/>
  <c r="C1776" i="1"/>
  <c r="C1775" i="1"/>
  <c r="C1774" i="1"/>
  <c r="C1773" i="1"/>
  <c r="F1772" i="1"/>
  <c r="C1772" i="1"/>
  <c r="C1770" i="1"/>
  <c r="C1769" i="1"/>
  <c r="C1768" i="1"/>
  <c r="C1767" i="1"/>
  <c r="C1766" i="1"/>
  <c r="C1765" i="1"/>
  <c r="C1764" i="1"/>
  <c r="C1763" i="1"/>
  <c r="C1762" i="1"/>
  <c r="C1757" i="1"/>
  <c r="C1756" i="1"/>
  <c r="C1755" i="1"/>
  <c r="C1754" i="1"/>
  <c r="C1753" i="1"/>
  <c r="C1752" i="1"/>
  <c r="C1750" i="1"/>
  <c r="C1749" i="1"/>
  <c r="C1748" i="1"/>
  <c r="C1747" i="1"/>
  <c r="C1746" i="1"/>
  <c r="C1745" i="1"/>
  <c r="C1744" i="1"/>
  <c r="C1743" i="1"/>
  <c r="C1742" i="1"/>
  <c r="C1740" i="1"/>
  <c r="C1739" i="1"/>
  <c r="C1738" i="1"/>
  <c r="C1737" i="1"/>
  <c r="C1736" i="1"/>
  <c r="C1735" i="1"/>
  <c r="C1733" i="1"/>
  <c r="C1732" i="1"/>
  <c r="C1729" i="1"/>
  <c r="C1727" i="1"/>
  <c r="C1726" i="1"/>
  <c r="C1725" i="1"/>
  <c r="C1724" i="1"/>
  <c r="C1723" i="1"/>
  <c r="C1722" i="1"/>
  <c r="C1720" i="1"/>
  <c r="C1719" i="1"/>
  <c r="C1718" i="1"/>
  <c r="C1717" i="1"/>
  <c r="C1716" i="1"/>
  <c r="C1715" i="1"/>
  <c r="C1714" i="1"/>
  <c r="C1713" i="1"/>
  <c r="F1712" i="1"/>
  <c r="C1712" i="1"/>
  <c r="C1711" i="1"/>
  <c r="C1710" i="1"/>
  <c r="C1709" i="1"/>
  <c r="C1708" i="1"/>
  <c r="C1707" i="1"/>
  <c r="C1706" i="1"/>
  <c r="C1705" i="1"/>
  <c r="C1704" i="1"/>
  <c r="C1703" i="1"/>
  <c r="C1702" i="1"/>
  <c r="C1700" i="1"/>
  <c r="C1699" i="1"/>
  <c r="C1698" i="1"/>
  <c r="C1697" i="1"/>
  <c r="C1696" i="1"/>
  <c r="C1694" i="1"/>
  <c r="F1693" i="1"/>
  <c r="F1692" i="1" s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76" i="1"/>
  <c r="C1675" i="1"/>
  <c r="C1674" i="1"/>
  <c r="C1673" i="1"/>
  <c r="C1672" i="1"/>
  <c r="C1671" i="1"/>
  <c r="C1670" i="1"/>
  <c r="C1669" i="1"/>
  <c r="C1668" i="1"/>
  <c r="C1666" i="1"/>
  <c r="C1665" i="1"/>
  <c r="C1664" i="1"/>
  <c r="C1663" i="1"/>
  <c r="C1662" i="1"/>
  <c r="C1661" i="1"/>
  <c r="C1660" i="1"/>
  <c r="C1658" i="1"/>
  <c r="C1657" i="1"/>
  <c r="C1656" i="1"/>
  <c r="C1655" i="1"/>
  <c r="C1654" i="1"/>
  <c r="C1653" i="1"/>
  <c r="C1652" i="1"/>
  <c r="C1648" i="1"/>
  <c r="C1647" i="1"/>
  <c r="C1646" i="1"/>
  <c r="C1645" i="1"/>
  <c r="C1644" i="1"/>
  <c r="C1643" i="1"/>
  <c r="C1642" i="1"/>
  <c r="C1641" i="1"/>
  <c r="C1640" i="1"/>
  <c r="C1639" i="1"/>
  <c r="C1638" i="1"/>
  <c r="C1636" i="1"/>
  <c r="C1635" i="1"/>
  <c r="C1634" i="1"/>
  <c r="C1633" i="1"/>
  <c r="C1632" i="1"/>
  <c r="C1631" i="1"/>
  <c r="C1630" i="1"/>
  <c r="C1629" i="1"/>
  <c r="C1627" i="1"/>
  <c r="C1626" i="1"/>
  <c r="C1625" i="1"/>
  <c r="C1624" i="1"/>
  <c r="C1623" i="1"/>
  <c r="C1622" i="1"/>
  <c r="C1620" i="1"/>
  <c r="C1619" i="1"/>
  <c r="C1618" i="1"/>
  <c r="C1617" i="1"/>
  <c r="C1616" i="1"/>
  <c r="C1615" i="1"/>
  <c r="C1614" i="1"/>
  <c r="F1613" i="1"/>
  <c r="C1613" i="1"/>
  <c r="F1612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3" i="1"/>
  <c r="C1582" i="1"/>
  <c r="C1581" i="1"/>
  <c r="C1580" i="1"/>
  <c r="C1578" i="1"/>
  <c r="C1577" i="1"/>
  <c r="C1576" i="1"/>
  <c r="C1574" i="1"/>
  <c r="C1573" i="1"/>
  <c r="C1572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49" i="1"/>
  <c r="C1548" i="1"/>
  <c r="C1547" i="1"/>
  <c r="C1546" i="1"/>
  <c r="C1545" i="1"/>
  <c r="C1544" i="1"/>
  <c r="C1543" i="1"/>
  <c r="C1542" i="1"/>
  <c r="C1541" i="1"/>
  <c r="C1540" i="1"/>
  <c r="C1539" i="1"/>
  <c r="C1537" i="1"/>
  <c r="C1536" i="1"/>
  <c r="C1535" i="1"/>
  <c r="C1534" i="1"/>
  <c r="C1533" i="1"/>
  <c r="C1532" i="1"/>
  <c r="C1530" i="1"/>
  <c r="C1529" i="1"/>
  <c r="C1528" i="1"/>
  <c r="C1527" i="1"/>
  <c r="C1526" i="1"/>
  <c r="C1525" i="1"/>
  <c r="C1524" i="1"/>
  <c r="C1523" i="1"/>
  <c r="C1522" i="1"/>
  <c r="C1521" i="1"/>
  <c r="C1517" i="1"/>
  <c r="C1516" i="1"/>
  <c r="C1515" i="1"/>
  <c r="C1514" i="1"/>
  <c r="C1513" i="1"/>
  <c r="C1512" i="1"/>
  <c r="C1511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0" i="1"/>
  <c r="C1489" i="1"/>
  <c r="C1488" i="1"/>
  <c r="C1487" i="1"/>
  <c r="C1486" i="1"/>
  <c r="C1485" i="1"/>
  <c r="C1484" i="1"/>
  <c r="C1483" i="1"/>
  <c r="C1482" i="1"/>
  <c r="C1479" i="1"/>
  <c r="C1477" i="1"/>
  <c r="C1476" i="1"/>
  <c r="C1475" i="1"/>
  <c r="C1474" i="1"/>
  <c r="C1470" i="1"/>
  <c r="C1469" i="1"/>
  <c r="C1468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0" i="1"/>
  <c r="C1429" i="1"/>
  <c r="C1428" i="1"/>
  <c r="C1427" i="1"/>
  <c r="C1424" i="1"/>
  <c r="C1423" i="1"/>
  <c r="C1422" i="1"/>
  <c r="C1419" i="1"/>
  <c r="C1418" i="1"/>
  <c r="C1417" i="1"/>
  <c r="C1416" i="1"/>
  <c r="C1415" i="1"/>
  <c r="C1413" i="1"/>
  <c r="C1412" i="1"/>
  <c r="C1408" i="1"/>
  <c r="C1407" i="1"/>
  <c r="C1406" i="1"/>
  <c r="C1405" i="1"/>
  <c r="C1404" i="1"/>
  <c r="C1403" i="1"/>
  <c r="C1402" i="1"/>
  <c r="C1401" i="1"/>
  <c r="C1400" i="1"/>
  <c r="C1399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0" i="1"/>
  <c r="C1369" i="1"/>
  <c r="C1368" i="1"/>
  <c r="C1367" i="1"/>
  <c r="C1366" i="1"/>
  <c r="C1365" i="1"/>
  <c r="C1364" i="1"/>
  <c r="C1363" i="1"/>
  <c r="C1362" i="1"/>
  <c r="C1360" i="1"/>
  <c r="C1359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F1343" i="1"/>
  <c r="C1343" i="1"/>
  <c r="C1342" i="1"/>
  <c r="C1341" i="1"/>
  <c r="C1338" i="1"/>
  <c r="C1337" i="1"/>
  <c r="C1336" i="1"/>
  <c r="C1334" i="1"/>
  <c r="C1333" i="1"/>
  <c r="C1332" i="1"/>
  <c r="C1330" i="1"/>
  <c r="C1329" i="1"/>
  <c r="C1328" i="1"/>
  <c r="C1327" i="1"/>
  <c r="C1326" i="1"/>
  <c r="C1325" i="1"/>
  <c r="C1324" i="1"/>
  <c r="C1323" i="1"/>
  <c r="C1322" i="1"/>
  <c r="C1319" i="1"/>
  <c r="C1318" i="1"/>
  <c r="C1317" i="1"/>
  <c r="C1316" i="1"/>
  <c r="C1315" i="1"/>
  <c r="C1314" i="1"/>
  <c r="C1313" i="1"/>
  <c r="C1312" i="1"/>
  <c r="C1309" i="1"/>
  <c r="C1308" i="1"/>
  <c r="C1306" i="1"/>
  <c r="C1305" i="1"/>
  <c r="C1304" i="1"/>
  <c r="C1303" i="1"/>
  <c r="C1302" i="1"/>
  <c r="C1299" i="1"/>
  <c r="C1298" i="1"/>
  <c r="C1297" i="1"/>
  <c r="C1296" i="1"/>
  <c r="C1295" i="1"/>
  <c r="C1294" i="1"/>
  <c r="C1293" i="1"/>
  <c r="C1292" i="1"/>
  <c r="C1291" i="1"/>
  <c r="C1289" i="1"/>
  <c r="C1288" i="1"/>
  <c r="C1287" i="1"/>
  <c r="C1286" i="1"/>
  <c r="C1285" i="1"/>
  <c r="C1283" i="1"/>
  <c r="C1282" i="1"/>
  <c r="C1278" i="1"/>
  <c r="C1277" i="1"/>
  <c r="C1276" i="1"/>
  <c r="C1275" i="1"/>
  <c r="C1274" i="1"/>
  <c r="C1273" i="1"/>
  <c r="C1272" i="1"/>
  <c r="C1268" i="1"/>
  <c r="C1267" i="1"/>
  <c r="C1266" i="1"/>
  <c r="C1265" i="1"/>
  <c r="C1264" i="1"/>
  <c r="C1263" i="1"/>
  <c r="C1262" i="1"/>
  <c r="C1258" i="1"/>
  <c r="C1257" i="1"/>
  <c r="C1256" i="1"/>
  <c r="C1255" i="1"/>
  <c r="C1254" i="1"/>
  <c r="C1253" i="1"/>
  <c r="C1252" i="1"/>
  <c r="C1249" i="1"/>
  <c r="C1248" i="1"/>
  <c r="C1247" i="1"/>
  <c r="C1246" i="1"/>
  <c r="C1245" i="1"/>
  <c r="C1244" i="1"/>
  <c r="C1243" i="1"/>
  <c r="C1242" i="1"/>
  <c r="C1240" i="1"/>
  <c r="C1239" i="1"/>
  <c r="C1238" i="1"/>
  <c r="C1237" i="1"/>
  <c r="C1236" i="1"/>
  <c r="C1235" i="1"/>
  <c r="C1234" i="1"/>
  <c r="C1233" i="1"/>
  <c r="C1232" i="1"/>
  <c r="C1230" i="1"/>
  <c r="C1229" i="1"/>
  <c r="C1228" i="1"/>
  <c r="C1227" i="1"/>
  <c r="C1226" i="1"/>
  <c r="C1225" i="1"/>
  <c r="C1224" i="1"/>
  <c r="C1223" i="1"/>
  <c r="C1222" i="1"/>
  <c r="C1220" i="1"/>
  <c r="C1219" i="1"/>
  <c r="C1218" i="1"/>
  <c r="C1217" i="1"/>
  <c r="C1216" i="1"/>
  <c r="C1215" i="1"/>
  <c r="C1214" i="1"/>
  <c r="F1213" i="1"/>
  <c r="C1213" i="1"/>
  <c r="C1212" i="1"/>
  <c r="C1209" i="1"/>
  <c r="C1208" i="1"/>
  <c r="C1207" i="1"/>
  <c r="C1206" i="1"/>
  <c r="C1205" i="1"/>
  <c r="C1204" i="1"/>
  <c r="F1203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3" i="1"/>
  <c r="C1182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59" i="1"/>
  <c r="C1158" i="1"/>
  <c r="C1157" i="1"/>
  <c r="C1156" i="1"/>
  <c r="C1155" i="1"/>
  <c r="C1154" i="1"/>
  <c r="C1153" i="1"/>
  <c r="C1152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4" i="1"/>
  <c r="C1133" i="1"/>
  <c r="C1132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0" i="1"/>
  <c r="C1109" i="1"/>
  <c r="C1108" i="1"/>
  <c r="C1107" i="1"/>
  <c r="C1106" i="1"/>
  <c r="C1105" i="1"/>
  <c r="C1103" i="1"/>
  <c r="C1102" i="1"/>
  <c r="C1099" i="1"/>
  <c r="C1098" i="1"/>
  <c r="C1097" i="1"/>
  <c r="C1096" i="1"/>
  <c r="C1095" i="1"/>
  <c r="C1094" i="1"/>
  <c r="C1093" i="1"/>
  <c r="C1092" i="1"/>
  <c r="C1090" i="1"/>
  <c r="C1089" i="1"/>
  <c r="C1088" i="1"/>
  <c r="C1087" i="1"/>
  <c r="C1086" i="1"/>
  <c r="C1085" i="1"/>
  <c r="C1084" i="1"/>
  <c r="C1083" i="1"/>
  <c r="C1082" i="1"/>
  <c r="C1080" i="1"/>
  <c r="C1079" i="1"/>
  <c r="C1078" i="1"/>
  <c r="C1077" i="1"/>
  <c r="C1076" i="1"/>
  <c r="C1075" i="1"/>
  <c r="C1074" i="1"/>
  <c r="C1073" i="1"/>
  <c r="C1072" i="1"/>
  <c r="C1068" i="1"/>
  <c r="C1067" i="1"/>
  <c r="C1066" i="1"/>
  <c r="C1065" i="1"/>
  <c r="C1064" i="1"/>
  <c r="C1063" i="1"/>
  <c r="C1062" i="1"/>
  <c r="C1060" i="1"/>
  <c r="C1059" i="1"/>
  <c r="C1058" i="1"/>
  <c r="C1057" i="1"/>
  <c r="C1056" i="1"/>
  <c r="C1055" i="1"/>
  <c r="C1054" i="1"/>
  <c r="C1053" i="1"/>
  <c r="C1050" i="1"/>
  <c r="C1049" i="1"/>
  <c r="C1048" i="1"/>
  <c r="C1047" i="1"/>
  <c r="C1046" i="1"/>
  <c r="C1045" i="1"/>
  <c r="C1044" i="1"/>
  <c r="C1043" i="1"/>
  <c r="C1042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0" i="1"/>
  <c r="C1019" i="1"/>
  <c r="C1018" i="1"/>
  <c r="C1017" i="1"/>
  <c r="C1016" i="1"/>
  <c r="C1015" i="1"/>
  <c r="C1014" i="1"/>
  <c r="C1013" i="1"/>
  <c r="C1012" i="1"/>
  <c r="C1010" i="1"/>
  <c r="C1009" i="1"/>
  <c r="C1008" i="1"/>
  <c r="C1007" i="1"/>
  <c r="C1006" i="1"/>
  <c r="C1005" i="1"/>
  <c r="C1004" i="1"/>
  <c r="C1002" i="1"/>
  <c r="C1001" i="1"/>
  <c r="C1000" i="1"/>
  <c r="C999" i="1"/>
  <c r="C998" i="1"/>
  <c r="C997" i="1"/>
  <c r="C996" i="1"/>
  <c r="C994" i="1"/>
  <c r="C993" i="1"/>
  <c r="C992" i="1"/>
  <c r="C990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3" i="1"/>
  <c r="C972" i="1"/>
  <c r="C970" i="1"/>
  <c r="C968" i="1"/>
  <c r="C967" i="1"/>
  <c r="C966" i="1"/>
  <c r="C965" i="1"/>
  <c r="C964" i="1"/>
  <c r="C963" i="1"/>
  <c r="C962" i="1"/>
  <c r="C961" i="1"/>
  <c r="C960" i="1"/>
  <c r="C959" i="1"/>
  <c r="C958" i="1"/>
  <c r="C956" i="1"/>
  <c r="C955" i="1"/>
  <c r="C954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6" i="1"/>
  <c r="C935" i="1"/>
  <c r="C934" i="1"/>
  <c r="C933" i="1"/>
  <c r="C932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6" i="1"/>
  <c r="C865" i="1"/>
  <c r="C864" i="1"/>
  <c r="C863" i="1"/>
  <c r="C862" i="1"/>
  <c r="C860" i="1"/>
  <c r="C859" i="1"/>
  <c r="C858" i="1"/>
  <c r="C857" i="1"/>
  <c r="C856" i="1"/>
  <c r="C855" i="1"/>
  <c r="C854" i="1"/>
  <c r="C853" i="1"/>
  <c r="C852" i="1"/>
  <c r="C850" i="1"/>
  <c r="C849" i="1"/>
  <c r="C848" i="1"/>
  <c r="C847" i="1"/>
  <c r="C846" i="1"/>
  <c r="C845" i="1"/>
  <c r="C844" i="1"/>
  <c r="C843" i="1"/>
  <c r="C842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0" i="1"/>
  <c r="C789" i="1"/>
  <c r="C788" i="1"/>
  <c r="C787" i="1"/>
  <c r="C786" i="1"/>
  <c r="C785" i="1"/>
  <c r="C784" i="1"/>
  <c r="C783" i="1"/>
  <c r="C782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58" i="1"/>
  <c r="C757" i="1"/>
  <c r="C756" i="1"/>
  <c r="C755" i="1"/>
  <c r="C754" i="1"/>
  <c r="C753" i="1"/>
  <c r="C752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3" i="1"/>
  <c r="C732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0" i="1"/>
  <c r="C709" i="1"/>
  <c r="C708" i="1"/>
  <c r="C707" i="1"/>
  <c r="C706" i="1"/>
  <c r="C705" i="1"/>
  <c r="C704" i="1"/>
  <c r="C703" i="1"/>
  <c r="C702" i="1"/>
  <c r="C698" i="1"/>
  <c r="C697" i="1"/>
  <c r="C696" i="1"/>
  <c r="C695" i="1"/>
  <c r="C694" i="1"/>
  <c r="C693" i="1"/>
  <c r="C692" i="1"/>
  <c r="C691" i="1"/>
  <c r="C690" i="1"/>
  <c r="C687" i="1"/>
  <c r="C686" i="1"/>
  <c r="C685" i="1"/>
  <c r="C683" i="1"/>
  <c r="C682" i="1"/>
  <c r="C681" i="1"/>
  <c r="C680" i="1"/>
  <c r="C678" i="1"/>
  <c r="C677" i="1"/>
  <c r="C676" i="1"/>
  <c r="C675" i="1"/>
  <c r="C674" i="1"/>
  <c r="C673" i="1"/>
  <c r="C672" i="1"/>
  <c r="C669" i="1"/>
  <c r="C668" i="1"/>
  <c r="C667" i="1"/>
  <c r="C666" i="1"/>
  <c r="C665" i="1"/>
  <c r="C663" i="1"/>
  <c r="C662" i="1"/>
  <c r="C660" i="1"/>
  <c r="C659" i="1"/>
  <c r="C658" i="1"/>
  <c r="C657" i="1"/>
  <c r="C656" i="1"/>
  <c r="C655" i="1"/>
  <c r="C654" i="1"/>
  <c r="C653" i="1"/>
  <c r="C652" i="1"/>
  <c r="C648" i="1"/>
  <c r="C647" i="1"/>
  <c r="C646" i="1"/>
  <c r="C645" i="1"/>
  <c r="C644" i="1"/>
  <c r="C643" i="1"/>
  <c r="C642" i="1"/>
  <c r="C638" i="1"/>
  <c r="C637" i="1"/>
  <c r="C636" i="1"/>
  <c r="C635" i="1"/>
  <c r="C634" i="1"/>
  <c r="C633" i="1"/>
  <c r="C632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0" i="1"/>
  <c r="C608" i="1"/>
  <c r="C606" i="1"/>
  <c r="C605" i="1"/>
  <c r="C604" i="1"/>
  <c r="C603" i="1"/>
  <c r="C602" i="1"/>
  <c r="C599" i="1"/>
  <c r="C598" i="1"/>
  <c r="C597" i="1"/>
  <c r="C596" i="1"/>
  <c r="C595" i="1"/>
  <c r="C594" i="1"/>
  <c r="C593" i="1"/>
  <c r="C592" i="1"/>
  <c r="C589" i="1"/>
  <c r="C588" i="1"/>
  <c r="C587" i="1"/>
  <c r="C586" i="1"/>
  <c r="C585" i="1"/>
  <c r="C584" i="1"/>
  <c r="C583" i="1"/>
  <c r="C582" i="1"/>
  <c r="C579" i="1"/>
  <c r="C578" i="1"/>
  <c r="C577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58" i="1"/>
  <c r="C557" i="1"/>
  <c r="C556" i="1"/>
  <c r="C555" i="1"/>
  <c r="C554" i="1"/>
  <c r="C553" i="1"/>
  <c r="C552" i="1"/>
  <c r="C550" i="1"/>
  <c r="C549" i="1"/>
  <c r="C548" i="1"/>
  <c r="C547" i="1"/>
  <c r="C546" i="1"/>
  <c r="C545" i="1"/>
  <c r="C544" i="1"/>
  <c r="C543" i="1"/>
  <c r="C542" i="1"/>
  <c r="C539" i="1"/>
  <c r="C538" i="1"/>
  <c r="C537" i="1"/>
  <c r="C536" i="1"/>
  <c r="C535" i="1"/>
  <c r="C534" i="1"/>
  <c r="C533" i="1"/>
  <c r="C532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6" i="1"/>
  <c r="C515" i="1"/>
  <c r="C514" i="1"/>
  <c r="C513" i="1"/>
  <c r="C512" i="1"/>
  <c r="C510" i="1"/>
  <c r="C509" i="1"/>
  <c r="C508" i="1"/>
  <c r="C507" i="1"/>
  <c r="C506" i="1"/>
  <c r="C505" i="1"/>
  <c r="C504" i="1"/>
  <c r="C503" i="1"/>
  <c r="C502" i="1"/>
  <c r="C500" i="1"/>
  <c r="C499" i="1"/>
  <c r="C498" i="1"/>
  <c r="C497" i="1"/>
  <c r="C496" i="1"/>
  <c r="C495" i="1"/>
  <c r="C494" i="1"/>
  <c r="C492" i="1"/>
  <c r="C488" i="1"/>
  <c r="C487" i="1"/>
  <c r="C486" i="1"/>
  <c r="C485" i="1"/>
  <c r="C484" i="1"/>
  <c r="C483" i="1"/>
  <c r="C482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0" i="1"/>
  <c r="C459" i="1"/>
  <c r="C458" i="1"/>
  <c r="C455" i="1"/>
  <c r="C454" i="1"/>
  <c r="C453" i="1"/>
  <c r="C452" i="1"/>
  <c r="C450" i="1"/>
  <c r="C449" i="1"/>
  <c r="C448" i="1"/>
  <c r="C447" i="1"/>
  <c r="C446" i="1"/>
  <c r="C445" i="1"/>
  <c r="C444" i="1"/>
  <c r="C443" i="1"/>
  <c r="C442" i="1"/>
  <c r="C439" i="1"/>
  <c r="C438" i="1"/>
  <c r="C437" i="1"/>
  <c r="C436" i="1"/>
  <c r="C435" i="1"/>
  <c r="C434" i="1"/>
  <c r="C433" i="1"/>
  <c r="C432" i="1"/>
  <c r="C430" i="1"/>
  <c r="C429" i="1"/>
  <c r="C428" i="1"/>
  <c r="C427" i="1"/>
  <c r="C426" i="1"/>
  <c r="C425" i="1"/>
  <c r="C424" i="1"/>
  <c r="C423" i="1"/>
  <c r="C422" i="1"/>
  <c r="C419" i="1"/>
  <c r="C418" i="1"/>
  <c r="C417" i="1"/>
  <c r="C416" i="1"/>
  <c r="C415" i="1"/>
  <c r="C414" i="1"/>
  <c r="C413" i="1"/>
  <c r="F412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8" i="1"/>
  <c r="C397" i="1"/>
  <c r="C396" i="1"/>
  <c r="C394" i="1"/>
  <c r="C393" i="1"/>
  <c r="C392" i="1"/>
  <c r="C391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19" i="1"/>
  <c r="C318" i="1"/>
  <c r="C317" i="1"/>
  <c r="C316" i="1"/>
  <c r="C315" i="1"/>
  <c r="C314" i="1"/>
  <c r="C313" i="1"/>
  <c r="C312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0" i="1"/>
  <c r="C289" i="1"/>
  <c r="C288" i="1"/>
  <c r="C287" i="1"/>
  <c r="C286" i="1"/>
  <c r="C285" i="1"/>
  <c r="C284" i="1"/>
  <c r="C283" i="1"/>
  <c r="C282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0" i="1"/>
  <c r="C259" i="1"/>
  <c r="C258" i="1"/>
  <c r="C257" i="1"/>
  <c r="C256" i="1"/>
  <c r="C255" i="1"/>
  <c r="C254" i="1"/>
  <c r="C253" i="1"/>
  <c r="C252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0" i="1"/>
  <c r="C219" i="1"/>
  <c r="C218" i="1"/>
  <c r="C217" i="1"/>
  <c r="C216" i="1"/>
  <c r="C215" i="1"/>
  <c r="C214" i="1"/>
  <c r="C213" i="1"/>
  <c r="C212" i="1"/>
  <c r="C210" i="1"/>
  <c r="C209" i="1"/>
  <c r="C208" i="1"/>
  <c r="C207" i="1"/>
  <c r="C206" i="1"/>
  <c r="C205" i="1"/>
  <c r="C204" i="1"/>
  <c r="C203" i="1"/>
  <c r="C202" i="1"/>
  <c r="C201" i="1"/>
  <c r="C200" i="1"/>
  <c r="C198" i="1"/>
  <c r="C197" i="1"/>
  <c r="C196" i="1"/>
  <c r="C195" i="1"/>
  <c r="C194" i="1"/>
  <c r="C193" i="1"/>
  <c r="C192" i="1"/>
  <c r="C188" i="1"/>
  <c r="C187" i="1"/>
  <c r="C186" i="1"/>
  <c r="C185" i="1"/>
  <c r="C184" i="1"/>
  <c r="C183" i="1"/>
  <c r="C182" i="1"/>
  <c r="C180" i="1"/>
  <c r="C179" i="1"/>
  <c r="C178" i="1"/>
  <c r="C177" i="1"/>
  <c r="C176" i="1"/>
  <c r="C175" i="1"/>
  <c r="C174" i="1"/>
  <c r="C173" i="1"/>
  <c r="C172" i="1"/>
  <c r="C171" i="1"/>
  <c r="C170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0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3" i="1"/>
  <c r="C112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0" i="1"/>
  <c r="C69" i="1"/>
  <c r="C68" i="1"/>
  <c r="C67" i="1"/>
  <c r="C65" i="1"/>
  <c r="C64" i="1"/>
  <c r="C63" i="1"/>
  <c r="C62" i="1"/>
  <c r="C61" i="1"/>
  <c r="C60" i="1"/>
  <c r="C58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0" i="1"/>
  <c r="C39" i="1"/>
  <c r="C38" i="1"/>
  <c r="C37" i="1"/>
  <c r="C36" i="1"/>
  <c r="C35" i="1"/>
  <c r="C34" i="1"/>
  <c r="C33" i="1"/>
  <c r="C32" i="1"/>
  <c r="C27" i="1"/>
  <c r="C26" i="1"/>
  <c r="C25" i="1"/>
  <c r="C24" i="1"/>
  <c r="C23" i="1"/>
  <c r="C22" i="1"/>
  <c r="C21" i="1"/>
  <c r="C20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<sst xmlns="http://schemas.openxmlformats.org/spreadsheetml/2006/main" count="3242" uniqueCount="344">
  <si>
    <t>Mã CK</t>
  </si>
  <si>
    <t>Năm</t>
  </si>
  <si>
    <t>Lnageceo</t>
  </si>
  <si>
    <t>AGE</t>
  </si>
  <si>
    <t>CEO's Age</t>
  </si>
  <si>
    <t>CEO ownership</t>
  </si>
  <si>
    <t>CEO's Gender</t>
  </si>
  <si>
    <t>CEO's Edu</t>
  </si>
  <si>
    <t>Zmscore</t>
  </si>
  <si>
    <t>EBIT</t>
  </si>
  <si>
    <t>Chi phí tài chính</t>
  </si>
  <si>
    <t>AAA</t>
  </si>
  <si>
    <t>AAM</t>
  </si>
  <si>
    <t>AAV</t>
  </si>
  <si>
    <t>ACC</t>
  </si>
  <si>
    <t>ACL</t>
  </si>
  <si>
    <t>ADC</t>
  </si>
  <si>
    <t>ALT</t>
  </si>
  <si>
    <t>AMC</t>
  </si>
  <si>
    <t>AME</t>
  </si>
  <si>
    <t>ANV</t>
  </si>
  <si>
    <t>API</t>
  </si>
  <si>
    <t>ARM</t>
  </si>
  <si>
    <t>ASM</t>
  </si>
  <si>
    <t>ASP</t>
  </si>
  <si>
    <t>BBC</t>
  </si>
  <si>
    <t>BBS</t>
  </si>
  <si>
    <t>BED</t>
  </si>
  <si>
    <t>BFC</t>
  </si>
  <si>
    <t>BHN</t>
  </si>
  <si>
    <t>BKC</t>
  </si>
  <si>
    <t>BMC</t>
  </si>
  <si>
    <t>BMP</t>
  </si>
  <si>
    <t>BPC</t>
  </si>
  <si>
    <t>BRC</t>
  </si>
  <si>
    <t>BTP</t>
  </si>
  <si>
    <t>BXH</t>
  </si>
  <si>
    <t>C32</t>
  </si>
  <si>
    <t>C47</t>
  </si>
  <si>
    <t>CAN</t>
  </si>
  <si>
    <t>CAV</t>
  </si>
  <si>
    <t>CCL</t>
  </si>
  <si>
    <t>CCR</t>
  </si>
  <si>
    <t>CHP</t>
  </si>
  <si>
    <t>CII</t>
  </si>
  <si>
    <t>CLC</t>
  </si>
  <si>
    <t>CLL</t>
  </si>
  <si>
    <t>CLW</t>
  </si>
  <si>
    <t>CMC</t>
  </si>
  <si>
    <t>CMG</t>
  </si>
  <si>
    <t>CMS</t>
  </si>
  <si>
    <t>CMV</t>
  </si>
  <si>
    <t>CNG</t>
  </si>
  <si>
    <t>COM</t>
  </si>
  <si>
    <t>CSV</t>
  </si>
  <si>
    <t>CTB</t>
  </si>
  <si>
    <t>CTC</t>
  </si>
  <si>
    <t>CTD</t>
  </si>
  <si>
    <t>CTI</t>
  </si>
  <si>
    <t>CTT</t>
  </si>
  <si>
    <t>CVT</t>
  </si>
  <si>
    <t>CX8</t>
  </si>
  <si>
    <t>D2D</t>
  </si>
  <si>
    <t>DAD</t>
  </si>
  <si>
    <t>DAE</t>
  </si>
  <si>
    <t>DBC</t>
  </si>
  <si>
    <t>DBD</t>
  </si>
  <si>
    <t>DBT</t>
  </si>
  <si>
    <t>DC4</t>
  </si>
  <si>
    <t>DCL</t>
  </si>
  <si>
    <t>DCM</t>
  </si>
  <si>
    <t>DGC</t>
  </si>
  <si>
    <t>DHA</t>
  </si>
  <si>
    <t>DHM</t>
  </si>
  <si>
    <t>DHP</t>
  </si>
  <si>
    <t>DIG</t>
  </si>
  <si>
    <t>DMC</t>
  </si>
  <si>
    <t>DNC</t>
  </si>
  <si>
    <t>DNP</t>
  </si>
  <si>
    <t>DPC</t>
  </si>
  <si>
    <t>DPG</t>
  </si>
  <si>
    <t>DPM</t>
  </si>
  <si>
    <t>DPR</t>
  </si>
  <si>
    <t>DQC</t>
  </si>
  <si>
    <t>DRC</t>
  </si>
  <si>
    <t>DTA</t>
  </si>
  <si>
    <t>DTC</t>
  </si>
  <si>
    <t>DTL</t>
  </si>
  <si>
    <t>DVP</t>
  </si>
  <si>
    <t>DXG</t>
  </si>
  <si>
    <t>DXV</t>
  </si>
  <si>
    <t>EBS</t>
  </si>
  <si>
    <t>EID</t>
  </si>
  <si>
    <t>ELC</t>
  </si>
  <si>
    <t>EVE</t>
  </si>
  <si>
    <t>FCM</t>
  </si>
  <si>
    <t>FCN</t>
  </si>
  <si>
    <t>FDC</t>
  </si>
  <si>
    <t>GDW</t>
  </si>
  <si>
    <t>GIL</t>
  </si>
  <si>
    <t>GMC</t>
  </si>
  <si>
    <t>GMD</t>
  </si>
  <si>
    <t>GMX</t>
  </si>
  <si>
    <t>GTA</t>
  </si>
  <si>
    <t>HAD</t>
  </si>
  <si>
    <t>HAH</t>
  </si>
  <si>
    <t>HAP</t>
  </si>
  <si>
    <t>HAR</t>
  </si>
  <si>
    <t>HAS</t>
  </si>
  <si>
    <t>HAT</t>
  </si>
  <si>
    <t>HAX</t>
  </si>
  <si>
    <t>HBC</t>
  </si>
  <si>
    <t>HCC</t>
  </si>
  <si>
    <t>HCT</t>
  </si>
  <si>
    <t>HDA</t>
  </si>
  <si>
    <t>HGM</t>
  </si>
  <si>
    <t>HHC</t>
  </si>
  <si>
    <t>HII</t>
  </si>
  <si>
    <t>HJS</t>
  </si>
  <si>
    <t>HMC</t>
  </si>
  <si>
    <t>HMH</t>
  </si>
  <si>
    <t>HNG</t>
  </si>
  <si>
    <t>HOM</t>
  </si>
  <si>
    <t>HRC</t>
  </si>
  <si>
    <t>HSG</t>
  </si>
  <si>
    <t>HTC</t>
  </si>
  <si>
    <t>HTL</t>
  </si>
  <si>
    <t>HTV</t>
  </si>
  <si>
    <t>HUT</t>
  </si>
  <si>
    <t>HVX</t>
  </si>
  <si>
    <t>IDI</t>
  </si>
  <si>
    <t>IDV</t>
  </si>
  <si>
    <t>IMP</t>
  </si>
  <si>
    <t>INC</t>
  </si>
  <si>
    <t>ITQ</t>
  </si>
  <si>
    <t>KBC</t>
  </si>
  <si>
    <t>KDC</t>
  </si>
  <si>
    <t>KHP</t>
  </si>
  <si>
    <t>KHS</t>
  </si>
  <si>
    <t>KKC</t>
  </si>
  <si>
    <t>KMR</t>
  </si>
  <si>
    <t>KMT</t>
  </si>
  <si>
    <t>KSB</t>
  </si>
  <si>
    <t>KST</t>
  </si>
  <si>
    <t>KTS</t>
  </si>
  <si>
    <t>L10</t>
  </si>
  <si>
    <t>L18</t>
  </si>
  <si>
    <t>LAS</t>
  </si>
  <si>
    <t>LBM</t>
  </si>
  <si>
    <t>LCD</t>
  </si>
  <si>
    <t>LCG</t>
  </si>
  <si>
    <t>LEC</t>
  </si>
  <si>
    <t>LGC</t>
  </si>
  <si>
    <t>LGL</t>
  </si>
  <si>
    <t>LHC</t>
  </si>
  <si>
    <t>LIG</t>
  </si>
  <si>
    <t>LIX</t>
  </si>
  <si>
    <t>MAC</t>
  </si>
  <si>
    <t>MBG</t>
  </si>
  <si>
    <t>MCC</t>
  </si>
  <si>
    <t>MCF</t>
  </si>
  <si>
    <t>MCO</t>
  </si>
  <si>
    <t>MCP</t>
  </si>
  <si>
    <t>MDG</t>
  </si>
  <si>
    <t>MKV</t>
  </si>
  <si>
    <t>NAF</t>
  </si>
  <si>
    <t>NAG</t>
  </si>
  <si>
    <t>NAP</t>
  </si>
  <si>
    <t>NAV</t>
  </si>
  <si>
    <t>NBC</t>
  </si>
  <si>
    <t>NBP</t>
  </si>
  <si>
    <t>NBW</t>
  </si>
  <si>
    <t>NDN</t>
  </si>
  <si>
    <t>NET</t>
  </si>
  <si>
    <t>NFC</t>
  </si>
  <si>
    <t>NHA</t>
  </si>
  <si>
    <t>NHC</t>
  </si>
  <si>
    <t>NKG</t>
  </si>
  <si>
    <t>NNC</t>
  </si>
  <si>
    <t>NSC</t>
  </si>
  <si>
    <t>NST</t>
  </si>
  <si>
    <t>NTL</t>
  </si>
  <si>
    <t>NTP</t>
  </si>
  <si>
    <t>NVT</t>
  </si>
  <si>
    <t>OCH</t>
  </si>
  <si>
    <t>PAC</t>
  </si>
  <si>
    <t>PAN</t>
  </si>
  <si>
    <t>PBP</t>
  </si>
  <si>
    <t>PC1</t>
  </si>
  <si>
    <t>PCE</t>
  </si>
  <si>
    <t>PCG</t>
  </si>
  <si>
    <t>PDB</t>
  </si>
  <si>
    <t>PEN</t>
  </si>
  <si>
    <t>PET</t>
  </si>
  <si>
    <t>PGC</t>
  </si>
  <si>
    <t>PGD</t>
  </si>
  <si>
    <t>PGS</t>
  </si>
  <si>
    <t>PHR</t>
  </si>
  <si>
    <t>PJC</t>
  </si>
  <si>
    <t>PLC</t>
  </si>
  <si>
    <t>PLP</t>
  </si>
  <si>
    <t>PMB</t>
  </si>
  <si>
    <t>PMC</t>
  </si>
  <si>
    <t>PMP</t>
  </si>
  <si>
    <t>PMS</t>
  </si>
  <si>
    <t>PNC</t>
  </si>
  <si>
    <t>PNJ</t>
  </si>
  <si>
    <t>POT</t>
  </si>
  <si>
    <t>PPC</t>
  </si>
  <si>
    <t>PPY</t>
  </si>
  <si>
    <t>PRC</t>
  </si>
  <si>
    <t>PSE</t>
  </si>
  <si>
    <t>PSW</t>
  </si>
  <si>
    <t>PTB</t>
  </si>
  <si>
    <t>PTC</t>
  </si>
  <si>
    <t>PTD</t>
  </si>
  <si>
    <t>PTL</t>
  </si>
  <si>
    <t>PTS</t>
  </si>
  <si>
    <t>PVD</t>
  </si>
  <si>
    <t>PVG</t>
  </si>
  <si>
    <t>PVS</t>
  </si>
  <si>
    <t>QCG</t>
  </si>
  <si>
    <t>QST</t>
  </si>
  <si>
    <t>RAL</t>
  </si>
  <si>
    <t>RCL</t>
  </si>
  <si>
    <t>RDP</t>
  </si>
  <si>
    <t>S4A</t>
  </si>
  <si>
    <t>S55</t>
  </si>
  <si>
    <t>S99</t>
  </si>
  <si>
    <t>SAF</t>
  </si>
  <si>
    <t>SAM</t>
  </si>
  <si>
    <t>SAV</t>
  </si>
  <si>
    <t>SBA</t>
  </si>
  <si>
    <t>SCI</t>
  </si>
  <si>
    <t>SD5</t>
  </si>
  <si>
    <t>SD6</t>
  </si>
  <si>
    <t>SD9</t>
  </si>
  <si>
    <t>SDC</t>
  </si>
  <si>
    <t>SDN</t>
  </si>
  <si>
    <t>SED</t>
  </si>
  <si>
    <t>SFC</t>
  </si>
  <si>
    <t>SFG</t>
  </si>
  <si>
    <t>SFI</t>
  </si>
  <si>
    <t>SFN</t>
  </si>
  <si>
    <t>SGC</t>
  </si>
  <si>
    <t>SGD</t>
  </si>
  <si>
    <t>SGH</t>
  </si>
  <si>
    <t>SGT</t>
  </si>
  <si>
    <t>SHA</t>
  </si>
  <si>
    <t>SHI</t>
  </si>
  <si>
    <t>SHP</t>
  </si>
  <si>
    <t>SJ1</t>
  </si>
  <si>
    <t>SJD</t>
  </si>
  <si>
    <t>SJS</t>
  </si>
  <si>
    <t>SMA</t>
  </si>
  <si>
    <t>SMB</t>
  </si>
  <si>
    <t>SMC</t>
  </si>
  <si>
    <t>SMT</t>
  </si>
  <si>
    <t>SPC</t>
  </si>
  <si>
    <t>SPM</t>
  </si>
  <si>
    <t>SRF</t>
  </si>
  <si>
    <t>SSC</t>
  </si>
  <si>
    <t>STC</t>
  </si>
  <si>
    <t>STK</t>
  </si>
  <si>
    <t>SVI</t>
  </si>
  <si>
    <t>TBC</t>
  </si>
  <si>
    <t>TCD</t>
  </si>
  <si>
    <t>TCL</t>
  </si>
  <si>
    <t>TDC</t>
  </si>
  <si>
    <t>TDM</t>
  </si>
  <si>
    <t>TEG</t>
  </si>
  <si>
    <t>TFC</t>
  </si>
  <si>
    <t>THB</t>
  </si>
  <si>
    <t>THG</t>
  </si>
  <si>
    <t>THS</t>
  </si>
  <si>
    <t>THT</t>
  </si>
  <si>
    <t>TIP</t>
  </si>
  <si>
    <t>TIX</t>
  </si>
  <si>
    <t>TJC</t>
  </si>
  <si>
    <t>TMC</t>
  </si>
  <si>
    <t>TMS</t>
  </si>
  <si>
    <t>TMT</t>
  </si>
  <si>
    <t>TNA</t>
  </si>
  <si>
    <t>TNC</t>
  </si>
  <si>
    <t>TNG</t>
  </si>
  <si>
    <t>TPC</t>
  </si>
  <si>
    <t>TPH</t>
  </si>
  <si>
    <t>TRA</t>
  </si>
  <si>
    <t>TRC</t>
  </si>
  <si>
    <t>TSB</t>
  </si>
  <si>
    <t>TSC</t>
  </si>
  <si>
    <t>TTC</t>
  </si>
  <si>
    <t>TTF</t>
  </si>
  <si>
    <t>TV2</t>
  </si>
  <si>
    <t>TV4</t>
  </si>
  <si>
    <t>UIC</t>
  </si>
  <si>
    <t>V21</t>
  </si>
  <si>
    <t>VAF</t>
  </si>
  <si>
    <t>VC1</t>
  </si>
  <si>
    <t>VC2</t>
  </si>
  <si>
    <t>VC6</t>
  </si>
  <si>
    <t>VC7</t>
  </si>
  <si>
    <t>VC9</t>
  </si>
  <si>
    <t>VCC</t>
  </si>
  <si>
    <t>VCF</t>
  </si>
  <si>
    <t>VCG</t>
  </si>
  <si>
    <t>VCM</t>
  </si>
  <si>
    <t>VCS</t>
  </si>
  <si>
    <t>VDL</t>
  </si>
  <si>
    <t>VE3</t>
  </si>
  <si>
    <t>VE4</t>
  </si>
  <si>
    <t>VE8</t>
  </si>
  <si>
    <t>VGC</t>
  </si>
  <si>
    <t>VGS</t>
  </si>
  <si>
    <t>VHC</t>
  </si>
  <si>
    <t>VHL</t>
  </si>
  <si>
    <t>VID</t>
  </si>
  <si>
    <t>VIF</t>
  </si>
  <si>
    <t>VIT</t>
  </si>
  <si>
    <t>VMC</t>
  </si>
  <si>
    <t>VMS</t>
  </si>
  <si>
    <t>VNC</t>
  </si>
  <si>
    <t>VNF</t>
  </si>
  <si>
    <t>VNG</t>
  </si>
  <si>
    <t>VNL</t>
  </si>
  <si>
    <t>VNS</t>
  </si>
  <si>
    <t>VNT</t>
  </si>
  <si>
    <t>VOS</t>
  </si>
  <si>
    <t>VPS</t>
  </si>
  <si>
    <t>VSA</t>
  </si>
  <si>
    <t>VSC</t>
  </si>
  <si>
    <t>VSI</t>
  </si>
  <si>
    <t>VTV</t>
  </si>
  <si>
    <t>GDP</t>
  </si>
  <si>
    <t xml:space="preserve">TỔNG TÀI SẢN </t>
  </si>
  <si>
    <t>NỢ PHẢI TRẢ</t>
  </si>
  <si>
    <t>TÀI SẢN NGẮN HẠN</t>
  </si>
  <si>
    <t xml:space="preserve">Nợ ngắn hạn </t>
  </si>
  <si>
    <t>Lợi nhuận sau thuế</t>
  </si>
  <si>
    <t>Hàng tồn kho</t>
  </si>
  <si>
    <t>TÀI SẢN DÀI HẠN</t>
  </si>
  <si>
    <t>Nợ dài hạn</t>
  </si>
  <si>
    <t>VỐN CHỦ SỞ HỮU</t>
  </si>
  <si>
    <t>TỔNG NGUỒN VỐN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</si>
</sst>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3"/>
      <color theme="1"/>
      <name val="Times New Roman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1" fillId="0" borderId="0" xfId="0" applyFont="1" applyAlignment="1"/>
    <xf numFmtId="1" fontId="1" fillId="0" borderId="0" xfId="0" applyNumberFormat="1" applyFont="1" applyAlignment="1"/>
    <xf numFmtId="2" fontId="1" fillId="0" borderId="0" xfId="0" applyNumberFormat="1" applyFont="1" applyAlignment="1"/>
    <xf numFmtId="1" fontId="1" fillId="3" borderId="0" xfId="0" applyNumberFormat="1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1" fontId="1" fillId="2" borderId="0" xfId="0" applyNumberFormat="1" applyFont="1" applyFill="1" applyAlignment="1"/>
    <xf numFmtId="2" fontId="1" fillId="2" borderId="0" xfId="0" applyNumberFormat="1" applyFont="1" applyFill="1" applyAlignmen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" fontId="1" fillId="3" borderId="0" xfId="0" applyNumberFormat="1" applyFont="1" applyFill="1" applyAlignment="1"/>
    <xf numFmtId="2" fontId="1" fillId="3" borderId="0" xfId="0" applyNumberFormat="1" applyFont="1" applyFill="1" applyAlignment="1"/>
    <xf numFmtId="164" fontId="2" fillId="0" borderId="0" xfId="0" applyNumberFormat="1" applyFont="1" applyAlignment="1"/>
    <xf numFmtId="1" fontId="2" fillId="2" borderId="0" xfId="0" applyNumberFormat="1" applyFont="1" applyFill="1" applyAlignment="1"/>
    <xf numFmtId="2" fontId="2" fillId="2" borderId="0" xfId="0" applyNumberFormat="1" applyFont="1" applyFill="1" applyAlignme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/>
    <xf numFmtId="164" fontId="1" fillId="3" borderId="0" xfId="0" applyNumberFormat="1" applyFont="1" applyFill="1" applyAlignment="1"/>
    <xf numFmtId="164" fontId="1" fillId="3" borderId="0" xfId="0" applyNumberFormat="1" applyFont="1" applyFill="1" applyAlignment="1">
      <alignment horizontal="right"/>
    </xf>
    <xf numFmtId="0" fontId="1" fillId="0" borderId="0" xfId="0" applyFont="1"/>
    <xf numFmtId="0" fontId="1" fillId="4" borderId="0" xfId="0" applyFont="1" applyFill="1"/>
    <xf numFmtId="0" fontId="0" fillId="4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21"/>
  <sheetViews>
    <sheetView tabSelected="1" topLeftCell="A2217" workbookViewId="0">
      <selection activeCell="E2226" sqref="E2226"/>
    </sheetView>
  </sheetViews>
  <sheetFormatPr defaultColWidth="11.1796875" defaultRowHeight="15" customHeight="1" x14ac:dyDescent="0.3"/>
  <cols>
    <col min="1" max="1" width="8.54296875" customWidth="1"/>
    <col min="2" max="2" width="8.81640625" customWidth="1"/>
    <col min="3" max="12" width="13.1796875" customWidth="1"/>
    <col min="13" max="13" width="9.08984375" style="30" customWidth="1"/>
    <col min="14" max="14" width="8.54296875" customWidth="1"/>
    <col min="15" max="17" width="13.1796875" customWidth="1"/>
    <col min="18" max="18" width="13.90625" customWidth="1"/>
    <col min="19" max="19" width="13.1796875" customWidth="1"/>
    <col min="20" max="22" width="13.90625" customWidth="1"/>
  </cols>
  <sheetData>
    <row r="1" spans="1:22" ht="16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336</v>
      </c>
      <c r="J1" s="1" t="s">
        <v>339</v>
      </c>
      <c r="K1" s="1" t="s">
        <v>340</v>
      </c>
      <c r="L1" s="1" t="s">
        <v>334</v>
      </c>
      <c r="M1" s="29" t="s">
        <v>8</v>
      </c>
      <c r="N1" s="1" t="s">
        <v>333</v>
      </c>
      <c r="O1" s="1" t="s">
        <v>335</v>
      </c>
      <c r="P1" s="1" t="s">
        <v>337</v>
      </c>
      <c r="Q1" s="1" t="s">
        <v>341</v>
      </c>
      <c r="R1" s="1" t="s">
        <v>342</v>
      </c>
      <c r="S1" s="1" t="s">
        <v>343</v>
      </c>
      <c r="T1" s="1" t="s">
        <v>10</v>
      </c>
      <c r="U1" s="1" t="s">
        <v>338</v>
      </c>
      <c r="V1" s="1" t="s">
        <v>9</v>
      </c>
    </row>
    <row r="2" spans="1:22" ht="16.5" customHeight="1" x14ac:dyDescent="0.3">
      <c r="A2" s="1" t="s">
        <v>11</v>
      </c>
      <c r="B2" s="1">
        <v>2023</v>
      </c>
      <c r="C2" s="3">
        <f t="shared" ref="C2:C17" si="0">LN(E2)</f>
        <v>3.8501476017100584</v>
      </c>
      <c r="D2" s="3">
        <v>21</v>
      </c>
      <c r="E2" s="3">
        <v>47</v>
      </c>
      <c r="F2" s="4">
        <v>0</v>
      </c>
      <c r="G2" s="3">
        <v>0</v>
      </c>
      <c r="H2" s="3">
        <v>1</v>
      </c>
      <c r="I2" s="1">
        <v>5681580248153</v>
      </c>
      <c r="J2" s="1">
        <v>781680229197</v>
      </c>
      <c r="K2" s="1">
        <v>5901865257763</v>
      </c>
      <c r="L2" s="1">
        <v>11583445505916</v>
      </c>
      <c r="M2" s="29">
        <f>-4.336-4.513*(U2/L2)+5.679*(O2/L2)-0.004*(I2/P2)</f>
        <v>-1.70744453007399</v>
      </c>
      <c r="N2" s="31">
        <v>6.4222466560102589</v>
      </c>
      <c r="O2" s="1">
        <v>5619574565686</v>
      </c>
      <c r="P2" s="1">
        <v>3737041187457</v>
      </c>
      <c r="Q2" s="1">
        <v>1882533378229</v>
      </c>
      <c r="R2" s="1">
        <v>5963870940230</v>
      </c>
      <c r="S2" s="1">
        <v>11583445505916</v>
      </c>
      <c r="T2" s="1">
        <v>239294342399</v>
      </c>
      <c r="U2" s="1">
        <v>309193823134</v>
      </c>
      <c r="V2" s="1">
        <v>568371600794</v>
      </c>
    </row>
    <row r="3" spans="1:22" ht="16.5" customHeight="1" x14ac:dyDescent="0.3">
      <c r="A3" s="1" t="s">
        <v>11</v>
      </c>
      <c r="B3" s="1">
        <v>2022</v>
      </c>
      <c r="C3" s="3">
        <f t="shared" si="0"/>
        <v>3.8286413964890951</v>
      </c>
      <c r="D3" s="3">
        <v>20</v>
      </c>
      <c r="E3" s="3">
        <v>46</v>
      </c>
      <c r="F3" s="4">
        <v>0</v>
      </c>
      <c r="G3" s="3">
        <v>0</v>
      </c>
      <c r="H3" s="3">
        <v>1</v>
      </c>
      <c r="I3" s="1">
        <v>5658759199548</v>
      </c>
      <c r="J3" s="1">
        <v>1790091357848</v>
      </c>
      <c r="K3" s="1">
        <v>5137073482164</v>
      </c>
      <c r="L3" s="1">
        <v>10795832681712</v>
      </c>
      <c r="M3" s="29">
        <f>-4.336-4.513*(U3/L3)+5.679*(O3/L3)-0.004*(I3/P3)</f>
        <v>-1.959358226095999</v>
      </c>
      <c r="N3" s="31">
        <v>6.9871667237754878</v>
      </c>
      <c r="O3" s="1">
        <v>4624647264247</v>
      </c>
      <c r="P3" s="1">
        <v>3206482597038</v>
      </c>
      <c r="Q3" s="1">
        <v>1418164667209</v>
      </c>
      <c r="R3" s="1">
        <v>6171185417465</v>
      </c>
      <c r="S3" s="1">
        <v>10795832681712</v>
      </c>
      <c r="T3" s="1">
        <v>257402705272</v>
      </c>
      <c r="U3" s="1">
        <v>117291267937</v>
      </c>
      <c r="V3" s="1">
        <v>359745884378</v>
      </c>
    </row>
    <row r="4" spans="1:22" ht="16.5" customHeight="1" x14ac:dyDescent="0.3">
      <c r="A4" s="1" t="s">
        <v>11</v>
      </c>
      <c r="B4" s="1">
        <v>2021</v>
      </c>
      <c r="C4" s="3">
        <f t="shared" si="0"/>
        <v>3.8066624897703196</v>
      </c>
      <c r="D4" s="5">
        <v>19</v>
      </c>
      <c r="E4" s="5">
        <v>45</v>
      </c>
      <c r="F4" s="4">
        <v>0</v>
      </c>
      <c r="G4" s="5">
        <v>0</v>
      </c>
      <c r="H4" s="5">
        <v>1</v>
      </c>
      <c r="I4" s="1">
        <v>5354610509760</v>
      </c>
      <c r="J4" s="1">
        <v>997384835429</v>
      </c>
      <c r="K4" s="1">
        <v>4654916125531</v>
      </c>
      <c r="L4" s="1">
        <v>10009526635291</v>
      </c>
      <c r="M4" s="29">
        <f>-4.336-4.513*(U4/L4)+5.679*(O4/L4)-0.004*(I4/P4)</f>
        <v>-1.9042671575571319</v>
      </c>
      <c r="N4" s="31">
        <v>6.6900092133089402</v>
      </c>
      <c r="O4" s="1">
        <v>4555144898241</v>
      </c>
      <c r="P4" s="1">
        <v>3282339419557</v>
      </c>
      <c r="Q4" s="1">
        <v>1272805478684</v>
      </c>
      <c r="R4" s="1">
        <v>5454381737050</v>
      </c>
      <c r="S4" s="1">
        <v>10009526635291</v>
      </c>
      <c r="T4" s="1">
        <v>199733463745</v>
      </c>
      <c r="U4" s="1">
        <v>324143024419</v>
      </c>
      <c r="V4" s="1">
        <v>549533712545</v>
      </c>
    </row>
    <row r="5" spans="1:22" ht="16.5" customHeight="1" x14ac:dyDescent="0.3">
      <c r="A5" s="1" t="s">
        <v>11</v>
      </c>
      <c r="B5" s="1">
        <v>2020</v>
      </c>
      <c r="C5" s="3">
        <f t="shared" si="0"/>
        <v>3.784189633918261</v>
      </c>
      <c r="D5" s="5">
        <v>18</v>
      </c>
      <c r="E5" s="5">
        <v>44</v>
      </c>
      <c r="F5" s="4">
        <v>0</v>
      </c>
      <c r="G5" s="5">
        <v>0</v>
      </c>
      <c r="H5" s="5">
        <v>1</v>
      </c>
      <c r="I5" s="1">
        <v>4496050828524</v>
      </c>
      <c r="J5" s="1">
        <v>946809379604</v>
      </c>
      <c r="K5" s="1">
        <v>4073363572384</v>
      </c>
      <c r="L5" s="1">
        <v>8569414400908</v>
      </c>
      <c r="M5" s="29">
        <f>-4.336-4.513*(U5/L5)+5.679*(O5/L5)-0.004*(I5/P5)</f>
        <v>-1.4775999755397842</v>
      </c>
      <c r="N5" s="31">
        <v>6.9401877821904918</v>
      </c>
      <c r="O5" s="1">
        <v>4545451942407</v>
      </c>
      <c r="P5" s="1">
        <v>3772834861366</v>
      </c>
      <c r="Q5" s="1">
        <v>772617081041</v>
      </c>
      <c r="R5" s="1">
        <v>4023962458501</v>
      </c>
      <c r="S5" s="1">
        <v>8569414400908</v>
      </c>
      <c r="T5" s="1">
        <v>228577022279</v>
      </c>
      <c r="U5" s="1">
        <v>283172810679</v>
      </c>
      <c r="V5" s="1">
        <v>519994985662</v>
      </c>
    </row>
    <row r="6" spans="1:22" ht="16.5" customHeight="1" x14ac:dyDescent="0.3">
      <c r="A6" s="1" t="s">
        <v>11</v>
      </c>
      <c r="B6" s="1">
        <v>2019</v>
      </c>
      <c r="C6" s="3">
        <f t="shared" si="0"/>
        <v>3.7612001156935624</v>
      </c>
      <c r="D6" s="5">
        <v>17</v>
      </c>
      <c r="E6" s="5">
        <v>43</v>
      </c>
      <c r="F6" s="4">
        <v>0</v>
      </c>
      <c r="G6" s="5">
        <v>0</v>
      </c>
      <c r="H6" s="5">
        <v>1</v>
      </c>
      <c r="I6" s="1">
        <v>4971363590401</v>
      </c>
      <c r="J6" s="1">
        <v>1221502966657</v>
      </c>
      <c r="K6" s="1">
        <v>3016090568130</v>
      </c>
      <c r="L6" s="1">
        <v>7987454158531</v>
      </c>
      <c r="M6" s="29">
        <f>-4.336-4.513*(U6/L6)+5.679*(O6/L6)-0.004*(I6/P6)</f>
        <v>-1.2550223840873405</v>
      </c>
      <c r="N6" s="31">
        <v>7.4649912574460018</v>
      </c>
      <c r="O6" s="1">
        <v>4732215965361</v>
      </c>
      <c r="P6" s="1">
        <v>3236645563011</v>
      </c>
      <c r="Q6" s="1">
        <v>1495570402350</v>
      </c>
      <c r="R6" s="1">
        <v>3255238193170</v>
      </c>
      <c r="S6" s="1">
        <v>7987454158531</v>
      </c>
      <c r="T6" s="1">
        <v>267714576028</v>
      </c>
      <c r="U6" s="1">
        <v>491028872669</v>
      </c>
      <c r="V6" s="1">
        <v>822814978529</v>
      </c>
    </row>
    <row r="7" spans="1:22" ht="16.5" customHeight="1" x14ac:dyDescent="0.3">
      <c r="A7" s="1" t="s">
        <v>11</v>
      </c>
      <c r="B7" s="1">
        <v>2018</v>
      </c>
      <c r="C7" s="3">
        <f t="shared" si="0"/>
        <v>3.7376696182833684</v>
      </c>
      <c r="D7" s="5">
        <v>16</v>
      </c>
      <c r="E7" s="5">
        <v>42</v>
      </c>
      <c r="F7" s="4">
        <v>0</v>
      </c>
      <c r="G7" s="5">
        <v>0</v>
      </c>
      <c r="H7" s="5">
        <v>1</v>
      </c>
      <c r="I7" s="1">
        <v>3989369447153</v>
      </c>
      <c r="J7" s="1">
        <v>862749230434</v>
      </c>
      <c r="K7" s="1">
        <v>3539797275250</v>
      </c>
      <c r="L7" s="1">
        <v>7529166722403</v>
      </c>
      <c r="M7" s="29">
        <f>-4.336-4.513*(U7/L7)+5.679*(O7/L7)-0.004*(I7/P7)</f>
        <v>-1.037043318381744</v>
      </c>
      <c r="N7" s="31">
        <v>7.3592809998546045</v>
      </c>
      <c r="O7" s="1">
        <v>4548916573712</v>
      </c>
      <c r="P7" s="1">
        <v>3206103405725</v>
      </c>
      <c r="Q7" s="1">
        <v>1342813167987</v>
      </c>
      <c r="R7" s="1">
        <v>2980250148691</v>
      </c>
      <c r="S7" s="1">
        <v>7529166722403</v>
      </c>
      <c r="T7" s="1">
        <v>208587237486</v>
      </c>
      <c r="U7" s="1">
        <v>212148913561</v>
      </c>
      <c r="V7" s="1">
        <v>379964797536</v>
      </c>
    </row>
    <row r="8" spans="1:22" ht="16.5" customHeight="1" x14ac:dyDescent="0.3">
      <c r="A8" s="1" t="s">
        <v>11</v>
      </c>
      <c r="B8" s="1">
        <v>2017</v>
      </c>
      <c r="C8" s="3">
        <f t="shared" si="0"/>
        <v>3.713572066704308</v>
      </c>
      <c r="D8" s="5">
        <v>15</v>
      </c>
      <c r="E8" s="5">
        <v>41</v>
      </c>
      <c r="F8" s="4">
        <v>2.0299999999999998</v>
      </c>
      <c r="G8" s="5">
        <v>0</v>
      </c>
      <c r="H8" s="5">
        <v>1</v>
      </c>
      <c r="I8" s="1">
        <v>2142716548893</v>
      </c>
      <c r="J8" s="1">
        <v>536681725193</v>
      </c>
      <c r="K8" s="1">
        <v>2433440579906</v>
      </c>
      <c r="L8" s="1">
        <v>4576157128799</v>
      </c>
      <c r="M8" s="29">
        <f>-4.336-4.513*(U8/L8)+5.679*(O8/L8)-0.004*(I8/P8)</f>
        <v>-0.93761877918002323</v>
      </c>
      <c r="N8" s="31">
        <v>2.8654119461210428</v>
      </c>
      <c r="O8" s="1">
        <v>2951186840177</v>
      </c>
      <c r="P8" s="1">
        <v>1990803708402</v>
      </c>
      <c r="Q8" s="1">
        <v>960383131775</v>
      </c>
      <c r="R8" s="1">
        <v>1624970288622</v>
      </c>
      <c r="S8" s="1">
        <v>4576157128799</v>
      </c>
      <c r="T8" s="1">
        <v>95052847758</v>
      </c>
      <c r="U8" s="1">
        <v>263364105956</v>
      </c>
      <c r="V8" s="1">
        <v>408646356626</v>
      </c>
    </row>
    <row r="9" spans="1:22" ht="16.5" customHeight="1" x14ac:dyDescent="0.3">
      <c r="A9" s="1" t="s">
        <v>11</v>
      </c>
      <c r="B9" s="1">
        <v>2016</v>
      </c>
      <c r="C9" s="3">
        <f t="shared" si="0"/>
        <v>3.6888794541139363</v>
      </c>
      <c r="D9" s="5">
        <v>14</v>
      </c>
      <c r="E9" s="5">
        <v>40</v>
      </c>
      <c r="F9" s="4">
        <v>10.92</v>
      </c>
      <c r="G9" s="5">
        <v>0</v>
      </c>
      <c r="H9" s="5">
        <v>1</v>
      </c>
      <c r="I9" s="1">
        <v>1361646469010</v>
      </c>
      <c r="J9" s="1">
        <v>450591281857</v>
      </c>
      <c r="K9" s="1">
        <v>1715969509727</v>
      </c>
      <c r="L9" s="1">
        <v>3077615978737</v>
      </c>
      <c r="M9" s="29">
        <f>-4.336-4.513*(U9/L9)+5.679*(O9/L9)-0.004*(I9/P9)</f>
        <v>-0.63312636243473908</v>
      </c>
      <c r="N9" s="31">
        <v>2.5615511423249444</v>
      </c>
      <c r="O9" s="1">
        <v>2122863876413</v>
      </c>
      <c r="P9" s="1">
        <v>1140284738375</v>
      </c>
      <c r="Q9" s="1">
        <v>982579138038</v>
      </c>
      <c r="R9" s="1">
        <v>954752102324</v>
      </c>
      <c r="S9" s="1">
        <v>3077615978737</v>
      </c>
      <c r="T9" s="1">
        <v>53927481929</v>
      </c>
      <c r="U9" s="1">
        <v>142925017617</v>
      </c>
      <c r="V9" s="1">
        <v>193881254178</v>
      </c>
    </row>
    <row r="10" spans="1:22" ht="16.5" customHeight="1" x14ac:dyDescent="0.3">
      <c r="A10" s="1" t="s">
        <v>11</v>
      </c>
      <c r="B10" s="1">
        <v>2015</v>
      </c>
      <c r="C10" s="3">
        <f t="shared" si="0"/>
        <v>3.6635616461296463</v>
      </c>
      <c r="D10" s="5">
        <v>13</v>
      </c>
      <c r="E10" s="5">
        <v>39</v>
      </c>
      <c r="F10" s="4">
        <v>8.02</v>
      </c>
      <c r="G10" s="5">
        <v>0</v>
      </c>
      <c r="H10" s="5">
        <v>1</v>
      </c>
      <c r="I10" s="1">
        <v>1071561008455</v>
      </c>
      <c r="J10" s="1">
        <v>214186555570</v>
      </c>
      <c r="K10" s="1">
        <v>883203669585</v>
      </c>
      <c r="L10" s="1">
        <v>1954764678040</v>
      </c>
      <c r="M10" s="29">
        <f>-4.336-4.513*(U10/L10)+5.679*(O10/L10)-0.004*(I10/P10)</f>
        <v>-1.1378171608297185</v>
      </c>
      <c r="N10" s="31">
        <v>8.0197984581497224</v>
      </c>
      <c r="O10" s="1">
        <v>1135279409795</v>
      </c>
      <c r="P10" s="1">
        <v>667079248529</v>
      </c>
      <c r="Q10" s="1">
        <v>468200161266</v>
      </c>
      <c r="R10" s="1">
        <v>819485268245</v>
      </c>
      <c r="S10" s="1">
        <v>1954764678040</v>
      </c>
      <c r="T10" s="1">
        <v>49991756319</v>
      </c>
      <c r="U10" s="1">
        <v>40548813597</v>
      </c>
      <c r="V10" s="1">
        <v>74680733912</v>
      </c>
    </row>
    <row r="11" spans="1:22" ht="16.5" customHeight="1" x14ac:dyDescent="0.3">
      <c r="A11" s="1" t="s">
        <v>11</v>
      </c>
      <c r="B11" s="1">
        <v>2014</v>
      </c>
      <c r="C11" s="3">
        <f t="shared" si="0"/>
        <v>3.6375861597263857</v>
      </c>
      <c r="D11" s="6">
        <v>12</v>
      </c>
      <c r="E11" s="6">
        <v>38</v>
      </c>
      <c r="F11" s="7">
        <v>0.3</v>
      </c>
      <c r="G11" s="6">
        <v>0</v>
      </c>
      <c r="H11" s="6">
        <v>1</v>
      </c>
      <c r="I11" s="1">
        <v>694379188147</v>
      </c>
      <c r="J11" s="1">
        <v>137522087909</v>
      </c>
      <c r="K11" s="1">
        <v>727271546766</v>
      </c>
      <c r="L11" s="1">
        <v>1421650734913</v>
      </c>
      <c r="M11" s="29">
        <f>-4.336-4.513*(U11/L11)+5.679*(O11/L11)-0.004*(I11/P11)</f>
        <v>-1.9552484849166805</v>
      </c>
      <c r="N11" s="1">
        <v>5.05</v>
      </c>
      <c r="O11" s="1">
        <v>635324911650</v>
      </c>
      <c r="P11" s="1">
        <v>507673920248</v>
      </c>
      <c r="Q11" s="1">
        <v>127650991402</v>
      </c>
      <c r="R11" s="1">
        <v>786325823263</v>
      </c>
      <c r="S11" s="1">
        <v>1421650734913</v>
      </c>
      <c r="T11" s="1">
        <v>25896787122</v>
      </c>
      <c r="U11" s="1">
        <v>47780875107</v>
      </c>
      <c r="V11" s="1">
        <v>74387524038</v>
      </c>
    </row>
    <row r="12" spans="1:22" ht="16.5" customHeight="1" x14ac:dyDescent="0.3">
      <c r="A12" s="1" t="s">
        <v>12</v>
      </c>
      <c r="B12" s="1">
        <v>2023</v>
      </c>
      <c r="C12" s="3">
        <f t="shared" si="0"/>
        <v>3.7376696182833684</v>
      </c>
      <c r="D12" s="5">
        <v>21</v>
      </c>
      <c r="E12" s="5">
        <v>42</v>
      </c>
      <c r="F12" s="4">
        <v>0</v>
      </c>
      <c r="G12" s="5">
        <v>1</v>
      </c>
      <c r="H12" s="5">
        <v>1</v>
      </c>
      <c r="I12" s="1">
        <v>173748814806</v>
      </c>
      <c r="J12" s="1">
        <v>127268351742</v>
      </c>
      <c r="K12" s="1">
        <v>39108508899</v>
      </c>
      <c r="L12" s="1">
        <v>212857323705</v>
      </c>
      <c r="M12" s="29">
        <f>-4.336-4.513*(U12/L12)+5.679*(O12/L12)-0.004*(I12/P12)</f>
        <v>-4.1541709722737332</v>
      </c>
      <c r="N12" s="31">
        <v>6.4222466560102589</v>
      </c>
      <c r="O12" s="1">
        <v>10221544787</v>
      </c>
      <c r="P12" s="1">
        <v>9148047007</v>
      </c>
      <c r="Q12" s="1">
        <v>1073497780</v>
      </c>
      <c r="R12" s="1">
        <v>202635778918</v>
      </c>
      <c r="S12" s="1">
        <v>212857323705</v>
      </c>
      <c r="T12" s="1">
        <v>114166525</v>
      </c>
      <c r="U12" s="1">
        <v>703150885</v>
      </c>
      <c r="V12" s="1">
        <v>797425852</v>
      </c>
    </row>
    <row r="13" spans="1:22" ht="16.5" customHeight="1" x14ac:dyDescent="0.3">
      <c r="A13" s="1" t="s">
        <v>12</v>
      </c>
      <c r="B13" s="1">
        <v>2022</v>
      </c>
      <c r="C13" s="3">
        <f t="shared" si="0"/>
        <v>3.5553480614894135</v>
      </c>
      <c r="D13" s="5">
        <v>20</v>
      </c>
      <c r="E13" s="5">
        <v>35</v>
      </c>
      <c r="F13" s="4">
        <v>1.4</v>
      </c>
      <c r="G13" s="5">
        <v>0</v>
      </c>
      <c r="H13" s="5">
        <v>0</v>
      </c>
      <c r="I13" s="1">
        <v>180897439215</v>
      </c>
      <c r="J13" s="1">
        <v>101871951690</v>
      </c>
      <c r="K13" s="1">
        <v>37682103009</v>
      </c>
      <c r="L13" s="1">
        <v>218579542224</v>
      </c>
      <c r="M13" s="29">
        <f>-4.336-4.513*(U13/L13)+5.679*(O13/L13)-0.004*(I13/P13)</f>
        <v>-4.5411355935974864</v>
      </c>
      <c r="N13" s="31">
        <v>6.9871667237754878</v>
      </c>
      <c r="O13" s="1">
        <v>9043271702</v>
      </c>
      <c r="P13" s="1">
        <v>7937231960</v>
      </c>
      <c r="Q13" s="1">
        <v>1106039742</v>
      </c>
      <c r="R13" s="1">
        <v>209536270522</v>
      </c>
      <c r="S13" s="1">
        <v>218579542224</v>
      </c>
      <c r="T13" s="1">
        <v>225882888</v>
      </c>
      <c r="U13" s="1">
        <v>16899756334</v>
      </c>
      <c r="V13" s="1">
        <v>17875866817</v>
      </c>
    </row>
    <row r="14" spans="1:22" ht="16.5" customHeight="1" x14ac:dyDescent="0.3">
      <c r="A14" s="1" t="s">
        <v>12</v>
      </c>
      <c r="B14" s="1">
        <v>2021</v>
      </c>
      <c r="C14" s="3">
        <f t="shared" si="0"/>
        <v>3.5263605246161616</v>
      </c>
      <c r="D14" s="5">
        <v>19</v>
      </c>
      <c r="E14" s="5">
        <v>34</v>
      </c>
      <c r="F14" s="4">
        <v>1.4</v>
      </c>
      <c r="G14" s="5">
        <v>0</v>
      </c>
      <c r="H14" s="5">
        <v>0</v>
      </c>
      <c r="I14" s="1">
        <v>163042481781</v>
      </c>
      <c r="J14" s="1">
        <v>84836260629</v>
      </c>
      <c r="K14" s="1">
        <v>38045025902</v>
      </c>
      <c r="L14" s="1">
        <v>201087507683</v>
      </c>
      <c r="M14" s="29">
        <f>-4.336-4.513*(U14/L14)+5.679*(O14/L14)-0.004*(I14/P14)</f>
        <v>-4.2677484565969808</v>
      </c>
      <c r="N14" s="31">
        <v>6.6900092133089402</v>
      </c>
      <c r="O14" s="1">
        <v>6761017862</v>
      </c>
      <c r="P14" s="1">
        <v>5544333271</v>
      </c>
      <c r="Q14" s="1">
        <v>1216684591</v>
      </c>
      <c r="R14" s="1">
        <v>194326489821</v>
      </c>
      <c r="S14" s="1">
        <v>201087507683</v>
      </c>
      <c r="T14" s="1">
        <v>207910426</v>
      </c>
      <c r="U14" s="1">
        <v>225510011</v>
      </c>
      <c r="V14" s="1">
        <v>327519670</v>
      </c>
    </row>
    <row r="15" spans="1:22" ht="16.5" customHeight="1" x14ac:dyDescent="0.3">
      <c r="A15" s="1" t="s">
        <v>12</v>
      </c>
      <c r="B15" s="1">
        <v>2020</v>
      </c>
      <c r="C15" s="3">
        <f t="shared" si="0"/>
        <v>3.4965075614664802</v>
      </c>
      <c r="D15" s="5">
        <v>18</v>
      </c>
      <c r="E15" s="5">
        <v>33</v>
      </c>
      <c r="F15" s="4">
        <v>1.18</v>
      </c>
      <c r="G15" s="5">
        <v>0</v>
      </c>
      <c r="H15" s="5">
        <v>0</v>
      </c>
      <c r="I15" s="1">
        <v>171282053841</v>
      </c>
      <c r="J15" s="1">
        <v>119394550727</v>
      </c>
      <c r="K15" s="1">
        <v>39537208808</v>
      </c>
      <c r="L15" s="1">
        <v>210819262649</v>
      </c>
      <c r="M15" s="29">
        <f>-4.336-4.513*(U15/L15)+5.679*(O15/L15)-0.004*(I15/P15)</f>
        <v>-3.6736536460161959</v>
      </c>
      <c r="N15" s="31">
        <v>6.9401877821904918</v>
      </c>
      <c r="O15" s="1">
        <v>16718282839</v>
      </c>
      <c r="P15" s="1">
        <v>15503668591</v>
      </c>
      <c r="Q15" s="1">
        <v>1214614248</v>
      </c>
      <c r="R15" s="1">
        <v>194100979810</v>
      </c>
      <c r="S15" s="1">
        <v>210819262649</v>
      </c>
      <c r="T15" s="1">
        <v>225236031</v>
      </c>
      <c r="U15" s="1">
        <v>-11967345859</v>
      </c>
      <c r="V15" s="1">
        <v>-11779430720</v>
      </c>
    </row>
    <row r="16" spans="1:22" ht="16.5" customHeight="1" x14ac:dyDescent="0.3">
      <c r="A16" s="1" t="s">
        <v>12</v>
      </c>
      <c r="B16" s="1">
        <v>2019</v>
      </c>
      <c r="C16" s="3">
        <f t="shared" si="0"/>
        <v>4.0943445622221004</v>
      </c>
      <c r="D16" s="5">
        <v>17</v>
      </c>
      <c r="E16" s="5">
        <v>60</v>
      </c>
      <c r="F16" s="4">
        <v>39.520000000000003</v>
      </c>
      <c r="G16" s="5">
        <v>0</v>
      </c>
      <c r="H16" s="5">
        <v>1</v>
      </c>
      <c r="I16" s="1">
        <v>185708953316</v>
      </c>
      <c r="J16" s="1">
        <v>111849031059</v>
      </c>
      <c r="K16" s="1">
        <v>41799006204</v>
      </c>
      <c r="L16" s="1">
        <v>227507959520</v>
      </c>
      <c r="M16" s="29">
        <f>-4.336-4.513*(U16/L16)+5.679*(O16/L16)-0.004*(I16/P16)</f>
        <v>-4.1485862708992816</v>
      </c>
      <c r="N16" s="31">
        <v>7.4649912574460018</v>
      </c>
      <c r="O16" s="1">
        <v>16092542851</v>
      </c>
      <c r="P16" s="1">
        <v>15017457297</v>
      </c>
      <c r="Q16" s="1">
        <v>1075085554</v>
      </c>
      <c r="R16" s="1">
        <v>211415416669</v>
      </c>
      <c r="S16" s="1">
        <v>227507959520</v>
      </c>
      <c r="T16" s="1">
        <v>135959609</v>
      </c>
      <c r="U16" s="1">
        <v>8308840156</v>
      </c>
      <c r="V16" s="1">
        <v>10414967418</v>
      </c>
    </row>
    <row r="17" spans="1:22" ht="16.5" customHeight="1" x14ac:dyDescent="0.3">
      <c r="A17" s="1" t="s">
        <v>12</v>
      </c>
      <c r="B17" s="1">
        <v>2018</v>
      </c>
      <c r="C17" s="3">
        <f t="shared" si="0"/>
        <v>4.0775374439057197</v>
      </c>
      <c r="D17" s="5">
        <v>16</v>
      </c>
      <c r="E17" s="5">
        <v>59</v>
      </c>
      <c r="F17" s="4">
        <v>23.39</v>
      </c>
      <c r="G17" s="5">
        <v>0</v>
      </c>
      <c r="H17" s="5">
        <v>1</v>
      </c>
      <c r="I17" s="1">
        <v>185331960146</v>
      </c>
      <c r="J17" s="1">
        <v>65189400109</v>
      </c>
      <c r="K17" s="1">
        <v>44627076641</v>
      </c>
      <c r="L17" s="1">
        <v>229959036787</v>
      </c>
      <c r="M17" s="29">
        <f>-4.336-4.513*(U17/L17)+5.679*(O17/L17)-0.004*(I17/P17)</f>
        <v>-4.1214208136852131</v>
      </c>
      <c r="N17" s="31">
        <v>7.3592809998546045</v>
      </c>
      <c r="O17" s="1">
        <v>18279981958</v>
      </c>
      <c r="P17" s="1">
        <v>15244981958</v>
      </c>
      <c r="Q17" s="1">
        <v>3035000000</v>
      </c>
      <c r="R17" s="1">
        <v>211679054829</v>
      </c>
      <c r="S17" s="1">
        <v>229959036787</v>
      </c>
      <c r="T17" s="1">
        <v>312510941</v>
      </c>
      <c r="U17" s="1">
        <v>9591230681</v>
      </c>
      <c r="V17" s="1">
        <v>11911379426</v>
      </c>
    </row>
    <row r="18" spans="1:22" ht="16.5" customHeight="1" x14ac:dyDescent="0.3">
      <c r="A18" s="1" t="s">
        <v>12</v>
      </c>
      <c r="B18" s="1">
        <v>2017</v>
      </c>
      <c r="C18" s="8"/>
      <c r="D18" s="9">
        <v>15</v>
      </c>
      <c r="E18" s="9"/>
      <c r="F18" s="10"/>
      <c r="G18" s="9"/>
      <c r="H18" s="9"/>
      <c r="I18" s="1">
        <v>196300575712</v>
      </c>
      <c r="J18" s="1">
        <v>47300323400</v>
      </c>
      <c r="K18" s="1">
        <v>55260017809</v>
      </c>
      <c r="L18" s="1">
        <v>251560593521</v>
      </c>
      <c r="M18" s="29">
        <f>-4.336-4.513*(U18/L18)+5.679*(O18/L18)-0.004*(I18/P18)</f>
        <v>-4.2210802610970584</v>
      </c>
      <c r="N18" s="31">
        <v>2.8654119461210428</v>
      </c>
      <c r="O18" s="1">
        <v>10603590916</v>
      </c>
      <c r="P18" s="1">
        <v>7538694580</v>
      </c>
      <c r="Q18" s="1">
        <v>3064896336</v>
      </c>
      <c r="R18" s="1">
        <v>240957002605</v>
      </c>
      <c r="S18" s="1">
        <v>251560593521</v>
      </c>
      <c r="T18" s="1">
        <v>-1161839809</v>
      </c>
      <c r="U18" s="1">
        <v>1131598086</v>
      </c>
      <c r="V18" s="1">
        <v>1175373508</v>
      </c>
    </row>
    <row r="19" spans="1:22" ht="16.5" customHeight="1" x14ac:dyDescent="0.3">
      <c r="A19" s="1" t="s">
        <v>12</v>
      </c>
      <c r="B19" s="1">
        <v>2016</v>
      </c>
      <c r="C19" s="8"/>
      <c r="D19" s="9">
        <v>14</v>
      </c>
      <c r="E19" s="9"/>
      <c r="F19" s="10"/>
      <c r="G19" s="9"/>
      <c r="H19" s="9"/>
      <c r="I19" s="1">
        <v>211692755720</v>
      </c>
      <c r="J19" s="1">
        <v>96580328481</v>
      </c>
      <c r="K19" s="1">
        <v>46211012714</v>
      </c>
      <c r="L19" s="1">
        <v>257903768434</v>
      </c>
      <c r="M19" s="29">
        <f>-4.336-4.513*(U19/L19)+5.679*(O19/L19)-0.004*(I19/P19)</f>
        <v>-4.1648828705499445</v>
      </c>
      <c r="N19" s="31">
        <v>2.5615511423249444</v>
      </c>
      <c r="O19" s="1">
        <v>12925353606</v>
      </c>
      <c r="P19" s="1">
        <v>9842469002</v>
      </c>
      <c r="Q19" s="1">
        <v>3082884604</v>
      </c>
      <c r="R19" s="1">
        <v>244978414828</v>
      </c>
      <c r="S19" s="1">
        <v>257903768434</v>
      </c>
      <c r="T19" s="1">
        <v>2533438942</v>
      </c>
      <c r="U19" s="1">
        <v>1569522682</v>
      </c>
      <c r="V19" s="1">
        <v>2641901750</v>
      </c>
    </row>
    <row r="20" spans="1:22" ht="16.5" customHeight="1" x14ac:dyDescent="0.3">
      <c r="A20" s="1" t="s">
        <v>12</v>
      </c>
      <c r="B20" s="1">
        <v>2015</v>
      </c>
      <c r="C20" s="3">
        <f t="shared" ref="C20:C27" si="1">LN(E20)</f>
        <v>4.0253516907351496</v>
      </c>
      <c r="D20" s="5">
        <v>13</v>
      </c>
      <c r="E20" s="5">
        <v>56</v>
      </c>
      <c r="F20" s="4">
        <v>18.920000000000002</v>
      </c>
      <c r="G20" s="5">
        <v>0</v>
      </c>
      <c r="H20" s="5">
        <v>1</v>
      </c>
      <c r="I20" s="1">
        <v>270531281331</v>
      </c>
      <c r="J20" s="1">
        <v>101526511578</v>
      </c>
      <c r="K20" s="1">
        <v>51402484926</v>
      </c>
      <c r="L20" s="1">
        <v>321933766257</v>
      </c>
      <c r="M20" s="29">
        <f>-4.336-4.513*(U20/L20)+5.679*(O20/L20)-0.004*(I20/P20)</f>
        <v>-3.1125401584839025</v>
      </c>
      <c r="N20" s="31">
        <v>8.0197984581497224</v>
      </c>
      <c r="O20" s="1">
        <v>72280501243</v>
      </c>
      <c r="P20" s="1">
        <v>69148653675</v>
      </c>
      <c r="Q20" s="1">
        <v>3131847568</v>
      </c>
      <c r="R20" s="1">
        <v>249653265014</v>
      </c>
      <c r="S20" s="1">
        <v>321933766257</v>
      </c>
      <c r="T20" s="1">
        <v>1385287619</v>
      </c>
      <c r="U20" s="1">
        <v>2563684319</v>
      </c>
      <c r="V20" s="1">
        <v>4149532271</v>
      </c>
    </row>
    <row r="21" spans="1:22" ht="16.5" customHeight="1" x14ac:dyDescent="0.3">
      <c r="A21" s="1" t="s">
        <v>12</v>
      </c>
      <c r="B21" s="1">
        <v>2014</v>
      </c>
      <c r="C21" s="3">
        <f t="shared" si="1"/>
        <v>4.0073331852324712</v>
      </c>
      <c r="D21" s="6">
        <v>12</v>
      </c>
      <c r="E21" s="6">
        <v>55</v>
      </c>
      <c r="F21" s="7">
        <v>18.920000000000002</v>
      </c>
      <c r="G21" s="6">
        <v>0</v>
      </c>
      <c r="H21" s="6">
        <v>1</v>
      </c>
      <c r="I21" s="1">
        <v>231503666882</v>
      </c>
      <c r="J21" s="1">
        <v>99315976914</v>
      </c>
      <c r="K21" s="1">
        <v>65687350765</v>
      </c>
      <c r="L21" s="1">
        <v>297191017647</v>
      </c>
      <c r="M21" s="29">
        <f>-4.336-4.513*(U21/L21)+5.679*(O21/L21)-0.004*(I21/P21)</f>
        <v>-3.7346413261461744</v>
      </c>
      <c r="N21" s="28">
        <v>5.05</v>
      </c>
      <c r="O21" s="1">
        <v>39846367520</v>
      </c>
      <c r="P21" s="1">
        <v>36753065804</v>
      </c>
      <c r="Q21" s="1">
        <v>3093301716</v>
      </c>
      <c r="R21" s="1">
        <v>257344650127</v>
      </c>
      <c r="S21" s="1">
        <v>297191017647</v>
      </c>
      <c r="T21" s="1">
        <v>612869021</v>
      </c>
      <c r="U21" s="1">
        <v>8881282070</v>
      </c>
      <c r="V21" s="1">
        <v>12047221492</v>
      </c>
    </row>
    <row r="22" spans="1:22" ht="16.5" customHeight="1" x14ac:dyDescent="0.3">
      <c r="A22" s="1" t="s">
        <v>13</v>
      </c>
      <c r="B22" s="1">
        <v>2023</v>
      </c>
      <c r="C22" s="3">
        <f t="shared" si="1"/>
        <v>3.5835189384561099</v>
      </c>
      <c r="D22" s="5">
        <v>13</v>
      </c>
      <c r="E22" s="5">
        <v>36</v>
      </c>
      <c r="F22" s="4">
        <v>0</v>
      </c>
      <c r="G22" s="5">
        <v>0</v>
      </c>
      <c r="H22" s="5">
        <v>0</v>
      </c>
      <c r="I22" s="1">
        <v>668923956357</v>
      </c>
      <c r="J22" s="1">
        <v>6475941593</v>
      </c>
      <c r="K22" s="1">
        <v>249177529133</v>
      </c>
      <c r="L22" s="1">
        <v>918101485490</v>
      </c>
      <c r="M22" s="29">
        <f>-4.336-4.513*(U22/L22)+5.679*(O22/L22)-0.004*(I22/P22)</f>
        <v>-3.4265730301345614</v>
      </c>
      <c r="N22" s="31">
        <v>6.4222466560102589</v>
      </c>
      <c r="O22" s="1">
        <v>138202913378</v>
      </c>
      <c r="P22" s="1">
        <v>87391860712</v>
      </c>
      <c r="Q22" s="1">
        <v>50811052666</v>
      </c>
      <c r="R22" s="1">
        <v>779898572112</v>
      </c>
      <c r="S22" s="1">
        <v>918101485490</v>
      </c>
      <c r="T22" s="1">
        <v>5264603024</v>
      </c>
      <c r="U22" s="1">
        <v>-17328079341</v>
      </c>
      <c r="V22" s="1">
        <v>-11787244305</v>
      </c>
    </row>
    <row r="23" spans="1:22" ht="16.5" customHeight="1" x14ac:dyDescent="0.3">
      <c r="A23" s="1" t="s">
        <v>13</v>
      </c>
      <c r="B23" s="1">
        <v>2022</v>
      </c>
      <c r="C23" s="3">
        <f t="shared" si="1"/>
        <v>4.0943445622221004</v>
      </c>
      <c r="D23" s="5">
        <v>12</v>
      </c>
      <c r="E23" s="5">
        <v>60</v>
      </c>
      <c r="F23" s="4">
        <v>0.41</v>
      </c>
      <c r="G23" s="5">
        <v>0</v>
      </c>
      <c r="H23" s="5">
        <v>0</v>
      </c>
      <c r="I23" s="1">
        <v>749900579284</v>
      </c>
      <c r="J23" s="1">
        <v>9713715449</v>
      </c>
      <c r="K23" s="1">
        <v>329704703683</v>
      </c>
      <c r="L23" s="1">
        <v>1079605282967</v>
      </c>
      <c r="M23" s="29">
        <f>-4.336-4.513*(U23/L23)+5.679*(O23/L23)-0.004*(I23/P23)</f>
        <v>-2.9413138403940526</v>
      </c>
      <c r="N23" s="31">
        <v>6.9871667237754878</v>
      </c>
      <c r="O23" s="1">
        <v>270529247088</v>
      </c>
      <c r="P23" s="1">
        <v>219473052349</v>
      </c>
      <c r="Q23" s="1">
        <v>51056194739</v>
      </c>
      <c r="R23" s="1">
        <v>809076035879</v>
      </c>
      <c r="S23" s="1">
        <v>1079605282967</v>
      </c>
      <c r="T23" s="1">
        <v>6675069808</v>
      </c>
      <c r="U23" s="1">
        <v>3516456338</v>
      </c>
      <c r="V23" s="1">
        <v>13607172229</v>
      </c>
    </row>
    <row r="24" spans="1:22" ht="16.5" customHeight="1" x14ac:dyDescent="0.3">
      <c r="A24" s="1" t="s">
        <v>13</v>
      </c>
      <c r="B24" s="1">
        <v>2021</v>
      </c>
      <c r="C24" s="3">
        <f t="shared" si="1"/>
        <v>3.6635616461296463</v>
      </c>
      <c r="D24" s="5">
        <v>11</v>
      </c>
      <c r="E24" s="5">
        <v>39</v>
      </c>
      <c r="F24" s="4">
        <v>0</v>
      </c>
      <c r="G24" s="5">
        <v>0</v>
      </c>
      <c r="H24" s="5">
        <v>0</v>
      </c>
      <c r="I24" s="1">
        <v>662151240344</v>
      </c>
      <c r="J24" s="1">
        <v>13930491386</v>
      </c>
      <c r="K24" s="1">
        <v>329828168970</v>
      </c>
      <c r="L24" s="1">
        <v>991979409314</v>
      </c>
      <c r="M24" s="29">
        <f>-4.336-4.513*(U24/L24)+5.679*(O24/L24)-0.004*(I24/P24)</f>
        <v>-3.4328688776846965</v>
      </c>
      <c r="N24" s="31">
        <v>6.6900092133089402</v>
      </c>
      <c r="O24" s="1">
        <v>185198594703</v>
      </c>
      <c r="P24" s="1">
        <v>133492833201</v>
      </c>
      <c r="Q24" s="1">
        <v>51705761502</v>
      </c>
      <c r="R24" s="1">
        <v>806780814611</v>
      </c>
      <c r="S24" s="1">
        <v>991979409314</v>
      </c>
      <c r="T24" s="1">
        <v>3278915163</v>
      </c>
      <c r="U24" s="1">
        <v>30173648207</v>
      </c>
      <c r="V24" s="1">
        <v>41845137531</v>
      </c>
    </row>
    <row r="25" spans="1:22" ht="16.5" customHeight="1" x14ac:dyDescent="0.3">
      <c r="A25" s="1" t="s">
        <v>13</v>
      </c>
      <c r="B25" s="1">
        <v>2020</v>
      </c>
      <c r="C25" s="3">
        <f t="shared" si="1"/>
        <v>3.6375861597263857</v>
      </c>
      <c r="D25" s="5">
        <v>10</v>
      </c>
      <c r="E25" s="5">
        <v>38</v>
      </c>
      <c r="F25" s="4">
        <v>0</v>
      </c>
      <c r="G25" s="5">
        <v>0</v>
      </c>
      <c r="H25" s="5">
        <v>0</v>
      </c>
      <c r="I25" s="1">
        <v>341856374398</v>
      </c>
      <c r="J25" s="1">
        <v>18519846756</v>
      </c>
      <c r="K25" s="1">
        <v>258863331080</v>
      </c>
      <c r="L25" s="1">
        <v>600719705478</v>
      </c>
      <c r="M25" s="29">
        <f>-4.336-4.513*(U25/L25)+5.679*(O25/L25)-0.004*(I25/P25)</f>
        <v>-2.4368376975852972</v>
      </c>
      <c r="N25" s="31">
        <v>6.9401877821904918</v>
      </c>
      <c r="O25" s="1">
        <v>213243141474</v>
      </c>
      <c r="P25" s="1">
        <v>156874093745</v>
      </c>
      <c r="Q25" s="1">
        <v>56369047729</v>
      </c>
      <c r="R25" s="1">
        <v>387476564004</v>
      </c>
      <c r="S25" s="1">
        <v>600719705478</v>
      </c>
      <c r="T25" s="1">
        <v>4372532123</v>
      </c>
      <c r="U25" s="1">
        <v>14382292014</v>
      </c>
      <c r="V25" s="1">
        <v>22141353260</v>
      </c>
    </row>
    <row r="26" spans="1:22" ht="16.5" customHeight="1" x14ac:dyDescent="0.3">
      <c r="A26" s="1" t="s">
        <v>13</v>
      </c>
      <c r="B26" s="1">
        <v>2019</v>
      </c>
      <c r="C26" s="3">
        <f t="shared" si="1"/>
        <v>3.6109179126442243</v>
      </c>
      <c r="D26" s="5">
        <v>9</v>
      </c>
      <c r="E26" s="5">
        <v>37</v>
      </c>
      <c r="F26" s="4">
        <v>0</v>
      </c>
      <c r="G26" s="5">
        <v>0</v>
      </c>
      <c r="H26" s="5">
        <v>0</v>
      </c>
      <c r="I26" s="1">
        <v>341425945424</v>
      </c>
      <c r="J26" s="1">
        <v>24245274352</v>
      </c>
      <c r="K26" s="1">
        <v>247309378736</v>
      </c>
      <c r="L26" s="1">
        <v>588735324160</v>
      </c>
      <c r="M26" s="29">
        <f>-4.336-4.513*(U26/L26)+5.679*(O26/L26)-0.004*(I26/P26)</f>
        <v>-2.5005050052059552</v>
      </c>
      <c r="N26" s="31">
        <v>7.4649912574460018</v>
      </c>
      <c r="O26" s="1">
        <v>215641052169</v>
      </c>
      <c r="P26" s="1">
        <v>161286878080</v>
      </c>
      <c r="Q26" s="1">
        <v>54354174089</v>
      </c>
      <c r="R26" s="1">
        <v>373094271991</v>
      </c>
      <c r="S26" s="1">
        <v>588735324160</v>
      </c>
      <c r="T26" s="1">
        <v>4232709515</v>
      </c>
      <c r="U26" s="1">
        <v>30804265918</v>
      </c>
      <c r="V26" s="1">
        <v>43865569342</v>
      </c>
    </row>
    <row r="27" spans="1:22" ht="16.5" customHeight="1" x14ac:dyDescent="0.3">
      <c r="A27" s="1" t="s">
        <v>13</v>
      </c>
      <c r="B27" s="1">
        <v>2018</v>
      </c>
      <c r="C27" s="3">
        <f t="shared" si="1"/>
        <v>3.5835189384561099</v>
      </c>
      <c r="D27" s="6">
        <v>8</v>
      </c>
      <c r="E27" s="6">
        <v>36</v>
      </c>
      <c r="F27" s="7">
        <v>0</v>
      </c>
      <c r="G27" s="6">
        <v>0</v>
      </c>
      <c r="H27" s="6">
        <v>0</v>
      </c>
      <c r="I27" s="1">
        <v>182457698354</v>
      </c>
      <c r="J27" s="1">
        <v>28605817258</v>
      </c>
      <c r="K27" s="1">
        <v>207694950824</v>
      </c>
      <c r="L27" s="1">
        <v>390152649178</v>
      </c>
      <c r="M27" s="29">
        <f>-4.336-4.513*(U27/L27)+5.679*(O27/L27)-0.004*(I27/P27)</f>
        <v>-1.9797210623959804</v>
      </c>
      <c r="N27" s="31">
        <v>7.3592809998546045</v>
      </c>
      <c r="O27" s="1">
        <v>191441882378</v>
      </c>
      <c r="P27" s="1">
        <v>144867079303</v>
      </c>
      <c r="Q27" s="1">
        <v>46574803075</v>
      </c>
      <c r="R27" s="1">
        <v>198710766800</v>
      </c>
      <c r="S27" s="1">
        <v>390152649178</v>
      </c>
      <c r="T27" s="1">
        <v>6168037276</v>
      </c>
      <c r="U27" s="1">
        <v>36765880123</v>
      </c>
      <c r="V27" s="1">
        <v>50519456494</v>
      </c>
    </row>
    <row r="28" spans="1:22" ht="16.5" customHeight="1" x14ac:dyDescent="0.3">
      <c r="A28" s="1" t="s">
        <v>13</v>
      </c>
      <c r="B28" s="1">
        <v>2017</v>
      </c>
      <c r="C28" s="8"/>
      <c r="D28" s="9">
        <v>7</v>
      </c>
      <c r="E28" s="9"/>
      <c r="F28" s="10"/>
      <c r="G28" s="9"/>
      <c r="H28" s="9"/>
      <c r="I28" s="1">
        <v>133035987289</v>
      </c>
      <c r="J28" s="1">
        <v>22762925848</v>
      </c>
      <c r="K28" s="1">
        <v>236649796827</v>
      </c>
      <c r="L28" s="1">
        <v>369685784116</v>
      </c>
      <c r="M28" s="29">
        <f>-4.336-4.513*(U28/L28)+5.679*(O28/L28)-0.004*(I28/P28)</f>
        <v>-1.4844077940931804</v>
      </c>
      <c r="N28" s="31">
        <v>2.8654119461210428</v>
      </c>
      <c r="O28" s="1">
        <v>203573230794</v>
      </c>
      <c r="P28" s="1">
        <v>134143777348</v>
      </c>
      <c r="Q28" s="1">
        <v>69429453446</v>
      </c>
      <c r="R28" s="1">
        <v>166112553322</v>
      </c>
      <c r="S28" s="1">
        <v>369685784116</v>
      </c>
      <c r="T28" s="1">
        <v>2546360191</v>
      </c>
      <c r="U28" s="1">
        <v>22254098321</v>
      </c>
      <c r="V28" s="1">
        <v>30482839706</v>
      </c>
    </row>
    <row r="29" spans="1:22" ht="16.5" customHeight="1" x14ac:dyDescent="0.3">
      <c r="A29" s="1" t="s">
        <v>13</v>
      </c>
      <c r="B29" s="1">
        <v>2016</v>
      </c>
      <c r="C29" s="8"/>
      <c r="D29" s="9">
        <v>6</v>
      </c>
      <c r="E29" s="9"/>
      <c r="F29" s="10"/>
      <c r="G29" s="9"/>
      <c r="H29" s="9"/>
      <c r="I29" s="1">
        <v>122833134301</v>
      </c>
      <c r="J29" s="1">
        <v>26126910128</v>
      </c>
      <c r="K29" s="1">
        <v>234195899332</v>
      </c>
      <c r="L29" s="1">
        <v>357029033633</v>
      </c>
      <c r="M29" s="29">
        <f>-4.336-4.513*(U29/L29)+5.679*(O29/L29)-0.004*(I29/P29)</f>
        <v>-1.3629804167744655</v>
      </c>
      <c r="N29" s="31">
        <v>2.5615511423249444</v>
      </c>
      <c r="O29" s="1">
        <v>199716578632</v>
      </c>
      <c r="P29" s="1">
        <v>50842554588</v>
      </c>
      <c r="Q29" s="1">
        <v>148874024044</v>
      </c>
      <c r="R29" s="1">
        <v>157312455001</v>
      </c>
      <c r="S29" s="1">
        <v>357029033633</v>
      </c>
      <c r="T29" s="1">
        <v>595515333</v>
      </c>
      <c r="U29" s="1">
        <v>15352511033</v>
      </c>
      <c r="V29" s="1">
        <v>19852632564</v>
      </c>
    </row>
    <row r="30" spans="1:22" ht="16.5" customHeight="1" x14ac:dyDescent="0.3">
      <c r="A30" s="1" t="s">
        <v>13</v>
      </c>
      <c r="B30" s="1">
        <v>2015</v>
      </c>
      <c r="C30" s="8"/>
      <c r="D30" s="9">
        <v>5</v>
      </c>
      <c r="E30" s="9"/>
      <c r="F30" s="10"/>
      <c r="G30" s="9"/>
      <c r="H30" s="9"/>
      <c r="I30" s="1">
        <v>101132967656</v>
      </c>
      <c r="J30" s="1">
        <v>6078789370</v>
      </c>
      <c r="K30" s="1">
        <v>172543118273</v>
      </c>
      <c r="L30" s="1">
        <v>273676085929</v>
      </c>
      <c r="M30" s="29">
        <f>-4.336-4.513*(U30/L30)+5.679*(O30/L30)-0.004*(I30/P30)</f>
        <v>0.80802217574642476</v>
      </c>
      <c r="N30" s="31">
        <v>8.0197984581497224</v>
      </c>
      <c r="O30" s="1">
        <v>249423437731</v>
      </c>
      <c r="P30" s="1">
        <v>56149286221</v>
      </c>
      <c r="Q30" s="1">
        <v>193274151510</v>
      </c>
      <c r="R30" s="1">
        <v>24252648198</v>
      </c>
      <c r="S30" s="1">
        <v>273676085929</v>
      </c>
      <c r="T30" s="1">
        <v>306749611</v>
      </c>
      <c r="U30" s="1">
        <v>1486400926</v>
      </c>
      <c r="V30" s="1">
        <v>1947597084</v>
      </c>
    </row>
    <row r="31" spans="1:22" ht="16.5" customHeight="1" x14ac:dyDescent="0.3">
      <c r="A31" s="1" t="s">
        <v>13</v>
      </c>
      <c r="B31" s="1">
        <v>2014</v>
      </c>
      <c r="C31" s="8"/>
      <c r="D31" s="9">
        <v>4</v>
      </c>
      <c r="E31" s="9"/>
      <c r="F31" s="10"/>
      <c r="G31" s="9"/>
      <c r="H31" s="9"/>
      <c r="I31" s="1">
        <v>80899907201</v>
      </c>
      <c r="J31" s="1">
        <v>8333507195</v>
      </c>
      <c r="K31" s="1">
        <v>183900659978</v>
      </c>
      <c r="L31" s="1">
        <v>264800567179</v>
      </c>
      <c r="M31" s="29">
        <f>-4.336-4.513*(U31/L31)+5.679*(O31/L31)-0.004*(I31/P31)</f>
        <v>0.85265533489664769</v>
      </c>
      <c r="N31" s="28">
        <v>5.05</v>
      </c>
      <c r="O31" s="1">
        <v>242034319907</v>
      </c>
      <c r="P31" s="1">
        <v>29771240216</v>
      </c>
      <c r="Q31" s="1">
        <v>212263079691</v>
      </c>
      <c r="R31" s="1">
        <v>22766247272</v>
      </c>
      <c r="S31" s="1">
        <v>264800567179</v>
      </c>
      <c r="T31" s="1">
        <v>0</v>
      </c>
      <c r="U31" s="1">
        <v>-515008347</v>
      </c>
      <c r="V31" s="1">
        <v>-512180537</v>
      </c>
    </row>
    <row r="32" spans="1:22" ht="16.5" customHeight="1" x14ac:dyDescent="0.3">
      <c r="A32" s="1" t="s">
        <v>14</v>
      </c>
      <c r="B32" s="1">
        <v>2023</v>
      </c>
      <c r="C32" s="3">
        <f t="shared" ref="C32:C40" si="2">LN(E32)</f>
        <v>3.6375861597263857</v>
      </c>
      <c r="D32" s="5">
        <v>15</v>
      </c>
      <c r="E32" s="5">
        <v>38</v>
      </c>
      <c r="F32" s="4">
        <v>0</v>
      </c>
      <c r="G32" s="5">
        <v>0</v>
      </c>
      <c r="H32" s="5">
        <v>0</v>
      </c>
      <c r="I32" s="1">
        <v>1752179531777</v>
      </c>
      <c r="J32" s="1">
        <v>1006505319661</v>
      </c>
      <c r="K32" s="1">
        <v>599863210583</v>
      </c>
      <c r="L32" s="1">
        <v>2352042742360</v>
      </c>
      <c r="M32" s="29">
        <f>-4.336-4.513*(U32/L32)+5.679*(O32/L32)-0.004*(I32/P32)</f>
        <v>-1.9022604523603046</v>
      </c>
      <c r="N32" s="31">
        <v>6.4222466560102589</v>
      </c>
      <c r="O32" s="1">
        <v>1067001928819</v>
      </c>
      <c r="P32" s="1">
        <v>884553037561</v>
      </c>
      <c r="Q32" s="1">
        <v>182448891258</v>
      </c>
      <c r="R32" s="1">
        <v>1285040813541</v>
      </c>
      <c r="S32" s="1">
        <v>2352042742360</v>
      </c>
      <c r="T32" s="1">
        <v>44623825944</v>
      </c>
      <c r="U32" s="1">
        <v>70154709497</v>
      </c>
      <c r="V32" s="1">
        <v>131965530443</v>
      </c>
    </row>
    <row r="33" spans="1:22" ht="16.5" customHeight="1" x14ac:dyDescent="0.3">
      <c r="A33" s="1" t="s">
        <v>14</v>
      </c>
      <c r="B33" s="1">
        <v>2022</v>
      </c>
      <c r="C33" s="3">
        <f t="shared" si="2"/>
        <v>3.6109179126442243</v>
      </c>
      <c r="D33" s="5">
        <v>14</v>
      </c>
      <c r="E33" s="5">
        <v>37</v>
      </c>
      <c r="F33" s="4">
        <v>0</v>
      </c>
      <c r="G33" s="5">
        <v>0</v>
      </c>
      <c r="H33" s="5">
        <v>0</v>
      </c>
      <c r="I33" s="1">
        <v>1889388844329</v>
      </c>
      <c r="J33" s="1">
        <v>911989583809</v>
      </c>
      <c r="K33" s="1">
        <v>210385776182</v>
      </c>
      <c r="L33" s="1">
        <v>2099774620511</v>
      </c>
      <c r="M33" s="29">
        <f>-4.336-4.513*(U33/L33)+5.679*(O33/L33)-0.004*(I33/P33)</f>
        <v>-2.1301433207006717</v>
      </c>
      <c r="N33" s="31">
        <v>6.9871667237754878</v>
      </c>
      <c r="O33" s="1">
        <v>883646263614</v>
      </c>
      <c r="P33" s="1">
        <v>872263682283</v>
      </c>
      <c r="Q33" s="1">
        <v>11382581331</v>
      </c>
      <c r="R33" s="1">
        <v>1216128356897</v>
      </c>
      <c r="S33" s="1">
        <v>2099774620511</v>
      </c>
      <c r="T33" s="1">
        <v>23626526934</v>
      </c>
      <c r="U33" s="1">
        <v>81593658179</v>
      </c>
      <c r="V33" s="1">
        <v>126832731526</v>
      </c>
    </row>
    <row r="34" spans="1:22" ht="16.5" customHeight="1" x14ac:dyDescent="0.3">
      <c r="A34" s="1" t="s">
        <v>14</v>
      </c>
      <c r="B34" s="1">
        <v>2021</v>
      </c>
      <c r="C34" s="3">
        <f t="shared" si="2"/>
        <v>3.5835189384561099</v>
      </c>
      <c r="D34" s="5">
        <v>13</v>
      </c>
      <c r="E34" s="5">
        <v>36</v>
      </c>
      <c r="F34" s="4">
        <v>0</v>
      </c>
      <c r="G34" s="5">
        <v>0</v>
      </c>
      <c r="H34" s="5">
        <v>0</v>
      </c>
      <c r="I34" s="1">
        <v>809245653379</v>
      </c>
      <c r="J34" s="1">
        <v>536798531534</v>
      </c>
      <c r="K34" s="1">
        <v>366317372222</v>
      </c>
      <c r="L34" s="1">
        <v>1175563025601</v>
      </c>
      <c r="M34" s="29">
        <f>-4.336-4.513*(U34/L34)+5.679*(O34/L34)-0.004*(I34/P34)</f>
        <v>-1.1071045193627023</v>
      </c>
      <c r="N34" s="31">
        <v>6.6900092133089402</v>
      </c>
      <c r="O34" s="1">
        <v>700477035724</v>
      </c>
      <c r="P34" s="1">
        <v>447670757977</v>
      </c>
      <c r="Q34" s="1">
        <v>252806277747</v>
      </c>
      <c r="R34" s="1">
        <v>475085989877</v>
      </c>
      <c r="S34" s="1">
        <v>1175563025601</v>
      </c>
      <c r="T34" s="1">
        <v>24501646303</v>
      </c>
      <c r="U34" s="1">
        <v>38497402252</v>
      </c>
      <c r="V34" s="1">
        <v>69666050340</v>
      </c>
    </row>
    <row r="35" spans="1:22" ht="16.5" customHeight="1" x14ac:dyDescent="0.3">
      <c r="A35" s="1" t="s">
        <v>14</v>
      </c>
      <c r="B35" s="1">
        <v>2020</v>
      </c>
      <c r="C35" s="3">
        <f t="shared" si="2"/>
        <v>3.784189633918261</v>
      </c>
      <c r="D35" s="5">
        <v>12</v>
      </c>
      <c r="E35" s="5">
        <v>44</v>
      </c>
      <c r="F35" s="4">
        <v>0</v>
      </c>
      <c r="G35" s="5">
        <v>0</v>
      </c>
      <c r="H35" s="5">
        <v>0</v>
      </c>
      <c r="I35" s="1">
        <v>775864157767</v>
      </c>
      <c r="J35" s="1">
        <v>354272987345</v>
      </c>
      <c r="K35" s="1">
        <v>137140110135</v>
      </c>
      <c r="L35" s="1">
        <v>913004267902</v>
      </c>
      <c r="M35" s="29">
        <f>-4.336-4.513*(U35/L35)+5.679*(O35/L35)-0.004*(I35/P35)</f>
        <v>-2.1388549644426047</v>
      </c>
      <c r="N35" s="31">
        <v>6.9401877821904918</v>
      </c>
      <c r="O35" s="1">
        <v>406277692502</v>
      </c>
      <c r="P35" s="1">
        <v>364901245748</v>
      </c>
      <c r="Q35" s="1">
        <v>41376446754</v>
      </c>
      <c r="R35" s="1">
        <v>506726575400</v>
      </c>
      <c r="S35" s="1">
        <v>913004267902</v>
      </c>
      <c r="T35" s="1">
        <v>13155003563</v>
      </c>
      <c r="U35" s="1">
        <v>65030620646</v>
      </c>
      <c r="V35" s="1">
        <v>91956866959</v>
      </c>
    </row>
    <row r="36" spans="1:22" ht="16.5" customHeight="1" x14ac:dyDescent="0.3">
      <c r="A36" s="1" t="s">
        <v>14</v>
      </c>
      <c r="B36" s="1">
        <v>2019</v>
      </c>
      <c r="C36" s="3">
        <f t="shared" si="2"/>
        <v>3.7612001156935624</v>
      </c>
      <c r="D36" s="5">
        <v>11</v>
      </c>
      <c r="E36" s="5">
        <v>43</v>
      </c>
      <c r="F36" s="4">
        <v>1E-3</v>
      </c>
      <c r="G36" s="5">
        <v>0</v>
      </c>
      <c r="H36" s="5">
        <v>0</v>
      </c>
      <c r="I36" s="1">
        <v>382208546724</v>
      </c>
      <c r="J36" s="1">
        <v>78330279824</v>
      </c>
      <c r="K36" s="1">
        <v>114811469086</v>
      </c>
      <c r="L36" s="1">
        <v>497020015810</v>
      </c>
      <c r="M36" s="29">
        <f>-4.336-4.513*(U36/L36)+5.679*(O36/L36)-0.004*(I36/P36)</f>
        <v>-1.921309519044156</v>
      </c>
      <c r="N36" s="31">
        <v>7.4649912574460018</v>
      </c>
      <c r="O36" s="1">
        <v>248437176308</v>
      </c>
      <c r="P36" s="1">
        <v>202757207103</v>
      </c>
      <c r="Q36" s="1">
        <v>45679969205</v>
      </c>
      <c r="R36" s="1">
        <v>248582839502</v>
      </c>
      <c r="S36" s="1">
        <v>497020015810</v>
      </c>
      <c r="T36" s="1">
        <v>2137872293</v>
      </c>
      <c r="U36" s="1">
        <v>45862526564</v>
      </c>
      <c r="V36" s="1">
        <v>59412615105</v>
      </c>
    </row>
    <row r="37" spans="1:22" ht="16.5" customHeight="1" x14ac:dyDescent="0.3">
      <c r="A37" s="1" t="s">
        <v>14</v>
      </c>
      <c r="B37" s="1">
        <v>2018</v>
      </c>
      <c r="C37" s="3">
        <f t="shared" si="2"/>
        <v>3.7376696182833684</v>
      </c>
      <c r="D37" s="5">
        <v>10</v>
      </c>
      <c r="E37" s="5">
        <v>42</v>
      </c>
      <c r="F37" s="4">
        <v>1E-3</v>
      </c>
      <c r="G37" s="5">
        <v>0</v>
      </c>
      <c r="H37" s="5">
        <v>0</v>
      </c>
      <c r="I37" s="1">
        <v>292416585686</v>
      </c>
      <c r="J37" s="1">
        <v>149372302975</v>
      </c>
      <c r="K37" s="1">
        <v>74631978749</v>
      </c>
      <c r="L37" s="1">
        <v>367048564435</v>
      </c>
      <c r="M37" s="29">
        <f>-4.336-4.513*(U37/L37)+5.679*(O37/L37)-0.004*(I37/P37)</f>
        <v>-2.6646349529288593</v>
      </c>
      <c r="N37" s="31">
        <v>7.3592809998546045</v>
      </c>
      <c r="O37" s="1">
        <v>135069991062</v>
      </c>
      <c r="P37" s="1">
        <v>125520807675</v>
      </c>
      <c r="Q37" s="1">
        <v>9549183387</v>
      </c>
      <c r="R37" s="1">
        <v>231978573373</v>
      </c>
      <c r="S37" s="1">
        <v>367048564435</v>
      </c>
      <c r="T37" s="1">
        <v>-1024993545</v>
      </c>
      <c r="U37" s="1">
        <v>33274982048</v>
      </c>
      <c r="V37" s="1">
        <v>43141181488</v>
      </c>
    </row>
    <row r="38" spans="1:22" ht="16.5" customHeight="1" x14ac:dyDescent="0.3">
      <c r="A38" s="1" t="s">
        <v>14</v>
      </c>
      <c r="B38" s="1">
        <v>2017</v>
      </c>
      <c r="C38" s="3">
        <f t="shared" si="2"/>
        <v>3.713572066704308</v>
      </c>
      <c r="D38" s="5">
        <v>9</v>
      </c>
      <c r="E38" s="5">
        <v>41</v>
      </c>
      <c r="F38" s="4">
        <v>1E-3</v>
      </c>
      <c r="G38" s="5">
        <v>0</v>
      </c>
      <c r="H38" s="5">
        <v>0</v>
      </c>
      <c r="I38" s="1">
        <v>265955119269</v>
      </c>
      <c r="J38" s="1">
        <v>125983438972</v>
      </c>
      <c r="K38" s="1">
        <v>66923694749</v>
      </c>
      <c r="L38" s="1">
        <v>332878814018</v>
      </c>
      <c r="M38" s="29">
        <f>-4.336-4.513*(U38/L38)+5.679*(O38/L38)-0.004*(I38/P38)</f>
        <v>-2.8392484633132455</v>
      </c>
      <c r="N38" s="31">
        <v>2.8654119461210428</v>
      </c>
      <c r="O38" s="1">
        <v>109308060844</v>
      </c>
      <c r="P38" s="1">
        <v>105239757445</v>
      </c>
      <c r="Q38" s="1">
        <v>4068303399</v>
      </c>
      <c r="R38" s="1">
        <v>223570753174</v>
      </c>
      <c r="S38" s="1">
        <v>332878814018</v>
      </c>
      <c r="T38" s="1">
        <v>-1549263650</v>
      </c>
      <c r="U38" s="1">
        <v>26403430478</v>
      </c>
      <c r="V38" s="1">
        <v>34330842481</v>
      </c>
    </row>
    <row r="39" spans="1:22" ht="16.5" customHeight="1" x14ac:dyDescent="0.3">
      <c r="A39" s="1" t="s">
        <v>14</v>
      </c>
      <c r="B39" s="1">
        <v>2016</v>
      </c>
      <c r="C39" s="3">
        <f t="shared" si="2"/>
        <v>3.6888794541139363</v>
      </c>
      <c r="D39" s="5">
        <v>8</v>
      </c>
      <c r="E39" s="5">
        <v>40</v>
      </c>
      <c r="F39" s="4">
        <v>1E-3</v>
      </c>
      <c r="G39" s="5">
        <v>0</v>
      </c>
      <c r="H39" s="5">
        <v>0</v>
      </c>
      <c r="I39" s="1">
        <v>249583579379</v>
      </c>
      <c r="J39" s="1">
        <v>58728635949</v>
      </c>
      <c r="K39" s="1">
        <v>72455828784</v>
      </c>
      <c r="L39" s="1">
        <v>322039408163</v>
      </c>
      <c r="M39" s="29">
        <f>-4.336-4.513*(U39/L39)+5.679*(O39/L39)-0.004*(I39/P39)</f>
        <v>-3.2072392025830321</v>
      </c>
      <c r="N39" s="31">
        <v>2.5615511423249444</v>
      </c>
      <c r="O39" s="1">
        <v>100715381635</v>
      </c>
      <c r="P39" s="1">
        <v>98970744122</v>
      </c>
      <c r="Q39" s="1">
        <v>1744637513</v>
      </c>
      <c r="R39" s="1">
        <v>221324026528</v>
      </c>
      <c r="S39" s="1">
        <v>322039408163</v>
      </c>
      <c r="T39" s="1">
        <v>4152632461</v>
      </c>
      <c r="U39" s="1">
        <v>45470580147</v>
      </c>
      <c r="V39" s="1">
        <v>55312447688</v>
      </c>
    </row>
    <row r="40" spans="1:22" ht="16.5" customHeight="1" x14ac:dyDescent="0.3">
      <c r="A40" s="1" t="s">
        <v>14</v>
      </c>
      <c r="B40" s="1">
        <v>2015</v>
      </c>
      <c r="C40" s="3">
        <f t="shared" si="2"/>
        <v>3.6635616461296463</v>
      </c>
      <c r="D40" s="6">
        <v>7</v>
      </c>
      <c r="E40" s="6">
        <v>39</v>
      </c>
      <c r="F40" s="7">
        <v>1E-3</v>
      </c>
      <c r="G40" s="6">
        <v>0</v>
      </c>
      <c r="H40" s="6">
        <v>0</v>
      </c>
      <c r="I40" s="1">
        <v>262612213421</v>
      </c>
      <c r="J40" s="1">
        <v>76164725084</v>
      </c>
      <c r="K40" s="1">
        <v>79955584004</v>
      </c>
      <c r="L40" s="1">
        <v>342567797425</v>
      </c>
      <c r="M40" s="29">
        <f>-4.336-4.513*(U40/L40)+5.679*(O40/L40)-0.004*(I40/P40)</f>
        <v>-3.0259452695738096</v>
      </c>
      <c r="N40" s="31">
        <v>8.0197984581497224</v>
      </c>
      <c r="O40" s="1">
        <v>111695901183</v>
      </c>
      <c r="P40" s="1">
        <v>108126210007</v>
      </c>
      <c r="Q40" s="1">
        <v>3569691176</v>
      </c>
      <c r="R40" s="1">
        <v>230871896242</v>
      </c>
      <c r="S40" s="1">
        <v>342567797425</v>
      </c>
      <c r="T40" s="1">
        <v>2110507890</v>
      </c>
      <c r="U40" s="1">
        <v>40374563379</v>
      </c>
      <c r="V40" s="1">
        <v>47585979776</v>
      </c>
    </row>
    <row r="41" spans="1:22" ht="16.5" customHeight="1" x14ac:dyDescent="0.3">
      <c r="A41" s="1" t="s">
        <v>14</v>
      </c>
      <c r="B41" s="1">
        <v>2014</v>
      </c>
      <c r="C41" s="8"/>
      <c r="D41" s="9">
        <v>6</v>
      </c>
      <c r="E41" s="9"/>
      <c r="F41" s="10"/>
      <c r="G41" s="9"/>
      <c r="H41" s="9"/>
      <c r="I41" s="1">
        <v>249492149720</v>
      </c>
      <c r="J41" s="1">
        <v>40410214010</v>
      </c>
      <c r="K41" s="1">
        <v>86535454039</v>
      </c>
      <c r="L41" s="1">
        <v>336027603759</v>
      </c>
      <c r="M41" s="29">
        <f>-4.336-4.513*(U41/L41)+5.679*(O41/L41)-0.004*(I41/P41)</f>
        <v>-2.9813526714623477</v>
      </c>
      <c r="N41" s="28">
        <v>5.05</v>
      </c>
      <c r="O41" s="1">
        <v>111921231024</v>
      </c>
      <c r="P41" s="1">
        <v>110672733312</v>
      </c>
      <c r="Q41" s="1">
        <v>1248497712</v>
      </c>
      <c r="R41" s="1">
        <v>224106372735</v>
      </c>
      <c r="S41" s="1">
        <v>336027603759</v>
      </c>
      <c r="T41" s="1">
        <v>10233820</v>
      </c>
      <c r="U41" s="1">
        <v>39302396514</v>
      </c>
      <c r="V41" s="1">
        <v>44030649650</v>
      </c>
    </row>
    <row r="42" spans="1:22" ht="16.5" customHeight="1" x14ac:dyDescent="0.3">
      <c r="A42" s="1" t="s">
        <v>15</v>
      </c>
      <c r="B42" s="1">
        <v>2023</v>
      </c>
      <c r="C42" s="3">
        <f t="shared" ref="C42:C56" si="3">LN(E42)</f>
        <v>3.6109179126442243</v>
      </c>
      <c r="D42" s="5">
        <v>16</v>
      </c>
      <c r="E42" s="5">
        <v>37</v>
      </c>
      <c r="F42" s="4">
        <v>0</v>
      </c>
      <c r="G42" s="5">
        <v>1</v>
      </c>
      <c r="H42" s="5">
        <v>0</v>
      </c>
      <c r="I42" s="1">
        <v>1482105470702</v>
      </c>
      <c r="J42" s="1">
        <v>1093060182479</v>
      </c>
      <c r="K42" s="1">
        <v>267074703725</v>
      </c>
      <c r="L42" s="1">
        <v>1749180174427</v>
      </c>
      <c r="M42" s="29">
        <f>-4.336-4.513*(U42/L42)+5.679*(O42/L42)-0.004*(I42/P42)</f>
        <v>-1.2832060213757397</v>
      </c>
      <c r="N42" s="31">
        <v>6.4222466560102589</v>
      </c>
      <c r="O42" s="1">
        <v>950038273743</v>
      </c>
      <c r="P42" s="1">
        <v>950038273743</v>
      </c>
      <c r="Q42" s="1">
        <v>0</v>
      </c>
      <c r="R42" s="1">
        <v>799141900684</v>
      </c>
      <c r="S42" s="1">
        <v>1749180174427</v>
      </c>
      <c r="T42" s="1">
        <v>46524075365</v>
      </c>
      <c r="U42" s="1">
        <v>9852743462</v>
      </c>
      <c r="V42" s="1">
        <v>58618232467</v>
      </c>
    </row>
    <row r="43" spans="1:22" ht="16.5" customHeight="1" x14ac:dyDescent="0.3">
      <c r="A43" s="1" t="s">
        <v>15</v>
      </c>
      <c r="B43" s="1">
        <v>2022</v>
      </c>
      <c r="C43" s="3">
        <f t="shared" si="3"/>
        <v>4.0073331852324712</v>
      </c>
      <c r="D43" s="5">
        <v>15</v>
      </c>
      <c r="E43" s="5">
        <v>55</v>
      </c>
      <c r="F43" s="4">
        <v>2.08</v>
      </c>
      <c r="G43" s="5">
        <v>0</v>
      </c>
      <c r="H43" s="5">
        <v>1</v>
      </c>
      <c r="I43" s="1">
        <v>1208234057630</v>
      </c>
      <c r="J43" s="1">
        <v>922521285073</v>
      </c>
      <c r="K43" s="1">
        <v>273136009440</v>
      </c>
      <c r="L43" s="1">
        <v>1481370067070</v>
      </c>
      <c r="M43" s="29">
        <f>-4.336-4.513*(U43/L43)+5.679*(O43/L43)-0.004*(I43/P43)</f>
        <v>-2.1841175701843123</v>
      </c>
      <c r="N43" s="31">
        <v>6.9871667237754878</v>
      </c>
      <c r="O43" s="1">
        <v>656969596548</v>
      </c>
      <c r="P43" s="1">
        <v>656969596548</v>
      </c>
      <c r="Q43" s="1">
        <v>0</v>
      </c>
      <c r="R43" s="1">
        <v>824400470522</v>
      </c>
      <c r="S43" s="1">
        <v>1481370067070</v>
      </c>
      <c r="T43" s="1">
        <v>37282971944</v>
      </c>
      <c r="U43" s="1">
        <v>117947830085</v>
      </c>
      <c r="V43" s="1">
        <v>168394806217</v>
      </c>
    </row>
    <row r="44" spans="1:22" ht="16.5" customHeight="1" x14ac:dyDescent="0.3">
      <c r="A44" s="1" t="s">
        <v>15</v>
      </c>
      <c r="B44" s="1">
        <v>2021</v>
      </c>
      <c r="C44" s="3">
        <f t="shared" si="3"/>
        <v>3.9889840465642745</v>
      </c>
      <c r="D44" s="5">
        <v>14</v>
      </c>
      <c r="E44" s="5">
        <v>54</v>
      </c>
      <c r="F44" s="4">
        <v>2.08</v>
      </c>
      <c r="G44" s="5">
        <v>0</v>
      </c>
      <c r="H44" s="5">
        <v>1</v>
      </c>
      <c r="I44" s="1">
        <v>1158362257259</v>
      </c>
      <c r="J44" s="1">
        <v>852626851763</v>
      </c>
      <c r="K44" s="1">
        <v>299817057575</v>
      </c>
      <c r="L44" s="1">
        <v>1458179314834</v>
      </c>
      <c r="M44" s="29">
        <f>-4.336-4.513*(U44/L44)+5.679*(O44/L44)-0.004*(I44/P44)</f>
        <v>-1.5447630337439993</v>
      </c>
      <c r="N44" s="31">
        <v>6.6900092133089402</v>
      </c>
      <c r="O44" s="1">
        <v>751726674397</v>
      </c>
      <c r="P44" s="1">
        <v>751726674397</v>
      </c>
      <c r="Q44" s="1">
        <v>0</v>
      </c>
      <c r="R44" s="1">
        <v>706452640437</v>
      </c>
      <c r="S44" s="1">
        <v>1458179314834</v>
      </c>
      <c r="T44" s="1">
        <v>34447397726</v>
      </c>
      <c r="U44" s="1">
        <v>42088175559</v>
      </c>
      <c r="V44" s="1">
        <v>79855501676</v>
      </c>
    </row>
    <row r="45" spans="1:22" ht="16.5" customHeight="1" x14ac:dyDescent="0.3">
      <c r="A45" s="1" t="s">
        <v>15</v>
      </c>
      <c r="B45" s="1">
        <v>2020</v>
      </c>
      <c r="C45" s="3">
        <f t="shared" si="3"/>
        <v>3.970291913552122</v>
      </c>
      <c r="D45" s="5">
        <v>13</v>
      </c>
      <c r="E45" s="5">
        <v>53</v>
      </c>
      <c r="F45" s="4">
        <v>2.08</v>
      </c>
      <c r="G45" s="5">
        <v>0</v>
      </c>
      <c r="H45" s="5">
        <v>1</v>
      </c>
      <c r="I45" s="1">
        <v>1320454468672</v>
      </c>
      <c r="J45" s="1">
        <v>974390498623</v>
      </c>
      <c r="K45" s="1">
        <v>339087619110</v>
      </c>
      <c r="L45" s="1">
        <v>1659542087782</v>
      </c>
      <c r="M45" s="29">
        <f>-4.336-4.513*(U45/L45)+5.679*(O45/L45)-0.004*(I45/P45)</f>
        <v>-1.1155769261815074</v>
      </c>
      <c r="N45" s="31">
        <v>6.9401877821904918</v>
      </c>
      <c r="O45" s="1">
        <v>965082211504</v>
      </c>
      <c r="P45" s="1">
        <v>965082211504</v>
      </c>
      <c r="Q45" s="1">
        <v>0</v>
      </c>
      <c r="R45" s="1">
        <v>694459876278</v>
      </c>
      <c r="S45" s="1">
        <v>1659542087782</v>
      </c>
      <c r="T45" s="1">
        <v>46525201004</v>
      </c>
      <c r="U45" s="1">
        <v>28183404907</v>
      </c>
      <c r="V45" s="1">
        <v>75792046993</v>
      </c>
    </row>
    <row r="46" spans="1:22" ht="16.5" customHeight="1" x14ac:dyDescent="0.3">
      <c r="A46" s="1" t="s">
        <v>15</v>
      </c>
      <c r="B46" s="1">
        <v>2019</v>
      </c>
      <c r="C46" s="3">
        <f t="shared" si="3"/>
        <v>3.9512437185814275</v>
      </c>
      <c r="D46" s="5">
        <v>12</v>
      </c>
      <c r="E46" s="5">
        <v>52</v>
      </c>
      <c r="F46" s="4">
        <v>2.08</v>
      </c>
      <c r="G46" s="5">
        <v>0</v>
      </c>
      <c r="H46" s="5">
        <v>1</v>
      </c>
      <c r="I46" s="1">
        <v>1100643891433</v>
      </c>
      <c r="J46" s="1">
        <v>706496044306</v>
      </c>
      <c r="K46" s="1">
        <v>360544168399</v>
      </c>
      <c r="L46" s="1">
        <v>1461188059832</v>
      </c>
      <c r="M46" s="29">
        <f>-4.336-4.513*(U46/L46)+5.679*(O46/L46)-0.004*(I46/P46)</f>
        <v>-1.6897550257087288</v>
      </c>
      <c r="N46" s="31">
        <v>7.4649912574460018</v>
      </c>
      <c r="O46" s="1">
        <v>794911588461</v>
      </c>
      <c r="P46" s="1">
        <v>794911588461</v>
      </c>
      <c r="Q46" s="1">
        <v>0</v>
      </c>
      <c r="R46" s="1">
        <v>666276471371</v>
      </c>
      <c r="S46" s="1">
        <v>1461188059832</v>
      </c>
      <c r="T46" s="1">
        <v>45068488036</v>
      </c>
      <c r="U46" s="1">
        <v>141712527957</v>
      </c>
      <c r="V46" s="1">
        <v>201081381181</v>
      </c>
    </row>
    <row r="47" spans="1:22" ht="16.5" customHeight="1" x14ac:dyDescent="0.3">
      <c r="A47" s="1" t="s">
        <v>15</v>
      </c>
      <c r="B47" s="1">
        <v>2018</v>
      </c>
      <c r="C47" s="3">
        <f t="shared" si="3"/>
        <v>3.8501476017100584</v>
      </c>
      <c r="D47" s="5">
        <v>11</v>
      </c>
      <c r="E47" s="5">
        <v>47</v>
      </c>
      <c r="F47" s="4">
        <v>50.24</v>
      </c>
      <c r="G47" s="5">
        <v>1</v>
      </c>
      <c r="H47" s="5">
        <v>0</v>
      </c>
      <c r="I47" s="1">
        <v>972979280001</v>
      </c>
      <c r="J47" s="1">
        <v>462227677729</v>
      </c>
      <c r="K47" s="1">
        <v>370398699469</v>
      </c>
      <c r="L47" s="1">
        <v>1343377979470</v>
      </c>
      <c r="M47" s="29">
        <f>-4.336-4.513*(U47/L47)+5.679*(O47/L47)-0.004*(I47/P47)</f>
        <v>-1.7980946853684892</v>
      </c>
      <c r="N47" s="31">
        <v>7.3592809998546045</v>
      </c>
      <c r="O47" s="1">
        <v>784614523556</v>
      </c>
      <c r="P47" s="1">
        <v>784614523556</v>
      </c>
      <c r="Q47" s="1">
        <v>0</v>
      </c>
      <c r="R47" s="1">
        <v>558763455914</v>
      </c>
      <c r="S47" s="1">
        <v>1343377979470</v>
      </c>
      <c r="T47" s="1">
        <v>44897720200</v>
      </c>
      <c r="U47" s="1">
        <v>230400225707</v>
      </c>
      <c r="V47" s="1">
        <v>300961683379</v>
      </c>
    </row>
    <row r="48" spans="1:22" ht="16.5" customHeight="1" x14ac:dyDescent="0.3">
      <c r="A48" s="1" t="s">
        <v>15</v>
      </c>
      <c r="B48" s="1">
        <v>2017</v>
      </c>
      <c r="C48" s="3">
        <f t="shared" si="3"/>
        <v>3.8286413964890951</v>
      </c>
      <c r="D48" s="5">
        <v>10</v>
      </c>
      <c r="E48" s="5">
        <v>46</v>
      </c>
      <c r="F48" s="4">
        <v>50.24</v>
      </c>
      <c r="G48" s="5">
        <v>1</v>
      </c>
      <c r="H48" s="5">
        <v>0</v>
      </c>
      <c r="I48" s="1">
        <v>719718153353</v>
      </c>
      <c r="J48" s="1">
        <v>325220929270</v>
      </c>
      <c r="K48" s="1">
        <v>379916026163</v>
      </c>
      <c r="L48" s="1">
        <v>1099634179516</v>
      </c>
      <c r="M48" s="29">
        <f>-4.336-4.513*(U48/L48)+5.679*(O48/L48)-0.004*(I48/P48)</f>
        <v>-0.68104527238365808</v>
      </c>
      <c r="N48" s="31">
        <v>2.8654119461210428</v>
      </c>
      <c r="O48" s="1">
        <v>725671599309</v>
      </c>
      <c r="P48" s="1">
        <v>689288177082</v>
      </c>
      <c r="Q48" s="1">
        <v>36383422227</v>
      </c>
      <c r="R48" s="1">
        <v>373962580207</v>
      </c>
      <c r="S48" s="1">
        <v>1099634179516</v>
      </c>
      <c r="T48" s="1">
        <v>50002822375</v>
      </c>
      <c r="U48" s="1">
        <v>21578362657</v>
      </c>
      <c r="V48" s="1">
        <v>71872010946</v>
      </c>
    </row>
    <row r="49" spans="1:22" ht="16.5" customHeight="1" x14ac:dyDescent="0.3">
      <c r="A49" s="1" t="s">
        <v>15</v>
      </c>
      <c r="B49" s="1">
        <v>2016</v>
      </c>
      <c r="C49" s="3">
        <f t="shared" si="3"/>
        <v>3.8066624897703196</v>
      </c>
      <c r="D49" s="5">
        <v>9</v>
      </c>
      <c r="E49" s="5">
        <v>45</v>
      </c>
      <c r="F49" s="4">
        <v>50.24</v>
      </c>
      <c r="G49" s="5">
        <v>1</v>
      </c>
      <c r="H49" s="5">
        <v>0</v>
      </c>
      <c r="I49" s="1">
        <v>790734272293</v>
      </c>
      <c r="J49" s="1">
        <v>462801348264</v>
      </c>
      <c r="K49" s="1">
        <v>394328431167</v>
      </c>
      <c r="L49" s="1">
        <v>1185062703460</v>
      </c>
      <c r="M49" s="29">
        <f>-4.336-4.513*(U49/L49)+5.679*(O49/L49)-0.004*(I49/P49)</f>
        <v>-0.43928719733542571</v>
      </c>
      <c r="N49" s="31">
        <v>2.5615511423249444</v>
      </c>
      <c r="O49" s="1">
        <v>832678485910</v>
      </c>
      <c r="P49" s="1">
        <v>770551109693</v>
      </c>
      <c r="Q49" s="1">
        <v>62127376217</v>
      </c>
      <c r="R49" s="1">
        <v>352384217550</v>
      </c>
      <c r="S49" s="1">
        <v>1185062703460</v>
      </c>
      <c r="T49" s="1">
        <v>59320496343</v>
      </c>
      <c r="U49" s="1">
        <v>23502703307</v>
      </c>
      <c r="V49" s="1">
        <v>80830295426</v>
      </c>
    </row>
    <row r="50" spans="1:22" ht="16.5" customHeight="1" x14ac:dyDescent="0.3">
      <c r="A50" s="1" t="s">
        <v>15</v>
      </c>
      <c r="B50" s="1">
        <v>2015</v>
      </c>
      <c r="C50" s="3">
        <f t="shared" si="3"/>
        <v>3.784189633918261</v>
      </c>
      <c r="D50" s="5">
        <v>8</v>
      </c>
      <c r="E50" s="5">
        <v>44</v>
      </c>
      <c r="F50" s="4">
        <v>21.62</v>
      </c>
      <c r="G50" s="5">
        <v>1</v>
      </c>
      <c r="H50" s="5">
        <v>0</v>
      </c>
      <c r="I50" s="1">
        <v>825497609169</v>
      </c>
      <c r="J50" s="1">
        <v>449918224544</v>
      </c>
      <c r="K50" s="1">
        <v>384227008501</v>
      </c>
      <c r="L50" s="1">
        <v>1209724617670</v>
      </c>
      <c r="M50" s="29">
        <f>-4.336-4.513*(U50/L50)+5.679*(O50/L50)-0.004*(I50/P50)</f>
        <v>-0.17954888235958227</v>
      </c>
      <c r="N50" s="31">
        <v>8.0197984581497224</v>
      </c>
      <c r="O50" s="1">
        <v>909403298427</v>
      </c>
      <c r="P50" s="1">
        <v>821173311333</v>
      </c>
      <c r="Q50" s="1">
        <v>88229987094</v>
      </c>
      <c r="R50" s="1">
        <v>300321319243</v>
      </c>
      <c r="S50" s="1">
        <v>1209724617670</v>
      </c>
      <c r="T50" s="1">
        <v>47507563649</v>
      </c>
      <c r="U50" s="1">
        <v>29132663973</v>
      </c>
      <c r="V50" s="1">
        <v>68283300141</v>
      </c>
    </row>
    <row r="51" spans="1:22" ht="16.5" customHeight="1" x14ac:dyDescent="0.3">
      <c r="A51" s="1" t="s">
        <v>15</v>
      </c>
      <c r="B51" s="1">
        <v>2014</v>
      </c>
      <c r="C51" s="3">
        <f t="shared" si="3"/>
        <v>3.7612001156935624</v>
      </c>
      <c r="D51" s="6">
        <v>7</v>
      </c>
      <c r="E51" s="6">
        <v>43</v>
      </c>
      <c r="F51" s="7">
        <v>21.62</v>
      </c>
      <c r="G51" s="6">
        <v>1</v>
      </c>
      <c r="H51" s="6">
        <v>0</v>
      </c>
      <c r="I51" s="1">
        <v>582107097202</v>
      </c>
      <c r="J51" s="1">
        <v>297528217603</v>
      </c>
      <c r="K51" s="1">
        <v>255233815978</v>
      </c>
      <c r="L51" s="1">
        <v>837340913180</v>
      </c>
      <c r="M51" s="29">
        <f>-4.336-4.513*(U51/L51)+5.679*(O51/L51)-0.004*(I51/P51)</f>
        <v>-0.62927552613993853</v>
      </c>
      <c r="N51" s="28">
        <v>5.05</v>
      </c>
      <c r="O51" s="1">
        <v>556952420410</v>
      </c>
      <c r="P51" s="1">
        <v>545255807591</v>
      </c>
      <c r="Q51" s="1">
        <v>11696612819</v>
      </c>
      <c r="R51" s="1">
        <v>280388492770</v>
      </c>
      <c r="S51" s="1">
        <v>837340913180</v>
      </c>
      <c r="T51" s="1">
        <v>24097980330</v>
      </c>
      <c r="U51" s="1">
        <v>12312210987</v>
      </c>
      <c r="V51" s="1">
        <v>34054115972</v>
      </c>
    </row>
    <row r="52" spans="1:22" ht="16.5" customHeight="1" x14ac:dyDescent="0.3">
      <c r="A52" s="1" t="s">
        <v>16</v>
      </c>
      <c r="B52" s="1">
        <v>2023</v>
      </c>
      <c r="C52" s="3">
        <f t="shared" si="3"/>
        <v>3.713572066704308</v>
      </c>
      <c r="D52" s="5">
        <v>16</v>
      </c>
      <c r="E52" s="5">
        <v>41</v>
      </c>
      <c r="F52" s="4">
        <v>7.07</v>
      </c>
      <c r="G52" s="5">
        <v>0</v>
      </c>
      <c r="H52" s="5">
        <v>1</v>
      </c>
      <c r="I52" s="1">
        <v>133207366907</v>
      </c>
      <c r="J52" s="1">
        <v>42426743706</v>
      </c>
      <c r="K52" s="1">
        <v>29040609494</v>
      </c>
      <c r="L52" s="1">
        <v>162247976401</v>
      </c>
      <c r="M52" s="29">
        <f>-4.336-4.513*(U52/L52)+5.679*(O52/L52)-0.004*(I52/P52)</f>
        <v>-1.7905082756720041</v>
      </c>
      <c r="N52" s="31">
        <v>6.4222466560102589</v>
      </c>
      <c r="O52" s="1">
        <v>84214754129</v>
      </c>
      <c r="P52" s="1">
        <v>84214754129</v>
      </c>
      <c r="Q52" s="1">
        <v>0</v>
      </c>
      <c r="R52" s="1">
        <v>78033222272</v>
      </c>
      <c r="S52" s="1">
        <v>162247976401</v>
      </c>
      <c r="T52" s="1">
        <v>319821018</v>
      </c>
      <c r="U52" s="1">
        <v>14231810170</v>
      </c>
      <c r="V52" s="1">
        <v>18170969727</v>
      </c>
    </row>
    <row r="53" spans="1:22" ht="16.5" customHeight="1" x14ac:dyDescent="0.3">
      <c r="A53" s="1" t="s">
        <v>16</v>
      </c>
      <c r="B53" s="1">
        <v>2022</v>
      </c>
      <c r="C53" s="3">
        <f t="shared" si="3"/>
        <v>3.6888794541139363</v>
      </c>
      <c r="D53" s="5">
        <v>15</v>
      </c>
      <c r="E53" s="5">
        <v>40</v>
      </c>
      <c r="F53" s="4">
        <v>7.07</v>
      </c>
      <c r="G53" s="5">
        <v>0</v>
      </c>
      <c r="H53" s="5">
        <v>1</v>
      </c>
      <c r="I53" s="1">
        <v>127884585895</v>
      </c>
      <c r="J53" s="1">
        <v>52891581793</v>
      </c>
      <c r="K53" s="1">
        <v>34070928013</v>
      </c>
      <c r="L53" s="1">
        <v>161955513908</v>
      </c>
      <c r="M53" s="29">
        <f>-4.336-4.513*(U53/L53)+5.679*(O53/L53)-0.004*(I53/P53)</f>
        <v>-1.567882395030634</v>
      </c>
      <c r="N53" s="31">
        <v>6.9871667237754878</v>
      </c>
      <c r="O53" s="1">
        <v>89556758951</v>
      </c>
      <c r="P53" s="1">
        <v>89556758951</v>
      </c>
      <c r="Q53" s="1">
        <v>0</v>
      </c>
      <c r="R53" s="1">
        <v>72398754957</v>
      </c>
      <c r="S53" s="1">
        <v>161955513908</v>
      </c>
      <c r="T53" s="1">
        <v>153110810</v>
      </c>
      <c r="U53" s="1">
        <v>13152194273</v>
      </c>
      <c r="V53" s="1">
        <v>17230430466</v>
      </c>
    </row>
    <row r="54" spans="1:22" ht="16.5" customHeight="1" x14ac:dyDescent="0.3">
      <c r="A54" s="1" t="s">
        <v>16</v>
      </c>
      <c r="B54" s="1">
        <v>2021</v>
      </c>
      <c r="C54" s="3">
        <f t="shared" si="3"/>
        <v>3.6635616461296463</v>
      </c>
      <c r="D54" s="5">
        <v>14</v>
      </c>
      <c r="E54" s="5">
        <v>39</v>
      </c>
      <c r="F54" s="4">
        <v>7.07</v>
      </c>
      <c r="G54" s="5">
        <v>0</v>
      </c>
      <c r="H54" s="5">
        <v>1</v>
      </c>
      <c r="I54" s="1">
        <v>112733161889</v>
      </c>
      <c r="J54" s="1">
        <v>35466294879</v>
      </c>
      <c r="K54" s="1">
        <v>31083459876</v>
      </c>
      <c r="L54" s="1">
        <v>143816621765</v>
      </c>
      <c r="M54" s="29">
        <f>-4.336-4.513*(U54/L54)+5.679*(O54/L54)-0.004*(I54/P54)</f>
        <v>-1.6303966671760053</v>
      </c>
      <c r="N54" s="31">
        <v>6.6900092133089402</v>
      </c>
      <c r="O54" s="1">
        <v>76922895348</v>
      </c>
      <c r="P54" s="1">
        <v>76922895348</v>
      </c>
      <c r="Q54" s="1">
        <v>0</v>
      </c>
      <c r="R54" s="1">
        <v>66893726417</v>
      </c>
      <c r="S54" s="1">
        <v>143816621765</v>
      </c>
      <c r="T54" s="1">
        <v>-105000000</v>
      </c>
      <c r="U54" s="1">
        <v>10390276667</v>
      </c>
      <c r="V54" s="1">
        <v>13624955440</v>
      </c>
    </row>
    <row r="55" spans="1:22" ht="16.5" customHeight="1" x14ac:dyDescent="0.3">
      <c r="A55" s="1" t="s">
        <v>16</v>
      </c>
      <c r="B55" s="1">
        <v>2020</v>
      </c>
      <c r="C55" s="3">
        <f t="shared" si="3"/>
        <v>3.6375861597263857</v>
      </c>
      <c r="D55" s="5">
        <v>13</v>
      </c>
      <c r="E55" s="5">
        <v>38</v>
      </c>
      <c r="F55" s="4">
        <v>7.07</v>
      </c>
      <c r="G55" s="5">
        <v>0</v>
      </c>
      <c r="H55" s="5">
        <v>1</v>
      </c>
      <c r="I55" s="1">
        <v>100581188697</v>
      </c>
      <c r="J55" s="1">
        <v>25393737216</v>
      </c>
      <c r="K55" s="1">
        <v>36764086091</v>
      </c>
      <c r="L55" s="1">
        <v>137345274788</v>
      </c>
      <c r="M55" s="29">
        <f>-4.336-4.513*(U55/L55)+5.679*(O55/L55)-0.004*(I55/P55)</f>
        <v>-1.6972785116369689</v>
      </c>
      <c r="N55" s="31">
        <v>6.9401877821904918</v>
      </c>
      <c r="O55" s="1">
        <v>73778052965</v>
      </c>
      <c r="P55" s="1">
        <v>73778052965</v>
      </c>
      <c r="Q55" s="1">
        <v>0</v>
      </c>
      <c r="R55" s="1">
        <v>63567221823</v>
      </c>
      <c r="S55" s="1">
        <v>137345274788</v>
      </c>
      <c r="T55" s="1">
        <v>-596255694</v>
      </c>
      <c r="U55" s="1">
        <v>12368860367</v>
      </c>
      <c r="V55" s="1">
        <v>16181905670</v>
      </c>
    </row>
    <row r="56" spans="1:22" ht="16.5" customHeight="1" x14ac:dyDescent="0.3">
      <c r="A56" s="1" t="s">
        <v>16</v>
      </c>
      <c r="B56" s="1">
        <v>2019</v>
      </c>
      <c r="C56" s="3">
        <f t="shared" si="3"/>
        <v>3.6109179126442243</v>
      </c>
      <c r="D56" s="5">
        <v>12</v>
      </c>
      <c r="E56" s="5">
        <v>37</v>
      </c>
      <c r="F56" s="4">
        <v>7.07</v>
      </c>
      <c r="G56" s="5">
        <v>0</v>
      </c>
      <c r="H56" s="5">
        <v>1</v>
      </c>
      <c r="I56" s="1">
        <v>96533024908</v>
      </c>
      <c r="J56" s="1">
        <v>21795437197</v>
      </c>
      <c r="K56" s="1">
        <v>32439381074</v>
      </c>
      <c r="L56" s="1">
        <v>128972405982</v>
      </c>
      <c r="M56" s="29">
        <f>-4.336-4.513*(U56/L56)+5.679*(O56/L56)-0.004*(I56/P56)</f>
        <v>-1.5901947916205972</v>
      </c>
      <c r="N56" s="31">
        <v>7.4649912574460018</v>
      </c>
      <c r="O56" s="1">
        <v>71276541967</v>
      </c>
      <c r="P56" s="1">
        <v>71276541967</v>
      </c>
      <c r="Q56" s="1">
        <v>0</v>
      </c>
      <c r="R56" s="1">
        <v>57695864015</v>
      </c>
      <c r="S56" s="1">
        <v>128972405982</v>
      </c>
      <c r="T56" s="1">
        <v>219970363</v>
      </c>
      <c r="U56" s="1">
        <v>11067512794</v>
      </c>
      <c r="V56" s="1">
        <v>14621677928</v>
      </c>
    </row>
    <row r="57" spans="1:22" ht="16.5" customHeight="1" x14ac:dyDescent="0.3">
      <c r="A57" s="1" t="s">
        <v>16</v>
      </c>
      <c r="B57" s="1">
        <v>2018</v>
      </c>
      <c r="C57" s="8"/>
      <c r="D57" s="9">
        <v>11</v>
      </c>
      <c r="E57" s="9"/>
      <c r="F57" s="10"/>
      <c r="G57" s="9"/>
      <c r="H57" s="9"/>
      <c r="I57" s="1">
        <v>88349733585</v>
      </c>
      <c r="J57" s="1">
        <v>22761617411</v>
      </c>
      <c r="K57" s="1">
        <v>29234871213</v>
      </c>
      <c r="L57" s="1">
        <v>117584604798</v>
      </c>
      <c r="M57" s="29">
        <f>-4.336-4.513*(U57/L57)+5.679*(O57/L57)-0.004*(I57/P57)</f>
        <v>-1.6018030912599648</v>
      </c>
      <c r="N57" s="31">
        <v>7.3592809998546045</v>
      </c>
      <c r="O57" s="1">
        <v>64672192390</v>
      </c>
      <c r="P57" s="1">
        <v>64672192390</v>
      </c>
      <c r="Q57" s="1">
        <v>0</v>
      </c>
      <c r="R57" s="1">
        <v>52912412408</v>
      </c>
      <c r="S57" s="1">
        <v>117584604798</v>
      </c>
      <c r="T57" s="1">
        <v>487942795</v>
      </c>
      <c r="U57" s="1">
        <v>10000305931</v>
      </c>
      <c r="V57" s="1">
        <v>13178863579</v>
      </c>
    </row>
    <row r="58" spans="1:22" ht="16.5" customHeight="1" x14ac:dyDescent="0.3">
      <c r="A58" s="1" t="s">
        <v>16</v>
      </c>
      <c r="B58" s="1">
        <v>2017</v>
      </c>
      <c r="C58" s="3">
        <f>LN(E58)</f>
        <v>3.5553480614894135</v>
      </c>
      <c r="D58" s="5">
        <v>10</v>
      </c>
      <c r="E58" s="5">
        <v>35</v>
      </c>
      <c r="F58" s="4">
        <v>7.07</v>
      </c>
      <c r="G58" s="5">
        <v>0</v>
      </c>
      <c r="H58" s="5">
        <v>1</v>
      </c>
      <c r="I58" s="1">
        <v>80054640799</v>
      </c>
      <c r="J58" s="1">
        <v>14415964019</v>
      </c>
      <c r="K58" s="1">
        <v>29734990331</v>
      </c>
      <c r="L58" s="1">
        <v>109789631130</v>
      </c>
      <c r="M58" s="29">
        <f>-4.336-4.513*(U58/L58)+5.679*(O58/L58)-0.004*(I58/P58)</f>
        <v>-1.5879758854916941</v>
      </c>
      <c r="N58" s="31">
        <v>2.8654119461210428</v>
      </c>
      <c r="O58" s="1">
        <v>60710470373</v>
      </c>
      <c r="P58" s="1">
        <v>60710470373</v>
      </c>
      <c r="Q58" s="1">
        <v>0</v>
      </c>
      <c r="R58" s="1">
        <v>49079160757</v>
      </c>
      <c r="S58" s="1">
        <v>109789631130</v>
      </c>
      <c r="T58" s="1">
        <v>124420545</v>
      </c>
      <c r="U58" s="1">
        <v>9415271399</v>
      </c>
      <c r="V58" s="1" t="e">
        <v>#VALUE!</v>
      </c>
    </row>
    <row r="59" spans="1:22" ht="16.5" customHeight="1" x14ac:dyDescent="0.3">
      <c r="A59" s="1" t="s">
        <v>16</v>
      </c>
      <c r="B59" s="1">
        <v>2016</v>
      </c>
      <c r="C59" s="8"/>
      <c r="D59" s="9">
        <v>9</v>
      </c>
      <c r="E59" s="9"/>
      <c r="F59" s="10"/>
      <c r="G59" s="9"/>
      <c r="H59" s="9"/>
      <c r="I59" s="1">
        <v>66305611413</v>
      </c>
      <c r="J59" s="1">
        <v>7428450769</v>
      </c>
      <c r="K59" s="1">
        <v>25373358385</v>
      </c>
      <c r="L59" s="1">
        <v>91678969798</v>
      </c>
      <c r="M59" s="29">
        <f>-4.336-4.513*(U59/L59)+5.679*(O59/L59)-0.004*(I59/P59)</f>
        <v>-1.8322104103094128</v>
      </c>
      <c r="N59" s="31">
        <v>2.5615511423249444</v>
      </c>
      <c r="O59" s="1">
        <v>46279645856</v>
      </c>
      <c r="P59" s="1">
        <v>46258745856</v>
      </c>
      <c r="Q59" s="1">
        <v>20900000</v>
      </c>
      <c r="R59" s="1">
        <v>45399323942</v>
      </c>
      <c r="S59" s="1">
        <v>91678969798</v>
      </c>
      <c r="T59" s="1">
        <v>276665369</v>
      </c>
      <c r="U59" s="1">
        <v>7257172918</v>
      </c>
      <c r="V59" s="1" t="e">
        <v>#VALUE!</v>
      </c>
    </row>
    <row r="60" spans="1:22" ht="16.5" customHeight="1" x14ac:dyDescent="0.3">
      <c r="A60" s="1" t="s">
        <v>16</v>
      </c>
      <c r="B60" s="1">
        <v>2015</v>
      </c>
      <c r="C60" s="3">
        <f t="shared" ref="C60:C65" si="4">LN(E60)</f>
        <v>3.713572066704308</v>
      </c>
      <c r="D60" s="5">
        <v>8</v>
      </c>
      <c r="E60" s="5">
        <v>41</v>
      </c>
      <c r="F60" s="4">
        <v>0</v>
      </c>
      <c r="G60" s="5">
        <v>0</v>
      </c>
      <c r="H60" s="5">
        <v>0</v>
      </c>
      <c r="I60" s="1">
        <v>60036109684</v>
      </c>
      <c r="J60" s="1">
        <v>9358215345</v>
      </c>
      <c r="K60" s="1">
        <v>21899536666</v>
      </c>
      <c r="L60" s="1">
        <v>81935646350</v>
      </c>
      <c r="M60" s="29">
        <f>-4.336-4.513*(U60/L60)+5.679*(O60/L60)-0.004*(I60/P60)</f>
        <v>-1.328474935642477</v>
      </c>
      <c r="N60" s="31">
        <v>8.0197984581497224</v>
      </c>
      <c r="O60" s="1">
        <v>48673751474</v>
      </c>
      <c r="P60" s="1">
        <v>48673751474</v>
      </c>
      <c r="Q60" s="1">
        <v>0</v>
      </c>
      <c r="R60" s="1">
        <v>33261894876</v>
      </c>
      <c r="S60" s="1">
        <v>81935646350</v>
      </c>
      <c r="T60" s="1">
        <v>15840127</v>
      </c>
      <c r="U60" s="1">
        <v>6556719262</v>
      </c>
      <c r="V60" s="1" t="e">
        <v>#VALUE!</v>
      </c>
    </row>
    <row r="61" spans="1:22" ht="16.5" customHeight="1" x14ac:dyDescent="0.3">
      <c r="A61" s="1" t="s">
        <v>16</v>
      </c>
      <c r="B61" s="1">
        <v>2014</v>
      </c>
      <c r="C61" s="3">
        <f t="shared" si="4"/>
        <v>3.8066624897703196</v>
      </c>
      <c r="D61" s="6">
        <v>7</v>
      </c>
      <c r="E61" s="6">
        <v>45</v>
      </c>
      <c r="F61" s="7">
        <v>10.3</v>
      </c>
      <c r="G61" s="6">
        <v>0</v>
      </c>
      <c r="H61" s="6">
        <v>0</v>
      </c>
      <c r="I61" s="1">
        <v>62127976702</v>
      </c>
      <c r="J61" s="1">
        <v>8371656199</v>
      </c>
      <c r="K61" s="1">
        <v>5584844625</v>
      </c>
      <c r="L61" s="1">
        <v>67712821327</v>
      </c>
      <c r="M61" s="29">
        <f>-4.336-4.513*(U61/L61)+5.679*(O61/L61)-0.004*(I61/P61)</f>
        <v>-1.3781390613536426</v>
      </c>
      <c r="N61" s="28">
        <v>5.05</v>
      </c>
      <c r="O61" s="1">
        <v>40107962858</v>
      </c>
      <c r="P61" s="1">
        <v>40107962858</v>
      </c>
      <c r="Q61" s="1">
        <v>0</v>
      </c>
      <c r="R61" s="1">
        <v>27604858469</v>
      </c>
      <c r="S61" s="1">
        <v>67712821327</v>
      </c>
      <c r="T61" s="1">
        <v>4904167</v>
      </c>
      <c r="U61" s="1">
        <v>5997885701</v>
      </c>
      <c r="V61" s="1" t="e">
        <v>#VALUE!</v>
      </c>
    </row>
    <row r="62" spans="1:22" ht="16.5" customHeight="1" x14ac:dyDescent="0.3">
      <c r="A62" s="1" t="s">
        <v>17</v>
      </c>
      <c r="B62" s="1">
        <v>2023</v>
      </c>
      <c r="C62" s="3">
        <f t="shared" si="4"/>
        <v>3.8066624897703196</v>
      </c>
      <c r="D62" s="5">
        <v>34</v>
      </c>
      <c r="E62" s="5">
        <v>45</v>
      </c>
      <c r="F62" s="4">
        <v>0.03</v>
      </c>
      <c r="G62" s="5">
        <v>0</v>
      </c>
      <c r="H62" s="5">
        <v>1</v>
      </c>
      <c r="I62" s="1">
        <v>184029658367</v>
      </c>
      <c r="J62" s="1">
        <v>40234892062</v>
      </c>
      <c r="K62" s="1">
        <v>142711555467</v>
      </c>
      <c r="L62" s="1">
        <v>326741213834</v>
      </c>
      <c r="M62" s="29">
        <f>-4.336-4.513*(U62/L62)+5.679*(O62/L62)-0.004*(I62/P62)</f>
        <v>-2.5942373423929053</v>
      </c>
      <c r="N62" s="31">
        <v>6.4222466560102589</v>
      </c>
      <c r="O62" s="1">
        <v>106196667651</v>
      </c>
      <c r="P62" s="1">
        <v>104279414370</v>
      </c>
      <c r="Q62" s="1">
        <v>1917253281</v>
      </c>
      <c r="R62" s="1">
        <v>220544546183</v>
      </c>
      <c r="S62" s="1">
        <v>326741213834</v>
      </c>
      <c r="T62" s="1">
        <v>3474591674</v>
      </c>
      <c r="U62" s="1">
        <v>7019439906</v>
      </c>
      <c r="V62" s="1">
        <v>10424622833</v>
      </c>
    </row>
    <row r="63" spans="1:22" ht="16.5" customHeight="1" x14ac:dyDescent="0.3">
      <c r="A63" s="1" t="s">
        <v>17</v>
      </c>
      <c r="B63" s="1">
        <v>2022</v>
      </c>
      <c r="C63" s="3">
        <f t="shared" si="4"/>
        <v>3.784189633918261</v>
      </c>
      <c r="D63" s="5">
        <v>33</v>
      </c>
      <c r="E63" s="5">
        <v>44</v>
      </c>
      <c r="F63" s="4">
        <v>0.03</v>
      </c>
      <c r="G63" s="5">
        <v>0</v>
      </c>
      <c r="H63" s="5">
        <v>1</v>
      </c>
      <c r="I63" s="1">
        <v>198634603582</v>
      </c>
      <c r="J63" s="1">
        <v>48696115376</v>
      </c>
      <c r="K63" s="1">
        <v>113668731267</v>
      </c>
      <c r="L63" s="1">
        <v>312303334849</v>
      </c>
      <c r="M63" s="29">
        <f>-4.336-4.513*(U63/L63)+5.679*(O63/L63)-0.004*(I63/P63)</f>
        <v>-2.7892720133670874</v>
      </c>
      <c r="N63" s="31">
        <v>6.9871667237754878</v>
      </c>
      <c r="O63" s="1">
        <v>93041519572</v>
      </c>
      <c r="P63" s="1">
        <v>89659584401</v>
      </c>
      <c r="Q63" s="1">
        <v>3381935171</v>
      </c>
      <c r="R63" s="1">
        <v>219261815277</v>
      </c>
      <c r="S63" s="1">
        <v>312303334849</v>
      </c>
      <c r="T63" s="1">
        <v>3283490720</v>
      </c>
      <c r="U63" s="1">
        <v>9432070824</v>
      </c>
      <c r="V63" s="1">
        <v>12776176425</v>
      </c>
    </row>
    <row r="64" spans="1:22" ht="16.5" customHeight="1" x14ac:dyDescent="0.3">
      <c r="A64" s="1" t="s">
        <v>17</v>
      </c>
      <c r="B64" s="1">
        <v>2021</v>
      </c>
      <c r="C64" s="3">
        <f t="shared" si="4"/>
        <v>3.7612001156935624</v>
      </c>
      <c r="D64" s="5">
        <v>32</v>
      </c>
      <c r="E64" s="5">
        <v>43</v>
      </c>
      <c r="F64" s="4">
        <v>0.03</v>
      </c>
      <c r="G64" s="5">
        <v>0</v>
      </c>
      <c r="H64" s="5">
        <v>1</v>
      </c>
      <c r="I64" s="1">
        <v>155703611540</v>
      </c>
      <c r="J64" s="1">
        <v>24529027090</v>
      </c>
      <c r="K64" s="1">
        <v>120871594702</v>
      </c>
      <c r="L64" s="1">
        <v>276575206242</v>
      </c>
      <c r="M64" s="29">
        <f>-4.336-4.513*(U64/L64)+5.679*(O64/L64)-0.004*(I64/P64)</f>
        <v>-3.1677058366737194</v>
      </c>
      <c r="N64" s="31">
        <v>6.6900092133089402</v>
      </c>
      <c r="O64" s="1">
        <v>61594537161</v>
      </c>
      <c r="P64" s="1">
        <v>58763766380</v>
      </c>
      <c r="Q64" s="1">
        <v>2830770781</v>
      </c>
      <c r="R64" s="1">
        <v>214980669081</v>
      </c>
      <c r="S64" s="1">
        <v>276575206242</v>
      </c>
      <c r="T64" s="1">
        <v>2151747620</v>
      </c>
      <c r="U64" s="1">
        <v>5260993498</v>
      </c>
      <c r="V64" s="1">
        <v>7272721646</v>
      </c>
    </row>
    <row r="65" spans="1:22" ht="16.5" customHeight="1" x14ac:dyDescent="0.3">
      <c r="A65" s="1" t="s">
        <v>17</v>
      </c>
      <c r="B65" s="1">
        <v>2020</v>
      </c>
      <c r="C65" s="3">
        <f t="shared" si="4"/>
        <v>3.7376696182833684</v>
      </c>
      <c r="D65" s="5">
        <v>31</v>
      </c>
      <c r="E65" s="5">
        <v>42</v>
      </c>
      <c r="F65" s="4">
        <v>0.03</v>
      </c>
      <c r="G65" s="5">
        <v>0</v>
      </c>
      <c r="H65" s="5">
        <v>1</v>
      </c>
      <c r="I65" s="1">
        <v>157886368891</v>
      </c>
      <c r="J65" s="1">
        <v>27017633983</v>
      </c>
      <c r="K65" s="1">
        <v>134609249354</v>
      </c>
      <c r="L65" s="1">
        <v>292495618245</v>
      </c>
      <c r="M65" s="29">
        <f>-4.336-4.513*(U65/L65)+5.679*(O65/L65)-0.004*(I65/P65)</f>
        <v>-2.8785027536789611</v>
      </c>
      <c r="N65" s="31">
        <v>6.9401877821904918</v>
      </c>
      <c r="O65" s="1">
        <v>78760246362</v>
      </c>
      <c r="P65" s="1">
        <v>73442233326</v>
      </c>
      <c r="Q65" s="1">
        <v>5318013036</v>
      </c>
      <c r="R65" s="1">
        <v>213735371883</v>
      </c>
      <c r="S65" s="1">
        <v>292495618245</v>
      </c>
      <c r="T65" s="1">
        <v>1079907362</v>
      </c>
      <c r="U65" s="1">
        <v>4088776544</v>
      </c>
      <c r="V65" s="1">
        <v>5959562073</v>
      </c>
    </row>
    <row r="66" spans="1:22" ht="16.5" customHeight="1" x14ac:dyDescent="0.3">
      <c r="A66" s="1" t="s">
        <v>17</v>
      </c>
      <c r="B66" s="1">
        <v>2019</v>
      </c>
      <c r="C66" s="8"/>
      <c r="D66" s="9">
        <v>30</v>
      </c>
      <c r="E66" s="9"/>
      <c r="F66" s="10"/>
      <c r="G66" s="9"/>
      <c r="H66" s="9"/>
      <c r="I66" s="1">
        <v>129238578529</v>
      </c>
      <c r="J66" s="1">
        <v>32030530358</v>
      </c>
      <c r="K66" s="1">
        <v>115856074238</v>
      </c>
      <c r="L66" s="1">
        <v>245094652767</v>
      </c>
      <c r="M66" s="29">
        <f>-4.336-4.513*(U66/L66)+5.679*(O66/L66)-0.004*(I66/P66)</f>
        <v>-3.8190455864791737</v>
      </c>
      <c r="N66" s="31">
        <v>7.4649912574460018</v>
      </c>
      <c r="O66" s="1">
        <v>29737382118</v>
      </c>
      <c r="P66" s="1">
        <v>29737382118</v>
      </c>
      <c r="Q66" s="1">
        <v>0</v>
      </c>
      <c r="R66" s="1">
        <v>215357270649</v>
      </c>
      <c r="S66" s="1">
        <v>245094652767</v>
      </c>
      <c r="T66" s="1">
        <v>609090725</v>
      </c>
      <c r="U66" s="1">
        <v>8401309085</v>
      </c>
      <c r="V66" s="1">
        <v>10675908739</v>
      </c>
    </row>
    <row r="67" spans="1:22" ht="16.5" customHeight="1" x14ac:dyDescent="0.3">
      <c r="A67" s="1" t="s">
        <v>17</v>
      </c>
      <c r="B67" s="1">
        <v>2018</v>
      </c>
      <c r="C67" s="3">
        <f t="shared" ref="C67:C70" si="5">LN(E67)</f>
        <v>3.6888794541139363</v>
      </c>
      <c r="D67" s="5">
        <v>29</v>
      </c>
      <c r="E67" s="5">
        <v>40</v>
      </c>
      <c r="F67" s="4">
        <v>0.03</v>
      </c>
      <c r="G67" s="5">
        <v>0</v>
      </c>
      <c r="H67" s="5">
        <v>1</v>
      </c>
      <c r="I67" s="1">
        <v>138728019710</v>
      </c>
      <c r="J67" s="1">
        <v>41676101295</v>
      </c>
      <c r="K67" s="1">
        <v>112391216653</v>
      </c>
      <c r="L67" s="1">
        <v>251119236363</v>
      </c>
      <c r="M67" s="29">
        <f>-4.336-4.513*(U67/L67)+5.679*(O67/L67)-0.004*(I67/P67)</f>
        <v>-3.5897645266373708</v>
      </c>
      <c r="N67" s="31">
        <v>7.3592809998546045</v>
      </c>
      <c r="O67" s="1">
        <v>39573907599</v>
      </c>
      <c r="P67" s="1">
        <v>39573907599</v>
      </c>
      <c r="Q67" s="1">
        <v>0</v>
      </c>
      <c r="R67" s="1">
        <v>211545328764</v>
      </c>
      <c r="S67" s="1">
        <v>251119236363</v>
      </c>
      <c r="T67" s="1">
        <v>764926900</v>
      </c>
      <c r="U67" s="1">
        <v>7494992753</v>
      </c>
      <c r="V67" s="1">
        <v>8633497542</v>
      </c>
    </row>
    <row r="68" spans="1:22" ht="16.5" customHeight="1" x14ac:dyDescent="0.3">
      <c r="A68" s="1" t="s">
        <v>17</v>
      </c>
      <c r="B68" s="1">
        <v>2017</v>
      </c>
      <c r="C68" s="3">
        <f t="shared" si="5"/>
        <v>3.6635616461296463</v>
      </c>
      <c r="D68" s="5">
        <v>28</v>
      </c>
      <c r="E68" s="5">
        <v>39</v>
      </c>
      <c r="F68" s="4">
        <v>0.03</v>
      </c>
      <c r="G68" s="5">
        <v>0</v>
      </c>
      <c r="H68" s="5">
        <v>1</v>
      </c>
      <c r="I68" s="1">
        <v>120111424249</v>
      </c>
      <c r="J68" s="1">
        <v>28312303468</v>
      </c>
      <c r="K68" s="1">
        <v>108208417145</v>
      </c>
      <c r="L68" s="1">
        <v>228319841394</v>
      </c>
      <c r="M68" s="29">
        <f>-4.336-4.513*(U68/L68)+5.679*(O68/L68)-0.004*(I68/P68)</f>
        <v>-4.0324303553833083</v>
      </c>
      <c r="N68" s="31">
        <v>2.8654119461210428</v>
      </c>
      <c r="O68" s="1">
        <v>19338204712</v>
      </c>
      <c r="P68" s="1">
        <v>18788204712</v>
      </c>
      <c r="Q68" s="1">
        <v>550000000</v>
      </c>
      <c r="R68" s="1">
        <v>208981636682</v>
      </c>
      <c r="S68" s="1">
        <v>228319841394</v>
      </c>
      <c r="T68" s="1">
        <v>329705613</v>
      </c>
      <c r="U68" s="1">
        <v>7682732707</v>
      </c>
      <c r="V68" s="1">
        <v>8054313627</v>
      </c>
    </row>
    <row r="69" spans="1:22" ht="16.5" customHeight="1" x14ac:dyDescent="0.3">
      <c r="A69" s="1" t="s">
        <v>17</v>
      </c>
      <c r="B69" s="1">
        <v>2016</v>
      </c>
      <c r="C69" s="3">
        <f t="shared" si="5"/>
        <v>3.5835189384561099</v>
      </c>
      <c r="D69" s="5">
        <v>27</v>
      </c>
      <c r="E69" s="5">
        <v>36</v>
      </c>
      <c r="F69" s="4">
        <v>0.5</v>
      </c>
      <c r="G69" s="5">
        <v>0</v>
      </c>
      <c r="H69" s="5">
        <v>0</v>
      </c>
      <c r="I69" s="1">
        <v>112729841154</v>
      </c>
      <c r="J69" s="1">
        <v>33705203336</v>
      </c>
      <c r="K69" s="1">
        <v>111874282467</v>
      </c>
      <c r="L69" s="1">
        <v>224604123621</v>
      </c>
      <c r="M69" s="29">
        <f>-4.336-4.513*(U69/L69)+5.679*(O69/L69)-0.004*(I69/P69)</f>
        <v>-3.9986246307657485</v>
      </c>
      <c r="N69" s="31">
        <v>2.5615511423249444</v>
      </c>
      <c r="O69" s="1">
        <v>18893028533</v>
      </c>
      <c r="P69" s="1">
        <v>18893028533</v>
      </c>
      <c r="Q69" s="1">
        <v>0</v>
      </c>
      <c r="R69" s="1">
        <v>205711095088</v>
      </c>
      <c r="S69" s="1">
        <v>224604123621</v>
      </c>
      <c r="T69" s="1">
        <v>533619400</v>
      </c>
      <c r="U69" s="1">
        <v>5795920627</v>
      </c>
      <c r="V69" s="1">
        <v>6657426498</v>
      </c>
    </row>
    <row r="70" spans="1:22" ht="16.5" customHeight="1" x14ac:dyDescent="0.3">
      <c r="A70" s="1" t="s">
        <v>17</v>
      </c>
      <c r="B70" s="1">
        <v>2015</v>
      </c>
      <c r="C70" s="3">
        <f t="shared" si="5"/>
        <v>3.5553480614894135</v>
      </c>
      <c r="D70" s="5">
        <v>26</v>
      </c>
      <c r="E70" s="5">
        <v>35</v>
      </c>
      <c r="F70" s="4">
        <v>0.5</v>
      </c>
      <c r="G70" s="5">
        <v>0</v>
      </c>
      <c r="H70" s="5">
        <v>0</v>
      </c>
      <c r="I70" s="1">
        <v>122834732584</v>
      </c>
      <c r="J70" s="1">
        <v>42790873854</v>
      </c>
      <c r="K70" s="1">
        <v>112357709563</v>
      </c>
      <c r="L70" s="1">
        <v>235192442147</v>
      </c>
      <c r="M70" s="29">
        <f>-4.336-4.513*(U70/L70)+5.679*(O70/L70)-0.004*(I70/P70)</f>
        <v>-3.7095346692398072</v>
      </c>
      <c r="N70" s="31">
        <v>8.0197984581497224</v>
      </c>
      <c r="O70" s="1">
        <v>31553946181</v>
      </c>
      <c r="P70" s="1">
        <v>24453946181</v>
      </c>
      <c r="Q70" s="1">
        <v>7100000000</v>
      </c>
      <c r="R70" s="1">
        <v>203638495966</v>
      </c>
      <c r="S70" s="1">
        <v>235192442147</v>
      </c>
      <c r="T70" s="1">
        <v>737506288</v>
      </c>
      <c r="U70" s="1">
        <v>6011381394</v>
      </c>
      <c r="V70" s="1">
        <v>6543224672</v>
      </c>
    </row>
    <row r="71" spans="1:22" ht="16.5" customHeight="1" x14ac:dyDescent="0.3">
      <c r="A71" s="1" t="s">
        <v>17</v>
      </c>
      <c r="B71" s="1">
        <v>2014</v>
      </c>
      <c r="C71" s="8"/>
      <c r="D71" s="9">
        <v>25</v>
      </c>
      <c r="E71" s="9"/>
      <c r="F71" s="10"/>
      <c r="G71" s="9"/>
      <c r="H71" s="9"/>
      <c r="I71" s="1">
        <v>107572252122</v>
      </c>
      <c r="J71" s="1">
        <v>51953504404</v>
      </c>
      <c r="K71" s="1">
        <v>114015821010</v>
      </c>
      <c r="L71" s="1">
        <v>221588073132</v>
      </c>
      <c r="M71" s="29">
        <f>-4.336-4.513*(U71/L71)+5.679*(O71/L71)-0.004*(I71/P71)</f>
        <v>-3.7604513306570482</v>
      </c>
      <c r="N71" s="28">
        <v>5.05</v>
      </c>
      <c r="O71" s="1">
        <v>23960958560</v>
      </c>
      <c r="P71" s="1">
        <v>22160958560</v>
      </c>
      <c r="Q71" s="1">
        <v>1800000000</v>
      </c>
      <c r="R71" s="1">
        <v>197627114572</v>
      </c>
      <c r="S71" s="1">
        <v>221588073132</v>
      </c>
      <c r="T71" s="1">
        <v>886170464</v>
      </c>
      <c r="U71" s="1">
        <v>938863426</v>
      </c>
      <c r="V71" s="1">
        <v>1865165555</v>
      </c>
    </row>
    <row r="72" spans="1:22" ht="16.5" customHeight="1" x14ac:dyDescent="0.3">
      <c r="A72" s="1" t="s">
        <v>18</v>
      </c>
      <c r="B72" s="1">
        <v>2023</v>
      </c>
      <c r="C72" s="3">
        <f t="shared" ref="C72:C85" si="6">LN(E72)</f>
        <v>3.8501476017100584</v>
      </c>
      <c r="D72" s="5">
        <v>16</v>
      </c>
      <c r="E72" s="5">
        <v>47</v>
      </c>
      <c r="F72" s="4">
        <v>13.01</v>
      </c>
      <c r="G72" s="5">
        <v>0</v>
      </c>
      <c r="H72" s="5">
        <v>0</v>
      </c>
      <c r="I72" s="1">
        <v>41611827920</v>
      </c>
      <c r="J72" s="1">
        <v>12481110800</v>
      </c>
      <c r="K72" s="1">
        <v>36750080245</v>
      </c>
      <c r="L72" s="1">
        <v>78361908165</v>
      </c>
      <c r="M72" s="29">
        <f>-4.336-4.513*(U72/L72)+5.679*(O72/L72)-0.004*(I72/P72)</f>
        <v>-2.7445468188756634</v>
      </c>
      <c r="N72" s="31">
        <v>6.4222466560102589</v>
      </c>
      <c r="O72" s="1">
        <v>27168900820</v>
      </c>
      <c r="P72" s="1">
        <v>24374802203</v>
      </c>
      <c r="Q72" s="1">
        <v>2794098617</v>
      </c>
      <c r="R72" s="1">
        <v>51193007345</v>
      </c>
      <c r="S72" s="1">
        <v>78361908165</v>
      </c>
      <c r="T72" s="1">
        <v>316043113</v>
      </c>
      <c r="U72" s="1">
        <v>6436466355</v>
      </c>
      <c r="V72" s="1" t="e">
        <v>#VALUE!</v>
      </c>
    </row>
    <row r="73" spans="1:22" ht="16.5" customHeight="1" x14ac:dyDescent="0.3">
      <c r="A73" s="1" t="s">
        <v>18</v>
      </c>
      <c r="B73" s="1">
        <v>2022</v>
      </c>
      <c r="C73" s="3">
        <f t="shared" si="6"/>
        <v>3.8286413964890951</v>
      </c>
      <c r="D73" s="5">
        <v>15</v>
      </c>
      <c r="E73" s="5">
        <v>46</v>
      </c>
      <c r="F73" s="4">
        <v>13.01</v>
      </c>
      <c r="G73" s="5">
        <v>0</v>
      </c>
      <c r="H73" s="5">
        <v>0</v>
      </c>
      <c r="I73" s="1">
        <v>36441682854</v>
      </c>
      <c r="J73" s="1">
        <v>8966080197</v>
      </c>
      <c r="K73" s="1">
        <v>38433747361</v>
      </c>
      <c r="L73" s="1">
        <v>74875430215</v>
      </c>
      <c r="M73" s="29">
        <f>-4.336-4.513*(U73/L73)+5.679*(O73/L73)-0.004*(I73/P73)</f>
        <v>-2.8347438052168519</v>
      </c>
      <c r="N73" s="31">
        <v>6.9871667237754878</v>
      </c>
      <c r="O73" s="1">
        <v>24903955254</v>
      </c>
      <c r="P73" s="1">
        <v>21716534213</v>
      </c>
      <c r="Q73" s="1">
        <v>3187421041</v>
      </c>
      <c r="R73" s="1">
        <v>49971474961</v>
      </c>
      <c r="S73" s="1">
        <v>74875430215</v>
      </c>
      <c r="T73" s="1">
        <v>1013562024</v>
      </c>
      <c r="U73" s="1">
        <v>6319471769</v>
      </c>
      <c r="V73" s="1" t="e">
        <v>#VALUE!</v>
      </c>
    </row>
    <row r="74" spans="1:22" ht="16.5" customHeight="1" x14ac:dyDescent="0.3">
      <c r="A74" s="1" t="s">
        <v>18</v>
      </c>
      <c r="B74" s="1">
        <v>2021</v>
      </c>
      <c r="C74" s="3">
        <f t="shared" si="6"/>
        <v>3.912023005428146</v>
      </c>
      <c r="D74" s="5">
        <v>14</v>
      </c>
      <c r="E74" s="5">
        <v>50</v>
      </c>
      <c r="F74" s="4">
        <v>0.18</v>
      </c>
      <c r="G74" s="5">
        <v>0</v>
      </c>
      <c r="H74" s="5">
        <v>0</v>
      </c>
      <c r="I74" s="1">
        <v>41961241806</v>
      </c>
      <c r="J74" s="1">
        <v>7192727288</v>
      </c>
      <c r="K74" s="1">
        <v>43543005230</v>
      </c>
      <c r="L74" s="1">
        <v>85504247036</v>
      </c>
      <c r="M74" s="29">
        <f>-4.336-4.513*(U74/L74)+5.679*(O74/L74)-0.004*(I74/P74)</f>
        <v>-2.380756585096127</v>
      </c>
      <c r="N74" s="31">
        <v>6.6900092133089402</v>
      </c>
      <c r="O74" s="1">
        <v>35144339247</v>
      </c>
      <c r="P74" s="1">
        <v>31517272038</v>
      </c>
      <c r="Q74" s="1">
        <v>3627067209</v>
      </c>
      <c r="R74" s="1">
        <v>50359907789</v>
      </c>
      <c r="S74" s="1">
        <v>85504247036</v>
      </c>
      <c r="T74" s="1">
        <v>916971405</v>
      </c>
      <c r="U74" s="1">
        <v>7079045972</v>
      </c>
      <c r="V74" s="1" t="e">
        <v>#VALUE!</v>
      </c>
    </row>
    <row r="75" spans="1:22" ht="16.5" customHeight="1" x14ac:dyDescent="0.3">
      <c r="A75" s="1" t="s">
        <v>18</v>
      </c>
      <c r="B75" s="1">
        <v>2020</v>
      </c>
      <c r="C75" s="3">
        <f t="shared" si="6"/>
        <v>3.8918202981106265</v>
      </c>
      <c r="D75" s="5">
        <v>13</v>
      </c>
      <c r="E75" s="5">
        <v>49</v>
      </c>
      <c r="F75" s="4">
        <v>0.18</v>
      </c>
      <c r="G75" s="5">
        <v>0</v>
      </c>
      <c r="H75" s="5">
        <v>0</v>
      </c>
      <c r="I75" s="1">
        <v>46451356391</v>
      </c>
      <c r="J75" s="1">
        <v>12359786557</v>
      </c>
      <c r="K75" s="1">
        <v>49281246736</v>
      </c>
      <c r="L75" s="1">
        <v>95732603127</v>
      </c>
      <c r="M75" s="29">
        <f>-4.336-4.513*(U75/L75)+5.679*(O75/L75)-0.004*(I75/P75)</f>
        <v>-1.9893525237412968</v>
      </c>
      <c r="N75" s="31">
        <v>6.9401877821904918</v>
      </c>
      <c r="O75" s="1">
        <v>45689741755</v>
      </c>
      <c r="P75" s="1">
        <v>41143468058</v>
      </c>
      <c r="Q75" s="1">
        <v>4546273697</v>
      </c>
      <c r="R75" s="1">
        <v>50042861372</v>
      </c>
      <c r="S75" s="1">
        <v>95732603127</v>
      </c>
      <c r="T75" s="1">
        <v>1455513034</v>
      </c>
      <c r="U75" s="1">
        <v>7619995551</v>
      </c>
      <c r="V75" s="1" t="e">
        <v>#VALUE!</v>
      </c>
    </row>
    <row r="76" spans="1:22" ht="16.5" customHeight="1" x14ac:dyDescent="0.3">
      <c r="A76" s="1" t="s">
        <v>18</v>
      </c>
      <c r="B76" s="1">
        <v>2019</v>
      </c>
      <c r="C76" s="3">
        <f t="shared" si="6"/>
        <v>3.8712010109078911</v>
      </c>
      <c r="D76" s="5">
        <v>12</v>
      </c>
      <c r="E76" s="5">
        <v>48</v>
      </c>
      <c r="F76" s="4">
        <v>16</v>
      </c>
      <c r="G76" s="5">
        <v>0</v>
      </c>
      <c r="H76" s="5">
        <v>0</v>
      </c>
      <c r="I76" s="1">
        <v>43263002055</v>
      </c>
      <c r="J76" s="1">
        <v>12602795880</v>
      </c>
      <c r="K76" s="1">
        <v>49234658574</v>
      </c>
      <c r="L76" s="1">
        <v>92497660629</v>
      </c>
      <c r="M76" s="29">
        <f>-4.336-4.513*(U76/L76)+5.679*(O76/L76)-0.004*(I76/P76)</f>
        <v>-2.1333822821638018</v>
      </c>
      <c r="N76" s="31">
        <v>7.4649912574460018</v>
      </c>
      <c r="O76" s="1">
        <v>43166201350</v>
      </c>
      <c r="P76" s="1">
        <v>40112678111</v>
      </c>
      <c r="Q76" s="1">
        <v>3053523239</v>
      </c>
      <c r="R76" s="1">
        <v>49331459279</v>
      </c>
      <c r="S76" s="1">
        <v>92497660629</v>
      </c>
      <c r="T76" s="1">
        <v>1195517489</v>
      </c>
      <c r="U76" s="1">
        <v>9085934580</v>
      </c>
      <c r="V76" s="1" t="e">
        <v>#VALUE!</v>
      </c>
    </row>
    <row r="77" spans="1:22" ht="16.5" customHeight="1" x14ac:dyDescent="0.3">
      <c r="A77" s="1" t="s">
        <v>18</v>
      </c>
      <c r="B77" s="1">
        <v>2018</v>
      </c>
      <c r="C77" s="3">
        <f t="shared" si="6"/>
        <v>3.9318256327243257</v>
      </c>
      <c r="D77" s="5">
        <v>11</v>
      </c>
      <c r="E77" s="5">
        <v>51</v>
      </c>
      <c r="F77" s="4">
        <v>0.53</v>
      </c>
      <c r="G77" s="5">
        <v>0</v>
      </c>
      <c r="H77" s="5">
        <v>0</v>
      </c>
      <c r="I77" s="1">
        <v>35026146786</v>
      </c>
      <c r="J77" s="1">
        <v>9605884057</v>
      </c>
      <c r="K77" s="1">
        <v>50927653339</v>
      </c>
      <c r="L77" s="1">
        <v>85953800125</v>
      </c>
      <c r="M77" s="29">
        <f>-4.336-4.513*(U77/L77)+5.679*(O77/L77)-0.004*(I77/P77)</f>
        <v>-2.3279929016585195</v>
      </c>
      <c r="N77" s="31">
        <v>7.3592809998546045</v>
      </c>
      <c r="O77" s="1">
        <v>39025814325</v>
      </c>
      <c r="P77" s="1">
        <v>35670616714</v>
      </c>
      <c r="Q77" s="1">
        <v>3355197611</v>
      </c>
      <c r="R77" s="1">
        <v>46927985800</v>
      </c>
      <c r="S77" s="1">
        <v>85953800125</v>
      </c>
      <c r="T77" s="1">
        <v>1454069159</v>
      </c>
      <c r="U77" s="1">
        <v>10789753017</v>
      </c>
      <c r="V77" s="1" t="e">
        <v>#VALUE!</v>
      </c>
    </row>
    <row r="78" spans="1:22" ht="16.5" customHeight="1" x14ac:dyDescent="0.3">
      <c r="A78" s="1" t="s">
        <v>18</v>
      </c>
      <c r="B78" s="1">
        <v>2017</v>
      </c>
      <c r="C78" s="3">
        <f t="shared" si="6"/>
        <v>3.912023005428146</v>
      </c>
      <c r="D78" s="5">
        <v>10</v>
      </c>
      <c r="E78" s="5">
        <v>50</v>
      </c>
      <c r="F78" s="4">
        <v>0.53</v>
      </c>
      <c r="G78" s="5">
        <v>0</v>
      </c>
      <c r="H78" s="5">
        <v>0</v>
      </c>
      <c r="I78" s="1">
        <v>34377882998</v>
      </c>
      <c r="J78" s="1">
        <v>10784391611</v>
      </c>
      <c r="K78" s="1">
        <v>54156874736</v>
      </c>
      <c r="L78" s="1">
        <v>88534757734</v>
      </c>
      <c r="M78" s="29">
        <f>-4.336-4.513*(U78/L78)+5.679*(O78/L78)-0.004*(I78/P78)</f>
        <v>-2.5140170017688743</v>
      </c>
      <c r="N78" s="31">
        <v>2.8654119461210428</v>
      </c>
      <c r="O78" s="1">
        <v>38050552185</v>
      </c>
      <c r="P78" s="1">
        <v>33713252185</v>
      </c>
      <c r="Q78" s="1">
        <v>4337300000</v>
      </c>
      <c r="R78" s="1">
        <v>50484205549</v>
      </c>
      <c r="S78" s="1">
        <v>88534757734</v>
      </c>
      <c r="T78" s="1">
        <v>915707845</v>
      </c>
      <c r="U78" s="1">
        <v>12058307535</v>
      </c>
      <c r="V78" s="1" t="e">
        <v>#VALUE!</v>
      </c>
    </row>
    <row r="79" spans="1:22" ht="16.5" customHeight="1" x14ac:dyDescent="0.3">
      <c r="A79" s="1" t="s">
        <v>18</v>
      </c>
      <c r="B79" s="1">
        <v>2016</v>
      </c>
      <c r="C79" s="3">
        <f t="shared" si="6"/>
        <v>3.8918202981106265</v>
      </c>
      <c r="D79" s="5">
        <v>9</v>
      </c>
      <c r="E79" s="5">
        <v>49</v>
      </c>
      <c r="F79" s="4">
        <v>0.53</v>
      </c>
      <c r="G79" s="5">
        <v>0</v>
      </c>
      <c r="H79" s="5">
        <v>0</v>
      </c>
      <c r="I79" s="1">
        <v>34081296754</v>
      </c>
      <c r="J79" s="1">
        <v>9434366439</v>
      </c>
      <c r="K79" s="1">
        <v>50261190802</v>
      </c>
      <c r="L79" s="1">
        <v>84342487556</v>
      </c>
      <c r="M79" s="29">
        <f>-4.336-4.513*(U79/L79)+5.679*(O79/L79)-0.004*(I79/P79)</f>
        <v>-2.701866339663451</v>
      </c>
      <c r="N79" s="31">
        <v>2.5615511423249444</v>
      </c>
      <c r="O79" s="1">
        <v>34377104467</v>
      </c>
      <c r="P79" s="1">
        <v>34377104467</v>
      </c>
      <c r="Q79" s="1">
        <v>0</v>
      </c>
      <c r="R79" s="1">
        <v>49965383089</v>
      </c>
      <c r="S79" s="1">
        <v>84342487556</v>
      </c>
      <c r="T79" s="1">
        <v>990729227</v>
      </c>
      <c r="U79" s="1">
        <v>12644850743</v>
      </c>
      <c r="V79" s="1" t="e">
        <v>#VALUE!</v>
      </c>
    </row>
    <row r="80" spans="1:22" ht="16.5" customHeight="1" x14ac:dyDescent="0.3">
      <c r="A80" s="1" t="s">
        <v>18</v>
      </c>
      <c r="B80" s="1">
        <v>2015</v>
      </c>
      <c r="C80" s="3">
        <f t="shared" si="6"/>
        <v>3.8712010109078911</v>
      </c>
      <c r="D80" s="5">
        <v>8</v>
      </c>
      <c r="E80" s="5">
        <v>48</v>
      </c>
      <c r="F80" s="4">
        <v>0.53</v>
      </c>
      <c r="G80" s="5">
        <v>0</v>
      </c>
      <c r="H80" s="5">
        <v>0</v>
      </c>
      <c r="I80" s="1">
        <v>40430906859</v>
      </c>
      <c r="J80" s="1">
        <v>10314388732</v>
      </c>
      <c r="K80" s="1">
        <v>49830905376</v>
      </c>
      <c r="L80" s="1">
        <v>90261812235</v>
      </c>
      <c r="M80" s="29">
        <f>-4.336-4.513*(U80/L80)+5.679*(O80/L80)-0.004*(I80/P80)</f>
        <v>-2.3464184405293982</v>
      </c>
      <c r="N80" s="31">
        <v>8.0197984581497224</v>
      </c>
      <c r="O80" s="1">
        <v>41440190941</v>
      </c>
      <c r="P80" s="1">
        <v>34573705941</v>
      </c>
      <c r="Q80" s="1">
        <v>6866485000</v>
      </c>
      <c r="R80" s="1">
        <v>48821621294</v>
      </c>
      <c r="S80" s="1">
        <v>90261812235</v>
      </c>
      <c r="T80" s="1">
        <v>1543594050</v>
      </c>
      <c r="U80" s="1">
        <v>12260889479</v>
      </c>
      <c r="V80" s="1" t="e">
        <v>#VALUE!</v>
      </c>
    </row>
    <row r="81" spans="1:22" ht="16.5" customHeight="1" x14ac:dyDescent="0.3">
      <c r="A81" s="1" t="s">
        <v>18</v>
      </c>
      <c r="B81" s="1">
        <v>2014</v>
      </c>
      <c r="C81" s="3">
        <f t="shared" si="6"/>
        <v>3.8501476017100584</v>
      </c>
      <c r="D81" s="6">
        <v>7</v>
      </c>
      <c r="E81" s="6">
        <v>47</v>
      </c>
      <c r="F81" s="7">
        <v>0.53</v>
      </c>
      <c r="G81" s="6">
        <v>0</v>
      </c>
      <c r="H81" s="6">
        <v>0</v>
      </c>
      <c r="I81" s="1">
        <v>36621047827</v>
      </c>
      <c r="J81" s="1">
        <v>12668681333</v>
      </c>
      <c r="K81" s="1">
        <v>41782748177</v>
      </c>
      <c r="L81" s="1">
        <v>78403796004</v>
      </c>
      <c r="M81" s="29">
        <f>-4.336-4.513*(U81/L81)+5.679*(O81/L81)-0.004*(I81/P81)</f>
        <v>-2.5266611222534308</v>
      </c>
      <c r="N81" s="28">
        <v>5.05</v>
      </c>
      <c r="O81" s="1">
        <v>32611485069</v>
      </c>
      <c r="P81" s="1">
        <v>28942256069</v>
      </c>
      <c r="Q81" s="1">
        <v>3669229000</v>
      </c>
      <c r="R81" s="1">
        <v>45792310935</v>
      </c>
      <c r="S81" s="1">
        <v>78403796004</v>
      </c>
      <c r="T81" s="1">
        <v>686390421</v>
      </c>
      <c r="U81" s="1">
        <v>9515791200</v>
      </c>
      <c r="V81" s="1">
        <v>10415971538</v>
      </c>
    </row>
    <row r="82" spans="1:22" ht="16.5" customHeight="1" x14ac:dyDescent="0.3">
      <c r="A82" s="1" t="s">
        <v>19</v>
      </c>
      <c r="B82" s="1">
        <v>2023</v>
      </c>
      <c r="C82" s="3">
        <f t="shared" si="6"/>
        <v>3.8501476017100584</v>
      </c>
      <c r="D82" s="5">
        <v>28</v>
      </c>
      <c r="E82" s="5">
        <v>47</v>
      </c>
      <c r="F82" s="4">
        <v>0</v>
      </c>
      <c r="G82" s="5">
        <v>1</v>
      </c>
      <c r="H82" s="5">
        <v>0</v>
      </c>
      <c r="I82" s="1">
        <v>2439675877440</v>
      </c>
      <c r="J82" s="1">
        <v>668564048602</v>
      </c>
      <c r="K82" s="1">
        <v>76366032101</v>
      </c>
      <c r="L82" s="1">
        <v>2516041909541</v>
      </c>
      <c r="M82" s="29">
        <f>-4.336-4.513*(U82/L82)+5.679*(O82/L82)-0.004*(I82/P82)</f>
        <v>-0.47678470393748612</v>
      </c>
      <c r="N82" s="31">
        <v>6.4222466560102589</v>
      </c>
      <c r="O82" s="1">
        <v>1729144510179</v>
      </c>
      <c r="P82" s="1">
        <v>1729144510179</v>
      </c>
      <c r="Q82" s="1">
        <v>0</v>
      </c>
      <c r="R82" s="1">
        <v>786897399362</v>
      </c>
      <c r="S82" s="1">
        <v>2516041909541</v>
      </c>
      <c r="T82" s="1">
        <v>64917520658</v>
      </c>
      <c r="U82" s="1">
        <v>21197554991</v>
      </c>
      <c r="V82" s="1">
        <v>90368057076</v>
      </c>
    </row>
    <row r="83" spans="1:22" ht="16.5" customHeight="1" x14ac:dyDescent="0.3">
      <c r="A83" s="1" t="s">
        <v>19</v>
      </c>
      <c r="B83" s="1">
        <v>2022</v>
      </c>
      <c r="C83" s="3">
        <f t="shared" si="6"/>
        <v>3.8286413964890951</v>
      </c>
      <c r="D83" s="5">
        <v>27</v>
      </c>
      <c r="E83" s="5">
        <v>46</v>
      </c>
      <c r="F83" s="4">
        <v>0</v>
      </c>
      <c r="G83" s="5">
        <v>1</v>
      </c>
      <c r="H83" s="5">
        <v>0</v>
      </c>
      <c r="I83" s="1">
        <v>2065307834040</v>
      </c>
      <c r="J83" s="1">
        <v>879905486436</v>
      </c>
      <c r="K83" s="1">
        <v>79946874035</v>
      </c>
      <c r="L83" s="1">
        <v>2145254708075</v>
      </c>
      <c r="M83" s="29">
        <f>-4.336-4.513*(U83/L83)+5.679*(O83/L83)-0.004*(I83/P83)</f>
        <v>-0.73383145937455641</v>
      </c>
      <c r="N83" s="31">
        <v>6.9871667237754878</v>
      </c>
      <c r="O83" s="1">
        <v>1379554863704</v>
      </c>
      <c r="P83" s="1">
        <v>1379554863704</v>
      </c>
      <c r="Q83" s="1">
        <v>0</v>
      </c>
      <c r="R83" s="1">
        <v>765699844371</v>
      </c>
      <c r="S83" s="1">
        <v>2145254708075</v>
      </c>
      <c r="T83" s="1">
        <v>56558951468</v>
      </c>
      <c r="U83" s="1">
        <v>20845680117</v>
      </c>
      <c r="V83" s="1">
        <v>81225217035</v>
      </c>
    </row>
    <row r="84" spans="1:22" ht="16.5" customHeight="1" x14ac:dyDescent="0.3">
      <c r="A84" s="1" t="s">
        <v>19</v>
      </c>
      <c r="B84" s="1">
        <v>2021</v>
      </c>
      <c r="C84" s="3">
        <f t="shared" si="6"/>
        <v>3.4965075614664802</v>
      </c>
      <c r="D84" s="5">
        <v>26</v>
      </c>
      <c r="E84" s="5">
        <v>33</v>
      </c>
      <c r="F84" s="4">
        <v>7.21</v>
      </c>
      <c r="G84" s="5">
        <v>0</v>
      </c>
      <c r="H84" s="5">
        <v>1</v>
      </c>
      <c r="I84" s="1">
        <v>1589820690326</v>
      </c>
      <c r="J84" s="1">
        <v>563854989350</v>
      </c>
      <c r="K84" s="1">
        <v>1313448836536</v>
      </c>
      <c r="L84" s="1">
        <v>2903269526862</v>
      </c>
      <c r="M84" s="29">
        <f>-4.336-4.513*(U84/L84)+5.679*(O84/L84)-0.004*(I84/P84)</f>
        <v>0.63055505977000526</v>
      </c>
      <c r="N84" s="31">
        <v>6.6900092133089402</v>
      </c>
      <c r="O84" s="1">
        <v>2558220962608</v>
      </c>
      <c r="P84" s="1">
        <v>1270712200983</v>
      </c>
      <c r="Q84" s="1">
        <v>1287508761625</v>
      </c>
      <c r="R84" s="1">
        <v>345048564254</v>
      </c>
      <c r="S84" s="1">
        <v>2903269526862</v>
      </c>
      <c r="T84" s="1">
        <v>56591506475</v>
      </c>
      <c r="U84" s="1">
        <v>20908368641</v>
      </c>
      <c r="V84" s="1">
        <v>83131724410</v>
      </c>
    </row>
    <row r="85" spans="1:22" ht="16.5" customHeight="1" x14ac:dyDescent="0.3">
      <c r="A85" s="1" t="s">
        <v>19</v>
      </c>
      <c r="B85" s="1">
        <v>2020</v>
      </c>
      <c r="C85" s="3">
        <f t="shared" si="6"/>
        <v>3.4657359027997265</v>
      </c>
      <c r="D85" s="5">
        <v>25</v>
      </c>
      <c r="E85" s="5">
        <v>32</v>
      </c>
      <c r="F85" s="4">
        <v>7.21</v>
      </c>
      <c r="G85" s="5">
        <v>0</v>
      </c>
      <c r="H85" s="5">
        <v>1</v>
      </c>
      <c r="I85" s="1">
        <v>1994932256259</v>
      </c>
      <c r="J85" s="1">
        <v>719823303271</v>
      </c>
      <c r="K85" s="1">
        <v>78135651757</v>
      </c>
      <c r="L85" s="1">
        <v>2073067908016</v>
      </c>
      <c r="M85" s="29">
        <f>-4.336-4.513*(U85/L85)+5.679*(O85/L85)-0.004*(I85/P85)</f>
        <v>0.39909001064507543</v>
      </c>
      <c r="N85" s="31">
        <v>6.9401877821904918</v>
      </c>
      <c r="O85" s="1">
        <v>1746888297511</v>
      </c>
      <c r="P85" s="1">
        <v>1741392867380</v>
      </c>
      <c r="Q85" s="1">
        <v>5495430131</v>
      </c>
      <c r="R85" s="1">
        <v>326179610505</v>
      </c>
      <c r="S85" s="1">
        <v>2073067908016</v>
      </c>
      <c r="T85" s="1">
        <v>53513831191</v>
      </c>
      <c r="U85" s="1">
        <v>21031665820</v>
      </c>
      <c r="V85" s="1">
        <v>79955788852</v>
      </c>
    </row>
    <row r="86" spans="1:22" ht="16.5" customHeight="1" x14ac:dyDescent="0.3">
      <c r="A86" s="1" t="s">
        <v>19</v>
      </c>
      <c r="B86" s="1">
        <v>2019</v>
      </c>
      <c r="C86" s="8"/>
      <c r="D86" s="9">
        <v>24</v>
      </c>
      <c r="E86" s="9"/>
      <c r="F86" s="10"/>
      <c r="G86" s="9"/>
      <c r="H86" s="9"/>
      <c r="I86" s="1">
        <v>1029681868622</v>
      </c>
      <c r="J86" s="1">
        <v>291735269029</v>
      </c>
      <c r="K86" s="1">
        <v>80678949590</v>
      </c>
      <c r="L86" s="1">
        <v>1110360818212</v>
      </c>
      <c r="M86" s="29">
        <f>-4.336-4.513*(U86/L86)+5.679*(O86/L86)-0.004*(I86/P86)</f>
        <v>-0.29585765382928991</v>
      </c>
      <c r="N86" s="31">
        <v>7.4649912574460018</v>
      </c>
      <c r="O86" s="1">
        <v>806044745972</v>
      </c>
      <c r="P86" s="1">
        <v>799508214957</v>
      </c>
      <c r="Q86" s="1">
        <v>6536531015</v>
      </c>
      <c r="R86" s="1">
        <v>304316072240</v>
      </c>
      <c r="S86" s="1">
        <v>1110360818212</v>
      </c>
      <c r="T86" s="1">
        <v>23040260877</v>
      </c>
      <c r="U86" s="1">
        <v>19010025005</v>
      </c>
      <c r="V86" s="1">
        <v>47027149658</v>
      </c>
    </row>
    <row r="87" spans="1:22" ht="16.5" customHeight="1" x14ac:dyDescent="0.3">
      <c r="A87" s="1" t="s">
        <v>19</v>
      </c>
      <c r="B87" s="1">
        <v>2018</v>
      </c>
      <c r="C87" s="3">
        <f t="shared" ref="C87:C108" si="7">LN(E87)</f>
        <v>3.4011973816621555</v>
      </c>
      <c r="D87" s="5">
        <v>23</v>
      </c>
      <c r="E87" s="5">
        <v>30</v>
      </c>
      <c r="F87" s="4">
        <v>7.21</v>
      </c>
      <c r="G87" s="5">
        <v>0</v>
      </c>
      <c r="H87" s="5">
        <v>1</v>
      </c>
      <c r="I87" s="1">
        <v>580150074711</v>
      </c>
      <c r="J87" s="1">
        <v>50439893473</v>
      </c>
      <c r="K87" s="1">
        <v>96401536873</v>
      </c>
      <c r="L87" s="1">
        <v>676551611584</v>
      </c>
      <c r="M87" s="29">
        <f>-4.336-4.513*(U87/L87)+5.679*(O87/L87)-0.004*(I87/P87)</f>
        <v>-0.1884887071758638</v>
      </c>
      <c r="N87" s="31">
        <v>7.3592809998546045</v>
      </c>
      <c r="O87" s="1">
        <v>509501559063</v>
      </c>
      <c r="P87" s="1">
        <v>501257359983</v>
      </c>
      <c r="Q87" s="1">
        <v>8244199080</v>
      </c>
      <c r="R87" s="1">
        <v>167050052521</v>
      </c>
      <c r="S87" s="1">
        <v>676551611584</v>
      </c>
      <c r="T87" s="1">
        <v>16260329113</v>
      </c>
      <c r="U87" s="1">
        <v>18684194415</v>
      </c>
      <c r="V87" s="1">
        <v>39741303373</v>
      </c>
    </row>
    <row r="88" spans="1:22" ht="16.5" customHeight="1" x14ac:dyDescent="0.3">
      <c r="A88" s="1" t="s">
        <v>19</v>
      </c>
      <c r="B88" s="1">
        <v>2017</v>
      </c>
      <c r="C88" s="3">
        <f t="shared" si="7"/>
        <v>3.9512437185814275</v>
      </c>
      <c r="D88" s="5">
        <v>22</v>
      </c>
      <c r="E88" s="5">
        <v>52</v>
      </c>
      <c r="F88" s="4">
        <v>0</v>
      </c>
      <c r="G88" s="5">
        <v>0</v>
      </c>
      <c r="H88" s="5">
        <v>1</v>
      </c>
      <c r="I88" s="1">
        <v>445483100267</v>
      </c>
      <c r="J88" s="1">
        <v>97789533294</v>
      </c>
      <c r="K88" s="1">
        <v>85368160765</v>
      </c>
      <c r="L88" s="1">
        <v>530851261032</v>
      </c>
      <c r="M88" s="29">
        <f>-4.336-4.513*(U88/L88)+5.679*(O88/L88)-0.004*(I88/P88)</f>
        <v>-0.35144624780494921</v>
      </c>
      <c r="N88" s="31">
        <v>2.8654119461210428</v>
      </c>
      <c r="O88" s="1">
        <v>382485402926</v>
      </c>
      <c r="P88" s="1">
        <v>376026627753</v>
      </c>
      <c r="Q88" s="1">
        <v>6458775173</v>
      </c>
      <c r="R88" s="1">
        <v>148365858106</v>
      </c>
      <c r="S88" s="1">
        <v>530851261032</v>
      </c>
      <c r="T88" s="1">
        <v>5855423428</v>
      </c>
      <c r="U88" s="1">
        <v>12057078810</v>
      </c>
      <c r="V88" s="1">
        <v>21235702056</v>
      </c>
    </row>
    <row r="89" spans="1:22" ht="16.5" customHeight="1" x14ac:dyDescent="0.3">
      <c r="A89" s="1" t="s">
        <v>19</v>
      </c>
      <c r="B89" s="1">
        <v>2016</v>
      </c>
      <c r="C89" s="3">
        <f t="shared" si="7"/>
        <v>3.9318256327243257</v>
      </c>
      <c r="D89" s="5">
        <v>21</v>
      </c>
      <c r="E89" s="5">
        <v>51</v>
      </c>
      <c r="F89" s="4">
        <v>0</v>
      </c>
      <c r="G89" s="5">
        <v>0</v>
      </c>
      <c r="H89" s="5">
        <v>1</v>
      </c>
      <c r="I89" s="1">
        <v>340556538042</v>
      </c>
      <c r="J89" s="1">
        <v>111322129123</v>
      </c>
      <c r="K89" s="1">
        <v>106780188209</v>
      </c>
      <c r="L89" s="1">
        <v>447336726250</v>
      </c>
      <c r="M89" s="29">
        <f>-4.336-4.513*(U89/L89)+5.679*(O89/L89)-0.004*(I89/P89)</f>
        <v>-0.41435061284421987</v>
      </c>
      <c r="N89" s="31">
        <v>2.5615511423249444</v>
      </c>
      <c r="O89" s="1">
        <v>311027946954</v>
      </c>
      <c r="P89" s="1">
        <v>303079938065</v>
      </c>
      <c r="Q89" s="1">
        <v>7948008889</v>
      </c>
      <c r="R89" s="1">
        <v>136308779296</v>
      </c>
      <c r="S89" s="1">
        <v>447336726250</v>
      </c>
      <c r="T89" s="1">
        <v>5392589677</v>
      </c>
      <c r="U89" s="1">
        <v>2220099320</v>
      </c>
      <c r="V89" s="1">
        <v>8309884256</v>
      </c>
    </row>
    <row r="90" spans="1:22" ht="16.5" customHeight="1" x14ac:dyDescent="0.3">
      <c r="A90" s="1" t="s">
        <v>19</v>
      </c>
      <c r="B90" s="1">
        <v>2015</v>
      </c>
      <c r="C90" s="3">
        <f t="shared" si="7"/>
        <v>3.912023005428146</v>
      </c>
      <c r="D90" s="5">
        <v>20</v>
      </c>
      <c r="E90" s="5">
        <v>50</v>
      </c>
      <c r="F90" s="4">
        <v>0</v>
      </c>
      <c r="G90" s="5">
        <v>0</v>
      </c>
      <c r="H90" s="5">
        <v>1</v>
      </c>
      <c r="I90" s="1">
        <v>227564643164</v>
      </c>
      <c r="J90" s="1">
        <v>82055258305</v>
      </c>
      <c r="K90" s="1">
        <v>153914584069</v>
      </c>
      <c r="L90" s="1">
        <v>381479227233</v>
      </c>
      <c r="M90" s="29">
        <f>-4.336-4.513*(U90/L90)+5.679*(O90/L90)-0.004*(I90/P90)</f>
        <v>-0.67232046222118969</v>
      </c>
      <c r="N90" s="31">
        <v>8.0197984581497224</v>
      </c>
      <c r="O90" s="1">
        <v>247390547257</v>
      </c>
      <c r="P90" s="1">
        <v>243251326736</v>
      </c>
      <c r="Q90" s="1">
        <v>4139220521</v>
      </c>
      <c r="R90" s="1">
        <v>134088679976</v>
      </c>
      <c r="S90" s="1">
        <v>381479227233</v>
      </c>
      <c r="T90" s="1">
        <v>9610649043</v>
      </c>
      <c r="U90" s="1">
        <v>1304180083</v>
      </c>
      <c r="V90" s="1">
        <v>10408293606</v>
      </c>
    </row>
    <row r="91" spans="1:22" ht="16.5" customHeight="1" x14ac:dyDescent="0.3">
      <c r="A91" s="1" t="s">
        <v>19</v>
      </c>
      <c r="B91" s="1">
        <v>2014</v>
      </c>
      <c r="C91" s="3">
        <f t="shared" si="7"/>
        <v>3.8918202981106265</v>
      </c>
      <c r="D91" s="6">
        <v>19</v>
      </c>
      <c r="E91" s="6">
        <v>49</v>
      </c>
      <c r="F91" s="7">
        <v>0</v>
      </c>
      <c r="G91" s="6">
        <v>0</v>
      </c>
      <c r="H91" s="6">
        <v>1</v>
      </c>
      <c r="I91" s="1">
        <v>248121367995</v>
      </c>
      <c r="J91" s="1">
        <v>72146048545</v>
      </c>
      <c r="K91" s="1">
        <v>116357114990</v>
      </c>
      <c r="L91" s="1">
        <v>364478482985</v>
      </c>
      <c r="M91" s="29">
        <f>-4.336-4.513*(U91/L91)+5.679*(O91/L91)-0.004*(I91/P91)</f>
        <v>-0.74284474305469683</v>
      </c>
      <c r="N91" s="28">
        <v>5.05</v>
      </c>
      <c r="O91" s="1">
        <v>231693983092</v>
      </c>
      <c r="P91" s="1">
        <v>227754661571</v>
      </c>
      <c r="Q91" s="1">
        <v>3939321521</v>
      </c>
      <c r="R91" s="1">
        <v>132784499893</v>
      </c>
      <c r="S91" s="1">
        <v>364478482985</v>
      </c>
      <c r="T91" s="1">
        <v>9350161402</v>
      </c>
      <c r="U91" s="1">
        <v>1013531252</v>
      </c>
      <c r="V91" s="1">
        <v>10626046015</v>
      </c>
    </row>
    <row r="92" spans="1:22" ht="16.5" customHeight="1" x14ac:dyDescent="0.3">
      <c r="A92" s="1" t="s">
        <v>20</v>
      </c>
      <c r="B92" s="1">
        <v>2023</v>
      </c>
      <c r="C92" s="3">
        <f t="shared" si="7"/>
        <v>4.2341065045972597</v>
      </c>
      <c r="D92" s="5">
        <v>30</v>
      </c>
      <c r="E92" s="5">
        <v>69</v>
      </c>
      <c r="F92" s="4">
        <v>56.48</v>
      </c>
      <c r="G92" s="5">
        <v>0</v>
      </c>
      <c r="H92" s="5">
        <v>0</v>
      </c>
      <c r="I92" s="1">
        <v>2950604371240</v>
      </c>
      <c r="J92" s="1">
        <v>2346798785910</v>
      </c>
      <c r="K92" s="1">
        <v>2162065751899</v>
      </c>
      <c r="L92" s="1">
        <v>5112670123139</v>
      </c>
      <c r="M92" s="29">
        <f>-4.336-4.513*(U92/L92)+5.679*(O92/L92)-0.004*(I92/P92)</f>
        <v>-1.8605313227445226</v>
      </c>
      <c r="N92" s="31">
        <v>6.4222466560102589</v>
      </c>
      <c r="O92" s="1">
        <v>2264803367530</v>
      </c>
      <c r="P92" s="1">
        <v>2103113559761</v>
      </c>
      <c r="Q92" s="1">
        <v>161689807769</v>
      </c>
      <c r="R92" s="1">
        <v>2847866755609</v>
      </c>
      <c r="S92" s="1">
        <v>5112670123139</v>
      </c>
      <c r="T92" s="1">
        <v>164570703519</v>
      </c>
      <c r="U92" s="1">
        <v>39191645110</v>
      </c>
      <c r="V92" s="1">
        <v>201790058561</v>
      </c>
    </row>
    <row r="93" spans="1:22" ht="16.5" customHeight="1" x14ac:dyDescent="0.3">
      <c r="A93" s="1" t="s">
        <v>20</v>
      </c>
      <c r="B93" s="1">
        <v>2022</v>
      </c>
      <c r="C93" s="3">
        <f t="shared" si="7"/>
        <v>4.219507705176107</v>
      </c>
      <c r="D93" s="5">
        <v>29</v>
      </c>
      <c r="E93" s="5">
        <v>68</v>
      </c>
      <c r="F93" s="4">
        <v>56.48</v>
      </c>
      <c r="G93" s="5">
        <v>0</v>
      </c>
      <c r="H93" s="5">
        <v>0</v>
      </c>
      <c r="I93" s="1">
        <v>3255100959692</v>
      </c>
      <c r="J93" s="1">
        <v>2333299861772</v>
      </c>
      <c r="K93" s="1">
        <v>2212552178058</v>
      </c>
      <c r="L93" s="1">
        <v>5467653137750</v>
      </c>
      <c r="M93" s="29">
        <f>-4.336-4.513*(U93/L93)+5.679*(O93/L93)-0.004*(I93/P93)</f>
        <v>-2.2121068455203803</v>
      </c>
      <c r="N93" s="31">
        <v>6.9871667237754878</v>
      </c>
      <c r="O93" s="1">
        <v>2585450152251</v>
      </c>
      <c r="P93" s="1">
        <v>2417509035225</v>
      </c>
      <c r="Q93" s="1">
        <v>167941117026</v>
      </c>
      <c r="R93" s="1">
        <v>2882202985499</v>
      </c>
      <c r="S93" s="1">
        <v>5467653137750</v>
      </c>
      <c r="T93" s="1">
        <v>188158406601</v>
      </c>
      <c r="U93" s="1">
        <v>673745234347</v>
      </c>
      <c r="V93" s="1">
        <v>878863331158</v>
      </c>
    </row>
    <row r="94" spans="1:22" ht="16.5" customHeight="1" x14ac:dyDescent="0.3">
      <c r="A94" s="1" t="s">
        <v>20</v>
      </c>
      <c r="B94" s="1">
        <v>2021</v>
      </c>
      <c r="C94" s="3">
        <f t="shared" si="7"/>
        <v>4.2046926193909657</v>
      </c>
      <c r="D94" s="5">
        <v>28</v>
      </c>
      <c r="E94" s="5">
        <v>67</v>
      </c>
      <c r="F94" s="4">
        <v>56.3</v>
      </c>
      <c r="G94" s="5">
        <v>0</v>
      </c>
      <c r="H94" s="5">
        <v>0</v>
      </c>
      <c r="I94" s="1">
        <v>2916543313685</v>
      </c>
      <c r="J94" s="1">
        <v>1779610449264</v>
      </c>
      <c r="K94" s="1">
        <v>1970636527255</v>
      </c>
      <c r="L94" s="1">
        <v>4887179840940</v>
      </c>
      <c r="M94" s="29">
        <f>-4.336-4.513*(U94/L94)+5.679*(O94/L94)-0.004*(I94/P94)</f>
        <v>-1.4948723118290614</v>
      </c>
      <c r="N94" s="31">
        <v>6.6900092133089402</v>
      </c>
      <c r="O94" s="1">
        <v>2551594214788</v>
      </c>
      <c r="P94" s="1">
        <v>2336515879518</v>
      </c>
      <c r="Q94" s="1">
        <v>215078335270</v>
      </c>
      <c r="R94" s="1">
        <v>2335585626152</v>
      </c>
      <c r="S94" s="1">
        <v>4887179840940</v>
      </c>
      <c r="T94" s="1">
        <v>115345794726</v>
      </c>
      <c r="U94" s="1">
        <v>128739197732</v>
      </c>
      <c r="V94" s="1">
        <v>254400716899</v>
      </c>
    </row>
    <row r="95" spans="1:22" ht="16.5" customHeight="1" x14ac:dyDescent="0.3">
      <c r="A95" s="1" t="s">
        <v>20</v>
      </c>
      <c r="B95" s="1">
        <v>2020</v>
      </c>
      <c r="C95" s="3">
        <f t="shared" si="7"/>
        <v>4.1896547420264252</v>
      </c>
      <c r="D95" s="5">
        <v>27</v>
      </c>
      <c r="E95" s="5">
        <v>66</v>
      </c>
      <c r="F95" s="4">
        <v>56.3</v>
      </c>
      <c r="G95" s="5">
        <v>0</v>
      </c>
      <c r="H95" s="5">
        <v>0</v>
      </c>
      <c r="I95" s="1">
        <v>2783810065611</v>
      </c>
      <c r="J95" s="1">
        <v>1900267458623</v>
      </c>
      <c r="K95" s="1">
        <v>2050269593712</v>
      </c>
      <c r="L95" s="1">
        <v>4834079659323</v>
      </c>
      <c r="M95" s="29">
        <f>-4.336-4.513*(U95/L95)+5.679*(O95/L95)-0.004*(I95/P95)</f>
        <v>-1.5924187716654148</v>
      </c>
      <c r="N95" s="31">
        <v>6.9401877821904918</v>
      </c>
      <c r="O95" s="1">
        <v>2500105355903</v>
      </c>
      <c r="P95" s="1">
        <v>2338994193517</v>
      </c>
      <c r="Q95" s="1">
        <v>161111162386</v>
      </c>
      <c r="R95" s="1">
        <v>2333974303420</v>
      </c>
      <c r="S95" s="1">
        <v>4834079659323</v>
      </c>
      <c r="T95" s="1">
        <v>80030865651</v>
      </c>
      <c r="U95" s="1">
        <v>202170290929</v>
      </c>
      <c r="V95" s="1">
        <v>301548448743</v>
      </c>
    </row>
    <row r="96" spans="1:22" ht="16.5" customHeight="1" x14ac:dyDescent="0.3">
      <c r="A96" s="1" t="s">
        <v>20</v>
      </c>
      <c r="B96" s="1">
        <v>2019</v>
      </c>
      <c r="C96" s="3">
        <f t="shared" si="7"/>
        <v>4.1743872698956368</v>
      </c>
      <c r="D96" s="5">
        <v>26</v>
      </c>
      <c r="E96" s="5">
        <v>65</v>
      </c>
      <c r="F96" s="4">
        <v>50.58</v>
      </c>
      <c r="G96" s="5">
        <v>0</v>
      </c>
      <c r="H96" s="5">
        <v>0</v>
      </c>
      <c r="I96" s="1">
        <v>2690487470190</v>
      </c>
      <c r="J96" s="1">
        <v>1583402400016</v>
      </c>
      <c r="K96" s="1">
        <v>1444110150145</v>
      </c>
      <c r="L96" s="1">
        <v>4134597620335</v>
      </c>
      <c r="M96" s="29">
        <f>-4.336-4.513*(U96/L96)+5.679*(O96/L96)-0.004*(I96/P96)</f>
        <v>-2.7090344279700198</v>
      </c>
      <c r="N96" s="31">
        <v>7.4649912574460018</v>
      </c>
      <c r="O96" s="1">
        <v>1748537857844</v>
      </c>
      <c r="P96" s="1">
        <v>1728264509491</v>
      </c>
      <c r="Q96" s="1">
        <v>20273348353</v>
      </c>
      <c r="R96" s="1">
        <v>2386059762491</v>
      </c>
      <c r="S96" s="1">
        <v>4134597620335</v>
      </c>
      <c r="T96" s="1">
        <v>60121583999</v>
      </c>
      <c r="U96" s="1">
        <v>704044374234</v>
      </c>
      <c r="V96" s="1">
        <v>879328444643</v>
      </c>
    </row>
    <row r="97" spans="1:22" ht="16.5" customHeight="1" x14ac:dyDescent="0.3">
      <c r="A97" s="1" t="s">
        <v>20</v>
      </c>
      <c r="B97" s="1">
        <v>2018</v>
      </c>
      <c r="C97" s="3">
        <f t="shared" si="7"/>
        <v>4.1588830833596715</v>
      </c>
      <c r="D97" s="5">
        <v>25</v>
      </c>
      <c r="E97" s="5">
        <v>64</v>
      </c>
      <c r="F97" s="4">
        <v>48.54</v>
      </c>
      <c r="G97" s="5">
        <v>0</v>
      </c>
      <c r="H97" s="5">
        <v>0</v>
      </c>
      <c r="I97" s="1">
        <v>2090119522506</v>
      </c>
      <c r="J97" s="1">
        <v>962242374932</v>
      </c>
      <c r="K97" s="1">
        <v>1334949106216</v>
      </c>
      <c r="L97" s="1">
        <v>3425068628722</v>
      </c>
      <c r="M97" s="29">
        <f>-4.336-4.513*(U97/L97)+5.679*(O97/L97)-0.004*(I97/P97)</f>
        <v>-2.5224900231897966</v>
      </c>
      <c r="N97" s="31">
        <v>7.3592809998546045</v>
      </c>
      <c r="O97" s="1">
        <v>1577085927965</v>
      </c>
      <c r="P97" s="1">
        <v>1567561565110</v>
      </c>
      <c r="Q97" s="1">
        <v>9524362855</v>
      </c>
      <c r="R97" s="1">
        <v>1847982700757</v>
      </c>
      <c r="S97" s="1">
        <v>3425068628722</v>
      </c>
      <c r="T97" s="1">
        <v>75219735247</v>
      </c>
      <c r="U97" s="1">
        <v>604167404298</v>
      </c>
      <c r="V97" s="1">
        <v>736067952208</v>
      </c>
    </row>
    <row r="98" spans="1:22" ht="16.5" customHeight="1" x14ac:dyDescent="0.3">
      <c r="A98" s="1" t="s">
        <v>20</v>
      </c>
      <c r="B98" s="1">
        <v>2017</v>
      </c>
      <c r="C98" s="3">
        <f t="shared" si="7"/>
        <v>4.1431347263915326</v>
      </c>
      <c r="D98" s="5">
        <v>24</v>
      </c>
      <c r="E98" s="5">
        <v>63</v>
      </c>
      <c r="F98" s="4">
        <v>45.45</v>
      </c>
      <c r="G98" s="5">
        <v>0</v>
      </c>
      <c r="H98" s="5">
        <v>0</v>
      </c>
      <c r="I98" s="1">
        <v>1317061126495</v>
      </c>
      <c r="J98" s="1">
        <v>873818902160</v>
      </c>
      <c r="K98" s="1">
        <v>1385253645302</v>
      </c>
      <c r="L98" s="1">
        <v>2702314771797</v>
      </c>
      <c r="M98" s="29">
        <f>-4.336-4.513*(U98/L98)+5.679*(O98/L98)-0.004*(I98/P98)</f>
        <v>-1.8312165723976486</v>
      </c>
      <c r="N98" s="31">
        <v>2.8654119461210428</v>
      </c>
      <c r="O98" s="1">
        <v>1308352616500</v>
      </c>
      <c r="P98" s="1">
        <v>1232274555975</v>
      </c>
      <c r="Q98" s="1">
        <v>76078060525</v>
      </c>
      <c r="R98" s="1">
        <v>1393962155297</v>
      </c>
      <c r="S98" s="1">
        <v>2702314771797</v>
      </c>
      <c r="T98" s="1">
        <v>63841930045</v>
      </c>
      <c r="U98" s="1">
        <v>143999171967</v>
      </c>
      <c r="V98" s="1">
        <v>223440545163</v>
      </c>
    </row>
    <row r="99" spans="1:22" ht="16.5" customHeight="1" x14ac:dyDescent="0.3">
      <c r="A99" s="1" t="s">
        <v>20</v>
      </c>
      <c r="B99" s="1">
        <v>2016</v>
      </c>
      <c r="C99" s="3">
        <f t="shared" si="7"/>
        <v>4.1271343850450917</v>
      </c>
      <c r="D99" s="5">
        <v>23</v>
      </c>
      <c r="E99" s="5">
        <v>62</v>
      </c>
      <c r="F99" s="4">
        <v>45.38</v>
      </c>
      <c r="G99" s="5">
        <v>0</v>
      </c>
      <c r="H99" s="5">
        <v>0</v>
      </c>
      <c r="I99" s="1">
        <v>1907896274682</v>
      </c>
      <c r="J99" s="1">
        <v>1195089723644</v>
      </c>
      <c r="K99" s="1">
        <v>1109929599966</v>
      </c>
      <c r="L99" s="1">
        <v>3017825874648</v>
      </c>
      <c r="M99" s="29">
        <f>-4.336-4.513*(U99/L99)+5.679*(O99/L99)-0.004*(I99/P99)</f>
        <v>-1.1455352017734224</v>
      </c>
      <c r="N99" s="31">
        <v>2.5615511423249444</v>
      </c>
      <c r="O99" s="1">
        <v>1708818166318</v>
      </c>
      <c r="P99" s="1">
        <v>1486752388722</v>
      </c>
      <c r="Q99" s="1">
        <v>222065777596</v>
      </c>
      <c r="R99" s="1">
        <v>1309007708330</v>
      </c>
      <c r="S99" s="1">
        <v>3017825874648</v>
      </c>
      <c r="T99" s="1">
        <v>89338096955</v>
      </c>
      <c r="U99" s="1">
        <v>13432411556</v>
      </c>
      <c r="V99" s="1">
        <v>105156924426</v>
      </c>
    </row>
    <row r="100" spans="1:22" ht="16.5" customHeight="1" x14ac:dyDescent="0.3">
      <c r="A100" s="1" t="s">
        <v>20</v>
      </c>
      <c r="B100" s="1">
        <v>2015</v>
      </c>
      <c r="C100" s="3">
        <f t="shared" si="7"/>
        <v>4.1108738641733114</v>
      </c>
      <c r="D100" s="5">
        <v>22</v>
      </c>
      <c r="E100" s="5">
        <v>61</v>
      </c>
      <c r="F100" s="4">
        <v>45.38</v>
      </c>
      <c r="G100" s="5">
        <v>0</v>
      </c>
      <c r="H100" s="5">
        <v>0</v>
      </c>
      <c r="I100" s="1">
        <v>1824162681565</v>
      </c>
      <c r="J100" s="1">
        <v>1302402580305</v>
      </c>
      <c r="K100" s="1">
        <v>1449909213293</v>
      </c>
      <c r="L100" s="1">
        <v>3274071894858</v>
      </c>
      <c r="M100" s="29">
        <f>-4.336-4.513*(U100/L100)+5.679*(O100/L100)-0.004*(I100/P100)</f>
        <v>-0.91121427416640133</v>
      </c>
      <c r="N100" s="31">
        <v>8.0197984581497224</v>
      </c>
      <c r="O100" s="1">
        <v>1978296598084</v>
      </c>
      <c r="P100" s="1">
        <v>1639410983687</v>
      </c>
      <c r="Q100" s="1">
        <v>338885614397</v>
      </c>
      <c r="R100" s="1">
        <v>1295775296774</v>
      </c>
      <c r="S100" s="1">
        <v>3274071894858</v>
      </c>
      <c r="T100" s="1">
        <v>117116505536</v>
      </c>
      <c r="U100" s="1">
        <v>1590855243</v>
      </c>
      <c r="V100" s="1">
        <v>86989014615</v>
      </c>
    </row>
    <row r="101" spans="1:22" ht="16.5" customHeight="1" x14ac:dyDescent="0.3">
      <c r="A101" s="1" t="s">
        <v>20</v>
      </c>
      <c r="B101" s="1">
        <v>2014</v>
      </c>
      <c r="C101" s="3">
        <f t="shared" si="7"/>
        <v>4.0943445622221004</v>
      </c>
      <c r="D101" s="6">
        <v>21</v>
      </c>
      <c r="E101" s="6">
        <v>60</v>
      </c>
      <c r="F101" s="7">
        <v>45.38</v>
      </c>
      <c r="G101" s="6">
        <v>0</v>
      </c>
      <c r="H101" s="6">
        <v>0</v>
      </c>
      <c r="I101" s="1">
        <v>1909324675816</v>
      </c>
      <c r="J101" s="1">
        <v>1147570616730</v>
      </c>
      <c r="K101" s="1">
        <v>1417540366116</v>
      </c>
      <c r="L101" s="1">
        <v>3326865041932</v>
      </c>
      <c r="M101" s="29">
        <f>-4.336-4.513*(U101/L101)+5.679*(O101/L101)-0.004*(I101/P101)</f>
        <v>-1.0542600182395949</v>
      </c>
      <c r="N101" s="28">
        <v>5.05</v>
      </c>
      <c r="O101" s="1">
        <v>1973635875401</v>
      </c>
      <c r="P101" s="1">
        <v>1855014741530</v>
      </c>
      <c r="Q101" s="1">
        <v>118621133871</v>
      </c>
      <c r="R101" s="1">
        <v>1353229166531</v>
      </c>
      <c r="S101" s="1">
        <v>3326865041932</v>
      </c>
      <c r="T101" s="1">
        <v>83338624982</v>
      </c>
      <c r="U101" s="1">
        <v>61306236850</v>
      </c>
      <c r="V101" s="1">
        <v>127404187191</v>
      </c>
    </row>
    <row r="102" spans="1:22" ht="16.5" customHeight="1" x14ac:dyDescent="0.3">
      <c r="A102" s="1" t="s">
        <v>21</v>
      </c>
      <c r="B102" s="1">
        <v>2023</v>
      </c>
      <c r="C102" s="3">
        <f t="shared" si="7"/>
        <v>3.8066624897703196</v>
      </c>
      <c r="D102" s="11">
        <v>17</v>
      </c>
      <c r="E102" s="11">
        <v>45</v>
      </c>
      <c r="F102" s="12">
        <v>0</v>
      </c>
      <c r="G102" s="5">
        <v>0</v>
      </c>
      <c r="H102" s="5">
        <v>0</v>
      </c>
      <c r="I102" s="1">
        <v>1714186256488</v>
      </c>
      <c r="J102" s="1">
        <v>877474425687</v>
      </c>
      <c r="K102" s="1">
        <v>571780017735</v>
      </c>
      <c r="L102" s="1">
        <v>2285966274223</v>
      </c>
      <c r="M102" s="29">
        <f>-4.336-4.513*(U102/L102)+5.679*(O102/L102)-0.004*(I102/P102)</f>
        <v>-0.87002153431198137</v>
      </c>
      <c r="N102" s="31">
        <v>6.4222466560102589</v>
      </c>
      <c r="O102" s="1">
        <v>1354624620157</v>
      </c>
      <c r="P102" s="1">
        <v>1236993133431</v>
      </c>
      <c r="Q102" s="1">
        <v>117631486726</v>
      </c>
      <c r="R102" s="1">
        <v>931341654066</v>
      </c>
      <c r="S102" s="1">
        <v>2285966274223</v>
      </c>
      <c r="T102" s="1">
        <v>80986752598</v>
      </c>
      <c r="U102" s="1">
        <v>-53815187926</v>
      </c>
      <c r="V102" s="1">
        <v>12544146198</v>
      </c>
    </row>
    <row r="103" spans="1:22" ht="16.5" customHeight="1" x14ac:dyDescent="0.3">
      <c r="A103" s="1" t="s">
        <v>21</v>
      </c>
      <c r="B103" s="1">
        <v>2022</v>
      </c>
      <c r="C103" s="3">
        <f t="shared" si="7"/>
        <v>3.784189633918261</v>
      </c>
      <c r="D103" s="11">
        <v>16</v>
      </c>
      <c r="E103" s="11">
        <v>44</v>
      </c>
      <c r="F103" s="12">
        <v>0</v>
      </c>
      <c r="G103" s="5">
        <v>0</v>
      </c>
      <c r="H103" s="5">
        <v>0</v>
      </c>
      <c r="I103" s="1">
        <v>2102335918408</v>
      </c>
      <c r="J103" s="1">
        <v>1080994005934</v>
      </c>
      <c r="K103" s="1">
        <v>432021558815</v>
      </c>
      <c r="L103" s="1">
        <v>2534357477223</v>
      </c>
      <c r="M103" s="29">
        <f>-4.336-4.513*(U103/L103)+5.679*(O103/L103)-0.004*(I103/P103)</f>
        <v>-1.0871079892233124</v>
      </c>
      <c r="N103" s="31">
        <v>6.9871667237754878</v>
      </c>
      <c r="O103" s="1">
        <v>1549200635231</v>
      </c>
      <c r="P103" s="1">
        <v>1275348167928</v>
      </c>
      <c r="Q103" s="1">
        <v>273852467303</v>
      </c>
      <c r="R103" s="1">
        <v>985156841992</v>
      </c>
      <c r="S103" s="1">
        <v>2534357477223</v>
      </c>
      <c r="T103" s="1">
        <v>59414654337</v>
      </c>
      <c r="U103" s="1">
        <v>121282006313</v>
      </c>
      <c r="V103" s="1">
        <v>194082591035</v>
      </c>
    </row>
    <row r="104" spans="1:22" ht="16.5" customHeight="1" x14ac:dyDescent="0.3">
      <c r="A104" s="1" t="s">
        <v>21</v>
      </c>
      <c r="B104" s="1">
        <v>2021</v>
      </c>
      <c r="C104" s="3">
        <f t="shared" si="7"/>
        <v>3.7612001156935624</v>
      </c>
      <c r="D104" s="5">
        <v>15</v>
      </c>
      <c r="E104" s="5">
        <v>43</v>
      </c>
      <c r="F104" s="4">
        <v>1</v>
      </c>
      <c r="G104" s="5">
        <v>0</v>
      </c>
      <c r="H104" s="5">
        <v>0</v>
      </c>
      <c r="I104" s="1">
        <v>2235155479694</v>
      </c>
      <c r="J104" s="1">
        <v>1525802869197</v>
      </c>
      <c r="K104" s="1">
        <v>614964303269</v>
      </c>
      <c r="L104" s="1">
        <v>2850119782962</v>
      </c>
      <c r="M104" s="29">
        <f>-4.336-4.513*(U104/L104)+5.679*(O104/L104)-0.004*(I104/P104)</f>
        <v>-0.66457044124685916</v>
      </c>
      <c r="N104" s="31">
        <v>6.6900092133089402</v>
      </c>
      <c r="O104" s="1">
        <v>2005044947283</v>
      </c>
      <c r="P104" s="1">
        <v>1938895288320</v>
      </c>
      <c r="Q104" s="1">
        <v>66149658963</v>
      </c>
      <c r="R104" s="1">
        <v>845074835679</v>
      </c>
      <c r="S104" s="1">
        <v>2850119782962</v>
      </c>
      <c r="T104" s="1">
        <v>32379886616</v>
      </c>
      <c r="U104" s="1">
        <v>201527539068</v>
      </c>
      <c r="V104" s="1">
        <v>305882697363</v>
      </c>
    </row>
    <row r="105" spans="1:22" ht="16.5" customHeight="1" x14ac:dyDescent="0.3">
      <c r="A105" s="1" t="s">
        <v>21</v>
      </c>
      <c r="B105" s="1">
        <v>2020</v>
      </c>
      <c r="C105" s="3">
        <f t="shared" si="7"/>
        <v>3.713572066704308</v>
      </c>
      <c r="D105" s="5">
        <v>14</v>
      </c>
      <c r="E105" s="5">
        <v>41</v>
      </c>
      <c r="F105" s="4">
        <v>0</v>
      </c>
      <c r="G105" s="5">
        <v>0</v>
      </c>
      <c r="H105" s="5">
        <v>0</v>
      </c>
      <c r="I105" s="1">
        <v>2668586091860</v>
      </c>
      <c r="J105" s="1">
        <v>1708723251260</v>
      </c>
      <c r="K105" s="1">
        <v>270103975818</v>
      </c>
      <c r="L105" s="1">
        <v>2938690067678</v>
      </c>
      <c r="M105" s="29">
        <f>-4.336-4.513*(U105/L105)+5.679*(O105/L105)-0.004*(I105/P105)</f>
        <v>0.22134054726905064</v>
      </c>
      <c r="N105" s="31">
        <v>6.9401877821904918</v>
      </c>
      <c r="O105" s="1">
        <v>2401622871067</v>
      </c>
      <c r="P105" s="1">
        <v>2217200799659</v>
      </c>
      <c r="Q105" s="1">
        <v>184422071408</v>
      </c>
      <c r="R105" s="1">
        <v>537067196611</v>
      </c>
      <c r="S105" s="1">
        <v>2938690067678</v>
      </c>
      <c r="T105" s="1">
        <v>19822032236</v>
      </c>
      <c r="U105" s="1">
        <v>51419687368</v>
      </c>
      <c r="V105" s="1">
        <v>100013976697</v>
      </c>
    </row>
    <row r="106" spans="1:22" ht="16.5" customHeight="1" x14ac:dyDescent="0.3">
      <c r="A106" s="1" t="s">
        <v>21</v>
      </c>
      <c r="B106" s="1">
        <v>2019</v>
      </c>
      <c r="C106" s="3">
        <f t="shared" si="7"/>
        <v>3.6888794541139363</v>
      </c>
      <c r="D106" s="5">
        <v>13</v>
      </c>
      <c r="E106" s="5">
        <v>40</v>
      </c>
      <c r="F106" s="4">
        <v>0</v>
      </c>
      <c r="G106" s="5">
        <v>0</v>
      </c>
      <c r="H106" s="5">
        <v>0</v>
      </c>
      <c r="I106" s="1">
        <v>2157374417925</v>
      </c>
      <c r="J106" s="1">
        <v>1124858424557</v>
      </c>
      <c r="K106" s="1">
        <v>295397831498</v>
      </c>
      <c r="L106" s="1">
        <v>2452772249423</v>
      </c>
      <c r="M106" s="29">
        <f>-4.336-4.513*(U106/L106)+5.679*(O106/L106)-0.004*(I106/P106)</f>
        <v>0.15230411709155334</v>
      </c>
      <c r="N106" s="31">
        <v>7.4649912574460018</v>
      </c>
      <c r="O106" s="1">
        <v>1959862012115</v>
      </c>
      <c r="P106" s="1">
        <v>1744054043375</v>
      </c>
      <c r="Q106" s="1">
        <v>215807968740</v>
      </c>
      <c r="R106" s="1">
        <v>492910237308</v>
      </c>
      <c r="S106" s="1">
        <v>2452772249423</v>
      </c>
      <c r="T106" s="1">
        <v>11430780958</v>
      </c>
      <c r="U106" s="1">
        <v>24181781362</v>
      </c>
      <c r="V106" s="1">
        <v>50845159369</v>
      </c>
    </row>
    <row r="107" spans="1:22" ht="16.5" customHeight="1" x14ac:dyDescent="0.3">
      <c r="A107" s="1" t="s">
        <v>21</v>
      </c>
      <c r="B107" s="1">
        <v>2018</v>
      </c>
      <c r="C107" s="3">
        <f t="shared" si="7"/>
        <v>3.6635616461296463</v>
      </c>
      <c r="D107" s="5">
        <v>12</v>
      </c>
      <c r="E107" s="5">
        <v>39</v>
      </c>
      <c r="F107" s="4">
        <v>1</v>
      </c>
      <c r="G107" s="5">
        <v>0</v>
      </c>
      <c r="H107" s="5">
        <v>0</v>
      </c>
      <c r="I107" s="1">
        <v>1504596409704</v>
      </c>
      <c r="J107" s="1">
        <v>718881367932</v>
      </c>
      <c r="K107" s="1">
        <v>214586299438</v>
      </c>
      <c r="L107" s="1">
        <v>1719182709142</v>
      </c>
      <c r="M107" s="29">
        <f>-4.336-4.513*(U107/L107)+5.679*(O107/L107)-0.004*(I107/P107)</f>
        <v>-0.30298257159406372</v>
      </c>
      <c r="N107" s="31">
        <v>7.3592809998546045</v>
      </c>
      <c r="O107" s="1">
        <v>1250454253196</v>
      </c>
      <c r="P107" s="1">
        <v>954117193714</v>
      </c>
      <c r="Q107" s="1">
        <v>296337059482</v>
      </c>
      <c r="R107" s="1">
        <v>468728455946</v>
      </c>
      <c r="S107" s="1">
        <v>1719182709142</v>
      </c>
      <c r="T107" s="1">
        <v>30333921137</v>
      </c>
      <c r="U107" s="1">
        <v>34786528971</v>
      </c>
      <c r="V107" s="1">
        <v>63762906509</v>
      </c>
    </row>
    <row r="108" spans="1:22" ht="16.5" customHeight="1" x14ac:dyDescent="0.3">
      <c r="A108" s="1" t="s">
        <v>21</v>
      </c>
      <c r="B108" s="1">
        <v>2017</v>
      </c>
      <c r="C108" s="3">
        <f t="shared" si="7"/>
        <v>3.6375861597263857</v>
      </c>
      <c r="D108" s="6">
        <v>11</v>
      </c>
      <c r="E108" s="6">
        <v>38</v>
      </c>
      <c r="F108" s="7">
        <v>2</v>
      </c>
      <c r="G108" s="6">
        <v>0</v>
      </c>
      <c r="H108" s="6">
        <v>0</v>
      </c>
      <c r="I108" s="1">
        <v>1324978401909</v>
      </c>
      <c r="J108" s="1">
        <v>603815483769</v>
      </c>
      <c r="K108" s="1">
        <v>121682221548</v>
      </c>
      <c r="L108" s="1">
        <v>1446660623457</v>
      </c>
      <c r="M108" s="29">
        <f>-4.336-4.513*(U108/L108)+5.679*(O108/L108)-0.004*(I108/P108)</f>
        <v>-0.51969548632043572</v>
      </c>
      <c r="N108" s="31">
        <v>2.8654119461210428</v>
      </c>
      <c r="O108" s="1">
        <v>1017802083975</v>
      </c>
      <c r="P108" s="1">
        <v>930555188800</v>
      </c>
      <c r="Q108" s="1">
        <v>87246895175</v>
      </c>
      <c r="R108" s="1">
        <v>428858539482</v>
      </c>
      <c r="S108" s="1">
        <v>1446660623457</v>
      </c>
      <c r="T108" s="1">
        <v>2406359433</v>
      </c>
      <c r="U108" s="1">
        <v>55608511173</v>
      </c>
      <c r="V108" s="1">
        <v>71739014503</v>
      </c>
    </row>
    <row r="109" spans="1:22" ht="16.5" customHeight="1" x14ac:dyDescent="0.3">
      <c r="A109" s="1" t="s">
        <v>21</v>
      </c>
      <c r="B109" s="1">
        <v>2016</v>
      </c>
      <c r="C109" s="8"/>
      <c r="D109" s="9">
        <v>10</v>
      </c>
      <c r="E109" s="9"/>
      <c r="F109" s="10"/>
      <c r="G109" s="9"/>
      <c r="H109" s="9"/>
      <c r="I109" s="1">
        <v>368017043929</v>
      </c>
      <c r="J109" s="1">
        <v>2332566963</v>
      </c>
      <c r="K109" s="1">
        <v>350604133740</v>
      </c>
      <c r="L109" s="1">
        <v>718621177669</v>
      </c>
      <c r="M109" s="29">
        <f>-4.336-4.513*(U109/L109)+5.679*(O109/L109)-0.004*(I109/P109)</f>
        <v>-1.5891624546475411</v>
      </c>
      <c r="N109" s="31">
        <v>2.5615511423249444</v>
      </c>
      <c r="O109" s="1">
        <v>345371149360</v>
      </c>
      <c r="P109" s="1">
        <v>260712980440</v>
      </c>
      <c r="Q109" s="1">
        <v>84658168920</v>
      </c>
      <c r="R109" s="1">
        <v>373250028309</v>
      </c>
      <c r="S109" s="1">
        <v>718621177669</v>
      </c>
      <c r="T109" s="1">
        <v>952462899</v>
      </c>
      <c r="U109" s="1">
        <v>-3685007219</v>
      </c>
      <c r="V109" s="1">
        <v>-2206875858</v>
      </c>
    </row>
    <row r="110" spans="1:22" ht="16.5" customHeight="1" x14ac:dyDescent="0.3">
      <c r="A110" s="1" t="s">
        <v>21</v>
      </c>
      <c r="B110" s="1">
        <v>2015</v>
      </c>
      <c r="C110" s="8"/>
      <c r="D110" s="9">
        <v>9</v>
      </c>
      <c r="E110" s="9"/>
      <c r="F110" s="10"/>
      <c r="G110" s="9"/>
      <c r="H110" s="9"/>
      <c r="I110" s="1">
        <v>319973461553</v>
      </c>
      <c r="J110" s="1">
        <v>3516757980</v>
      </c>
      <c r="K110" s="1">
        <v>248771737249</v>
      </c>
      <c r="L110" s="1">
        <v>568745198802</v>
      </c>
      <c r="M110" s="29">
        <f>-4.336-4.513*(U110/L110)+5.679*(O110/L110)-0.004*(I110/P110)</f>
        <v>-2.5075280401551412</v>
      </c>
      <c r="N110" s="31">
        <v>8.0197984581497224</v>
      </c>
      <c r="O110" s="1">
        <v>191810163274</v>
      </c>
      <c r="P110" s="1">
        <v>149943616774</v>
      </c>
      <c r="Q110" s="1">
        <v>41866546500</v>
      </c>
      <c r="R110" s="1">
        <v>376935035528</v>
      </c>
      <c r="S110" s="1">
        <v>568745198802</v>
      </c>
      <c r="T110" s="1">
        <v>38657162980</v>
      </c>
      <c r="U110" s="1">
        <v>9860526087</v>
      </c>
      <c r="V110" s="1">
        <v>10305403461</v>
      </c>
    </row>
    <row r="111" spans="1:22" ht="16.5" customHeight="1" x14ac:dyDescent="0.3">
      <c r="A111" s="1" t="s">
        <v>21</v>
      </c>
      <c r="B111" s="1">
        <v>2014</v>
      </c>
      <c r="C111" s="8"/>
      <c r="D111" s="9">
        <v>8</v>
      </c>
      <c r="E111" s="9"/>
      <c r="F111" s="10"/>
      <c r="G111" s="9"/>
      <c r="H111" s="9"/>
      <c r="I111" s="1">
        <v>195775225839</v>
      </c>
      <c r="J111" s="1">
        <v>13810610476</v>
      </c>
      <c r="K111" s="1">
        <v>378553177464</v>
      </c>
      <c r="L111" s="1">
        <v>574328403303</v>
      </c>
      <c r="M111" s="29">
        <f>-4.336-4.513*(U111/L111)+5.679*(O111/L111)-0.004*(I111/P111)</f>
        <v>-1.4261290586780742</v>
      </c>
      <c r="N111" s="28">
        <v>5.05</v>
      </c>
      <c r="O111" s="1">
        <v>295420784860</v>
      </c>
      <c r="P111" s="1">
        <v>246278382360</v>
      </c>
      <c r="Q111" s="1">
        <v>49142402500</v>
      </c>
      <c r="R111" s="1">
        <v>278907618443</v>
      </c>
      <c r="S111" s="1">
        <v>574328403303</v>
      </c>
      <c r="T111" s="1">
        <v>1335466194</v>
      </c>
      <c r="U111" s="1">
        <v>1029667942</v>
      </c>
      <c r="V111" s="1">
        <v>1855326964</v>
      </c>
    </row>
    <row r="112" spans="1:22" ht="16.5" customHeight="1" x14ac:dyDescent="0.3">
      <c r="A112" s="1" t="s">
        <v>22</v>
      </c>
      <c r="B112" s="1">
        <v>2023</v>
      </c>
      <c r="C112" s="3">
        <f t="shared" ref="C112:C113" si="8">LN(E112)</f>
        <v>3.9318256327243257</v>
      </c>
      <c r="D112" s="5">
        <v>29</v>
      </c>
      <c r="E112" s="5">
        <v>51</v>
      </c>
      <c r="F112" s="4">
        <v>0</v>
      </c>
      <c r="G112" s="5">
        <v>0</v>
      </c>
      <c r="H112" s="5">
        <v>1</v>
      </c>
      <c r="I112" s="1">
        <v>167551641952</v>
      </c>
      <c r="J112" s="1">
        <v>12382807318</v>
      </c>
      <c r="K112" s="1">
        <v>10093809515</v>
      </c>
      <c r="L112" s="1">
        <v>177645451467</v>
      </c>
      <c r="M112" s="29">
        <f>-4.336-4.513*(U112/L112)+5.679*(O112/L112)-0.004*(I112/P112)</f>
        <v>4.2861536136980599E-2</v>
      </c>
      <c r="N112" s="31">
        <v>6.4222466560102589</v>
      </c>
      <c r="O112" s="1">
        <v>140232238950</v>
      </c>
      <c r="P112" s="1">
        <v>138877408950</v>
      </c>
      <c r="Q112" s="1">
        <v>1354830000</v>
      </c>
      <c r="R112" s="1">
        <v>37413212517</v>
      </c>
      <c r="S112" s="1">
        <v>177645451467</v>
      </c>
      <c r="T112" s="1">
        <v>1140012264</v>
      </c>
      <c r="U112" s="1">
        <v>3907988870</v>
      </c>
      <c r="V112" s="1">
        <v>6200442190</v>
      </c>
    </row>
    <row r="113" spans="1:22" ht="16.5" customHeight="1" x14ac:dyDescent="0.3">
      <c r="A113" s="1" t="s">
        <v>22</v>
      </c>
      <c r="B113" s="1">
        <v>2022</v>
      </c>
      <c r="C113" s="3">
        <f t="shared" si="8"/>
        <v>3.912023005428146</v>
      </c>
      <c r="D113" s="5">
        <v>28</v>
      </c>
      <c r="E113" s="5">
        <v>50</v>
      </c>
      <c r="F113" s="4">
        <v>0</v>
      </c>
      <c r="G113" s="5">
        <v>0</v>
      </c>
      <c r="H113" s="5">
        <v>1</v>
      </c>
      <c r="I113" s="1">
        <v>107526778649</v>
      </c>
      <c r="J113" s="1">
        <v>9947915451</v>
      </c>
      <c r="K113" s="1">
        <v>11926156951</v>
      </c>
      <c r="L113" s="1">
        <v>119452935600</v>
      </c>
      <c r="M113" s="29">
        <f>-4.336-4.513*(U113/L113)+5.679*(O113/L113)-0.004*(I113/P113)</f>
        <v>-0.44886394128222884</v>
      </c>
      <c r="N113" s="31">
        <v>6.9871667237754878</v>
      </c>
      <c r="O113" s="1">
        <v>83758689142</v>
      </c>
      <c r="P113" s="1">
        <v>82037841392</v>
      </c>
      <c r="Q113" s="1">
        <v>1720847750</v>
      </c>
      <c r="R113" s="1">
        <v>35694246458</v>
      </c>
      <c r="S113" s="1">
        <v>119452935600</v>
      </c>
      <c r="T113" s="1">
        <v>608459106</v>
      </c>
      <c r="U113" s="1">
        <v>2373036955</v>
      </c>
      <c r="V113" s="1">
        <v>3529987875</v>
      </c>
    </row>
    <row r="114" spans="1:22" ht="16.5" customHeight="1" x14ac:dyDescent="0.3">
      <c r="A114" s="1" t="s">
        <v>22</v>
      </c>
      <c r="B114" s="1">
        <v>2021</v>
      </c>
      <c r="C114" s="8"/>
      <c r="D114" s="9">
        <v>27</v>
      </c>
      <c r="E114" s="9"/>
      <c r="F114" s="10"/>
      <c r="G114" s="9"/>
      <c r="H114" s="9"/>
      <c r="I114" s="1">
        <v>108460254360</v>
      </c>
      <c r="J114" s="1">
        <v>13809897950</v>
      </c>
      <c r="K114" s="1">
        <v>11451712103</v>
      </c>
      <c r="L114" s="1">
        <v>119911966463</v>
      </c>
      <c r="M114" s="29">
        <f>-4.336-4.513*(U114/L114)+5.679*(O114/L114)-0.004*(I114/P114)</f>
        <v>-0.45824850384831456</v>
      </c>
      <c r="N114" s="31">
        <v>6.6900092133089402</v>
      </c>
      <c r="O114" s="1">
        <v>83525549105</v>
      </c>
      <c r="P114" s="1">
        <v>81804701355</v>
      </c>
      <c r="Q114" s="1">
        <v>1720847750</v>
      </c>
      <c r="R114" s="1">
        <v>36386417358</v>
      </c>
      <c r="S114" s="1">
        <v>119911966463</v>
      </c>
      <c r="T114" s="1">
        <v>2007764772</v>
      </c>
      <c r="U114" s="1">
        <v>1931497423</v>
      </c>
      <c r="V114" s="1">
        <v>4282166580</v>
      </c>
    </row>
    <row r="115" spans="1:22" ht="16.5" customHeight="1" x14ac:dyDescent="0.3">
      <c r="A115" s="1" t="s">
        <v>22</v>
      </c>
      <c r="B115" s="1">
        <v>2020</v>
      </c>
      <c r="C115" s="8"/>
      <c r="D115" s="9">
        <v>26</v>
      </c>
      <c r="E115" s="9"/>
      <c r="F115" s="10"/>
      <c r="G115" s="9"/>
      <c r="H115" s="9"/>
      <c r="I115" s="1">
        <v>181941636248</v>
      </c>
      <c r="J115" s="1">
        <v>19085258253</v>
      </c>
      <c r="K115" s="1">
        <v>11701242196</v>
      </c>
      <c r="L115" s="1">
        <v>193642878444</v>
      </c>
      <c r="M115" s="29">
        <f>-4.336-4.513*(U115/L115)+5.679*(O115/L115)-0.004*(I115/P115)</f>
        <v>0.23011242924655562</v>
      </c>
      <c r="N115" s="31">
        <v>6.9401877821904918</v>
      </c>
      <c r="O115" s="1">
        <v>157233555035</v>
      </c>
      <c r="P115" s="1">
        <v>155602707285</v>
      </c>
      <c r="Q115" s="1">
        <v>1630847750</v>
      </c>
      <c r="R115" s="1">
        <v>36409323409</v>
      </c>
      <c r="S115" s="1">
        <v>193642878444</v>
      </c>
      <c r="T115" s="1">
        <v>2948600160</v>
      </c>
      <c r="U115" s="1">
        <v>1734660186</v>
      </c>
      <c r="V115" s="1">
        <v>4092883345</v>
      </c>
    </row>
    <row r="116" spans="1:22" ht="16.5" customHeight="1" x14ac:dyDescent="0.3">
      <c r="A116" s="1" t="s">
        <v>22</v>
      </c>
      <c r="B116" s="1">
        <v>2019</v>
      </c>
      <c r="C116" s="3">
        <f t="shared" ref="C116:C130" si="9">LN(E116)</f>
        <v>4.0775374439057197</v>
      </c>
      <c r="D116" s="5">
        <v>25</v>
      </c>
      <c r="E116" s="5">
        <v>59</v>
      </c>
      <c r="F116" s="4">
        <v>0</v>
      </c>
      <c r="G116" s="5">
        <v>0</v>
      </c>
      <c r="H116" s="5">
        <v>1</v>
      </c>
      <c r="I116" s="1">
        <v>144036914943</v>
      </c>
      <c r="J116" s="1">
        <v>17146888074</v>
      </c>
      <c r="K116" s="1">
        <v>16665203741</v>
      </c>
      <c r="L116" s="1">
        <v>160702118684</v>
      </c>
      <c r="M116" s="29">
        <f>-4.336-4.513*(U116/L116)+5.679*(O116/L116)-0.004*(I116/P116)</f>
        <v>-0.34820363180700636</v>
      </c>
      <c r="N116" s="31">
        <v>7.4649912574460018</v>
      </c>
      <c r="O116" s="1">
        <v>118936139771</v>
      </c>
      <c r="P116" s="1">
        <v>117305292021</v>
      </c>
      <c r="Q116" s="1">
        <v>1630847750</v>
      </c>
      <c r="R116" s="1">
        <v>41765978913</v>
      </c>
      <c r="S116" s="1">
        <v>160702118684</v>
      </c>
      <c r="T116" s="1">
        <v>3565560937</v>
      </c>
      <c r="U116" s="1">
        <v>7489856045</v>
      </c>
      <c r="V116" s="1">
        <v>12904677921</v>
      </c>
    </row>
    <row r="117" spans="1:22" ht="16.5" customHeight="1" x14ac:dyDescent="0.3">
      <c r="A117" s="1" t="s">
        <v>22</v>
      </c>
      <c r="B117" s="1">
        <v>2018</v>
      </c>
      <c r="C117" s="3">
        <f t="shared" si="9"/>
        <v>4.0604430105464191</v>
      </c>
      <c r="D117" s="5">
        <v>24</v>
      </c>
      <c r="E117" s="5">
        <v>58</v>
      </c>
      <c r="F117" s="4">
        <v>0</v>
      </c>
      <c r="G117" s="5">
        <v>0</v>
      </c>
      <c r="H117" s="5">
        <v>1</v>
      </c>
      <c r="I117" s="1">
        <v>96875532278</v>
      </c>
      <c r="J117" s="1">
        <v>10083035866</v>
      </c>
      <c r="K117" s="1">
        <v>17947781714</v>
      </c>
      <c r="L117" s="1">
        <v>114823313992</v>
      </c>
      <c r="M117" s="29">
        <f>-4.336-4.513*(U117/L117)+5.679*(O117/L117)-0.004*(I117/P117)</f>
        <v>-0.91622683770721891</v>
      </c>
      <c r="N117" s="31">
        <v>7.3592809998546045</v>
      </c>
      <c r="O117" s="1">
        <v>74679508735</v>
      </c>
      <c r="P117" s="1">
        <v>68722475985</v>
      </c>
      <c r="Q117" s="1">
        <v>5957032750</v>
      </c>
      <c r="R117" s="1">
        <v>40143805257</v>
      </c>
      <c r="S117" s="1">
        <v>114823313992</v>
      </c>
      <c r="T117" s="1">
        <v>945016572</v>
      </c>
      <c r="U117" s="1">
        <v>6822023886</v>
      </c>
      <c r="V117" s="1">
        <v>9260594611</v>
      </c>
    </row>
    <row r="118" spans="1:22" ht="16.5" customHeight="1" x14ac:dyDescent="0.3">
      <c r="A118" s="1" t="s">
        <v>22</v>
      </c>
      <c r="B118" s="1">
        <v>2017</v>
      </c>
      <c r="C118" s="3">
        <f t="shared" si="9"/>
        <v>4.0430512678345503</v>
      </c>
      <c r="D118" s="5">
        <v>23</v>
      </c>
      <c r="E118" s="5">
        <v>57</v>
      </c>
      <c r="F118" s="4">
        <v>0</v>
      </c>
      <c r="G118" s="5">
        <v>0</v>
      </c>
      <c r="H118" s="5">
        <v>1</v>
      </c>
      <c r="I118" s="1">
        <v>110769030800</v>
      </c>
      <c r="J118" s="1">
        <v>11149621336</v>
      </c>
      <c r="K118" s="1">
        <v>13752584058</v>
      </c>
      <c r="L118" s="1">
        <v>124521614858</v>
      </c>
      <c r="M118" s="29">
        <f>-4.336-4.513*(U118/L118)+5.679*(O118/L118)-0.004*(I118/P118)</f>
        <v>-0.70209082189799354</v>
      </c>
      <c r="N118" s="31">
        <v>2.8654119461210428</v>
      </c>
      <c r="O118" s="1">
        <v>86284892351</v>
      </c>
      <c r="P118" s="1">
        <v>82348787999</v>
      </c>
      <c r="Q118" s="1">
        <v>3936104352</v>
      </c>
      <c r="R118" s="1">
        <v>38236722507</v>
      </c>
      <c r="S118" s="1">
        <v>124521614858</v>
      </c>
      <c r="T118" s="1">
        <v>1492436711</v>
      </c>
      <c r="U118" s="1">
        <v>8163456309</v>
      </c>
      <c r="V118" s="1">
        <v>11674382954</v>
      </c>
    </row>
    <row r="119" spans="1:22" ht="16.5" customHeight="1" x14ac:dyDescent="0.3">
      <c r="A119" s="1" t="s">
        <v>22</v>
      </c>
      <c r="B119" s="1">
        <v>2016</v>
      </c>
      <c r="C119" s="3">
        <f t="shared" si="9"/>
        <v>4.0253516907351496</v>
      </c>
      <c r="D119" s="5">
        <v>22</v>
      </c>
      <c r="E119" s="5">
        <v>56</v>
      </c>
      <c r="F119" s="4">
        <v>0</v>
      </c>
      <c r="G119" s="5">
        <v>0</v>
      </c>
      <c r="H119" s="5">
        <v>1</v>
      </c>
      <c r="I119" s="1">
        <v>95209677500</v>
      </c>
      <c r="J119" s="1">
        <v>5002270464</v>
      </c>
      <c r="K119" s="1">
        <v>6080865908</v>
      </c>
      <c r="L119" s="1">
        <v>101290543408</v>
      </c>
      <c r="M119" s="29">
        <f>-4.336-4.513*(U119/L119)+5.679*(O119/L119)-0.004*(I119/P119)</f>
        <v>-1.1054317325462732</v>
      </c>
      <c r="N119" s="31">
        <v>2.5615511423249444</v>
      </c>
      <c r="O119" s="1">
        <v>63709442707</v>
      </c>
      <c r="P119" s="1">
        <v>60474442707</v>
      </c>
      <c r="Q119" s="1">
        <v>3235000000</v>
      </c>
      <c r="R119" s="1">
        <v>37581100701</v>
      </c>
      <c r="S119" s="1">
        <v>101290543408</v>
      </c>
      <c r="T119" s="1">
        <v>410566351</v>
      </c>
      <c r="U119" s="1">
        <v>7520946397</v>
      </c>
      <c r="V119" s="1">
        <v>9919160806</v>
      </c>
    </row>
    <row r="120" spans="1:22" ht="16.5" customHeight="1" x14ac:dyDescent="0.3">
      <c r="A120" s="1" t="s">
        <v>22</v>
      </c>
      <c r="B120" s="1">
        <v>2015</v>
      </c>
      <c r="C120" s="3">
        <f t="shared" si="9"/>
        <v>4.0073331852324712</v>
      </c>
      <c r="D120" s="5">
        <v>21</v>
      </c>
      <c r="E120" s="5">
        <v>55</v>
      </c>
      <c r="F120" s="4">
        <v>0</v>
      </c>
      <c r="G120" s="5">
        <v>0</v>
      </c>
      <c r="H120" s="5">
        <v>1</v>
      </c>
      <c r="I120" s="1">
        <v>84659271553</v>
      </c>
      <c r="J120" s="1">
        <v>11104640397</v>
      </c>
      <c r="K120" s="1">
        <v>7324828081</v>
      </c>
      <c r="L120" s="1">
        <v>91984099634</v>
      </c>
      <c r="M120" s="29">
        <f>-4.336-4.513*(U120/L120)+5.679*(O120/L120)-0.004*(I120/P120)</f>
        <v>-1.406446812440882</v>
      </c>
      <c r="N120" s="31">
        <v>8.0197984581497224</v>
      </c>
      <c r="O120" s="1">
        <v>53199823794</v>
      </c>
      <c r="P120" s="1">
        <v>49964823794</v>
      </c>
      <c r="Q120" s="1">
        <v>3235000000</v>
      </c>
      <c r="R120" s="1">
        <v>38784275840</v>
      </c>
      <c r="S120" s="1">
        <v>91984099634</v>
      </c>
      <c r="T120" s="1">
        <v>1972826944</v>
      </c>
      <c r="U120" s="1">
        <v>7096402370</v>
      </c>
      <c r="V120" s="1">
        <v>9212529029</v>
      </c>
    </row>
    <row r="121" spans="1:22" ht="16.5" customHeight="1" x14ac:dyDescent="0.3">
      <c r="A121" s="1" t="s">
        <v>22</v>
      </c>
      <c r="B121" s="1">
        <v>2014</v>
      </c>
      <c r="C121" s="3">
        <f t="shared" si="9"/>
        <v>3.9889840465642745</v>
      </c>
      <c r="D121" s="6">
        <v>20</v>
      </c>
      <c r="E121" s="6">
        <v>54</v>
      </c>
      <c r="F121" s="7">
        <v>0</v>
      </c>
      <c r="G121" s="6">
        <v>0</v>
      </c>
      <c r="H121" s="6">
        <v>1</v>
      </c>
      <c r="I121" s="1">
        <v>111644400097</v>
      </c>
      <c r="J121" s="1">
        <v>14187048255</v>
      </c>
      <c r="K121" s="1">
        <v>9031770272</v>
      </c>
      <c r="L121" s="1">
        <v>120676170369</v>
      </c>
      <c r="M121" s="29">
        <f>-4.336-4.513*(U121/L121)+5.679*(O121/L121)-0.004*(I121/P121)</f>
        <v>-0.8738955966183487</v>
      </c>
      <c r="N121" s="28">
        <v>5.05</v>
      </c>
      <c r="O121" s="1">
        <v>78605228922</v>
      </c>
      <c r="P121" s="1">
        <v>78570228922</v>
      </c>
      <c r="Q121" s="1">
        <v>35000000</v>
      </c>
      <c r="R121" s="1">
        <v>42070941447</v>
      </c>
      <c r="S121" s="1">
        <v>120676170369</v>
      </c>
      <c r="T121" s="1">
        <v>3370655321</v>
      </c>
      <c r="U121" s="1">
        <v>6186504500</v>
      </c>
      <c r="V121" s="1">
        <v>8445316154</v>
      </c>
    </row>
    <row r="122" spans="1:22" ht="16.5" customHeight="1" x14ac:dyDescent="0.3">
      <c r="A122" s="1" t="s">
        <v>23</v>
      </c>
      <c r="B122" s="1">
        <v>2023</v>
      </c>
      <c r="C122" s="3">
        <f t="shared" si="9"/>
        <v>3.3672958299864741</v>
      </c>
      <c r="D122" s="5">
        <v>26</v>
      </c>
      <c r="E122" s="5">
        <v>29</v>
      </c>
      <c r="F122" s="4">
        <v>11.26</v>
      </c>
      <c r="G122" s="5">
        <v>0</v>
      </c>
      <c r="H122" s="5">
        <v>1</v>
      </c>
      <c r="I122" s="1">
        <v>11090130251092</v>
      </c>
      <c r="J122" s="1">
        <v>4556408772709</v>
      </c>
      <c r="K122" s="1">
        <v>9217322907487</v>
      </c>
      <c r="L122" s="1">
        <v>20307453158579</v>
      </c>
      <c r="M122" s="29">
        <f>-4.336-4.513*(U122/L122)+5.679*(O122/L122)-0.004*(I122/P122)</f>
        <v>-0.90697107351905393</v>
      </c>
      <c r="N122" s="31">
        <v>6.4222466560102589</v>
      </c>
      <c r="O122" s="1">
        <v>12481170985844</v>
      </c>
      <c r="P122" s="1">
        <v>8203972540991</v>
      </c>
      <c r="Q122" s="1">
        <v>4277198444853</v>
      </c>
      <c r="R122" s="1">
        <v>7826282172735</v>
      </c>
      <c r="S122" s="1">
        <v>20307453158579</v>
      </c>
      <c r="T122" s="1">
        <v>791357925125</v>
      </c>
      <c r="U122" s="1">
        <v>251699371212</v>
      </c>
      <c r="V122" s="1">
        <v>1060895686265</v>
      </c>
    </row>
    <row r="123" spans="1:22" ht="16.5" customHeight="1" x14ac:dyDescent="0.3">
      <c r="A123" s="1" t="s">
        <v>23</v>
      </c>
      <c r="B123" s="1">
        <v>2022</v>
      </c>
      <c r="C123" s="3">
        <f t="shared" si="9"/>
        <v>4.1588830833596715</v>
      </c>
      <c r="D123" s="5">
        <v>25</v>
      </c>
      <c r="E123" s="5">
        <v>64</v>
      </c>
      <c r="F123" s="4">
        <v>24.31</v>
      </c>
      <c r="G123" s="5">
        <v>0</v>
      </c>
      <c r="H123" s="5">
        <v>0</v>
      </c>
      <c r="I123" s="1">
        <v>9248626567434</v>
      </c>
      <c r="J123" s="1">
        <v>3188527385427</v>
      </c>
      <c r="K123" s="1">
        <v>9837718697357</v>
      </c>
      <c r="L123" s="1">
        <v>19086345264791</v>
      </c>
      <c r="M123" s="29">
        <f>-4.336-4.513*(U123/L123)+5.679*(O123/L123)-0.004*(I123/P123)</f>
        <v>-1.2221536625462366</v>
      </c>
      <c r="N123" s="31">
        <v>6.9871667237754878</v>
      </c>
      <c r="O123" s="1">
        <v>11246527040268</v>
      </c>
      <c r="P123" s="1">
        <v>7597608876479</v>
      </c>
      <c r="Q123" s="1">
        <v>3648918163789</v>
      </c>
      <c r="R123" s="1">
        <v>7839818224523</v>
      </c>
      <c r="S123" s="1">
        <v>19086345264791</v>
      </c>
      <c r="T123" s="1">
        <v>564524518008</v>
      </c>
      <c r="U123" s="1">
        <v>962584745306</v>
      </c>
      <c r="V123" s="1">
        <v>1532419950346</v>
      </c>
    </row>
    <row r="124" spans="1:22" ht="16.5" customHeight="1" x14ac:dyDescent="0.3">
      <c r="A124" s="1" t="s">
        <v>23</v>
      </c>
      <c r="B124" s="1">
        <v>2021</v>
      </c>
      <c r="C124" s="3">
        <f t="shared" si="9"/>
        <v>4.1431347263915326</v>
      </c>
      <c r="D124" s="5">
        <v>24</v>
      </c>
      <c r="E124" s="5">
        <v>63</v>
      </c>
      <c r="F124" s="4">
        <v>19.309999999999999</v>
      </c>
      <c r="G124" s="5">
        <v>0</v>
      </c>
      <c r="H124" s="5">
        <v>0</v>
      </c>
      <c r="I124" s="1">
        <v>9278479827420</v>
      </c>
      <c r="J124" s="1">
        <v>2856255788611</v>
      </c>
      <c r="K124" s="1">
        <v>8890634102980</v>
      </c>
      <c r="L124" s="1">
        <v>18169113930400</v>
      </c>
      <c r="M124" s="29">
        <f>-4.336-4.513*(U124/L124)+5.679*(O124/L124)-0.004*(I124/P124)</f>
        <v>-1.205606453436235</v>
      </c>
      <c r="N124" s="31">
        <v>6.6900092133089402</v>
      </c>
      <c r="O124" s="1">
        <v>10592774179941</v>
      </c>
      <c r="P124" s="1">
        <v>6531470969868</v>
      </c>
      <c r="Q124" s="1">
        <v>4061303210073</v>
      </c>
      <c r="R124" s="1">
        <v>7576339750459</v>
      </c>
      <c r="S124" s="1">
        <v>18169113930400</v>
      </c>
      <c r="T124" s="1">
        <v>463008189278</v>
      </c>
      <c r="U124" s="1">
        <v>703887618610</v>
      </c>
      <c r="V124" s="1">
        <v>1231841624531</v>
      </c>
    </row>
    <row r="125" spans="1:22" ht="16.5" customHeight="1" x14ac:dyDescent="0.3">
      <c r="A125" s="1" t="s">
        <v>23</v>
      </c>
      <c r="B125" s="1">
        <v>2020</v>
      </c>
      <c r="C125" s="3">
        <f t="shared" si="9"/>
        <v>4.1271343850450917</v>
      </c>
      <c r="D125" s="5">
        <v>23</v>
      </c>
      <c r="E125" s="5">
        <v>62</v>
      </c>
      <c r="F125" s="4">
        <v>19.309999999999999</v>
      </c>
      <c r="G125" s="5">
        <v>0</v>
      </c>
      <c r="H125" s="5">
        <v>0</v>
      </c>
      <c r="I125" s="1">
        <v>8321821560382</v>
      </c>
      <c r="J125" s="1">
        <v>3041691988354</v>
      </c>
      <c r="K125" s="1">
        <v>9282773448021</v>
      </c>
      <c r="L125" s="1">
        <v>17604595008403</v>
      </c>
      <c r="M125" s="29">
        <f>-4.336-4.513*(U125/L125)+5.679*(O125/L125)-0.004*(I125/P125)</f>
        <v>-1.0256681027786834</v>
      </c>
      <c r="N125" s="31">
        <v>6.9401877821904918</v>
      </c>
      <c r="O125" s="1">
        <v>10732486502082</v>
      </c>
      <c r="P125" s="1">
        <v>6533710844134</v>
      </c>
      <c r="Q125" s="1">
        <v>4198775657948</v>
      </c>
      <c r="R125" s="1">
        <v>6872108506321</v>
      </c>
      <c r="S125" s="1">
        <v>17604595008403</v>
      </c>
      <c r="T125" s="1">
        <v>534709026110</v>
      </c>
      <c r="U125" s="1">
        <v>572357267708</v>
      </c>
      <c r="V125" s="1">
        <v>1142327985959</v>
      </c>
    </row>
    <row r="126" spans="1:22" ht="16.5" customHeight="1" x14ac:dyDescent="0.3">
      <c r="A126" s="1" t="s">
        <v>23</v>
      </c>
      <c r="B126" s="1">
        <v>2019</v>
      </c>
      <c r="C126" s="3">
        <f t="shared" si="9"/>
        <v>4.1108738641733114</v>
      </c>
      <c r="D126" s="5">
        <v>22</v>
      </c>
      <c r="E126" s="5">
        <v>61</v>
      </c>
      <c r="F126" s="4">
        <v>19.309999999999999</v>
      </c>
      <c r="G126" s="5">
        <v>0</v>
      </c>
      <c r="H126" s="5">
        <v>0</v>
      </c>
      <c r="I126" s="1">
        <v>7520282534087</v>
      </c>
      <c r="J126" s="1">
        <v>2899216786287</v>
      </c>
      <c r="K126" s="1">
        <v>8076029161106</v>
      </c>
      <c r="L126" s="1">
        <v>15596311695193</v>
      </c>
      <c r="M126" s="29">
        <f>-4.336-4.513*(U126/L126)+5.679*(O126/L126)-0.004*(I126/P126)</f>
        <v>-1.1945027798644288</v>
      </c>
      <c r="N126" s="31">
        <v>7.4649912574460018</v>
      </c>
      <c r="O126" s="1">
        <v>9294439281421</v>
      </c>
      <c r="P126" s="1">
        <v>6553945695900</v>
      </c>
      <c r="Q126" s="1">
        <v>2740493585521</v>
      </c>
      <c r="R126" s="1">
        <v>6301872413772</v>
      </c>
      <c r="S126" s="1">
        <v>15596311695193</v>
      </c>
      <c r="T126" s="1">
        <v>275682838120</v>
      </c>
      <c r="U126" s="1">
        <v>823347506552</v>
      </c>
      <c r="V126" s="1">
        <v>1125272424750</v>
      </c>
    </row>
    <row r="127" spans="1:22" ht="16.5" customHeight="1" x14ac:dyDescent="0.3">
      <c r="A127" s="1" t="s">
        <v>23</v>
      </c>
      <c r="B127" s="1">
        <v>2018</v>
      </c>
      <c r="C127" s="3">
        <f t="shared" si="9"/>
        <v>4.0943445622221004</v>
      </c>
      <c r="D127" s="5">
        <v>21</v>
      </c>
      <c r="E127" s="5">
        <v>60</v>
      </c>
      <c r="F127" s="4">
        <v>19.309999999999999</v>
      </c>
      <c r="G127" s="5">
        <v>0</v>
      </c>
      <c r="H127" s="5">
        <v>0</v>
      </c>
      <c r="I127" s="1">
        <v>6967034837757</v>
      </c>
      <c r="J127" s="1">
        <v>2310634765599</v>
      </c>
      <c r="K127" s="1">
        <v>5008424950053</v>
      </c>
      <c r="L127" s="1">
        <v>11975459787810</v>
      </c>
      <c r="M127" s="29">
        <f>-4.336-4.513*(U127/L127)+5.679*(O127/L127)-0.004*(I127/P127)</f>
        <v>-1.8346587343968055</v>
      </c>
      <c r="N127" s="31">
        <v>7.3592809998546045</v>
      </c>
      <c r="O127" s="1">
        <v>6238067031590</v>
      </c>
      <c r="P127" s="1">
        <v>5114065375349</v>
      </c>
      <c r="Q127" s="1">
        <v>1124001656241</v>
      </c>
      <c r="R127" s="1">
        <v>5737392756220</v>
      </c>
      <c r="S127" s="1">
        <v>11975459787810</v>
      </c>
      <c r="T127" s="1">
        <v>266797763176</v>
      </c>
      <c r="U127" s="1">
        <v>1197875672560</v>
      </c>
      <c r="V127" s="1">
        <v>1487653287751</v>
      </c>
    </row>
    <row r="128" spans="1:22" ht="16.5" customHeight="1" x14ac:dyDescent="0.3">
      <c r="A128" s="1" t="s">
        <v>23</v>
      </c>
      <c r="B128" s="1">
        <v>2017</v>
      </c>
      <c r="C128" s="3">
        <f t="shared" si="9"/>
        <v>4.0775374439057197</v>
      </c>
      <c r="D128" s="5">
        <v>20</v>
      </c>
      <c r="E128" s="5">
        <v>59</v>
      </c>
      <c r="F128" s="4">
        <v>19.309999999999999</v>
      </c>
      <c r="G128" s="5">
        <v>0</v>
      </c>
      <c r="H128" s="5">
        <v>0</v>
      </c>
      <c r="I128" s="1">
        <v>3741961129639</v>
      </c>
      <c r="J128" s="1">
        <v>1322499900604</v>
      </c>
      <c r="K128" s="1">
        <v>1868831641365</v>
      </c>
      <c r="L128" s="1">
        <v>5610792771004</v>
      </c>
      <c r="M128" s="29">
        <f>-4.336-4.513*(U128/L128)+5.679*(O128/L128)-0.004*(I128/P128)</f>
        <v>-1.6749633503012118</v>
      </c>
      <c r="N128" s="31">
        <v>2.8654119461210428</v>
      </c>
      <c r="O128" s="1">
        <v>2769287944987</v>
      </c>
      <c r="P128" s="1">
        <v>2138666575147</v>
      </c>
      <c r="Q128" s="1">
        <v>630621369840</v>
      </c>
      <c r="R128" s="1">
        <v>2841504826017</v>
      </c>
      <c r="S128" s="1">
        <v>5610792771004</v>
      </c>
      <c r="T128" s="1">
        <v>63786280653</v>
      </c>
      <c r="U128" s="1">
        <v>167736072436</v>
      </c>
      <c r="V128" s="1">
        <v>250771277574</v>
      </c>
    </row>
    <row r="129" spans="1:22" ht="16.5" customHeight="1" x14ac:dyDescent="0.3">
      <c r="A129" s="1" t="s">
        <v>23</v>
      </c>
      <c r="B129" s="1">
        <v>2016</v>
      </c>
      <c r="C129" s="3">
        <f t="shared" si="9"/>
        <v>4.0604430105464191</v>
      </c>
      <c r="D129" s="5">
        <v>19</v>
      </c>
      <c r="E129" s="5">
        <v>58</v>
      </c>
      <c r="F129" s="4">
        <v>19.309999999999999</v>
      </c>
      <c r="G129" s="5">
        <v>0</v>
      </c>
      <c r="H129" s="5">
        <v>0</v>
      </c>
      <c r="I129" s="1">
        <v>3250054375296</v>
      </c>
      <c r="J129" s="1">
        <v>1259337702182</v>
      </c>
      <c r="K129" s="1">
        <v>1630468061703</v>
      </c>
      <c r="L129" s="1">
        <v>4880522436999</v>
      </c>
      <c r="M129" s="29">
        <f>-4.336-4.513*(U129/L129)+5.679*(O129/L129)-0.004*(I129/P129)</f>
        <v>-1.9026200018086119</v>
      </c>
      <c r="N129" s="31">
        <v>2.5615511423249444</v>
      </c>
      <c r="O129" s="1">
        <v>2235948552746</v>
      </c>
      <c r="P129" s="1">
        <v>1692139452717</v>
      </c>
      <c r="Q129" s="1">
        <v>543809100029</v>
      </c>
      <c r="R129" s="1">
        <v>2644573884253</v>
      </c>
      <c r="S129" s="1">
        <v>4880522436999</v>
      </c>
      <c r="T129" s="1">
        <v>41872667203</v>
      </c>
      <c r="U129" s="1">
        <v>173784735490.60001</v>
      </c>
      <c r="V129" s="1">
        <v>266201777504.60001</v>
      </c>
    </row>
    <row r="130" spans="1:22" ht="16.5" customHeight="1" x14ac:dyDescent="0.3">
      <c r="A130" s="1" t="s">
        <v>23</v>
      </c>
      <c r="B130" s="1">
        <v>2015</v>
      </c>
      <c r="C130" s="3">
        <f t="shared" si="9"/>
        <v>4.0430512678345503</v>
      </c>
      <c r="D130" s="6">
        <v>18</v>
      </c>
      <c r="E130" s="6">
        <v>57</v>
      </c>
      <c r="F130" s="7">
        <v>19.309999999999999</v>
      </c>
      <c r="G130" s="6">
        <v>0</v>
      </c>
      <c r="H130" s="6">
        <v>0</v>
      </c>
      <c r="I130" s="1">
        <v>3057128120453</v>
      </c>
      <c r="J130" s="1">
        <v>1005217662090</v>
      </c>
      <c r="K130" s="1">
        <v>851373814110</v>
      </c>
      <c r="L130" s="1">
        <v>3908501934563</v>
      </c>
      <c r="M130" s="29">
        <f>-4.336-4.513*(U130/L130)+5.679*(O130/L130)-0.004*(I130/P130)</f>
        <v>-2.3089351234857465</v>
      </c>
      <c r="N130" s="31">
        <v>8.0197984581497224</v>
      </c>
      <c r="O130" s="1">
        <v>1472343617299</v>
      </c>
      <c r="P130" s="1">
        <v>933396244244</v>
      </c>
      <c r="Q130" s="1">
        <v>538947373055</v>
      </c>
      <c r="R130" s="1">
        <v>2436158317264</v>
      </c>
      <c r="S130" s="1">
        <v>3908501934563</v>
      </c>
      <c r="T130" s="1">
        <v>20888947425</v>
      </c>
      <c r="U130" s="1">
        <v>85851264739</v>
      </c>
      <c r="V130" s="1">
        <v>124094529466</v>
      </c>
    </row>
    <row r="131" spans="1:22" ht="16.5" customHeight="1" x14ac:dyDescent="0.3">
      <c r="A131" s="1" t="s">
        <v>23</v>
      </c>
      <c r="B131" s="1">
        <v>2014</v>
      </c>
      <c r="C131" s="8"/>
      <c r="D131" s="13">
        <v>17</v>
      </c>
      <c r="E131" s="13"/>
      <c r="F131" s="14"/>
      <c r="G131" s="13"/>
      <c r="H131" s="13"/>
      <c r="I131" s="1">
        <v>1953211041211</v>
      </c>
      <c r="J131" s="1">
        <v>861193048643</v>
      </c>
      <c r="K131" s="1">
        <v>528033451222</v>
      </c>
      <c r="L131" s="1">
        <v>2481244492433</v>
      </c>
      <c r="M131" s="29">
        <f>-4.336-4.513*(U131/L131)+5.679*(O131/L131)-0.004*(I131/P131)</f>
        <v>-1.7535746856786738</v>
      </c>
      <c r="N131" s="28">
        <v>5.05</v>
      </c>
      <c r="O131" s="1">
        <v>1203534595293</v>
      </c>
      <c r="P131" s="1">
        <v>778826401977</v>
      </c>
      <c r="Q131" s="1">
        <v>424708193316</v>
      </c>
      <c r="R131" s="1">
        <v>1277709897140</v>
      </c>
      <c r="S131" s="1">
        <v>2481244492433</v>
      </c>
      <c r="T131" s="1">
        <v>52680947242</v>
      </c>
      <c r="U131" s="1">
        <v>89154359443</v>
      </c>
      <c r="V131" s="1">
        <v>157328420150</v>
      </c>
    </row>
    <row r="132" spans="1:22" ht="16.5" customHeight="1" x14ac:dyDescent="0.3">
      <c r="A132" s="1" t="s">
        <v>24</v>
      </c>
      <c r="B132" s="1">
        <v>2023</v>
      </c>
      <c r="C132" s="3">
        <f t="shared" ref="C132:C148" si="10">LN(E132)</f>
        <v>4.1896547420264252</v>
      </c>
      <c r="D132" s="5">
        <v>19</v>
      </c>
      <c r="E132" s="5">
        <v>66</v>
      </c>
      <c r="F132" s="4">
        <v>5.86</v>
      </c>
      <c r="G132" s="5">
        <v>0</v>
      </c>
      <c r="H132" s="5">
        <v>0</v>
      </c>
      <c r="I132" s="1">
        <v>1309627181665</v>
      </c>
      <c r="J132" s="1">
        <v>100305631204</v>
      </c>
      <c r="K132" s="1">
        <v>962228479381</v>
      </c>
      <c r="L132" s="1">
        <v>2271855661046</v>
      </c>
      <c r="M132" s="29">
        <f>-4.336-4.513*(U132/L132)+5.679*(O132/L132)-0.004*(I132/P132)</f>
        <v>0.53117543205740014</v>
      </c>
      <c r="N132" s="31">
        <v>6.4222466560102589</v>
      </c>
      <c r="O132" s="1">
        <v>1881448429012</v>
      </c>
      <c r="P132" s="1">
        <v>1647573925363</v>
      </c>
      <c r="Q132" s="1">
        <v>233874503649</v>
      </c>
      <c r="R132" s="1">
        <v>390407232034</v>
      </c>
      <c r="S132" s="1">
        <v>2271855661046</v>
      </c>
      <c r="T132" s="1">
        <v>71329582126</v>
      </c>
      <c r="U132" s="1">
        <v>-84200722522</v>
      </c>
      <c r="V132" s="1">
        <v>-32348335292</v>
      </c>
    </row>
    <row r="133" spans="1:22" ht="16.5" customHeight="1" x14ac:dyDescent="0.3">
      <c r="A133" s="1" t="s">
        <v>24</v>
      </c>
      <c r="B133" s="1">
        <v>2022</v>
      </c>
      <c r="C133" s="3">
        <f t="shared" si="10"/>
        <v>4.1743872698956368</v>
      </c>
      <c r="D133" s="5">
        <v>18</v>
      </c>
      <c r="E133" s="5">
        <v>65</v>
      </c>
      <c r="F133" s="4">
        <v>5.86</v>
      </c>
      <c r="G133" s="5">
        <v>0</v>
      </c>
      <c r="H133" s="5">
        <v>0</v>
      </c>
      <c r="I133" s="1">
        <v>1097024480300</v>
      </c>
      <c r="J133" s="1">
        <v>83809113672</v>
      </c>
      <c r="K133" s="1">
        <v>1006044347374</v>
      </c>
      <c r="L133" s="1">
        <v>2103068827674</v>
      </c>
      <c r="M133" s="29">
        <f>-4.336-4.513*(U133/L133)+5.679*(O133/L133)-0.004*(I133/P133)</f>
        <v>-1.3759669541250442E-2</v>
      </c>
      <c r="N133" s="31">
        <v>6.9871667237754878</v>
      </c>
      <c r="O133" s="1">
        <v>1612685896983</v>
      </c>
      <c r="P133" s="1">
        <v>1376492455907</v>
      </c>
      <c r="Q133" s="1">
        <v>236193441076</v>
      </c>
      <c r="R133" s="1">
        <v>490382930691</v>
      </c>
      <c r="S133" s="1">
        <v>2103068827674</v>
      </c>
      <c r="T133" s="1">
        <v>54312769222</v>
      </c>
      <c r="U133" s="1">
        <v>13687118400</v>
      </c>
      <c r="V133" s="1">
        <v>55719219895</v>
      </c>
    </row>
    <row r="134" spans="1:22" ht="16.5" customHeight="1" x14ac:dyDescent="0.3">
      <c r="A134" s="1" t="s">
        <v>24</v>
      </c>
      <c r="B134" s="1">
        <v>2021</v>
      </c>
      <c r="C134" s="3">
        <f t="shared" si="10"/>
        <v>4.1588830833596715</v>
      </c>
      <c r="D134" s="5">
        <v>17</v>
      </c>
      <c r="E134" s="5">
        <v>64</v>
      </c>
      <c r="F134" s="4">
        <v>5.86</v>
      </c>
      <c r="G134" s="5">
        <v>0</v>
      </c>
      <c r="H134" s="5">
        <v>0</v>
      </c>
      <c r="I134" s="1">
        <v>983135322238</v>
      </c>
      <c r="J134" s="1">
        <v>75419845419</v>
      </c>
      <c r="K134" s="1">
        <v>1044954781432</v>
      </c>
      <c r="L134" s="1">
        <v>2028090103670</v>
      </c>
      <c r="M134" s="29">
        <f>-4.336-4.513*(U134/L134)+5.679*(O134/L134)-0.004*(I134/P134)</f>
        <v>-9.2773662319083322E-2</v>
      </c>
      <c r="N134" s="31">
        <v>6.6900092133089402</v>
      </c>
      <c r="O134" s="1">
        <v>1536563764497</v>
      </c>
      <c r="P134" s="1">
        <v>1305610537867</v>
      </c>
      <c r="Q134" s="1">
        <v>230953226630</v>
      </c>
      <c r="R134" s="1">
        <v>491526339173</v>
      </c>
      <c r="S134" s="1">
        <v>2028090103670</v>
      </c>
      <c r="T134" s="1">
        <v>20095854316</v>
      </c>
      <c r="U134" s="1">
        <v>25347131026</v>
      </c>
      <c r="V134" s="1">
        <v>51003680013</v>
      </c>
    </row>
    <row r="135" spans="1:22" ht="16.5" customHeight="1" x14ac:dyDescent="0.3">
      <c r="A135" s="1" t="s">
        <v>24</v>
      </c>
      <c r="B135" s="1">
        <v>2020</v>
      </c>
      <c r="C135" s="3">
        <f t="shared" si="10"/>
        <v>4.1431347263915326</v>
      </c>
      <c r="D135" s="5">
        <v>16</v>
      </c>
      <c r="E135" s="5">
        <v>63</v>
      </c>
      <c r="F135" s="4">
        <v>5.86</v>
      </c>
      <c r="G135" s="5">
        <v>0</v>
      </c>
      <c r="H135" s="5">
        <v>0</v>
      </c>
      <c r="I135" s="1">
        <v>599690210290</v>
      </c>
      <c r="J135" s="1">
        <v>77653639156</v>
      </c>
      <c r="K135" s="1">
        <v>1196367440716</v>
      </c>
      <c r="L135" s="1">
        <v>1796057651006</v>
      </c>
      <c r="M135" s="29">
        <f>-4.336-4.513*(U135/L135)+5.679*(O135/L135)-0.004*(I135/P135)</f>
        <v>-0.3440812397283467</v>
      </c>
      <c r="N135" s="31">
        <v>6.9401877821904918</v>
      </c>
      <c r="O135" s="1">
        <v>1288638251374</v>
      </c>
      <c r="P135" s="1">
        <v>1065971310482</v>
      </c>
      <c r="Q135" s="1">
        <v>222666940892</v>
      </c>
      <c r="R135" s="1">
        <v>507419399632</v>
      </c>
      <c r="S135" s="1">
        <v>1796057651006</v>
      </c>
      <c r="T135" s="1">
        <v>32222307660</v>
      </c>
      <c r="U135" s="1">
        <v>32000602704</v>
      </c>
      <c r="V135" s="1">
        <v>74083105928</v>
      </c>
    </row>
    <row r="136" spans="1:22" ht="16.5" customHeight="1" x14ac:dyDescent="0.3">
      <c r="A136" s="1" t="s">
        <v>24</v>
      </c>
      <c r="B136" s="1">
        <v>2019</v>
      </c>
      <c r="C136" s="3">
        <f t="shared" si="10"/>
        <v>4.1271343850450917</v>
      </c>
      <c r="D136" s="5">
        <v>15</v>
      </c>
      <c r="E136" s="5">
        <v>62</v>
      </c>
      <c r="F136" s="4">
        <v>5.86</v>
      </c>
      <c r="G136" s="5">
        <v>0</v>
      </c>
      <c r="H136" s="5">
        <v>0</v>
      </c>
      <c r="I136" s="1">
        <v>559148655740</v>
      </c>
      <c r="J136" s="1">
        <v>174865436141</v>
      </c>
      <c r="K136" s="1">
        <v>1067856516520</v>
      </c>
      <c r="L136" s="1">
        <v>1627005172260</v>
      </c>
      <c r="M136" s="29">
        <f>-4.336-4.513*(U136/L136)+5.679*(O136/L136)-0.004*(I136/P136)</f>
        <v>-0.49938148667515736</v>
      </c>
      <c r="N136" s="31">
        <v>7.4649912574460018</v>
      </c>
      <c r="O136" s="1">
        <v>1131730872412</v>
      </c>
      <c r="P136" s="1">
        <v>871653864784</v>
      </c>
      <c r="Q136" s="1">
        <v>260077007628</v>
      </c>
      <c r="R136" s="1">
        <v>495274299848</v>
      </c>
      <c r="S136" s="1">
        <v>1627005172260</v>
      </c>
      <c r="T136" s="1">
        <v>35758169573</v>
      </c>
      <c r="U136" s="1">
        <v>40045799500</v>
      </c>
      <c r="V136" s="1">
        <v>92338353052</v>
      </c>
    </row>
    <row r="137" spans="1:22" ht="16.5" customHeight="1" x14ac:dyDescent="0.3">
      <c r="A137" s="1" t="s">
        <v>24</v>
      </c>
      <c r="B137" s="1">
        <v>2018</v>
      </c>
      <c r="C137" s="3">
        <f t="shared" si="10"/>
        <v>4.1108738641733114</v>
      </c>
      <c r="D137" s="5">
        <v>14</v>
      </c>
      <c r="E137" s="5">
        <v>61</v>
      </c>
      <c r="F137" s="4">
        <v>5.86</v>
      </c>
      <c r="G137" s="5">
        <v>0</v>
      </c>
      <c r="H137" s="5">
        <v>0</v>
      </c>
      <c r="I137" s="1">
        <v>510273039968</v>
      </c>
      <c r="J137" s="1">
        <v>74190470273</v>
      </c>
      <c r="K137" s="1">
        <v>1060902149810</v>
      </c>
      <c r="L137" s="1">
        <v>1571175189778</v>
      </c>
      <c r="M137" s="29">
        <f>-4.336-4.513*(U137/L137)+5.679*(O137/L137)-0.004*(I137/P137)</f>
        <v>-0.55780332997143922</v>
      </c>
      <c r="N137" s="31">
        <v>7.3592809998546045</v>
      </c>
      <c r="O137" s="1">
        <v>1089759886645</v>
      </c>
      <c r="P137" s="1">
        <v>768310595843</v>
      </c>
      <c r="Q137" s="1">
        <v>321449290802</v>
      </c>
      <c r="R137" s="1">
        <v>481415303133</v>
      </c>
      <c r="S137" s="1">
        <v>1571175189778</v>
      </c>
      <c r="T137" s="1">
        <v>41039984565</v>
      </c>
      <c r="U137" s="1">
        <v>55032915093</v>
      </c>
      <c r="V137" s="1">
        <v>95016652429</v>
      </c>
    </row>
    <row r="138" spans="1:22" ht="16.5" customHeight="1" x14ac:dyDescent="0.3">
      <c r="A138" s="1" t="s">
        <v>24</v>
      </c>
      <c r="B138" s="1">
        <v>2017</v>
      </c>
      <c r="C138" s="3">
        <f t="shared" si="10"/>
        <v>4.0943445622221004</v>
      </c>
      <c r="D138" s="5">
        <v>13</v>
      </c>
      <c r="E138" s="5">
        <v>60</v>
      </c>
      <c r="F138" s="4">
        <v>5.86</v>
      </c>
      <c r="G138" s="5">
        <v>0</v>
      </c>
      <c r="H138" s="5">
        <v>0</v>
      </c>
      <c r="I138" s="1">
        <v>537338181366</v>
      </c>
      <c r="J138" s="1">
        <v>62082765992</v>
      </c>
      <c r="K138" s="1">
        <v>808894222231</v>
      </c>
      <c r="L138" s="1">
        <v>1346232403597</v>
      </c>
      <c r="M138" s="29">
        <f>-4.336-4.513*(U138/L138)+5.679*(O138/L138)-0.004*(I138/P138)</f>
        <v>-0.59699430202126735</v>
      </c>
      <c r="N138" s="31">
        <v>2.8654119461210428</v>
      </c>
      <c r="O138" s="1">
        <v>922115035468</v>
      </c>
      <c r="P138" s="1">
        <v>747553624687</v>
      </c>
      <c r="Q138" s="1">
        <v>174561410781</v>
      </c>
      <c r="R138" s="1">
        <v>424117368129</v>
      </c>
      <c r="S138" s="1">
        <v>1346232403597</v>
      </c>
      <c r="T138" s="1">
        <v>20956309875</v>
      </c>
      <c r="U138" s="1">
        <v>44150231641</v>
      </c>
      <c r="V138" s="1">
        <v>80894667665</v>
      </c>
    </row>
    <row r="139" spans="1:22" ht="16.5" customHeight="1" x14ac:dyDescent="0.3">
      <c r="A139" s="1" t="s">
        <v>24</v>
      </c>
      <c r="B139" s="1">
        <v>2016</v>
      </c>
      <c r="C139" s="3">
        <f t="shared" si="10"/>
        <v>4.0775374439057197</v>
      </c>
      <c r="D139" s="5">
        <v>12</v>
      </c>
      <c r="E139" s="5">
        <v>59</v>
      </c>
      <c r="F139" s="4">
        <v>5.86</v>
      </c>
      <c r="G139" s="5">
        <v>0</v>
      </c>
      <c r="H139" s="5">
        <v>0</v>
      </c>
      <c r="I139" s="1">
        <v>328202274454</v>
      </c>
      <c r="J139" s="1">
        <v>41879791174</v>
      </c>
      <c r="K139" s="1">
        <v>538119396361</v>
      </c>
      <c r="L139" s="1">
        <v>866321670815</v>
      </c>
      <c r="M139" s="29">
        <f>-4.336-4.513*(U139/L139)+5.679*(O139/L139)-0.004*(I139/P139)</f>
        <v>-1.2804510199797841</v>
      </c>
      <c r="N139" s="31">
        <v>2.5615511423249444</v>
      </c>
      <c r="O139" s="1">
        <v>478886625927</v>
      </c>
      <c r="P139" s="1">
        <v>447561193820</v>
      </c>
      <c r="Q139" s="1">
        <v>31325432107</v>
      </c>
      <c r="R139" s="1">
        <v>387435044888</v>
      </c>
      <c r="S139" s="1">
        <v>866321670815</v>
      </c>
      <c r="T139" s="1">
        <v>12886217700</v>
      </c>
      <c r="U139" s="1">
        <v>15503592407</v>
      </c>
      <c r="V139" s="1">
        <v>40508034345</v>
      </c>
    </row>
    <row r="140" spans="1:22" ht="16.5" customHeight="1" x14ac:dyDescent="0.3">
      <c r="A140" s="1" t="s">
        <v>24</v>
      </c>
      <c r="B140" s="1">
        <v>2015</v>
      </c>
      <c r="C140" s="3">
        <f t="shared" si="10"/>
        <v>4.0604430105464191</v>
      </c>
      <c r="D140" s="5">
        <v>11</v>
      </c>
      <c r="E140" s="5">
        <v>58</v>
      </c>
      <c r="F140" s="4">
        <v>5.86</v>
      </c>
      <c r="G140" s="5">
        <v>0</v>
      </c>
      <c r="H140" s="5">
        <v>0</v>
      </c>
      <c r="I140" s="1">
        <v>276853932254</v>
      </c>
      <c r="J140" s="1">
        <v>40299294358</v>
      </c>
      <c r="K140" s="1">
        <v>474877687531</v>
      </c>
      <c r="L140" s="1">
        <v>751731619785</v>
      </c>
      <c r="M140" s="29">
        <f>-4.336-4.513*(U140/L140)+5.679*(O140/L140)-0.004*(I140/P140)</f>
        <v>-1.3998801162439107</v>
      </c>
      <c r="N140" s="31">
        <v>8.0197984581497224</v>
      </c>
      <c r="O140" s="1">
        <v>375265952841</v>
      </c>
      <c r="P140" s="1">
        <v>342496857886</v>
      </c>
      <c r="Q140" s="1">
        <v>32769094955</v>
      </c>
      <c r="R140" s="1">
        <v>376465666944</v>
      </c>
      <c r="S140" s="1">
        <v>751731619785</v>
      </c>
      <c r="T140" s="1">
        <v>14981464495</v>
      </c>
      <c r="U140" s="1">
        <v>-17387420576</v>
      </c>
      <c r="V140" s="1">
        <v>6812142847</v>
      </c>
    </row>
    <row r="141" spans="1:22" ht="16.5" customHeight="1" x14ac:dyDescent="0.3">
      <c r="A141" s="1" t="s">
        <v>24</v>
      </c>
      <c r="B141" s="1">
        <v>2014</v>
      </c>
      <c r="C141" s="3">
        <f t="shared" si="10"/>
        <v>4.0430512678345503</v>
      </c>
      <c r="D141" s="6">
        <v>10</v>
      </c>
      <c r="E141" s="6">
        <v>57</v>
      </c>
      <c r="F141" s="7">
        <v>5.86</v>
      </c>
      <c r="G141" s="6">
        <v>0</v>
      </c>
      <c r="H141" s="6">
        <v>0</v>
      </c>
      <c r="I141" s="1">
        <v>453967691669</v>
      </c>
      <c r="J141" s="1">
        <v>45321181146</v>
      </c>
      <c r="K141" s="1">
        <v>480816263579</v>
      </c>
      <c r="L141" s="1">
        <v>934783955248</v>
      </c>
      <c r="M141" s="29">
        <f>-4.336-4.513*(U141/L141)+5.679*(O141/L141)-0.004*(I141/P141)</f>
        <v>-1.1552606628038391</v>
      </c>
      <c r="N141" s="28">
        <v>5.05</v>
      </c>
      <c r="O141" s="1">
        <v>527658336685</v>
      </c>
      <c r="P141" s="1">
        <v>453058837526</v>
      </c>
      <c r="Q141" s="1">
        <v>74599499159</v>
      </c>
      <c r="R141" s="1">
        <v>407125618563</v>
      </c>
      <c r="S141" s="1">
        <v>934783955248</v>
      </c>
      <c r="T141" s="1">
        <v>23241523882</v>
      </c>
      <c r="U141" s="1">
        <v>4325495041</v>
      </c>
      <c r="V141" s="1">
        <v>33572396303</v>
      </c>
    </row>
    <row r="142" spans="1:22" ht="16.5" customHeight="1" x14ac:dyDescent="0.3">
      <c r="A142" s="1" t="s">
        <v>25</v>
      </c>
      <c r="B142" s="1">
        <v>2023</v>
      </c>
      <c r="C142" s="3">
        <f t="shared" si="10"/>
        <v>4.0253516907351496</v>
      </c>
      <c r="D142" s="5">
        <v>15</v>
      </c>
      <c r="E142" s="5">
        <v>56</v>
      </c>
      <c r="F142" s="4">
        <v>0</v>
      </c>
      <c r="G142" s="5">
        <v>0</v>
      </c>
      <c r="H142" s="5">
        <v>0</v>
      </c>
      <c r="I142" s="1">
        <v>1242220450652</v>
      </c>
      <c r="J142" s="1">
        <v>125551511587</v>
      </c>
      <c r="K142" s="1">
        <v>1085570260043</v>
      </c>
      <c r="L142" s="1">
        <v>2327790710695</v>
      </c>
      <c r="M142" s="29">
        <f>-4.336-4.513*(U142/L142)+5.679*(O142/L142)-0.004*(I142/P142)</f>
        <v>-2.2945533215988259</v>
      </c>
      <c r="N142" s="31">
        <v>6.4222466560102589</v>
      </c>
      <c r="O142" s="1">
        <v>915458308963</v>
      </c>
      <c r="P142" s="1">
        <v>900370872486</v>
      </c>
      <c r="Q142" s="1">
        <v>15087436477</v>
      </c>
      <c r="R142" s="1">
        <v>1412332401732</v>
      </c>
      <c r="S142" s="1">
        <v>2327790710695</v>
      </c>
      <c r="T142" s="1">
        <v>19624374948</v>
      </c>
      <c r="U142" s="1">
        <v>96162359969</v>
      </c>
      <c r="V142" s="1">
        <v>125590083028</v>
      </c>
    </row>
    <row r="143" spans="1:22" ht="16.5" customHeight="1" x14ac:dyDescent="0.3">
      <c r="A143" s="1" t="s">
        <v>25</v>
      </c>
      <c r="B143" s="1">
        <v>2022</v>
      </c>
      <c r="C143" s="3">
        <f t="shared" si="10"/>
        <v>4.0073331852324712</v>
      </c>
      <c r="D143" s="5">
        <v>14</v>
      </c>
      <c r="E143" s="5">
        <v>55</v>
      </c>
      <c r="F143" s="4">
        <v>0</v>
      </c>
      <c r="G143" s="5">
        <v>0</v>
      </c>
      <c r="H143" s="5">
        <v>0</v>
      </c>
      <c r="I143" s="1">
        <v>694738396887</v>
      </c>
      <c r="J143" s="1">
        <v>112525050240</v>
      </c>
      <c r="K143" s="1">
        <v>1155639375727</v>
      </c>
      <c r="L143" s="1">
        <v>1850377772614</v>
      </c>
      <c r="M143" s="29">
        <f>-4.336-4.513*(U143/L143)+5.679*(O143/L143)-0.004*(I143/P143)</f>
        <v>-3.3175722496201794</v>
      </c>
      <c r="N143" s="31">
        <v>6.9871667237754878</v>
      </c>
      <c r="O143" s="1">
        <v>487056290781</v>
      </c>
      <c r="P143" s="1">
        <v>472466240448</v>
      </c>
      <c r="Q143" s="1">
        <v>14590050333</v>
      </c>
      <c r="R143" s="1">
        <v>1363321481833</v>
      </c>
      <c r="S143" s="1">
        <v>1850377772614</v>
      </c>
      <c r="T143" s="1">
        <v>11449273329</v>
      </c>
      <c r="U143" s="1">
        <v>192916695007</v>
      </c>
      <c r="V143" s="1">
        <v>239351201817</v>
      </c>
    </row>
    <row r="144" spans="1:22" ht="16.5" customHeight="1" x14ac:dyDescent="0.3">
      <c r="A144" s="1" t="s">
        <v>25</v>
      </c>
      <c r="B144" s="1">
        <v>2021</v>
      </c>
      <c r="C144" s="3">
        <f t="shared" si="10"/>
        <v>3.9889840465642745</v>
      </c>
      <c r="D144" s="5">
        <v>13</v>
      </c>
      <c r="E144" s="5">
        <v>54</v>
      </c>
      <c r="F144" s="4">
        <v>0</v>
      </c>
      <c r="G144" s="5">
        <v>0</v>
      </c>
      <c r="H144" s="5">
        <v>0</v>
      </c>
      <c r="I144" s="1">
        <v>578230851763</v>
      </c>
      <c r="J144" s="1">
        <v>85603515584</v>
      </c>
      <c r="K144" s="1">
        <v>1061307284723</v>
      </c>
      <c r="L144" s="1">
        <v>1639538136486</v>
      </c>
      <c r="M144" s="29">
        <f>-4.336-4.513*(U144/L144)+5.679*(O144/L144)-0.004*(I144/P144)</f>
        <v>-2.1226816461067277</v>
      </c>
      <c r="N144" s="31">
        <v>6.6900092133089402</v>
      </c>
      <c r="O144" s="1">
        <v>658073870149</v>
      </c>
      <c r="P144" s="1">
        <v>520240164491</v>
      </c>
      <c r="Q144" s="1">
        <v>137833705658</v>
      </c>
      <c r="R144" s="1">
        <v>981464266337</v>
      </c>
      <c r="S144" s="1">
        <v>1639538136486</v>
      </c>
      <c r="T144" s="1">
        <v>3519791760</v>
      </c>
      <c r="U144" s="1">
        <v>22400282622</v>
      </c>
      <c r="V144" s="1">
        <v>33193512585</v>
      </c>
    </row>
    <row r="145" spans="1:22" ht="16.5" customHeight="1" x14ac:dyDescent="0.3">
      <c r="A145" s="1" t="s">
        <v>25</v>
      </c>
      <c r="B145" s="1">
        <v>2020</v>
      </c>
      <c r="C145" s="3">
        <f t="shared" si="10"/>
        <v>3.970291913552122</v>
      </c>
      <c r="D145" s="5">
        <v>12</v>
      </c>
      <c r="E145" s="5">
        <v>53</v>
      </c>
      <c r="F145" s="4">
        <v>0</v>
      </c>
      <c r="G145" s="5">
        <v>0</v>
      </c>
      <c r="H145" s="5">
        <v>0</v>
      </c>
      <c r="I145" s="1">
        <v>717590458112</v>
      </c>
      <c r="J145" s="1">
        <v>126216676633</v>
      </c>
      <c r="K145" s="1">
        <v>825511717941</v>
      </c>
      <c r="L145" s="1">
        <v>1543102176053</v>
      </c>
      <c r="M145" s="29">
        <f>-4.336-4.513*(U145/L145)+5.679*(O145/L145)-0.004*(I145/P145)</f>
        <v>-2.9787590397645074</v>
      </c>
      <c r="N145" s="31">
        <v>6.9401877821904918</v>
      </c>
      <c r="O145" s="1">
        <v>447380119508</v>
      </c>
      <c r="P145" s="1">
        <v>430844581582</v>
      </c>
      <c r="Q145" s="1">
        <v>16535537926</v>
      </c>
      <c r="R145" s="1">
        <v>1095722056545</v>
      </c>
      <c r="S145" s="1">
        <v>1543102176053</v>
      </c>
      <c r="T145" s="1">
        <v>7260732106</v>
      </c>
      <c r="U145" s="1">
        <v>96616397824</v>
      </c>
      <c r="V145" s="1">
        <v>128143223582</v>
      </c>
    </row>
    <row r="146" spans="1:22" ht="16.5" customHeight="1" x14ac:dyDescent="0.3">
      <c r="A146" s="1" t="s">
        <v>25</v>
      </c>
      <c r="B146" s="1">
        <v>2019</v>
      </c>
      <c r="C146" s="3">
        <f t="shared" si="10"/>
        <v>4.0253516907351496</v>
      </c>
      <c r="D146" s="5">
        <v>11</v>
      </c>
      <c r="E146" s="5">
        <v>56</v>
      </c>
      <c r="F146" s="4">
        <v>0.01</v>
      </c>
      <c r="G146" s="5">
        <v>0</v>
      </c>
      <c r="H146" s="5">
        <v>0</v>
      </c>
      <c r="I146" s="1">
        <v>841532625962</v>
      </c>
      <c r="J146" s="1">
        <v>116077819258</v>
      </c>
      <c r="K146" s="1">
        <v>728915708369</v>
      </c>
      <c r="L146" s="1">
        <v>1570448334331</v>
      </c>
      <c r="M146" s="29">
        <f>-4.336-4.513*(U146/L146)+5.679*(O146/L146)-0.004*(I146/P146)</f>
        <v>-2.5675766625538374</v>
      </c>
      <c r="N146" s="31">
        <v>7.4649912574460018</v>
      </c>
      <c r="O146" s="1">
        <v>566570957632</v>
      </c>
      <c r="P146" s="1">
        <v>548163424871</v>
      </c>
      <c r="Q146" s="1">
        <v>18407532761</v>
      </c>
      <c r="R146" s="1">
        <v>1003877376699</v>
      </c>
      <c r="S146" s="1">
        <v>1570448334331</v>
      </c>
      <c r="T146" s="1">
        <v>1769899272</v>
      </c>
      <c r="U146" s="1">
        <v>95434359560</v>
      </c>
      <c r="V146" s="1">
        <v>120541811073</v>
      </c>
    </row>
    <row r="147" spans="1:22" ht="16.5" customHeight="1" x14ac:dyDescent="0.3">
      <c r="A147" s="1" t="s">
        <v>25</v>
      </c>
      <c r="B147" s="1">
        <v>2018</v>
      </c>
      <c r="C147" s="3">
        <f t="shared" si="10"/>
        <v>4.0073331852324712</v>
      </c>
      <c r="D147" s="5">
        <v>10</v>
      </c>
      <c r="E147" s="5">
        <v>55</v>
      </c>
      <c r="F147" s="4">
        <v>0.01</v>
      </c>
      <c r="G147" s="5">
        <v>0</v>
      </c>
      <c r="H147" s="5">
        <v>0</v>
      </c>
      <c r="I147" s="1">
        <v>744872696665</v>
      </c>
      <c r="J147" s="1">
        <v>101126743783</v>
      </c>
      <c r="K147" s="1">
        <v>509764262182</v>
      </c>
      <c r="L147" s="1">
        <v>1254636958847</v>
      </c>
      <c r="M147" s="29">
        <f>-4.336-4.513*(U147/L147)+5.679*(O147/L147)-0.004*(I147/P147)</f>
        <v>-3.2135756011543402</v>
      </c>
      <c r="N147" s="31">
        <v>7.3592809998546045</v>
      </c>
      <c r="O147" s="1">
        <v>337074937815</v>
      </c>
      <c r="P147" s="1">
        <v>318535430284</v>
      </c>
      <c r="Q147" s="1">
        <v>18539507531</v>
      </c>
      <c r="R147" s="1">
        <v>917562021032</v>
      </c>
      <c r="S147" s="1">
        <v>1254636958847</v>
      </c>
      <c r="T147" s="1">
        <v>1321566570</v>
      </c>
      <c r="U147" s="1">
        <v>109523136818</v>
      </c>
      <c r="V147" s="1">
        <v>133523495851</v>
      </c>
    </row>
    <row r="148" spans="1:22" ht="16.5" customHeight="1" x14ac:dyDescent="0.3">
      <c r="A148" s="1" t="s">
        <v>25</v>
      </c>
      <c r="B148" s="1">
        <v>2017</v>
      </c>
      <c r="C148" s="3">
        <f t="shared" si="10"/>
        <v>3.9889840465642745</v>
      </c>
      <c r="D148" s="5">
        <v>9</v>
      </c>
      <c r="E148" s="5">
        <v>54</v>
      </c>
      <c r="F148" s="4">
        <v>0.01</v>
      </c>
      <c r="G148" s="5">
        <v>0</v>
      </c>
      <c r="H148" s="5">
        <v>0</v>
      </c>
      <c r="I148" s="1">
        <v>817411817054</v>
      </c>
      <c r="J148" s="1">
        <v>104786755587</v>
      </c>
      <c r="K148" s="1">
        <v>302047201084</v>
      </c>
      <c r="L148" s="1">
        <v>1119459018138</v>
      </c>
      <c r="M148" s="29">
        <f>-4.336-4.513*(U148/L148)+5.679*(O148/L148)-0.004*(I148/P148)</f>
        <v>-3.218137170824404</v>
      </c>
      <c r="N148" s="31">
        <v>2.8654119461210428</v>
      </c>
      <c r="O148" s="1">
        <v>300010528683</v>
      </c>
      <c r="P148" s="1">
        <v>279141091005</v>
      </c>
      <c r="Q148" s="1">
        <v>20869437678</v>
      </c>
      <c r="R148" s="1">
        <v>819448489455</v>
      </c>
      <c r="S148" s="1">
        <v>1119459018138</v>
      </c>
      <c r="T148" s="1">
        <v>1461461285</v>
      </c>
      <c r="U148" s="1">
        <v>97328976816</v>
      </c>
      <c r="V148" s="1">
        <v>118330061122</v>
      </c>
    </row>
    <row r="149" spans="1:22" ht="16.5" customHeight="1" x14ac:dyDescent="0.3">
      <c r="A149" s="1" t="s">
        <v>25</v>
      </c>
      <c r="B149" s="1">
        <v>2016</v>
      </c>
      <c r="C149" s="8"/>
      <c r="D149" s="9">
        <v>8</v>
      </c>
      <c r="E149" s="9"/>
      <c r="F149" s="10"/>
      <c r="G149" s="9"/>
      <c r="H149" s="9"/>
      <c r="I149" s="1">
        <v>789309796393</v>
      </c>
      <c r="J149" s="1">
        <v>100903638657</v>
      </c>
      <c r="K149" s="1">
        <v>251838264523</v>
      </c>
      <c r="L149" s="1">
        <v>1041148060916</v>
      </c>
      <c r="M149" s="29">
        <f>-4.336-4.513*(U149/L149)+5.679*(O149/L149)-0.004*(I149/P149)</f>
        <v>-3.1276248493749055</v>
      </c>
      <c r="N149" s="31">
        <v>2.5615511423249444</v>
      </c>
      <c r="O149" s="1">
        <v>288291233439</v>
      </c>
      <c r="P149" s="1">
        <v>267550910686</v>
      </c>
      <c r="Q149" s="1">
        <v>20740322753</v>
      </c>
      <c r="R149" s="1">
        <v>752856827477</v>
      </c>
      <c r="S149" s="1">
        <v>1041148060916</v>
      </c>
      <c r="T149" s="1">
        <v>711421616</v>
      </c>
      <c r="U149" s="1">
        <v>81281272751</v>
      </c>
      <c r="V149" s="1">
        <v>97017856417</v>
      </c>
    </row>
    <row r="150" spans="1:22" ht="16.5" customHeight="1" x14ac:dyDescent="0.3">
      <c r="A150" s="1" t="s">
        <v>25</v>
      </c>
      <c r="B150" s="1">
        <v>2015</v>
      </c>
      <c r="C150" s="3">
        <f>LN(E150)</f>
        <v>3.9512437185814275</v>
      </c>
      <c r="D150" s="6">
        <v>7</v>
      </c>
      <c r="E150" s="6">
        <v>52</v>
      </c>
      <c r="F150" s="7">
        <v>0.77</v>
      </c>
      <c r="G150" s="6">
        <v>0</v>
      </c>
      <c r="H150" s="6">
        <v>0</v>
      </c>
      <c r="I150" s="1">
        <v>723052839579</v>
      </c>
      <c r="J150" s="1">
        <v>83488669382</v>
      </c>
      <c r="K150" s="1">
        <v>283849511886</v>
      </c>
      <c r="L150" s="1">
        <v>1006902351465</v>
      </c>
      <c r="M150" s="29">
        <f>-4.336-4.513*(U150/L150)+5.679*(O150/L150)-0.004*(I150/P150)</f>
        <v>-3.0315100448321033</v>
      </c>
      <c r="N150" s="31">
        <v>8.0197984581497224</v>
      </c>
      <c r="O150" s="1">
        <v>301304231873</v>
      </c>
      <c r="P150" s="1">
        <v>281964321466</v>
      </c>
      <c r="Q150" s="1">
        <v>19339910407</v>
      </c>
      <c r="R150" s="1">
        <v>705598119592</v>
      </c>
      <c r="S150" s="1">
        <v>1006902351465</v>
      </c>
      <c r="T150" s="1">
        <v>372218871</v>
      </c>
      <c r="U150" s="1">
        <v>85815325312</v>
      </c>
      <c r="V150" s="1">
        <v>105518664178</v>
      </c>
    </row>
    <row r="151" spans="1:22" ht="16.5" customHeight="1" x14ac:dyDescent="0.3">
      <c r="A151" s="1" t="s">
        <v>25</v>
      </c>
      <c r="B151" s="1">
        <v>2014</v>
      </c>
      <c r="C151" s="8"/>
      <c r="D151" s="13">
        <v>6</v>
      </c>
      <c r="E151" s="13"/>
      <c r="F151" s="14"/>
      <c r="G151" s="13"/>
      <c r="H151" s="13"/>
      <c r="I151" s="1">
        <v>572945242017</v>
      </c>
      <c r="J151" s="1">
        <v>86737124976</v>
      </c>
      <c r="K151" s="1">
        <v>320181921825</v>
      </c>
      <c r="L151" s="1">
        <v>893127163842</v>
      </c>
      <c r="M151" s="29">
        <f>-4.336-4.513*(U151/L151)+5.679*(O151/L151)-0.004*(I151/P151)</f>
        <v>-3.0355181560306654</v>
      </c>
      <c r="N151" s="28">
        <v>5.05</v>
      </c>
      <c r="O151" s="1">
        <v>251949790138</v>
      </c>
      <c r="P151" s="1">
        <v>240574058431</v>
      </c>
      <c r="Q151" s="1">
        <v>11375731707</v>
      </c>
      <c r="R151" s="1">
        <v>641177373704</v>
      </c>
      <c r="S151" s="1">
        <v>893127163842</v>
      </c>
      <c r="T151" s="1">
        <v>-269327596</v>
      </c>
      <c r="U151" s="1">
        <v>57792820472</v>
      </c>
      <c r="V151" s="1">
        <v>76095016398</v>
      </c>
    </row>
    <row r="152" spans="1:22" ht="16.5" customHeight="1" x14ac:dyDescent="0.3">
      <c r="A152" s="1" t="s">
        <v>26</v>
      </c>
      <c r="B152" s="1">
        <v>2023</v>
      </c>
      <c r="C152" s="3">
        <f t="shared" ref="C152:C168" si="11">LN(E152)</f>
        <v>3.9318256327243257</v>
      </c>
      <c r="D152" s="5">
        <v>20</v>
      </c>
      <c r="E152" s="5">
        <v>51</v>
      </c>
      <c r="F152" s="4">
        <v>0</v>
      </c>
      <c r="G152" s="5">
        <v>0</v>
      </c>
      <c r="H152" s="5">
        <v>0</v>
      </c>
      <c r="I152" s="1">
        <v>216373509875</v>
      </c>
      <c r="J152" s="1">
        <v>50483888838</v>
      </c>
      <c r="K152" s="1">
        <v>82983235082</v>
      </c>
      <c r="L152" s="1">
        <v>299356744957</v>
      </c>
      <c r="M152" s="29">
        <f>-4.336-4.513*(U152/L152)+5.679*(O152/L152)-0.004*(I152/P152)</f>
        <v>-0.78042899101152297</v>
      </c>
      <c r="N152" s="31">
        <v>6.4222466560102589</v>
      </c>
      <c r="O152" s="1">
        <v>192158253057</v>
      </c>
      <c r="P152" s="1">
        <v>192158253057</v>
      </c>
      <c r="Q152" s="1">
        <v>0</v>
      </c>
      <c r="R152" s="1">
        <v>107198491900</v>
      </c>
      <c r="S152" s="1">
        <v>299356744957</v>
      </c>
      <c r="T152" s="1">
        <v>10805614084</v>
      </c>
      <c r="U152" s="1">
        <v>5657928639</v>
      </c>
      <c r="V152" s="1">
        <v>17909297001</v>
      </c>
    </row>
    <row r="153" spans="1:22" ht="16.5" customHeight="1" x14ac:dyDescent="0.3">
      <c r="A153" s="1" t="s">
        <v>26</v>
      </c>
      <c r="B153" s="1">
        <v>2022</v>
      </c>
      <c r="C153" s="3">
        <f t="shared" si="11"/>
        <v>3.912023005428146</v>
      </c>
      <c r="D153" s="5">
        <v>19</v>
      </c>
      <c r="E153" s="5">
        <v>50</v>
      </c>
      <c r="F153" s="4">
        <v>0</v>
      </c>
      <c r="G153" s="5">
        <v>0</v>
      </c>
      <c r="H153" s="5">
        <v>0</v>
      </c>
      <c r="I153" s="1">
        <v>231745904703</v>
      </c>
      <c r="J153" s="1">
        <v>58766376068</v>
      </c>
      <c r="K153" s="1">
        <v>111765955588</v>
      </c>
      <c r="L153" s="1">
        <v>343511860291</v>
      </c>
      <c r="M153" s="29">
        <f>-4.336-4.513*(U153/L153)+5.679*(O153/L153)-0.004*(I153/P153)</f>
        <v>-0.56632133333275692</v>
      </c>
      <c r="N153" s="31">
        <v>6.9871667237754878</v>
      </c>
      <c r="O153" s="1">
        <v>234471297030</v>
      </c>
      <c r="P153" s="1">
        <v>231601297030</v>
      </c>
      <c r="Q153" s="1">
        <v>2870000000</v>
      </c>
      <c r="R153" s="1">
        <v>109040563261</v>
      </c>
      <c r="S153" s="1">
        <v>343511860291</v>
      </c>
      <c r="T153" s="1">
        <v>11197980073</v>
      </c>
      <c r="U153" s="1">
        <v>7812598931</v>
      </c>
      <c r="V153" s="1">
        <v>20771852284</v>
      </c>
    </row>
    <row r="154" spans="1:22" ht="16.5" customHeight="1" x14ac:dyDescent="0.3">
      <c r="A154" s="1" t="s">
        <v>26</v>
      </c>
      <c r="B154" s="1">
        <v>2021</v>
      </c>
      <c r="C154" s="3">
        <f t="shared" si="11"/>
        <v>3.8918202981106265</v>
      </c>
      <c r="D154" s="5">
        <v>18</v>
      </c>
      <c r="E154" s="5">
        <v>49</v>
      </c>
      <c r="F154" s="4">
        <v>0</v>
      </c>
      <c r="G154" s="5">
        <v>0</v>
      </c>
      <c r="H154" s="5">
        <v>0</v>
      </c>
      <c r="I154" s="1">
        <v>281042800361</v>
      </c>
      <c r="J154" s="1">
        <v>53637344732</v>
      </c>
      <c r="K154" s="1">
        <v>113522226992</v>
      </c>
      <c r="L154" s="1">
        <v>394565027353</v>
      </c>
      <c r="M154" s="29">
        <f>-4.336-4.513*(U154/L154)+5.679*(O154/L154)-0.004*(I154/P154)</f>
        <v>-0.36871910397293356</v>
      </c>
      <c r="N154" s="31">
        <v>6.6900092133089402</v>
      </c>
      <c r="O154" s="1">
        <v>284028643923</v>
      </c>
      <c r="P154" s="1">
        <v>281128643923</v>
      </c>
      <c r="Q154" s="1">
        <v>2900000000</v>
      </c>
      <c r="R154" s="1">
        <v>110536383430</v>
      </c>
      <c r="S154" s="1">
        <v>394565027353</v>
      </c>
      <c r="T154" s="1">
        <v>12543634377</v>
      </c>
      <c r="U154" s="1">
        <v>10208419100</v>
      </c>
      <c r="V154" s="1">
        <v>25332728384</v>
      </c>
    </row>
    <row r="155" spans="1:22" ht="16.5" customHeight="1" x14ac:dyDescent="0.3">
      <c r="A155" s="1" t="s">
        <v>26</v>
      </c>
      <c r="B155" s="1">
        <v>2020</v>
      </c>
      <c r="C155" s="3">
        <f t="shared" si="11"/>
        <v>3.8712010109078911</v>
      </c>
      <c r="D155" s="5">
        <v>17</v>
      </c>
      <c r="E155" s="5">
        <v>48</v>
      </c>
      <c r="F155" s="4">
        <v>0.16</v>
      </c>
      <c r="G155" s="5">
        <v>0</v>
      </c>
      <c r="H155" s="5">
        <v>0</v>
      </c>
      <c r="I155" s="1">
        <v>242041832838</v>
      </c>
      <c r="J155" s="1">
        <v>49634384560</v>
      </c>
      <c r="K155" s="1">
        <v>143655623448</v>
      </c>
      <c r="L155" s="1">
        <v>385697456286</v>
      </c>
      <c r="M155" s="29">
        <f>-4.336-4.513*(U155/L155)+5.679*(O155/L155)-0.004*(I155/P155)</f>
        <v>-0.30862646521029374</v>
      </c>
      <c r="N155" s="31">
        <v>6.9401877821904918</v>
      </c>
      <c r="O155" s="1">
        <v>279132469496</v>
      </c>
      <c r="P155" s="1">
        <v>261036571118</v>
      </c>
      <c r="Q155" s="1">
        <v>18095898378</v>
      </c>
      <c r="R155" s="1">
        <v>106564986790</v>
      </c>
      <c r="S155" s="1">
        <v>385697456286</v>
      </c>
      <c r="T155" s="1">
        <v>14607735128</v>
      </c>
      <c r="U155" s="1">
        <v>6739428340</v>
      </c>
      <c r="V155" s="1">
        <v>23160226278</v>
      </c>
    </row>
    <row r="156" spans="1:22" ht="16.5" customHeight="1" x14ac:dyDescent="0.3">
      <c r="A156" s="1" t="s">
        <v>26</v>
      </c>
      <c r="B156" s="1">
        <v>2019</v>
      </c>
      <c r="C156" s="3">
        <f t="shared" si="11"/>
        <v>3.8501476017100584</v>
      </c>
      <c r="D156" s="5">
        <v>16</v>
      </c>
      <c r="E156" s="5">
        <v>47</v>
      </c>
      <c r="F156" s="4">
        <v>0.16</v>
      </c>
      <c r="G156" s="5">
        <v>0</v>
      </c>
      <c r="H156" s="5">
        <v>0</v>
      </c>
      <c r="I156" s="1">
        <v>263849001762</v>
      </c>
      <c r="J156" s="1">
        <v>51140997191</v>
      </c>
      <c r="K156" s="1">
        <v>164830875772</v>
      </c>
      <c r="L156" s="1">
        <v>428679877534</v>
      </c>
      <c r="M156" s="29">
        <f>-4.336-4.513*(U156/L156)+5.679*(O156/L156)-0.004*(I156/P156)</f>
        <v>-0.11497542510172974</v>
      </c>
      <c r="N156" s="31">
        <v>7.4649912574460018</v>
      </c>
      <c r="O156" s="1">
        <v>323354319084</v>
      </c>
      <c r="P156" s="1">
        <v>291949106146</v>
      </c>
      <c r="Q156" s="1">
        <v>31405212938</v>
      </c>
      <c r="R156" s="1">
        <v>105325558450</v>
      </c>
      <c r="S156" s="1">
        <v>428679877534</v>
      </c>
      <c r="T156" s="1">
        <v>15470688184</v>
      </c>
      <c r="U156" s="1">
        <v>5608509307</v>
      </c>
      <c r="V156" s="1">
        <v>22511844999</v>
      </c>
    </row>
    <row r="157" spans="1:22" ht="16.5" customHeight="1" x14ac:dyDescent="0.3">
      <c r="A157" s="1" t="s">
        <v>26</v>
      </c>
      <c r="B157" s="1">
        <v>2018</v>
      </c>
      <c r="C157" s="3">
        <f t="shared" si="11"/>
        <v>3.8286413964890951</v>
      </c>
      <c r="D157" s="5">
        <v>15</v>
      </c>
      <c r="E157" s="5">
        <v>46</v>
      </c>
      <c r="F157" s="4">
        <v>0.16</v>
      </c>
      <c r="G157" s="5">
        <v>0</v>
      </c>
      <c r="H157" s="5">
        <v>0</v>
      </c>
      <c r="I157" s="1">
        <v>253741734126</v>
      </c>
      <c r="J157" s="1">
        <v>47632949092</v>
      </c>
      <c r="K157" s="1">
        <v>174088585783</v>
      </c>
      <c r="L157" s="1">
        <v>427830319909</v>
      </c>
      <c r="M157" s="29">
        <f>-4.336-4.513*(U157/L157)+5.679*(O157/L157)-0.004*(I157/P157)</f>
        <v>-0.10036925092047187</v>
      </c>
      <c r="N157" s="31">
        <v>7.3592809998546045</v>
      </c>
      <c r="O157" s="1">
        <v>323313270766</v>
      </c>
      <c r="P157" s="1">
        <v>286896383188</v>
      </c>
      <c r="Q157" s="1">
        <v>36416887578</v>
      </c>
      <c r="R157" s="1">
        <v>104517049143</v>
      </c>
      <c r="S157" s="1">
        <v>427830319909</v>
      </c>
      <c r="T157" s="1">
        <v>13000950201</v>
      </c>
      <c r="U157" s="1">
        <v>4974795187</v>
      </c>
      <c r="V157" s="1">
        <v>19320392594</v>
      </c>
    </row>
    <row r="158" spans="1:22" ht="16.5" customHeight="1" x14ac:dyDescent="0.3">
      <c r="A158" s="1" t="s">
        <v>26</v>
      </c>
      <c r="B158" s="1">
        <v>2017</v>
      </c>
      <c r="C158" s="3">
        <f t="shared" si="11"/>
        <v>3.8066624897703196</v>
      </c>
      <c r="D158" s="5">
        <v>14</v>
      </c>
      <c r="E158" s="5">
        <v>45</v>
      </c>
      <c r="F158" s="4">
        <v>0.16</v>
      </c>
      <c r="G158" s="5">
        <v>0</v>
      </c>
      <c r="H158" s="5">
        <v>0</v>
      </c>
      <c r="I158" s="1">
        <v>168877809276</v>
      </c>
      <c r="J158" s="1">
        <v>35958487188</v>
      </c>
      <c r="K158" s="1">
        <v>195759139447</v>
      </c>
      <c r="L158" s="1">
        <v>364636948723</v>
      </c>
      <c r="M158" s="29">
        <f>-4.336-4.513*(U158/L158)+5.679*(O158/L158)-0.004*(I158/P158)</f>
        <v>-0.31860901433035799</v>
      </c>
      <c r="N158" s="31">
        <v>2.8654119461210428</v>
      </c>
      <c r="O158" s="1">
        <v>261294694767</v>
      </c>
      <c r="P158" s="1">
        <v>212616875059</v>
      </c>
      <c r="Q158" s="1">
        <v>48677819708</v>
      </c>
      <c r="R158" s="1">
        <v>103342253956</v>
      </c>
      <c r="S158" s="1">
        <v>364636948723</v>
      </c>
      <c r="T158" s="1">
        <v>7096360815</v>
      </c>
      <c r="U158" s="1">
        <v>3954106386</v>
      </c>
      <c r="V158" s="1" t="e">
        <v>#VALUE!</v>
      </c>
    </row>
    <row r="159" spans="1:22" ht="16.5" customHeight="1" x14ac:dyDescent="0.3">
      <c r="A159" s="1" t="s">
        <v>26</v>
      </c>
      <c r="B159" s="1">
        <v>2016</v>
      </c>
      <c r="C159" s="3">
        <f t="shared" si="11"/>
        <v>3.8501476017100584</v>
      </c>
      <c r="D159" s="5">
        <v>13</v>
      </c>
      <c r="E159" s="5">
        <v>47</v>
      </c>
      <c r="F159" s="4">
        <v>0.31</v>
      </c>
      <c r="G159" s="5">
        <v>0</v>
      </c>
      <c r="H159" s="5">
        <v>0</v>
      </c>
      <c r="I159" s="1">
        <v>195120838251</v>
      </c>
      <c r="J159" s="1">
        <v>24558560881</v>
      </c>
      <c r="K159" s="1">
        <v>66199376939</v>
      </c>
      <c r="L159" s="1">
        <v>261320215190</v>
      </c>
      <c r="M159" s="29">
        <f>-4.336-4.513*(U159/L159)+5.679*(O159/L159)-0.004*(I159/P159)</f>
        <v>-1.1235932695913413</v>
      </c>
      <c r="N159" s="31">
        <v>2.5615511423249444</v>
      </c>
      <c r="O159" s="1">
        <v>154932067620</v>
      </c>
      <c r="P159" s="1">
        <v>154932067620</v>
      </c>
      <c r="Q159" s="1">
        <v>0</v>
      </c>
      <c r="R159" s="1">
        <v>106388147570</v>
      </c>
      <c r="S159" s="1">
        <v>261320215190</v>
      </c>
      <c r="T159" s="1">
        <v>4251925570</v>
      </c>
      <c r="U159" s="1">
        <v>8658535637</v>
      </c>
      <c r="V159" s="1" t="e">
        <v>#VALUE!</v>
      </c>
    </row>
    <row r="160" spans="1:22" ht="16.5" customHeight="1" x14ac:dyDescent="0.3">
      <c r="A160" s="1" t="s">
        <v>26</v>
      </c>
      <c r="B160" s="1">
        <v>2015</v>
      </c>
      <c r="C160" s="3">
        <f t="shared" si="11"/>
        <v>3.8286413964890951</v>
      </c>
      <c r="D160" s="5">
        <v>12</v>
      </c>
      <c r="E160" s="5">
        <v>46</v>
      </c>
      <c r="F160" s="4">
        <v>3.0000000000000001E-3</v>
      </c>
      <c r="G160" s="5">
        <v>0</v>
      </c>
      <c r="H160" s="5">
        <v>0</v>
      </c>
      <c r="I160" s="1">
        <v>168908547815</v>
      </c>
      <c r="J160" s="1">
        <v>24076705028</v>
      </c>
      <c r="K160" s="1">
        <v>55644562741</v>
      </c>
      <c r="L160" s="1">
        <v>224553110556</v>
      </c>
      <c r="M160" s="29">
        <f>-4.336-4.513*(U160/L160)+5.679*(O160/L160)-0.004*(I160/P160)</f>
        <v>-0.92703059763085505</v>
      </c>
      <c r="N160" s="31">
        <v>8.0197984581497224</v>
      </c>
      <c r="O160" s="1">
        <v>141627842623</v>
      </c>
      <c r="P160" s="1">
        <v>136624025823</v>
      </c>
      <c r="Q160" s="1">
        <v>5003816800</v>
      </c>
      <c r="R160" s="1">
        <v>82925267933</v>
      </c>
      <c r="S160" s="1">
        <v>224553110556</v>
      </c>
      <c r="T160" s="1">
        <v>5164429200</v>
      </c>
      <c r="U160" s="1">
        <v>8353506178</v>
      </c>
      <c r="V160" s="1" t="e">
        <v>#VALUE!</v>
      </c>
    </row>
    <row r="161" spans="1:22" ht="16.5" customHeight="1" x14ac:dyDescent="0.3">
      <c r="A161" s="1" t="s">
        <v>26</v>
      </c>
      <c r="B161" s="1">
        <v>2014</v>
      </c>
      <c r="C161" s="3">
        <f t="shared" si="11"/>
        <v>3.8066624897703196</v>
      </c>
      <c r="D161" s="6">
        <v>11</v>
      </c>
      <c r="E161" s="6">
        <v>45</v>
      </c>
      <c r="F161" s="7">
        <v>3.0000000000000001E-3</v>
      </c>
      <c r="G161" s="6">
        <v>0</v>
      </c>
      <c r="H161" s="6">
        <v>0</v>
      </c>
      <c r="I161" s="1">
        <v>153847637387</v>
      </c>
      <c r="J161" s="1">
        <v>23311970272</v>
      </c>
      <c r="K161" s="1">
        <v>58822887882</v>
      </c>
      <c r="L161" s="1">
        <v>212670525269</v>
      </c>
      <c r="M161" s="29">
        <f>-4.336-4.513*(U161/L161)+5.679*(O161/L161)-0.004*(I161/P161)</f>
        <v>-0.99535985072926381</v>
      </c>
      <c r="N161" s="28">
        <v>5.05</v>
      </c>
      <c r="O161" s="1">
        <v>131930768514</v>
      </c>
      <c r="P161" s="1">
        <v>116847031470</v>
      </c>
      <c r="Q161" s="1">
        <v>15083737044</v>
      </c>
      <c r="R161" s="1">
        <v>80739756755</v>
      </c>
      <c r="S161" s="1">
        <v>212670525269</v>
      </c>
      <c r="T161" s="1">
        <v>5156880799</v>
      </c>
      <c r="U161" s="1">
        <v>8344578172</v>
      </c>
      <c r="V161" s="1" t="e">
        <v>#VALUE!</v>
      </c>
    </row>
    <row r="162" spans="1:22" ht="16.5" customHeight="1" x14ac:dyDescent="0.3">
      <c r="A162" s="1" t="s">
        <v>27</v>
      </c>
      <c r="B162" s="1">
        <v>2023</v>
      </c>
      <c r="C162" s="3">
        <f t="shared" si="11"/>
        <v>4.219507705176107</v>
      </c>
      <c r="D162" s="5">
        <v>41</v>
      </c>
      <c r="E162" s="5">
        <v>68</v>
      </c>
      <c r="F162" s="4">
        <v>23.81</v>
      </c>
      <c r="G162" s="5">
        <v>0</v>
      </c>
      <c r="H162" s="5">
        <v>0</v>
      </c>
      <c r="I162" s="1">
        <v>32303703256</v>
      </c>
      <c r="J162" s="1">
        <v>13900769280</v>
      </c>
      <c r="K162" s="1">
        <v>21399142698</v>
      </c>
      <c r="L162" s="1">
        <v>53702845954</v>
      </c>
      <c r="M162" s="29">
        <f>-4.336-4.513*(U162/L162)+5.679*(O162/L162)-0.004*(I162/P162)</f>
        <v>-3.903522427845544</v>
      </c>
      <c r="N162" s="31">
        <v>6.4222466560102589</v>
      </c>
      <c r="O162" s="1">
        <v>10655475943</v>
      </c>
      <c r="P162" s="1">
        <v>9912025943</v>
      </c>
      <c r="Q162" s="1">
        <v>743450000</v>
      </c>
      <c r="R162" s="1">
        <v>43047370011</v>
      </c>
      <c r="S162" s="1">
        <v>53702845954</v>
      </c>
      <c r="T162" s="1">
        <v>0</v>
      </c>
      <c r="U162" s="1">
        <v>8107044592</v>
      </c>
      <c r="V162" s="1">
        <v>10251678266</v>
      </c>
    </row>
    <row r="163" spans="1:22" ht="16.5" customHeight="1" x14ac:dyDescent="0.3">
      <c r="A163" s="1" t="s">
        <v>27</v>
      </c>
      <c r="B163" s="1">
        <v>2022</v>
      </c>
      <c r="C163" s="3">
        <f t="shared" si="11"/>
        <v>4.2046926193909657</v>
      </c>
      <c r="D163" s="5">
        <v>40</v>
      </c>
      <c r="E163" s="5">
        <v>67</v>
      </c>
      <c r="F163" s="4">
        <v>23.81</v>
      </c>
      <c r="G163" s="5">
        <v>0</v>
      </c>
      <c r="H163" s="5">
        <v>0</v>
      </c>
      <c r="I163" s="1">
        <v>26980700183</v>
      </c>
      <c r="J163" s="1">
        <v>14305415144</v>
      </c>
      <c r="K163" s="1">
        <v>22273887282</v>
      </c>
      <c r="L163" s="1">
        <v>49254587465</v>
      </c>
      <c r="M163" s="29">
        <f>-4.336-4.513*(U163/L163)+5.679*(O163/L163)-0.004*(I163/P163)</f>
        <v>-3.5598552864137742</v>
      </c>
      <c r="N163" s="31">
        <v>6.9871667237754878</v>
      </c>
      <c r="O163" s="1">
        <v>10208279136</v>
      </c>
      <c r="P163" s="1">
        <v>9479930736</v>
      </c>
      <c r="Q163" s="1">
        <v>728348400</v>
      </c>
      <c r="R163" s="1">
        <v>39046308329</v>
      </c>
      <c r="S163" s="1">
        <v>49254587465</v>
      </c>
      <c r="T163" s="1">
        <v>0</v>
      </c>
      <c r="U163" s="1">
        <v>4250697612</v>
      </c>
      <c r="V163" s="1">
        <v>5686394267</v>
      </c>
    </row>
    <row r="164" spans="1:22" ht="16.5" customHeight="1" x14ac:dyDescent="0.3">
      <c r="A164" s="1" t="s">
        <v>27</v>
      </c>
      <c r="B164" s="1">
        <v>2021</v>
      </c>
      <c r="C164" s="3">
        <f t="shared" si="11"/>
        <v>4.1896547420264252</v>
      </c>
      <c r="D164" s="5">
        <v>39</v>
      </c>
      <c r="E164" s="5">
        <v>66</v>
      </c>
      <c r="F164" s="4">
        <v>23.81</v>
      </c>
      <c r="G164" s="5">
        <v>0</v>
      </c>
      <c r="H164" s="5">
        <v>0</v>
      </c>
      <c r="I164" s="1">
        <v>27225292496</v>
      </c>
      <c r="J164" s="1">
        <v>14501984769</v>
      </c>
      <c r="K164" s="1">
        <v>23696415691</v>
      </c>
      <c r="L164" s="1">
        <v>50921708187</v>
      </c>
      <c r="M164" s="29">
        <f>-4.336-4.513*(U164/L164)+5.679*(O164/L164)-0.004*(I164/P164)</f>
        <v>-3.670556175444637</v>
      </c>
      <c r="N164" s="31">
        <v>6.6900092133089402</v>
      </c>
      <c r="O164" s="1">
        <v>10450205797</v>
      </c>
      <c r="P164" s="1">
        <v>9916725797</v>
      </c>
      <c r="Q164" s="1">
        <v>533480000</v>
      </c>
      <c r="R164" s="1">
        <v>40471502390</v>
      </c>
      <c r="S164" s="1">
        <v>50921708187</v>
      </c>
      <c r="T164" s="1">
        <v>0</v>
      </c>
      <c r="U164" s="1">
        <v>5517833463</v>
      </c>
      <c r="V164" s="1">
        <v>6609906628</v>
      </c>
    </row>
    <row r="165" spans="1:22" ht="16.5" customHeight="1" x14ac:dyDescent="0.3">
      <c r="A165" s="1" t="s">
        <v>27</v>
      </c>
      <c r="B165" s="1">
        <v>2020</v>
      </c>
      <c r="C165" s="3">
        <f t="shared" si="11"/>
        <v>4.1743872698956368</v>
      </c>
      <c r="D165" s="5">
        <v>38</v>
      </c>
      <c r="E165" s="5">
        <v>65</v>
      </c>
      <c r="F165" s="4">
        <v>23.81</v>
      </c>
      <c r="G165" s="5">
        <v>0</v>
      </c>
      <c r="H165" s="5">
        <v>0</v>
      </c>
      <c r="I165" s="1">
        <v>27085721703</v>
      </c>
      <c r="J165" s="1">
        <v>11291094906</v>
      </c>
      <c r="K165" s="1">
        <v>25384369594</v>
      </c>
      <c r="L165" s="1">
        <v>52470091297</v>
      </c>
      <c r="M165" s="29">
        <f>-4.336-4.513*(U165/L165)+5.679*(O165/L165)-0.004*(I165/P165)</f>
        <v>-3.881586623850477</v>
      </c>
      <c r="N165" s="31">
        <v>6.9401877821904918</v>
      </c>
      <c r="O165" s="1">
        <v>10285942174</v>
      </c>
      <c r="P165" s="1">
        <v>9705973774</v>
      </c>
      <c r="Q165" s="1">
        <v>579968400</v>
      </c>
      <c r="R165" s="1">
        <v>42184149123</v>
      </c>
      <c r="S165" s="1">
        <v>52470091297</v>
      </c>
      <c r="T165" s="1">
        <v>0</v>
      </c>
      <c r="U165" s="1">
        <v>7530480196</v>
      </c>
      <c r="V165" s="1">
        <v>8873759108</v>
      </c>
    </row>
    <row r="166" spans="1:22" ht="16.5" customHeight="1" x14ac:dyDescent="0.3">
      <c r="A166" s="1" t="s">
        <v>27</v>
      </c>
      <c r="B166" s="1">
        <v>2019</v>
      </c>
      <c r="C166" s="3">
        <f t="shared" si="11"/>
        <v>4.1588830833596715</v>
      </c>
      <c r="D166" s="5">
        <v>37</v>
      </c>
      <c r="E166" s="5">
        <v>64</v>
      </c>
      <c r="F166" s="4">
        <v>23.81</v>
      </c>
      <c r="G166" s="5">
        <v>0</v>
      </c>
      <c r="H166" s="5">
        <v>0</v>
      </c>
      <c r="I166" s="1">
        <v>23917096437</v>
      </c>
      <c r="J166" s="1">
        <v>10874576372</v>
      </c>
      <c r="K166" s="1">
        <v>26685252124</v>
      </c>
      <c r="L166" s="1">
        <v>50602348561</v>
      </c>
      <c r="M166" s="29">
        <f>-4.336-4.513*(U166/L166)+5.679*(O166/L166)-0.004*(I166/P166)</f>
        <v>-3.9148105324822104</v>
      </c>
      <c r="N166" s="31">
        <v>7.4649912574460018</v>
      </c>
      <c r="O166" s="1">
        <v>9587611013</v>
      </c>
      <c r="P166" s="1">
        <v>8885701013</v>
      </c>
      <c r="Q166" s="1">
        <v>701910000</v>
      </c>
      <c r="R166" s="1">
        <v>41014737548</v>
      </c>
      <c r="S166" s="1">
        <v>50602348561</v>
      </c>
      <c r="T166" s="1">
        <v>13701094</v>
      </c>
      <c r="U166" s="1">
        <v>7221372423</v>
      </c>
      <c r="V166" s="1">
        <v>9077741623</v>
      </c>
    </row>
    <row r="167" spans="1:22" ht="16.5" customHeight="1" x14ac:dyDescent="0.3">
      <c r="A167" s="1" t="s">
        <v>27</v>
      </c>
      <c r="B167" s="1">
        <v>2018</v>
      </c>
      <c r="C167" s="3">
        <f t="shared" si="11"/>
        <v>4.1431347263915326</v>
      </c>
      <c r="D167" s="5">
        <v>36</v>
      </c>
      <c r="E167" s="5">
        <v>63</v>
      </c>
      <c r="F167" s="4">
        <v>23.81</v>
      </c>
      <c r="G167" s="5">
        <v>0</v>
      </c>
      <c r="H167" s="5">
        <v>0</v>
      </c>
      <c r="I167" s="1">
        <v>44801669539</v>
      </c>
      <c r="J167" s="1">
        <v>9843214283</v>
      </c>
      <c r="K167" s="1">
        <v>27185940051</v>
      </c>
      <c r="L167" s="1">
        <v>71987609590</v>
      </c>
      <c r="M167" s="29">
        <f>-4.336-4.513*(U167/L167)+5.679*(O167/L167)-0.004*(I167/P167)</f>
        <v>-5.3414750371501647</v>
      </c>
      <c r="N167" s="31">
        <v>7.3592809998546045</v>
      </c>
      <c r="O167" s="1">
        <v>10044244465</v>
      </c>
      <c r="P167" s="1">
        <v>9308472964</v>
      </c>
      <c r="Q167" s="1">
        <v>735771501</v>
      </c>
      <c r="R167" s="1">
        <v>61943365125</v>
      </c>
      <c r="S167" s="1">
        <v>71987609590</v>
      </c>
      <c r="T167" s="1">
        <v>54062795</v>
      </c>
      <c r="U167" s="1">
        <v>28370729807</v>
      </c>
      <c r="V167" s="1">
        <v>35523423587</v>
      </c>
    </row>
    <row r="168" spans="1:22" ht="16.5" customHeight="1" x14ac:dyDescent="0.3">
      <c r="A168" s="1" t="s">
        <v>27</v>
      </c>
      <c r="B168" s="1">
        <v>2017</v>
      </c>
      <c r="C168" s="3">
        <f t="shared" si="11"/>
        <v>4.1271343850450917</v>
      </c>
      <c r="D168" s="5">
        <v>35</v>
      </c>
      <c r="E168" s="5">
        <v>62</v>
      </c>
      <c r="F168" s="4">
        <v>23.81</v>
      </c>
      <c r="G168" s="5">
        <v>0</v>
      </c>
      <c r="H168" s="5">
        <v>0</v>
      </c>
      <c r="I168" s="1">
        <v>22520228253</v>
      </c>
      <c r="J168" s="1">
        <v>10985554566</v>
      </c>
      <c r="K168" s="1">
        <v>28913996923</v>
      </c>
      <c r="L168" s="1">
        <v>51434225176</v>
      </c>
      <c r="M168" s="29">
        <f>-4.336-4.513*(U168/L168)+5.679*(O168/L168)-0.004*(I168/P168)</f>
        <v>-3.5823452543716252</v>
      </c>
      <c r="N168" s="31">
        <v>2.8654119461210428</v>
      </c>
      <c r="O168" s="1">
        <v>11910253136</v>
      </c>
      <c r="P168" s="1">
        <v>11406692736</v>
      </c>
      <c r="Q168" s="1">
        <v>503560400</v>
      </c>
      <c r="R168" s="1">
        <v>39523972040</v>
      </c>
      <c r="S168" s="1">
        <v>51434225176</v>
      </c>
      <c r="T168" s="1">
        <v>33297534</v>
      </c>
      <c r="U168" s="1">
        <v>6308108442</v>
      </c>
      <c r="V168" s="1">
        <v>7947558419</v>
      </c>
    </row>
    <row r="169" spans="1:22" ht="16.5" customHeight="1" x14ac:dyDescent="0.3">
      <c r="A169" s="1" t="s">
        <v>27</v>
      </c>
      <c r="B169" s="1">
        <v>2016</v>
      </c>
      <c r="C169" s="8"/>
      <c r="D169" s="9">
        <v>34</v>
      </c>
      <c r="E169" s="9"/>
      <c r="F169" s="10"/>
      <c r="G169" s="9"/>
      <c r="H169" s="9"/>
      <c r="I169" s="1">
        <v>24852500390</v>
      </c>
      <c r="J169" s="1">
        <v>9273619010</v>
      </c>
      <c r="K169" s="1">
        <v>29019158359</v>
      </c>
      <c r="L169" s="1">
        <v>53871658749</v>
      </c>
      <c r="M169" s="29">
        <f>-4.336-4.513*(U169/L169)+5.679*(O169/L169)-0.004*(I169/P169)</f>
        <v>-3.937593815493718</v>
      </c>
      <c r="N169" s="31">
        <v>2.5615511423249444</v>
      </c>
      <c r="O169" s="1">
        <v>8793798880</v>
      </c>
      <c r="P169" s="1">
        <v>7512002404</v>
      </c>
      <c r="Q169" s="1">
        <v>1281796476</v>
      </c>
      <c r="R169" s="1">
        <v>45077859869</v>
      </c>
      <c r="S169" s="1">
        <v>53871658749</v>
      </c>
      <c r="T169" s="1">
        <v>2040372</v>
      </c>
      <c r="U169" s="1">
        <v>6152065548</v>
      </c>
      <c r="V169" s="1">
        <v>7686054202</v>
      </c>
    </row>
    <row r="170" spans="1:22" ht="16.5" customHeight="1" x14ac:dyDescent="0.3">
      <c r="A170" s="1" t="s">
        <v>27</v>
      </c>
      <c r="B170" s="1">
        <v>2015</v>
      </c>
      <c r="C170" s="3">
        <f t="shared" ref="C170:C180" si="12">LN(E170)</f>
        <v>4.0943445622221004</v>
      </c>
      <c r="D170" s="5">
        <v>33</v>
      </c>
      <c r="E170" s="5">
        <v>60</v>
      </c>
      <c r="F170" s="4">
        <v>23.81</v>
      </c>
      <c r="G170" s="5">
        <v>0</v>
      </c>
      <c r="H170" s="5">
        <v>0</v>
      </c>
      <c r="I170" s="1">
        <v>27006385499</v>
      </c>
      <c r="J170" s="1">
        <v>8606661563</v>
      </c>
      <c r="K170" s="1">
        <v>26154120074</v>
      </c>
      <c r="L170" s="1">
        <v>53160505573</v>
      </c>
      <c r="M170" s="29">
        <f>-4.336-4.513*(U170/L170)+5.679*(O170/L170)-0.004*(I170/P170)</f>
        <v>-3.7213115391175293</v>
      </c>
      <c r="N170" s="31">
        <v>8.0197984581497224</v>
      </c>
      <c r="O170" s="1">
        <v>9725104822</v>
      </c>
      <c r="P170" s="1">
        <v>8408085846</v>
      </c>
      <c r="Q170" s="1">
        <v>1317018976</v>
      </c>
      <c r="R170" s="1">
        <v>43435400751</v>
      </c>
      <c r="S170" s="1">
        <v>53160505573</v>
      </c>
      <c r="T170" s="1">
        <v>62416667</v>
      </c>
      <c r="U170" s="1">
        <v>4845717821</v>
      </c>
      <c r="V170" s="1">
        <v>6288206135</v>
      </c>
    </row>
    <row r="171" spans="1:22" ht="16.5" customHeight="1" x14ac:dyDescent="0.3">
      <c r="A171" s="1" t="s">
        <v>27</v>
      </c>
      <c r="B171" s="1">
        <v>2014</v>
      </c>
      <c r="C171" s="3">
        <f t="shared" si="12"/>
        <v>4.0775374439057197</v>
      </c>
      <c r="D171" s="6">
        <v>32</v>
      </c>
      <c r="E171" s="6">
        <v>59</v>
      </c>
      <c r="F171" s="7">
        <v>23.81</v>
      </c>
      <c r="G171" s="6">
        <v>0</v>
      </c>
      <c r="H171" s="6">
        <v>0</v>
      </c>
      <c r="I171" s="1">
        <v>23919719121</v>
      </c>
      <c r="J171" s="1">
        <v>8136266951</v>
      </c>
      <c r="K171" s="1">
        <v>28456190165</v>
      </c>
      <c r="L171" s="1">
        <v>52375909286</v>
      </c>
      <c r="M171" s="29">
        <f>-4.336-4.513*(U171/L171)+5.679*(O171/L171)-0.004*(I171/P171)</f>
        <v>-3.6787646233595508</v>
      </c>
      <c r="N171" s="28">
        <v>5.05</v>
      </c>
      <c r="O171" s="1">
        <v>9584827720</v>
      </c>
      <c r="P171" s="1">
        <v>8230467490</v>
      </c>
      <c r="Q171" s="1">
        <v>1354360230</v>
      </c>
      <c r="R171" s="1">
        <v>42791081566</v>
      </c>
      <c r="S171" s="1">
        <v>52375909286</v>
      </c>
      <c r="T171" s="1">
        <v>12754394</v>
      </c>
      <c r="U171" s="1">
        <v>4298707771</v>
      </c>
      <c r="V171" s="1">
        <v>5536733906</v>
      </c>
    </row>
    <row r="172" spans="1:22" ht="16.5" customHeight="1" x14ac:dyDescent="0.3">
      <c r="A172" s="1" t="s">
        <v>28</v>
      </c>
      <c r="B172" s="1">
        <v>2023</v>
      </c>
      <c r="C172" s="3">
        <f t="shared" si="12"/>
        <v>4.0253516907351496</v>
      </c>
      <c r="D172" s="5">
        <v>20</v>
      </c>
      <c r="E172" s="5">
        <v>56</v>
      </c>
      <c r="F172" s="4">
        <v>0</v>
      </c>
      <c r="G172" s="5">
        <v>0</v>
      </c>
      <c r="H172" s="5">
        <v>0</v>
      </c>
      <c r="I172" s="1">
        <v>2743330306053</v>
      </c>
      <c r="J172" s="1">
        <v>1519917491207</v>
      </c>
      <c r="K172" s="1">
        <v>711317641545</v>
      </c>
      <c r="L172" s="1">
        <v>3454647947598</v>
      </c>
      <c r="M172" s="29">
        <f>-4.336-4.513*(U172/L172)+5.679*(O172/L172)-0.004*(I172/P172)</f>
        <v>-0.95182361632211099</v>
      </c>
      <c r="N172" s="31">
        <v>6.4222466560102589</v>
      </c>
      <c r="O172" s="1">
        <v>2168890124722</v>
      </c>
      <c r="P172" s="1">
        <v>2159289937729</v>
      </c>
      <c r="Q172" s="1">
        <v>9600186993</v>
      </c>
      <c r="R172" s="1">
        <v>1285757822876</v>
      </c>
      <c r="S172" s="1">
        <v>3454647947598</v>
      </c>
      <c r="T172" s="1">
        <v>140370636938</v>
      </c>
      <c r="U172" s="1">
        <v>134817816000</v>
      </c>
      <c r="V172" s="1">
        <v>313729790034</v>
      </c>
    </row>
    <row r="173" spans="1:22" ht="16.5" customHeight="1" x14ac:dyDescent="0.3">
      <c r="A173" s="1" t="s">
        <v>28</v>
      </c>
      <c r="B173" s="1">
        <v>2022</v>
      </c>
      <c r="C173" s="3">
        <f t="shared" si="12"/>
        <v>4.0073331852324712</v>
      </c>
      <c r="D173" s="5">
        <v>19</v>
      </c>
      <c r="E173" s="5">
        <v>55</v>
      </c>
      <c r="F173" s="4">
        <v>0</v>
      </c>
      <c r="G173" s="5">
        <v>0</v>
      </c>
      <c r="H173" s="5">
        <v>0</v>
      </c>
      <c r="I173" s="1">
        <v>3486784783333</v>
      </c>
      <c r="J173" s="1">
        <v>2333762829776</v>
      </c>
      <c r="K173" s="1">
        <v>801791889300</v>
      </c>
      <c r="L173" s="1">
        <v>4288576672633</v>
      </c>
      <c r="M173" s="29">
        <f>-4.336-4.513*(U173/L173)+5.679*(O173/L173)-0.004*(I173/P173)</f>
        <v>-0.64590074021458233</v>
      </c>
      <c r="N173" s="31">
        <v>6.9871667237754878</v>
      </c>
      <c r="O173" s="1">
        <v>2937077746752</v>
      </c>
      <c r="P173" s="1">
        <v>2915377480125</v>
      </c>
      <c r="Q173" s="1">
        <v>21700266627</v>
      </c>
      <c r="R173" s="1">
        <v>1351498925881</v>
      </c>
      <c r="S173" s="1">
        <v>4288576672633</v>
      </c>
      <c r="T173" s="1">
        <v>145299268465</v>
      </c>
      <c r="U173" s="1">
        <v>184771639067</v>
      </c>
      <c r="V173" s="1">
        <v>332356362676</v>
      </c>
    </row>
    <row r="174" spans="1:22" ht="16.5" customHeight="1" x14ac:dyDescent="0.3">
      <c r="A174" s="1" t="s">
        <v>28</v>
      </c>
      <c r="B174" s="1">
        <v>2021</v>
      </c>
      <c r="C174" s="3">
        <f t="shared" si="12"/>
        <v>3.9889840465642745</v>
      </c>
      <c r="D174" s="5">
        <v>18</v>
      </c>
      <c r="E174" s="5">
        <v>54</v>
      </c>
      <c r="F174" s="4">
        <v>0</v>
      </c>
      <c r="G174" s="5">
        <v>0</v>
      </c>
      <c r="H174" s="5">
        <v>0</v>
      </c>
      <c r="I174" s="1">
        <v>3044872410581</v>
      </c>
      <c r="J174" s="1">
        <v>2534995187662</v>
      </c>
      <c r="K174" s="1">
        <v>809207653298</v>
      </c>
      <c r="L174" s="1">
        <v>3854080063879</v>
      </c>
      <c r="M174" s="29">
        <f>-4.336-4.513*(U174/L174)+5.679*(O174/L174)-0.004*(I174/P174)</f>
        <v>-1.0163498919678498</v>
      </c>
      <c r="N174" s="31">
        <v>6.6900092133089402</v>
      </c>
      <c r="O174" s="1">
        <v>2492109264299</v>
      </c>
      <c r="P174" s="1">
        <v>2441142622433</v>
      </c>
      <c r="Q174" s="1">
        <v>50966641866</v>
      </c>
      <c r="R174" s="1">
        <v>1361970799580</v>
      </c>
      <c r="S174" s="1">
        <v>3854080063879</v>
      </c>
      <c r="T174" s="1">
        <v>87169294707</v>
      </c>
      <c r="U174" s="1">
        <v>296756528445</v>
      </c>
      <c r="V174" s="1">
        <v>429676158020</v>
      </c>
    </row>
    <row r="175" spans="1:22" ht="16.5" customHeight="1" x14ac:dyDescent="0.3">
      <c r="A175" s="1" t="s">
        <v>28</v>
      </c>
      <c r="B175" s="1">
        <v>2020</v>
      </c>
      <c r="C175" s="3">
        <f t="shared" si="12"/>
        <v>3.970291913552122</v>
      </c>
      <c r="D175" s="5">
        <v>17</v>
      </c>
      <c r="E175" s="5">
        <v>53</v>
      </c>
      <c r="F175" s="4">
        <v>0</v>
      </c>
      <c r="G175" s="5">
        <v>0</v>
      </c>
      <c r="H175" s="5">
        <v>0</v>
      </c>
      <c r="I175" s="1">
        <v>2209650012192</v>
      </c>
      <c r="J175" s="1">
        <v>1184666131961</v>
      </c>
      <c r="K175" s="1">
        <v>847045000921</v>
      </c>
      <c r="L175" s="1">
        <v>3056695013113</v>
      </c>
      <c r="M175" s="29">
        <f>-4.336-4.513*(U175/L175)+5.679*(O175/L175)-0.004*(I175/P175)</f>
        <v>-1.150030676230948</v>
      </c>
      <c r="N175" s="31">
        <v>6.9401877821904918</v>
      </c>
      <c r="O175" s="1">
        <v>1849444802121</v>
      </c>
      <c r="P175" s="1">
        <v>1734668452072</v>
      </c>
      <c r="Q175" s="1">
        <v>114776350049</v>
      </c>
      <c r="R175" s="1">
        <v>1207250210992</v>
      </c>
      <c r="S175" s="1">
        <v>3056695013113</v>
      </c>
      <c r="T175" s="1">
        <v>106267481248</v>
      </c>
      <c r="U175" s="1">
        <v>165939687155</v>
      </c>
      <c r="V175" s="1">
        <v>282481416415</v>
      </c>
    </row>
    <row r="176" spans="1:22" ht="16.5" customHeight="1" x14ac:dyDescent="0.3">
      <c r="A176" s="1" t="s">
        <v>28</v>
      </c>
      <c r="B176" s="1">
        <v>2019</v>
      </c>
      <c r="C176" s="3">
        <f t="shared" si="12"/>
        <v>3.9512437185814275</v>
      </c>
      <c r="D176" s="5">
        <v>16</v>
      </c>
      <c r="E176" s="5">
        <v>52</v>
      </c>
      <c r="F176" s="4">
        <v>0</v>
      </c>
      <c r="G176" s="5">
        <v>0</v>
      </c>
      <c r="H176" s="5">
        <v>0</v>
      </c>
      <c r="I176" s="1">
        <v>2485377267052</v>
      </c>
      <c r="J176" s="1">
        <v>1347103381416</v>
      </c>
      <c r="K176" s="1">
        <v>852151094680</v>
      </c>
      <c r="L176" s="1">
        <v>3337528361732</v>
      </c>
      <c r="M176" s="29">
        <f>-4.336-4.513*(U176/L176)+5.679*(O176/L176)-0.004*(I176/P176)</f>
        <v>-0.75872244897603192</v>
      </c>
      <c r="N176" s="31">
        <v>7.4649912574460018</v>
      </c>
      <c r="O176" s="1">
        <v>2184088929366</v>
      </c>
      <c r="P176" s="1">
        <v>2043077163659</v>
      </c>
      <c r="Q176" s="1">
        <v>141011765707</v>
      </c>
      <c r="R176" s="1">
        <v>1153439432366</v>
      </c>
      <c r="S176" s="1">
        <v>3337528361732</v>
      </c>
      <c r="T176" s="1">
        <v>146317181393</v>
      </c>
      <c r="U176" s="1">
        <v>99254487723</v>
      </c>
      <c r="V176" s="1">
        <v>251862463298</v>
      </c>
    </row>
    <row r="177" spans="1:22" ht="16.5" customHeight="1" x14ac:dyDescent="0.3">
      <c r="A177" s="1" t="s">
        <v>28</v>
      </c>
      <c r="B177" s="1">
        <v>2018</v>
      </c>
      <c r="C177" s="3">
        <f t="shared" si="12"/>
        <v>3.9318256327243257</v>
      </c>
      <c r="D177" s="5">
        <v>15</v>
      </c>
      <c r="E177" s="5">
        <v>51</v>
      </c>
      <c r="F177" s="4">
        <v>0</v>
      </c>
      <c r="G177" s="5">
        <v>0</v>
      </c>
      <c r="H177" s="5">
        <v>0</v>
      </c>
      <c r="I177" s="1">
        <v>2881249979500</v>
      </c>
      <c r="J177" s="1">
        <v>1898573810102</v>
      </c>
      <c r="K177" s="1">
        <v>836251574807</v>
      </c>
      <c r="L177" s="1">
        <v>3717501554307</v>
      </c>
      <c r="M177" s="29">
        <f>-4.336-4.513*(U177/L177)+5.679*(O177/L177)-0.004*(I177/P177)</f>
        <v>-0.78551859157725756</v>
      </c>
      <c r="N177" s="31">
        <v>7.3592809998546045</v>
      </c>
      <c r="O177" s="1">
        <v>2528663221235</v>
      </c>
      <c r="P177" s="1">
        <v>2352076445840</v>
      </c>
      <c r="Q177" s="1">
        <v>176586775395</v>
      </c>
      <c r="R177" s="1">
        <v>1188838333072</v>
      </c>
      <c r="S177" s="1">
        <v>3717501554307</v>
      </c>
      <c r="T177" s="1">
        <v>139295163682</v>
      </c>
      <c r="U177" s="1">
        <v>253299977286</v>
      </c>
      <c r="V177" s="1">
        <v>419247389328</v>
      </c>
    </row>
    <row r="178" spans="1:22" ht="16.5" customHeight="1" x14ac:dyDescent="0.3">
      <c r="A178" s="1" t="s">
        <v>28</v>
      </c>
      <c r="B178" s="1">
        <v>2017</v>
      </c>
      <c r="C178" s="3">
        <f t="shared" si="12"/>
        <v>4.1431347263915326</v>
      </c>
      <c r="D178" s="5">
        <v>14</v>
      </c>
      <c r="E178" s="5">
        <v>63</v>
      </c>
      <c r="F178" s="4">
        <v>0.03</v>
      </c>
      <c r="G178" s="5">
        <v>0</v>
      </c>
      <c r="H178" s="5">
        <v>0</v>
      </c>
      <c r="I178" s="1">
        <v>3000838960506</v>
      </c>
      <c r="J178" s="1">
        <v>2099092747404</v>
      </c>
      <c r="K178" s="1">
        <v>840012456902</v>
      </c>
      <c r="L178" s="1">
        <v>3840851417408</v>
      </c>
      <c r="M178" s="29">
        <f>-4.336-4.513*(U178/L178)+5.679*(O178/L178)-0.004*(I178/P178)</f>
        <v>-0.87716906915418957</v>
      </c>
      <c r="N178" s="31">
        <v>2.8654119461210428</v>
      </c>
      <c r="O178" s="1">
        <v>2619998816872</v>
      </c>
      <c r="P178" s="1">
        <v>2449228002686</v>
      </c>
      <c r="Q178" s="1">
        <v>170770814186</v>
      </c>
      <c r="R178" s="1">
        <v>1220852600536</v>
      </c>
      <c r="S178" s="1">
        <v>3840851417408</v>
      </c>
      <c r="T178" s="1">
        <v>142252153285</v>
      </c>
      <c r="U178" s="1">
        <v>349056962549</v>
      </c>
      <c r="V178" s="1">
        <v>532866481127</v>
      </c>
    </row>
    <row r="179" spans="1:22" ht="16.5" customHeight="1" x14ac:dyDescent="0.3">
      <c r="A179" s="1" t="s">
        <v>28</v>
      </c>
      <c r="B179" s="1">
        <v>2016</v>
      </c>
      <c r="C179" s="3">
        <f t="shared" si="12"/>
        <v>4.1271343850450917</v>
      </c>
      <c r="D179" s="5">
        <v>13</v>
      </c>
      <c r="E179" s="5">
        <v>62</v>
      </c>
      <c r="F179" s="4">
        <v>0.03</v>
      </c>
      <c r="G179" s="5">
        <v>0</v>
      </c>
      <c r="H179" s="5">
        <v>0</v>
      </c>
      <c r="I179" s="1">
        <v>2622523248504</v>
      </c>
      <c r="J179" s="1">
        <v>1564226394100</v>
      </c>
      <c r="K179" s="1">
        <v>803118711727</v>
      </c>
      <c r="L179" s="1">
        <v>3425641960231</v>
      </c>
      <c r="M179" s="29">
        <f>-4.336-4.513*(U179/L179)+5.679*(O179/L179)-0.004*(I179/P179)</f>
        <v>-0.99261183590396795</v>
      </c>
      <c r="N179" s="31">
        <v>2.5615511423249444</v>
      </c>
      <c r="O179" s="1">
        <v>2297989190689</v>
      </c>
      <c r="P179" s="1">
        <v>2110511935914</v>
      </c>
      <c r="Q179" s="1">
        <v>187477254775</v>
      </c>
      <c r="R179" s="1">
        <v>1127652769542</v>
      </c>
      <c r="S179" s="1">
        <v>3425641960231</v>
      </c>
      <c r="T179" s="1">
        <v>124671589806</v>
      </c>
      <c r="U179" s="1">
        <v>350100379261</v>
      </c>
      <c r="V179" s="1">
        <v>505790031011</v>
      </c>
    </row>
    <row r="180" spans="1:22" ht="16.5" customHeight="1" x14ac:dyDescent="0.3">
      <c r="A180" s="1" t="s">
        <v>28</v>
      </c>
      <c r="B180" s="1">
        <v>2015</v>
      </c>
      <c r="C180" s="3">
        <f t="shared" si="12"/>
        <v>4.1108738641733114</v>
      </c>
      <c r="D180" s="6">
        <v>12</v>
      </c>
      <c r="E180" s="6">
        <v>61</v>
      </c>
      <c r="F180" s="7">
        <v>0.03</v>
      </c>
      <c r="G180" s="6">
        <v>0</v>
      </c>
      <c r="H180" s="6">
        <v>0</v>
      </c>
      <c r="I180" s="1">
        <v>2810625320769</v>
      </c>
      <c r="J180" s="1">
        <v>1760076255954</v>
      </c>
      <c r="K180" s="1">
        <v>758916598635</v>
      </c>
      <c r="L180" s="1">
        <v>3569541919404</v>
      </c>
      <c r="M180" s="29">
        <f>-4.336-4.513*(U180/L180)+5.679*(O180/L180)-0.004*(I180/P180)</f>
        <v>-0.77792551548474265</v>
      </c>
      <c r="N180" s="31">
        <v>8.0197984581497224</v>
      </c>
      <c r="O180" s="1">
        <v>2462138197120</v>
      </c>
      <c r="P180" s="1">
        <v>2347808033982</v>
      </c>
      <c r="Q180" s="1">
        <v>114330163138</v>
      </c>
      <c r="R180" s="1">
        <v>1107403722285</v>
      </c>
      <c r="S180" s="1">
        <v>3569541919404</v>
      </c>
      <c r="T180" s="1">
        <v>103337218924</v>
      </c>
      <c r="U180" s="1">
        <v>280233549944</v>
      </c>
      <c r="V180" s="1">
        <v>440657917082</v>
      </c>
    </row>
    <row r="181" spans="1:22" ht="16.5" customHeight="1" x14ac:dyDescent="0.3">
      <c r="A181" s="1" t="s">
        <v>28</v>
      </c>
      <c r="B181" s="1">
        <v>2014</v>
      </c>
      <c r="C181" s="8"/>
      <c r="D181" s="13">
        <v>11</v>
      </c>
      <c r="E181" s="13"/>
      <c r="F181" s="14"/>
      <c r="G181" s="13"/>
      <c r="H181" s="13"/>
      <c r="I181" s="1">
        <v>2496670071830</v>
      </c>
      <c r="J181" s="1">
        <v>1454797547616</v>
      </c>
      <c r="K181" s="1">
        <v>489244865267</v>
      </c>
      <c r="L181" s="1">
        <v>2985914937097</v>
      </c>
      <c r="M181" s="29">
        <f>-4.336-4.513*(U181/L181)+5.679*(O181/L181)-0.004*(I181/P181)</f>
        <v>-1.0109250110875816</v>
      </c>
      <c r="N181" s="28">
        <v>5.05</v>
      </c>
      <c r="O181" s="1">
        <v>1980273212073</v>
      </c>
      <c r="P181" s="1">
        <v>1941496170215</v>
      </c>
      <c r="Q181" s="1">
        <v>38777041858</v>
      </c>
      <c r="R181" s="1">
        <v>1005641725024</v>
      </c>
      <c r="S181" s="1">
        <v>2985914937097</v>
      </c>
      <c r="T181" s="1">
        <v>106704347032</v>
      </c>
      <c r="U181" s="1">
        <v>288548975593</v>
      </c>
      <c r="V181" s="1">
        <v>464925004543</v>
      </c>
    </row>
    <row r="182" spans="1:22" ht="16.5" customHeight="1" x14ac:dyDescent="0.3">
      <c r="A182" s="1" t="s">
        <v>29</v>
      </c>
      <c r="B182" s="1">
        <v>2023</v>
      </c>
      <c r="C182" s="3">
        <f t="shared" ref="C182:C188" si="13">LN(E182)</f>
        <v>3.9318256327243257</v>
      </c>
      <c r="D182" s="5">
        <v>20</v>
      </c>
      <c r="E182" s="5">
        <v>51</v>
      </c>
      <c r="F182" s="4">
        <v>25</v>
      </c>
      <c r="G182" s="5">
        <v>0</v>
      </c>
      <c r="H182" s="5">
        <v>1</v>
      </c>
      <c r="I182" s="1">
        <v>5135871007030</v>
      </c>
      <c r="J182" s="1">
        <v>719428967211</v>
      </c>
      <c r="K182" s="1">
        <v>2014110340275</v>
      </c>
      <c r="L182" s="1">
        <v>7149981347305</v>
      </c>
      <c r="M182" s="29">
        <f>-4.336-4.513*(U182/L182)+5.679*(O182/L182)-0.004*(I182/P182)</f>
        <v>-3.1083573307395946</v>
      </c>
      <c r="N182" s="31">
        <v>6.4222466560102589</v>
      </c>
      <c r="O182" s="1">
        <v>1842472207856</v>
      </c>
      <c r="P182" s="1">
        <v>1726342324471</v>
      </c>
      <c r="Q182" s="1">
        <v>116129883385</v>
      </c>
      <c r="R182" s="1">
        <v>5307509139449</v>
      </c>
      <c r="S182" s="1">
        <v>7149981347305</v>
      </c>
      <c r="T182" s="1">
        <v>6521334125</v>
      </c>
      <c r="U182" s="1">
        <v>354684835160</v>
      </c>
      <c r="V182" s="1">
        <v>470074208634</v>
      </c>
    </row>
    <row r="183" spans="1:22" ht="16.5" customHeight="1" x14ac:dyDescent="0.3">
      <c r="A183" s="1" t="s">
        <v>29</v>
      </c>
      <c r="B183" s="1">
        <v>2022</v>
      </c>
      <c r="C183" s="3">
        <f t="shared" si="13"/>
        <v>3.912023005428146</v>
      </c>
      <c r="D183" s="5">
        <v>19</v>
      </c>
      <c r="E183" s="5">
        <v>50</v>
      </c>
      <c r="F183" s="4">
        <v>25</v>
      </c>
      <c r="G183" s="5">
        <v>0</v>
      </c>
      <c r="H183" s="5">
        <v>1</v>
      </c>
      <c r="I183" s="1">
        <v>4843308708749</v>
      </c>
      <c r="J183" s="1">
        <v>724445062089</v>
      </c>
      <c r="K183" s="1">
        <v>2389869521097</v>
      </c>
      <c r="L183" s="1">
        <v>7233178229846</v>
      </c>
      <c r="M183" s="29">
        <f>-4.336-4.513*(U183/L183)+5.679*(O183/L183)-0.004*(I183/P183)</f>
        <v>-3.14637426561998</v>
      </c>
      <c r="N183" s="31">
        <v>6.9871667237754878</v>
      </c>
      <c r="O183" s="1">
        <v>1928324905822</v>
      </c>
      <c r="P183" s="1">
        <v>1815508334712</v>
      </c>
      <c r="Q183" s="1">
        <v>112816571110</v>
      </c>
      <c r="R183" s="1">
        <v>5304853324024</v>
      </c>
      <c r="S183" s="1">
        <v>7233178229846</v>
      </c>
      <c r="T183" s="1">
        <v>10833882164</v>
      </c>
      <c r="U183" s="1">
        <v>502769144525</v>
      </c>
      <c r="V183" s="1">
        <v>641138426157</v>
      </c>
    </row>
    <row r="184" spans="1:22" ht="16.5" customHeight="1" x14ac:dyDescent="0.3">
      <c r="A184" s="1" t="s">
        <v>29</v>
      </c>
      <c r="B184" s="1">
        <v>2021</v>
      </c>
      <c r="C184" s="3">
        <f t="shared" si="13"/>
        <v>3.8918202981106265</v>
      </c>
      <c r="D184" s="5">
        <v>18</v>
      </c>
      <c r="E184" s="5">
        <v>49</v>
      </c>
      <c r="F184" s="4">
        <v>5.0000000000000001E-4</v>
      </c>
      <c r="G184" s="5">
        <v>0</v>
      </c>
      <c r="H184" s="5">
        <v>1</v>
      </c>
      <c r="I184" s="1">
        <v>4341875502440</v>
      </c>
      <c r="J184" s="1">
        <v>552768030357</v>
      </c>
      <c r="K184" s="1">
        <v>2745853997922</v>
      </c>
      <c r="L184" s="1">
        <v>7087729500362</v>
      </c>
      <c r="M184" s="29">
        <f>-4.336-4.513*(U184/L184)+5.679*(O184/L184)-0.004*(I184/P184)</f>
        <v>-2.7455793010842484</v>
      </c>
      <c r="N184" s="31">
        <v>6.6900092133089402</v>
      </c>
      <c r="O184" s="1">
        <v>2252851201633</v>
      </c>
      <c r="P184" s="1">
        <v>2104987465003</v>
      </c>
      <c r="Q184" s="1">
        <v>147863736630</v>
      </c>
      <c r="R184" s="1">
        <v>4834878298729</v>
      </c>
      <c r="S184" s="1">
        <v>7087729500362</v>
      </c>
      <c r="T184" s="1">
        <v>14600423894</v>
      </c>
      <c r="U184" s="1">
        <v>324172819885</v>
      </c>
      <c r="V184" s="1">
        <v>424644755056</v>
      </c>
    </row>
    <row r="185" spans="1:22" ht="16.5" customHeight="1" x14ac:dyDescent="0.3">
      <c r="A185" s="1" t="s">
        <v>29</v>
      </c>
      <c r="B185" s="1">
        <v>2020</v>
      </c>
      <c r="C185" s="3">
        <f t="shared" si="13"/>
        <v>3.8712010109078911</v>
      </c>
      <c r="D185" s="5">
        <v>17</v>
      </c>
      <c r="E185" s="5">
        <v>48</v>
      </c>
      <c r="F185" s="4">
        <v>5.0000000000000001E-4</v>
      </c>
      <c r="G185" s="5">
        <v>0</v>
      </c>
      <c r="H185" s="5">
        <v>1</v>
      </c>
      <c r="I185" s="1">
        <v>4500763443175</v>
      </c>
      <c r="J185" s="1">
        <v>597223915582</v>
      </c>
      <c r="K185" s="1">
        <v>3183319157800</v>
      </c>
      <c r="L185" s="1">
        <v>7684082600975</v>
      </c>
      <c r="M185" s="29">
        <f>-4.336-4.513*(U185/L185)+5.679*(O185/L185)-0.004*(I185/P185)</f>
        <v>-3.2941937387754558</v>
      </c>
      <c r="N185" s="31">
        <v>6.9401877821904918</v>
      </c>
      <c r="O185" s="1">
        <v>1948544585402</v>
      </c>
      <c r="P185" s="1">
        <v>1746185904092</v>
      </c>
      <c r="Q185" s="1">
        <v>202358681310</v>
      </c>
      <c r="R185" s="1">
        <v>5735538015573</v>
      </c>
      <c r="S185" s="1">
        <v>7684082600975</v>
      </c>
      <c r="T185" s="1">
        <v>24321027003</v>
      </c>
      <c r="U185" s="1">
        <v>660588740136</v>
      </c>
      <c r="V185" s="1">
        <v>789976127218</v>
      </c>
    </row>
    <row r="186" spans="1:22" ht="16.5" customHeight="1" x14ac:dyDescent="0.3">
      <c r="A186" s="1" t="s">
        <v>29</v>
      </c>
      <c r="B186" s="1">
        <v>2019</v>
      </c>
      <c r="C186" s="3">
        <f t="shared" si="13"/>
        <v>3.8501476017100584</v>
      </c>
      <c r="D186" s="5">
        <v>16</v>
      </c>
      <c r="E186" s="5">
        <v>47</v>
      </c>
      <c r="F186" s="4">
        <v>5.0000000000000001E-4</v>
      </c>
      <c r="G186" s="5">
        <v>0</v>
      </c>
      <c r="H186" s="5">
        <v>1</v>
      </c>
      <c r="I186" s="1">
        <v>4196519232073</v>
      </c>
      <c r="J186" s="1">
        <v>638556987266</v>
      </c>
      <c r="K186" s="1">
        <v>3575656866108</v>
      </c>
      <c r="L186" s="1">
        <v>7772176098181</v>
      </c>
      <c r="M186" s="29">
        <f>-4.336-4.513*(U186/L186)+5.679*(O186/L186)-0.004*(I186/P186)</f>
        <v>-2.7540511011329825</v>
      </c>
      <c r="N186" s="31">
        <v>7.4649912574460018</v>
      </c>
      <c r="O186" s="1">
        <v>2590612906434</v>
      </c>
      <c r="P186" s="1">
        <v>2328507312879</v>
      </c>
      <c r="Q186" s="1">
        <v>262105593555</v>
      </c>
      <c r="R186" s="1">
        <v>5181563191747</v>
      </c>
      <c r="S186" s="1">
        <v>7772176098181</v>
      </c>
      <c r="T186" s="1">
        <v>31271567333</v>
      </c>
      <c r="U186" s="1">
        <v>523127874893</v>
      </c>
      <c r="V186" s="1">
        <v>700604837436</v>
      </c>
    </row>
    <row r="187" spans="1:22" ht="16.5" customHeight="1" x14ac:dyDescent="0.3">
      <c r="A187" s="1" t="s">
        <v>29</v>
      </c>
      <c r="B187" s="1">
        <v>2018</v>
      </c>
      <c r="C187" s="3">
        <f t="shared" si="13"/>
        <v>3.8286413964890951</v>
      </c>
      <c r="D187" s="5">
        <v>15</v>
      </c>
      <c r="E187" s="5">
        <v>46</v>
      </c>
      <c r="F187" s="4">
        <v>5.0000000000000001E-4</v>
      </c>
      <c r="G187" s="5">
        <v>0</v>
      </c>
      <c r="H187" s="5">
        <v>1</v>
      </c>
      <c r="I187" s="1">
        <v>5385393126815</v>
      </c>
      <c r="J187" s="1">
        <v>805567892520</v>
      </c>
      <c r="K187" s="1">
        <v>3817452883244</v>
      </c>
      <c r="L187" s="1">
        <v>9202846010059</v>
      </c>
      <c r="M187" s="29">
        <f>-4.336-4.513*(U187/L187)+5.679*(O187/L187)-0.004*(I187/P187)</f>
        <v>-1.9428072826179312</v>
      </c>
      <c r="N187" s="31">
        <v>7.3592809998546045</v>
      </c>
      <c r="O187" s="1">
        <v>4272090964923</v>
      </c>
      <c r="P187" s="1">
        <v>3869912809304</v>
      </c>
      <c r="Q187" s="1">
        <v>402178155619</v>
      </c>
      <c r="R187" s="1">
        <v>4930755045136</v>
      </c>
      <c r="S187" s="1">
        <v>9202846010059</v>
      </c>
      <c r="T187" s="1">
        <v>46399001195</v>
      </c>
      <c r="U187" s="1">
        <v>484332728484</v>
      </c>
      <c r="V187" s="1">
        <v>672171769113</v>
      </c>
    </row>
    <row r="188" spans="1:22" ht="16.5" customHeight="1" x14ac:dyDescent="0.3">
      <c r="A188" s="1" t="s">
        <v>29</v>
      </c>
      <c r="B188" s="1">
        <v>2017</v>
      </c>
      <c r="C188" s="3">
        <f t="shared" si="13"/>
        <v>4.0430512678345503</v>
      </c>
      <c r="D188" s="6">
        <v>14</v>
      </c>
      <c r="E188" s="6">
        <v>57</v>
      </c>
      <c r="F188" s="7">
        <v>2.5999999999999999E-3</v>
      </c>
      <c r="G188" s="6">
        <v>0</v>
      </c>
      <c r="H188" s="6">
        <v>1</v>
      </c>
      <c r="I188" s="1">
        <v>5330868765076</v>
      </c>
      <c r="J188" s="1">
        <v>950173058560</v>
      </c>
      <c r="K188" s="1">
        <v>4281136481537</v>
      </c>
      <c r="L188" s="1">
        <v>9612005246613</v>
      </c>
      <c r="M188" s="29">
        <f>-4.336-4.513*(U188/L188)+5.679*(O188/L188)-0.004*(I188/P188)</f>
        <v>-1.6417804596781762</v>
      </c>
      <c r="N188" s="31">
        <v>2.8654119461210428</v>
      </c>
      <c r="O188" s="1">
        <v>5091035187614</v>
      </c>
      <c r="P188" s="1">
        <v>4519237983755</v>
      </c>
      <c r="Q188" s="1">
        <v>571797203859</v>
      </c>
      <c r="R188" s="1">
        <v>4520970058998</v>
      </c>
      <c r="S188" s="1">
        <v>9612005246613</v>
      </c>
      <c r="T188" s="1">
        <v>69948174544</v>
      </c>
      <c r="U188" s="1">
        <v>658050829837</v>
      </c>
      <c r="V188" s="1">
        <v>935415811184</v>
      </c>
    </row>
    <row r="189" spans="1:22" ht="16.5" customHeight="1" x14ac:dyDescent="0.3">
      <c r="A189" s="1" t="s">
        <v>29</v>
      </c>
      <c r="B189" s="1">
        <v>2016</v>
      </c>
      <c r="C189" s="8"/>
      <c r="D189" s="13">
        <v>13</v>
      </c>
      <c r="E189" s="13"/>
      <c r="F189" s="14"/>
      <c r="G189" s="13"/>
      <c r="H189" s="13"/>
      <c r="I189" s="1">
        <v>5171411347855</v>
      </c>
      <c r="J189" s="1">
        <v>937972002296</v>
      </c>
      <c r="K189" s="1">
        <v>4609310242945</v>
      </c>
      <c r="L189" s="1">
        <v>9780721590800</v>
      </c>
      <c r="M189" s="29">
        <f>-4.336-4.513*(U189/L189)+5.679*(O189/L189)-0.004*(I189/P189)</f>
        <v>-2.828808839638286</v>
      </c>
      <c r="N189" s="31">
        <v>2.5615511423249444</v>
      </c>
      <c r="O189" s="1">
        <v>3243020226129</v>
      </c>
      <c r="P189" s="1">
        <v>2522692490324</v>
      </c>
      <c r="Q189" s="1">
        <v>720327735805</v>
      </c>
      <c r="R189" s="1">
        <v>6537701364671</v>
      </c>
      <c r="S189" s="1">
        <v>9780721590800</v>
      </c>
      <c r="T189" s="1">
        <v>74578008512</v>
      </c>
      <c r="U189" s="1">
        <v>796697208603</v>
      </c>
      <c r="V189" s="1">
        <v>1122711668358</v>
      </c>
    </row>
    <row r="190" spans="1:22" ht="16.5" customHeight="1" x14ac:dyDescent="0.3">
      <c r="A190" s="1" t="s">
        <v>29</v>
      </c>
      <c r="B190" s="1">
        <v>2015</v>
      </c>
      <c r="C190" s="8"/>
      <c r="D190" s="13">
        <v>12</v>
      </c>
      <c r="E190" s="13"/>
      <c r="F190" s="14"/>
      <c r="G190" s="13"/>
      <c r="H190" s="13"/>
      <c r="I190" s="1">
        <v>5139588336606</v>
      </c>
      <c r="J190" s="1">
        <v>834635656685</v>
      </c>
      <c r="K190" s="1">
        <v>4796651618337</v>
      </c>
      <c r="L190" s="1">
        <v>9936239954943</v>
      </c>
      <c r="M190" s="29">
        <f>-4.336-4.513*(U190/L190)+5.679*(O190/L190)-0.004*(I190/P190)</f>
        <v>-2.5752847232670315</v>
      </c>
      <c r="N190" s="31">
        <v>8.0197984581497224</v>
      </c>
      <c r="O190" s="1">
        <v>3849214243578</v>
      </c>
      <c r="P190" s="1">
        <v>2898671563125</v>
      </c>
      <c r="Q190" s="1">
        <v>950542680453</v>
      </c>
      <c r="R190" s="1">
        <v>6087025711365</v>
      </c>
      <c r="S190" s="1">
        <v>9936239954943</v>
      </c>
      <c r="T190" s="1">
        <v>82108174123</v>
      </c>
      <c r="U190" s="1">
        <v>951545989963</v>
      </c>
      <c r="V190" s="1">
        <v>1285897491175</v>
      </c>
    </row>
    <row r="191" spans="1:22" ht="16.5" customHeight="1" x14ac:dyDescent="0.3">
      <c r="A191" s="1" t="s">
        <v>29</v>
      </c>
      <c r="B191" s="1">
        <v>2014</v>
      </c>
      <c r="C191" s="8"/>
      <c r="D191" s="13">
        <v>11</v>
      </c>
      <c r="E191" s="13"/>
      <c r="F191" s="14"/>
      <c r="G191" s="13"/>
      <c r="H191" s="13"/>
      <c r="I191" s="1">
        <v>4135820081464</v>
      </c>
      <c r="J191" s="1">
        <v>803348462670</v>
      </c>
      <c r="K191" s="1">
        <v>5196835568794</v>
      </c>
      <c r="L191" s="1">
        <v>9332655650258</v>
      </c>
      <c r="M191" s="29">
        <f>-4.336-4.513*(U191/L191)+5.679*(O191/L191)-0.004*(I191/P191)</f>
        <v>-2.9832147050874367</v>
      </c>
      <c r="N191" s="28">
        <v>5.05</v>
      </c>
      <c r="O191" s="1">
        <v>3110646747857</v>
      </c>
      <c r="P191" s="1">
        <v>2096913267539</v>
      </c>
      <c r="Q191" s="1">
        <v>1013733480318</v>
      </c>
      <c r="R191" s="1">
        <v>6222008902401</v>
      </c>
      <c r="S191" s="1">
        <v>9332655650258</v>
      </c>
      <c r="T191" s="1">
        <v>103207085018</v>
      </c>
      <c r="U191" s="1">
        <v>1100521821091</v>
      </c>
      <c r="V191" s="1">
        <v>1534607549536</v>
      </c>
    </row>
    <row r="192" spans="1:22" ht="16.5" customHeight="1" x14ac:dyDescent="0.3">
      <c r="A192" s="1" t="s">
        <v>30</v>
      </c>
      <c r="B192" s="1">
        <v>2023</v>
      </c>
      <c r="C192" s="3">
        <f t="shared" ref="C192:C198" si="14">LN(E192)</f>
        <v>4.0253516907351496</v>
      </c>
      <c r="D192" s="5">
        <v>23</v>
      </c>
      <c r="E192" s="5">
        <v>56</v>
      </c>
      <c r="F192" s="4">
        <v>0.02</v>
      </c>
      <c r="G192" s="5">
        <v>0</v>
      </c>
      <c r="H192" s="5">
        <v>0</v>
      </c>
      <c r="I192" s="1">
        <v>266334866645</v>
      </c>
      <c r="J192" s="1">
        <v>146117484978</v>
      </c>
      <c r="K192" s="1">
        <v>102122970713</v>
      </c>
      <c r="L192" s="1">
        <v>368457837358</v>
      </c>
      <c r="M192" s="29">
        <f>-4.336-4.513*(U192/L192)+5.679*(O192/L192)-0.004*(I192/P192)</f>
        <v>-1.5481699024496911</v>
      </c>
      <c r="N192" s="31">
        <v>6.4222466560102589</v>
      </c>
      <c r="O192" s="1">
        <v>185398443033</v>
      </c>
      <c r="P192" s="1">
        <v>155008443033</v>
      </c>
      <c r="Q192" s="1">
        <v>30390000000</v>
      </c>
      <c r="R192" s="1">
        <v>183059394325</v>
      </c>
      <c r="S192" s="1">
        <v>368457837358</v>
      </c>
      <c r="T192" s="1">
        <v>11454706926</v>
      </c>
      <c r="U192" s="1">
        <v>5129088939</v>
      </c>
      <c r="V192" s="1">
        <v>17471862506</v>
      </c>
    </row>
    <row r="193" spans="1:22" ht="16.5" customHeight="1" x14ac:dyDescent="0.3">
      <c r="A193" s="1" t="s">
        <v>30</v>
      </c>
      <c r="B193" s="1">
        <v>2022</v>
      </c>
      <c r="C193" s="3">
        <f t="shared" si="14"/>
        <v>4.0073331852324712</v>
      </c>
      <c r="D193" s="5">
        <v>22</v>
      </c>
      <c r="E193" s="5">
        <v>55</v>
      </c>
      <c r="F193" s="4">
        <v>0.02</v>
      </c>
      <c r="G193" s="5">
        <v>0</v>
      </c>
      <c r="H193" s="5">
        <v>0</v>
      </c>
      <c r="I193" s="1">
        <v>261310438964</v>
      </c>
      <c r="J193" s="1">
        <v>169286820467</v>
      </c>
      <c r="K193" s="1">
        <v>123732415805</v>
      </c>
      <c r="L193" s="1">
        <v>385042854769</v>
      </c>
      <c r="M193" s="29">
        <f>-4.336-4.513*(U193/L193)+5.679*(O193/L193)-0.004*(I193/P193)</f>
        <v>-1.3213904685806144</v>
      </c>
      <c r="N193" s="31">
        <v>6.9871667237754878</v>
      </c>
      <c r="O193" s="1">
        <v>207112549383</v>
      </c>
      <c r="P193" s="1">
        <v>197112549383</v>
      </c>
      <c r="Q193" s="1">
        <v>10000000000</v>
      </c>
      <c r="R193" s="1">
        <v>177930305386</v>
      </c>
      <c r="S193" s="1">
        <v>385042854769</v>
      </c>
      <c r="T193" s="1">
        <v>13420083046</v>
      </c>
      <c r="U193" s="1">
        <v>2968428038</v>
      </c>
      <c r="V193" s="1">
        <v>16388511084</v>
      </c>
    </row>
    <row r="194" spans="1:22" ht="16.5" customHeight="1" x14ac:dyDescent="0.3">
      <c r="A194" s="1" t="s">
        <v>30</v>
      </c>
      <c r="B194" s="1">
        <v>2021</v>
      </c>
      <c r="C194" s="3">
        <f t="shared" si="14"/>
        <v>3.9889840465642745</v>
      </c>
      <c r="D194" s="5">
        <v>21</v>
      </c>
      <c r="E194" s="5">
        <v>54</v>
      </c>
      <c r="F194" s="4">
        <v>0.02</v>
      </c>
      <c r="G194" s="5">
        <v>0</v>
      </c>
      <c r="H194" s="5">
        <v>0</v>
      </c>
      <c r="I194" s="1">
        <v>318820620287</v>
      </c>
      <c r="J194" s="1">
        <v>110643388828</v>
      </c>
      <c r="K194" s="1">
        <v>103617502745</v>
      </c>
      <c r="L194" s="1">
        <v>422438123032</v>
      </c>
      <c r="M194" s="29">
        <f>-4.336-4.513*(U194/L194)+5.679*(O194/L194)-0.004*(I194/P194)</f>
        <v>-0.54404665109874162</v>
      </c>
      <c r="N194" s="31">
        <v>6.6900092133089402</v>
      </c>
      <c r="O194" s="1">
        <v>286011178808</v>
      </c>
      <c r="P194" s="1">
        <v>276011178808</v>
      </c>
      <c r="Q194" s="1">
        <v>10000000000</v>
      </c>
      <c r="R194" s="1">
        <v>136426944224</v>
      </c>
      <c r="S194" s="1">
        <v>422438123032</v>
      </c>
      <c r="T194" s="1">
        <v>18447637921</v>
      </c>
      <c r="U194" s="1">
        <v>4529137016</v>
      </c>
      <c r="V194" s="1">
        <v>18245939117</v>
      </c>
    </row>
    <row r="195" spans="1:22" ht="16.5" customHeight="1" x14ac:dyDescent="0.3">
      <c r="A195" s="1" t="s">
        <v>30</v>
      </c>
      <c r="B195" s="1">
        <v>2020</v>
      </c>
      <c r="C195" s="3">
        <f t="shared" si="14"/>
        <v>3.970291913552122</v>
      </c>
      <c r="D195" s="5">
        <v>20</v>
      </c>
      <c r="E195" s="5">
        <v>53</v>
      </c>
      <c r="F195" s="4">
        <v>0.02</v>
      </c>
      <c r="G195" s="5">
        <v>0</v>
      </c>
      <c r="H195" s="5">
        <v>0</v>
      </c>
      <c r="I195" s="1">
        <v>265103848147</v>
      </c>
      <c r="J195" s="1">
        <v>136524245389</v>
      </c>
      <c r="K195" s="1">
        <v>123365300255</v>
      </c>
      <c r="L195" s="1">
        <v>388469148402</v>
      </c>
      <c r="M195" s="29">
        <f>-4.336-4.513*(U195/L195)+5.679*(O195/L195)-0.004*(I195/P195)</f>
        <v>-0.32194997999524855</v>
      </c>
      <c r="N195" s="31">
        <v>6.9401877821904918</v>
      </c>
      <c r="O195" s="1">
        <v>256571341194</v>
      </c>
      <c r="P195" s="1">
        <v>246571341194</v>
      </c>
      <c r="Q195" s="1">
        <v>10000000000</v>
      </c>
      <c r="R195" s="1">
        <v>131897807208</v>
      </c>
      <c r="S195" s="1">
        <v>388469148402</v>
      </c>
      <c r="T195" s="1">
        <v>15296377606</v>
      </c>
      <c r="U195" s="1">
        <v>-23030492693</v>
      </c>
      <c r="V195" s="1">
        <v>-7734115087</v>
      </c>
    </row>
    <row r="196" spans="1:22" ht="16.5" customHeight="1" x14ac:dyDescent="0.3">
      <c r="A196" s="1" t="s">
        <v>30</v>
      </c>
      <c r="B196" s="1">
        <v>2019</v>
      </c>
      <c r="C196" s="3">
        <f t="shared" si="14"/>
        <v>3.9512437185814275</v>
      </c>
      <c r="D196" s="5">
        <v>19</v>
      </c>
      <c r="E196" s="5">
        <v>52</v>
      </c>
      <c r="F196" s="4">
        <v>0.02</v>
      </c>
      <c r="G196" s="5">
        <v>0</v>
      </c>
      <c r="H196" s="5">
        <v>0</v>
      </c>
      <c r="I196" s="1">
        <v>230421947806</v>
      </c>
      <c r="J196" s="1">
        <v>110047241401</v>
      </c>
      <c r="K196" s="1">
        <v>131051129882</v>
      </c>
      <c r="L196" s="1">
        <v>361473077688</v>
      </c>
      <c r="M196" s="29">
        <f>-4.336-4.513*(U196/L196)+5.679*(O196/L196)-0.004*(I196/P196)</f>
        <v>-1.2550808477698498</v>
      </c>
      <c r="N196" s="31">
        <v>7.4649912574460018</v>
      </c>
      <c r="O196" s="1">
        <v>206544777787</v>
      </c>
      <c r="P196" s="1">
        <v>201544777787</v>
      </c>
      <c r="Q196" s="1">
        <v>5000000000</v>
      </c>
      <c r="R196" s="1">
        <v>154928299901</v>
      </c>
      <c r="S196" s="1">
        <v>361473077688</v>
      </c>
      <c r="T196" s="1">
        <v>10334227857</v>
      </c>
      <c r="U196" s="1">
        <v>12773189988</v>
      </c>
      <c r="V196" s="1">
        <v>28665024864</v>
      </c>
    </row>
    <row r="197" spans="1:22" ht="16.5" customHeight="1" x14ac:dyDescent="0.3">
      <c r="A197" s="1" t="s">
        <v>30</v>
      </c>
      <c r="B197" s="1">
        <v>2018</v>
      </c>
      <c r="C197" s="3">
        <f t="shared" si="14"/>
        <v>3.9318256327243257</v>
      </c>
      <c r="D197" s="5">
        <v>18</v>
      </c>
      <c r="E197" s="5">
        <v>51</v>
      </c>
      <c r="F197" s="4">
        <v>0.02</v>
      </c>
      <c r="G197" s="5">
        <v>0</v>
      </c>
      <c r="H197" s="5">
        <v>0</v>
      </c>
      <c r="I197" s="1">
        <v>149071119903</v>
      </c>
      <c r="J197" s="1">
        <v>122124865705</v>
      </c>
      <c r="K197" s="1">
        <v>146287236918</v>
      </c>
      <c r="L197" s="1">
        <v>295358356821</v>
      </c>
      <c r="M197" s="29">
        <f>-4.336-4.513*(U197/L197)+5.679*(O197/L197)-0.004*(I197/P197)</f>
        <v>-1.2567851725961079</v>
      </c>
      <c r="N197" s="31">
        <v>7.3592809998546045</v>
      </c>
      <c r="O197" s="1">
        <v>153203246908</v>
      </c>
      <c r="P197" s="1">
        <v>150627746908</v>
      </c>
      <c r="Q197" s="1">
        <v>2575500000</v>
      </c>
      <c r="R197" s="1">
        <v>142155109913</v>
      </c>
      <c r="S197" s="1">
        <v>295358356821</v>
      </c>
      <c r="T197" s="1">
        <v>3656337683</v>
      </c>
      <c r="U197" s="1">
        <v>-8996192491</v>
      </c>
      <c r="V197" s="1">
        <v>604767007</v>
      </c>
    </row>
    <row r="198" spans="1:22" ht="16.5" customHeight="1" x14ac:dyDescent="0.3">
      <c r="A198" s="1" t="s">
        <v>30</v>
      </c>
      <c r="B198" s="1">
        <v>2017</v>
      </c>
      <c r="C198" s="3">
        <f t="shared" si="14"/>
        <v>3.6635616461296463</v>
      </c>
      <c r="D198" s="5">
        <v>17</v>
      </c>
      <c r="E198" s="5">
        <v>39</v>
      </c>
      <c r="F198" s="4">
        <v>0</v>
      </c>
      <c r="G198" s="5">
        <v>0</v>
      </c>
      <c r="H198" s="5">
        <v>0</v>
      </c>
      <c r="I198" s="1">
        <v>112422349989</v>
      </c>
      <c r="J198" s="1">
        <v>56726901462</v>
      </c>
      <c r="K198" s="1">
        <v>154262226689</v>
      </c>
      <c r="L198" s="1">
        <v>266684576678</v>
      </c>
      <c r="M198" s="29">
        <f>-4.336-4.513*(U198/L198)+5.679*(O198/L198)-0.004*(I198/P198)</f>
        <v>-1.930578650151487</v>
      </c>
      <c r="N198" s="31">
        <v>2.8654119461210428</v>
      </c>
      <c r="O198" s="1">
        <v>115533274274</v>
      </c>
      <c r="P198" s="1">
        <v>112143399274</v>
      </c>
      <c r="Q198" s="1">
        <v>3389875000</v>
      </c>
      <c r="R198" s="1">
        <v>151151302404</v>
      </c>
      <c r="S198" s="1">
        <v>266684576678</v>
      </c>
      <c r="T198" s="1">
        <v>7388935015</v>
      </c>
      <c r="U198" s="1">
        <v>3003611439</v>
      </c>
      <c r="V198" s="1">
        <v>9225725913</v>
      </c>
    </row>
    <row r="199" spans="1:22" ht="16.5" customHeight="1" x14ac:dyDescent="0.3">
      <c r="A199" s="1" t="s">
        <v>30</v>
      </c>
      <c r="B199" s="1">
        <v>2016</v>
      </c>
      <c r="C199" s="8"/>
      <c r="D199" s="9">
        <v>16</v>
      </c>
      <c r="E199" s="9"/>
      <c r="F199" s="10"/>
      <c r="G199" s="9"/>
      <c r="H199" s="9"/>
      <c r="I199" s="1">
        <v>95727304934</v>
      </c>
      <c r="J199" s="1">
        <v>48743788288</v>
      </c>
      <c r="K199" s="1">
        <v>170330962975</v>
      </c>
      <c r="L199" s="1">
        <v>266058267909</v>
      </c>
      <c r="M199" s="29">
        <f>-4.336-4.513*(U199/L199)+5.679*(O199/L199)-0.004*(I199/P199)</f>
        <v>-1.9219237251581729</v>
      </c>
      <c r="N199" s="31">
        <v>2.5615511423249444</v>
      </c>
      <c r="O199" s="1">
        <v>115058580921</v>
      </c>
      <c r="P199" s="1">
        <v>110840580921</v>
      </c>
      <c r="Q199" s="1">
        <v>4218000000</v>
      </c>
      <c r="R199" s="1">
        <v>150999686988</v>
      </c>
      <c r="S199" s="1">
        <v>266058267909</v>
      </c>
      <c r="T199" s="1">
        <v>3134602506</v>
      </c>
      <c r="U199" s="1">
        <v>2263152102</v>
      </c>
      <c r="V199" s="1">
        <v>3545684102</v>
      </c>
    </row>
    <row r="200" spans="1:22" ht="16.5" customHeight="1" x14ac:dyDescent="0.3">
      <c r="A200" s="1" t="s">
        <v>30</v>
      </c>
      <c r="B200" s="1">
        <v>2015</v>
      </c>
      <c r="C200" s="3">
        <f t="shared" ref="C200:C210" si="15">LN(E200)</f>
        <v>3.6109179126442243</v>
      </c>
      <c r="D200" s="5">
        <v>15</v>
      </c>
      <c r="E200" s="5">
        <v>37</v>
      </c>
      <c r="F200" s="4">
        <v>0</v>
      </c>
      <c r="G200" s="5">
        <v>0</v>
      </c>
      <c r="H200" s="5">
        <v>0</v>
      </c>
      <c r="I200" s="1">
        <v>85066812872</v>
      </c>
      <c r="J200" s="1">
        <v>44777477634</v>
      </c>
      <c r="K200" s="1">
        <v>156958090005</v>
      </c>
      <c r="L200" s="1">
        <v>242024902877</v>
      </c>
      <c r="M200" s="29">
        <f>-4.336-4.513*(U200/L200)+5.679*(O200/L200)-0.004*(I200/P200)</f>
        <v>-2.5174786764302053</v>
      </c>
      <c r="N200" s="31">
        <v>8.0197984581497224</v>
      </c>
      <c r="O200" s="1">
        <v>94112359616</v>
      </c>
      <c r="P200" s="1">
        <v>87094359616</v>
      </c>
      <c r="Q200" s="1">
        <v>7018000000</v>
      </c>
      <c r="R200" s="1">
        <v>147912543261</v>
      </c>
      <c r="S200" s="1">
        <v>242024902877</v>
      </c>
      <c r="T200" s="1">
        <v>4634761690</v>
      </c>
      <c r="U200" s="1">
        <v>20693791531</v>
      </c>
      <c r="V200" s="1">
        <v>25242064111</v>
      </c>
    </row>
    <row r="201" spans="1:22" ht="16.5" customHeight="1" x14ac:dyDescent="0.3">
      <c r="A201" s="1" t="s">
        <v>30</v>
      </c>
      <c r="B201" s="1">
        <v>2014</v>
      </c>
      <c r="C201" s="3">
        <f t="shared" si="15"/>
        <v>3.5835189384561099</v>
      </c>
      <c r="D201" s="6">
        <v>14</v>
      </c>
      <c r="E201" s="6">
        <v>36</v>
      </c>
      <c r="F201" s="7">
        <v>0</v>
      </c>
      <c r="G201" s="6">
        <v>0</v>
      </c>
      <c r="H201" s="6">
        <v>0</v>
      </c>
      <c r="I201" s="1">
        <v>84094833252</v>
      </c>
      <c r="J201" s="1">
        <v>42992498614</v>
      </c>
      <c r="K201" s="1">
        <v>122375969900</v>
      </c>
      <c r="L201" s="1">
        <v>206470803152</v>
      </c>
      <c r="M201" s="29">
        <f>-4.336-4.513*(U201/L201)+5.679*(O201/L201)-0.004*(I201/P201)</f>
        <v>-2.3330787645562916</v>
      </c>
      <c r="N201" s="28">
        <v>5.05</v>
      </c>
      <c r="O201" s="1">
        <v>79252051422</v>
      </c>
      <c r="P201" s="1">
        <v>79234051422</v>
      </c>
      <c r="Q201" s="1">
        <v>18000000</v>
      </c>
      <c r="R201" s="1">
        <v>127218751730</v>
      </c>
      <c r="S201" s="1">
        <v>206470803152</v>
      </c>
      <c r="T201" s="1">
        <v>3889019176</v>
      </c>
      <c r="U201" s="1">
        <v>7899644386</v>
      </c>
      <c r="V201" s="1">
        <v>9692389580</v>
      </c>
    </row>
    <row r="202" spans="1:22" ht="16.5" customHeight="1" x14ac:dyDescent="0.3">
      <c r="A202" s="1" t="s">
        <v>31</v>
      </c>
      <c r="B202" s="1">
        <v>2023</v>
      </c>
      <c r="C202" s="3">
        <f t="shared" si="15"/>
        <v>3.6888794541139363</v>
      </c>
      <c r="D202" s="5">
        <v>22</v>
      </c>
      <c r="E202" s="5">
        <v>40</v>
      </c>
      <c r="F202" s="4">
        <v>0</v>
      </c>
      <c r="G202" s="5">
        <v>0</v>
      </c>
      <c r="H202" s="5">
        <v>0</v>
      </c>
      <c r="I202" s="1">
        <v>201398044182</v>
      </c>
      <c r="J202" s="1">
        <v>77100769856</v>
      </c>
      <c r="K202" s="1">
        <v>49378695454</v>
      </c>
      <c r="L202" s="1">
        <v>250776739636</v>
      </c>
      <c r="M202" s="29">
        <f>-4.336-4.513*(U202/L202)+5.679*(O202/L202)-0.004*(I202/P202)</f>
        <v>-4.2985251746453992</v>
      </c>
      <c r="N202" s="31">
        <v>6.4222466560102589</v>
      </c>
      <c r="O202" s="1">
        <v>22467234052</v>
      </c>
      <c r="P202" s="1">
        <v>22467234052</v>
      </c>
      <c r="Q202" s="1">
        <v>0</v>
      </c>
      <c r="R202" s="1">
        <v>228309505584</v>
      </c>
      <c r="S202" s="1">
        <v>250776739636</v>
      </c>
      <c r="T202" s="1">
        <v>117715514</v>
      </c>
      <c r="U202" s="1">
        <v>24197136802</v>
      </c>
      <c r="V202" s="1">
        <v>30788984034</v>
      </c>
    </row>
    <row r="203" spans="1:22" ht="16.5" customHeight="1" x14ac:dyDescent="0.3">
      <c r="A203" s="1" t="s">
        <v>31</v>
      </c>
      <c r="B203" s="1">
        <v>2022</v>
      </c>
      <c r="C203" s="3">
        <f t="shared" si="15"/>
        <v>4.0943445622221004</v>
      </c>
      <c r="D203" s="5">
        <v>21</v>
      </c>
      <c r="E203" s="5">
        <v>60</v>
      </c>
      <c r="F203" s="4">
        <v>0.51</v>
      </c>
      <c r="G203" s="5">
        <v>0</v>
      </c>
      <c r="H203" s="5">
        <v>0</v>
      </c>
      <c r="I203" s="1">
        <v>190015259174</v>
      </c>
      <c r="J203" s="1">
        <v>59633290192</v>
      </c>
      <c r="K203" s="1">
        <v>49076916958</v>
      </c>
      <c r="L203" s="1">
        <v>239092176132</v>
      </c>
      <c r="M203" s="29">
        <f>-4.336-4.513*(U203/L203)+5.679*(O203/L203)-0.004*(I203/P203)</f>
        <v>-4.2639928048062323</v>
      </c>
      <c r="N203" s="31">
        <v>6.9871667237754878</v>
      </c>
      <c r="O203" s="1">
        <v>21479143618</v>
      </c>
      <c r="P203" s="1">
        <v>21479143618</v>
      </c>
      <c r="Q203" s="1">
        <v>0</v>
      </c>
      <c r="R203" s="1">
        <v>217613032514</v>
      </c>
      <c r="S203" s="1">
        <v>239092176132</v>
      </c>
      <c r="T203" s="1">
        <v>141513807</v>
      </c>
      <c r="U203" s="1">
        <v>21339061199</v>
      </c>
      <c r="V203" s="1">
        <v>26525620194</v>
      </c>
    </row>
    <row r="204" spans="1:22" ht="16.5" customHeight="1" x14ac:dyDescent="0.3">
      <c r="A204" s="1" t="s">
        <v>31</v>
      </c>
      <c r="B204" s="1">
        <v>2021</v>
      </c>
      <c r="C204" s="3">
        <f t="shared" si="15"/>
        <v>4.0775374439057197</v>
      </c>
      <c r="D204" s="5">
        <v>20</v>
      </c>
      <c r="E204" s="5">
        <v>59</v>
      </c>
      <c r="F204" s="4">
        <v>0.51</v>
      </c>
      <c r="G204" s="5">
        <v>0</v>
      </c>
      <c r="H204" s="5">
        <v>0</v>
      </c>
      <c r="I204" s="1">
        <v>188750570122</v>
      </c>
      <c r="J204" s="1">
        <v>90561125010</v>
      </c>
      <c r="K204" s="1">
        <v>54760379404</v>
      </c>
      <c r="L204" s="1">
        <v>243510949526</v>
      </c>
      <c r="M204" s="29">
        <f>-4.336-4.513*(U204/L204)+5.679*(O204/L204)-0.004*(I204/P204)</f>
        <v>-3.8548961218373607</v>
      </c>
      <c r="N204" s="31">
        <v>6.6900092133089402</v>
      </c>
      <c r="O204" s="1">
        <v>35404296143</v>
      </c>
      <c r="P204" s="1">
        <v>35404296143</v>
      </c>
      <c r="Q204" s="1">
        <v>0</v>
      </c>
      <c r="R204" s="1">
        <v>208106653383</v>
      </c>
      <c r="S204" s="1">
        <v>243510949526</v>
      </c>
      <c r="T204" s="1">
        <v>1469488293</v>
      </c>
      <c r="U204" s="1">
        <v>17441618799</v>
      </c>
      <c r="V204" s="1">
        <v>20757654812</v>
      </c>
    </row>
    <row r="205" spans="1:22" ht="16.5" customHeight="1" x14ac:dyDescent="0.3">
      <c r="A205" s="1" t="s">
        <v>31</v>
      </c>
      <c r="B205" s="1">
        <v>2020</v>
      </c>
      <c r="C205" s="3">
        <f t="shared" si="15"/>
        <v>4.0604430105464191</v>
      </c>
      <c r="D205" s="5">
        <v>19</v>
      </c>
      <c r="E205" s="5">
        <v>58</v>
      </c>
      <c r="F205" s="4">
        <v>0.51</v>
      </c>
      <c r="G205" s="5">
        <v>0</v>
      </c>
      <c r="H205" s="5">
        <v>0</v>
      </c>
      <c r="I205" s="1">
        <v>165164806879</v>
      </c>
      <c r="J205" s="1">
        <v>82873849227</v>
      </c>
      <c r="K205" s="1">
        <v>63443340195</v>
      </c>
      <c r="L205" s="1">
        <v>228608147074</v>
      </c>
      <c r="M205" s="29">
        <f>-4.336-4.513*(U205/L205)+5.679*(O205/L205)-0.004*(I205/P205)</f>
        <v>-4.0006421052393497</v>
      </c>
      <c r="N205" s="31">
        <v>6.9401877821904918</v>
      </c>
      <c r="O205" s="1">
        <v>26390675351</v>
      </c>
      <c r="P205" s="1">
        <v>25210847350</v>
      </c>
      <c r="Q205" s="1">
        <v>1179828001</v>
      </c>
      <c r="R205" s="1">
        <v>202217471723</v>
      </c>
      <c r="S205" s="1">
        <v>228608147074</v>
      </c>
      <c r="T205" s="1">
        <v>1113981038</v>
      </c>
      <c r="U205" s="1">
        <v>14893937632</v>
      </c>
      <c r="V205" s="1">
        <v>20724853643</v>
      </c>
    </row>
    <row r="206" spans="1:22" ht="16.5" customHeight="1" x14ac:dyDescent="0.3">
      <c r="A206" s="1" t="s">
        <v>31</v>
      </c>
      <c r="B206" s="1">
        <v>2019</v>
      </c>
      <c r="C206" s="3">
        <f t="shared" si="15"/>
        <v>4.0430512678345503</v>
      </c>
      <c r="D206" s="5">
        <v>18</v>
      </c>
      <c r="E206" s="5">
        <v>57</v>
      </c>
      <c r="F206" s="4">
        <v>0.51</v>
      </c>
      <c r="G206" s="5">
        <v>0</v>
      </c>
      <c r="H206" s="5">
        <v>0</v>
      </c>
      <c r="I206" s="1">
        <v>140268321558</v>
      </c>
      <c r="J206" s="1">
        <v>93681015928</v>
      </c>
      <c r="K206" s="1">
        <v>80754032823</v>
      </c>
      <c r="L206" s="1">
        <v>221022354381</v>
      </c>
      <c r="M206" s="29">
        <f>-4.336-4.513*(U206/L206)+5.679*(O206/L206)-0.004*(I206/P206)</f>
        <v>-4.17763006481497</v>
      </c>
      <c r="N206" s="31">
        <v>7.4649912574460018</v>
      </c>
      <c r="O206" s="1">
        <v>20152054479</v>
      </c>
      <c r="P206" s="1">
        <v>18032925140</v>
      </c>
      <c r="Q206" s="1">
        <v>2119129339</v>
      </c>
      <c r="R206" s="1">
        <v>200870299902</v>
      </c>
      <c r="S206" s="1">
        <v>221022354381</v>
      </c>
      <c r="T206" s="1">
        <v>161091731</v>
      </c>
      <c r="U206" s="1">
        <v>16078743736</v>
      </c>
      <c r="V206" s="1">
        <v>20964517224</v>
      </c>
    </row>
    <row r="207" spans="1:22" ht="16.5" customHeight="1" x14ac:dyDescent="0.3">
      <c r="A207" s="1" t="s">
        <v>31</v>
      </c>
      <c r="B207" s="1">
        <v>2018</v>
      </c>
      <c r="C207" s="3">
        <f t="shared" si="15"/>
        <v>4.0253516907351496</v>
      </c>
      <c r="D207" s="5">
        <v>17</v>
      </c>
      <c r="E207" s="5">
        <v>56</v>
      </c>
      <c r="F207" s="4">
        <v>0.51</v>
      </c>
      <c r="G207" s="5">
        <v>0</v>
      </c>
      <c r="H207" s="5">
        <v>0</v>
      </c>
      <c r="I207" s="1">
        <v>162626462168</v>
      </c>
      <c r="J207" s="1">
        <v>100316261169</v>
      </c>
      <c r="K207" s="1">
        <v>82543209542</v>
      </c>
      <c r="L207" s="1">
        <v>245169671710</v>
      </c>
      <c r="M207" s="29">
        <f>-4.336-4.513*(U207/L207)+5.679*(O207/L207)-0.004*(I207/P207)</f>
        <v>-3.4635639647170664</v>
      </c>
      <c r="N207" s="31">
        <v>7.3592809998546045</v>
      </c>
      <c r="O207" s="1">
        <v>48982599544</v>
      </c>
      <c r="P207" s="1">
        <v>45579468904</v>
      </c>
      <c r="Q207" s="1">
        <v>3403130640</v>
      </c>
      <c r="R207" s="1">
        <v>196187072166</v>
      </c>
      <c r="S207" s="1">
        <v>245169671710</v>
      </c>
      <c r="T207" s="1">
        <v>121572051</v>
      </c>
      <c r="U207" s="1">
        <v>13467380500</v>
      </c>
      <c r="V207" s="1">
        <v>16873450906</v>
      </c>
    </row>
    <row r="208" spans="1:22" ht="16.5" customHeight="1" x14ac:dyDescent="0.3">
      <c r="A208" s="1" t="s">
        <v>31</v>
      </c>
      <c r="B208" s="1">
        <v>2017</v>
      </c>
      <c r="C208" s="3">
        <f t="shared" si="15"/>
        <v>4.0073331852324712</v>
      </c>
      <c r="D208" s="5">
        <v>16</v>
      </c>
      <c r="E208" s="5">
        <v>55</v>
      </c>
      <c r="F208" s="4">
        <v>0.51</v>
      </c>
      <c r="G208" s="5">
        <v>0</v>
      </c>
      <c r="H208" s="5">
        <v>0</v>
      </c>
      <c r="I208" s="1">
        <v>130388394097</v>
      </c>
      <c r="J208" s="1">
        <v>46923762062</v>
      </c>
      <c r="K208" s="1">
        <v>95646499515</v>
      </c>
      <c r="L208" s="1">
        <v>226034893612</v>
      </c>
      <c r="M208" s="29">
        <f>-4.336-4.513*(U208/L208)+5.679*(O208/L208)-0.004*(I208/P208)</f>
        <v>-3.7036580053580388</v>
      </c>
      <c r="N208" s="31">
        <v>2.8654119461210428</v>
      </c>
      <c r="O208" s="1">
        <v>33575770946</v>
      </c>
      <c r="P208" s="1">
        <v>28978089057</v>
      </c>
      <c r="Q208" s="1">
        <v>4597681889</v>
      </c>
      <c r="R208" s="1">
        <v>192459122666</v>
      </c>
      <c r="S208" s="1">
        <v>226034893612</v>
      </c>
      <c r="T208" s="1">
        <v>107166647</v>
      </c>
      <c r="U208" s="1">
        <v>9678091170</v>
      </c>
      <c r="V208" s="1">
        <v>12468205706</v>
      </c>
    </row>
    <row r="209" spans="1:22" ht="16.5" customHeight="1" x14ac:dyDescent="0.3">
      <c r="A209" s="1" t="s">
        <v>31</v>
      </c>
      <c r="B209" s="1">
        <v>2016</v>
      </c>
      <c r="C209" s="3">
        <f t="shared" si="15"/>
        <v>3.9889840465642745</v>
      </c>
      <c r="D209" s="5">
        <v>15</v>
      </c>
      <c r="E209" s="5">
        <v>54</v>
      </c>
      <c r="F209" s="4">
        <v>0.51</v>
      </c>
      <c r="G209" s="5">
        <v>0</v>
      </c>
      <c r="H209" s="5">
        <v>0</v>
      </c>
      <c r="I209" s="1">
        <v>123829540089</v>
      </c>
      <c r="J209" s="1">
        <v>115238224569</v>
      </c>
      <c r="K209" s="1">
        <v>95722372251</v>
      </c>
      <c r="L209" s="1">
        <v>219551912340</v>
      </c>
      <c r="M209" s="29">
        <f>-4.336-4.513*(U209/L209)+5.679*(O209/L209)-0.004*(I209/P209)</f>
        <v>-3.815298897355472</v>
      </c>
      <c r="N209" s="31">
        <v>2.5615511423249444</v>
      </c>
      <c r="O209" s="1">
        <v>28319367844</v>
      </c>
      <c r="P209" s="1">
        <v>22544391416</v>
      </c>
      <c r="Q209" s="1">
        <v>5774976428</v>
      </c>
      <c r="R209" s="1">
        <v>191232544496</v>
      </c>
      <c r="S209" s="1">
        <v>219551912340</v>
      </c>
      <c r="T209" s="1">
        <v>441386464</v>
      </c>
      <c r="U209" s="1">
        <v>9235771658</v>
      </c>
      <c r="V209" s="1">
        <v>11681080336</v>
      </c>
    </row>
    <row r="210" spans="1:22" ht="16.5" customHeight="1" x14ac:dyDescent="0.3">
      <c r="A210" s="1" t="s">
        <v>31</v>
      </c>
      <c r="B210" s="1">
        <v>2015</v>
      </c>
      <c r="C210" s="3">
        <f t="shared" si="15"/>
        <v>3.970291913552122</v>
      </c>
      <c r="D210" s="6">
        <v>14</v>
      </c>
      <c r="E210" s="6">
        <v>53</v>
      </c>
      <c r="F210" s="7">
        <v>0.51</v>
      </c>
      <c r="G210" s="6">
        <v>0</v>
      </c>
      <c r="H210" s="6">
        <v>0</v>
      </c>
      <c r="I210" s="1">
        <v>131921506194</v>
      </c>
      <c r="J210" s="1">
        <v>99207531329</v>
      </c>
      <c r="K210" s="1">
        <v>105852043703</v>
      </c>
      <c r="L210" s="1">
        <v>237773549897</v>
      </c>
      <c r="M210" s="29">
        <f>-4.336-4.513*(U210/L210)+5.679*(O210/L210)-0.004*(I210/P210)</f>
        <v>-3.5756791267647055</v>
      </c>
      <c r="N210" s="31">
        <v>8.0197984581497224</v>
      </c>
      <c r="O210" s="1">
        <v>42055972059</v>
      </c>
      <c r="P210" s="1">
        <v>35241550464</v>
      </c>
      <c r="Q210" s="1">
        <v>6814421595</v>
      </c>
      <c r="R210" s="1">
        <v>195717577838</v>
      </c>
      <c r="S210" s="1">
        <v>237773549897</v>
      </c>
      <c r="T210" s="1">
        <v>506995435</v>
      </c>
      <c r="U210" s="1">
        <v>12074316964</v>
      </c>
      <c r="V210" s="1">
        <v>14378636390</v>
      </c>
    </row>
    <row r="211" spans="1:22" ht="16.5" customHeight="1" x14ac:dyDescent="0.3">
      <c r="A211" s="1" t="s">
        <v>31</v>
      </c>
      <c r="B211" s="1">
        <v>2014</v>
      </c>
      <c r="C211" s="8"/>
      <c r="D211" s="13">
        <v>13</v>
      </c>
      <c r="E211" s="13"/>
      <c r="F211" s="14"/>
      <c r="G211" s="13"/>
      <c r="H211" s="13"/>
      <c r="I211" s="1">
        <v>137557201488</v>
      </c>
      <c r="J211" s="1">
        <v>101259590866</v>
      </c>
      <c r="K211" s="1">
        <v>119146083948</v>
      </c>
      <c r="L211" s="1">
        <v>256703285436</v>
      </c>
      <c r="M211" s="29">
        <f>-4.336-4.513*(U211/L211)+5.679*(O211/L211)-0.004*(I211/P211)</f>
        <v>-3.9848520843997663</v>
      </c>
      <c r="N211" s="28">
        <v>5.05</v>
      </c>
      <c r="O211" s="1">
        <v>33565086562</v>
      </c>
      <c r="P211" s="1">
        <v>26093008666</v>
      </c>
      <c r="Q211" s="1">
        <v>7472077896</v>
      </c>
      <c r="R211" s="1">
        <v>223138198874</v>
      </c>
      <c r="S211" s="1">
        <v>256703285436</v>
      </c>
      <c r="T211" s="1">
        <v>106275590</v>
      </c>
      <c r="U211" s="1">
        <v>21064069659</v>
      </c>
      <c r="V211" s="1">
        <v>26500781999</v>
      </c>
    </row>
    <row r="212" spans="1:22" ht="16.5" customHeight="1" x14ac:dyDescent="0.3">
      <c r="A212" s="1" t="s">
        <v>32</v>
      </c>
      <c r="B212" s="1">
        <v>2023</v>
      </c>
      <c r="C212" s="3">
        <f t="shared" ref="C212:C220" si="16">LN(E212)</f>
        <v>4.0253516907351496</v>
      </c>
      <c r="D212" s="5">
        <v>29</v>
      </c>
      <c r="E212" s="5">
        <v>56</v>
      </c>
      <c r="F212" s="4">
        <v>0</v>
      </c>
      <c r="G212" s="5">
        <v>0</v>
      </c>
      <c r="H212" s="5">
        <v>0</v>
      </c>
      <c r="I212" s="1">
        <v>2593900147858</v>
      </c>
      <c r="J212" s="1">
        <v>364225974474</v>
      </c>
      <c r="K212" s="1">
        <v>661100780253</v>
      </c>
      <c r="L212" s="1">
        <v>3255000928111</v>
      </c>
      <c r="M212" s="29">
        <f>-4.336-4.513*(U212/L212)+5.679*(O212/L212)-0.004*(I212/P212)</f>
        <v>-4.8121042339642166</v>
      </c>
      <c r="N212" s="31">
        <v>6.4222466560102589</v>
      </c>
      <c r="O212" s="1">
        <v>565271946212</v>
      </c>
      <c r="P212" s="1">
        <v>546150418753</v>
      </c>
      <c r="Q212" s="1">
        <v>19121527459</v>
      </c>
      <c r="R212" s="1">
        <v>2689728981899</v>
      </c>
      <c r="S212" s="1">
        <v>3255000928111</v>
      </c>
      <c r="T212" s="1">
        <v>145561663111</v>
      </c>
      <c r="U212" s="1">
        <v>1041006333282</v>
      </c>
      <c r="V212" s="1">
        <v>1307221558088</v>
      </c>
    </row>
    <row r="213" spans="1:22" ht="16.5" customHeight="1" x14ac:dyDescent="0.3">
      <c r="A213" s="1" t="s">
        <v>32</v>
      </c>
      <c r="B213" s="1">
        <v>2022</v>
      </c>
      <c r="C213" s="3">
        <f t="shared" si="16"/>
        <v>4.0073331852324712</v>
      </c>
      <c r="D213" s="5">
        <v>28</v>
      </c>
      <c r="E213" s="5">
        <v>55</v>
      </c>
      <c r="F213" s="4">
        <v>0</v>
      </c>
      <c r="G213" s="5">
        <v>0</v>
      </c>
      <c r="H213" s="5">
        <v>0</v>
      </c>
      <c r="I213" s="1">
        <v>2215147283810</v>
      </c>
      <c r="J213" s="1">
        <v>576848239590</v>
      </c>
      <c r="K213" s="1">
        <v>829644709983</v>
      </c>
      <c r="L213" s="1">
        <v>3044791993793</v>
      </c>
      <c r="M213" s="29">
        <f>-4.336-4.513*(U213/L213)+5.679*(O213/L213)-0.004*(I213/P213)</f>
        <v>-4.5971658273757932</v>
      </c>
      <c r="N213" s="31">
        <v>6.9871667237754878</v>
      </c>
      <c r="O213" s="1">
        <v>423473389660</v>
      </c>
      <c r="P213" s="1">
        <v>403473029077</v>
      </c>
      <c r="Q213" s="1">
        <v>20000360583</v>
      </c>
      <c r="R213" s="1">
        <v>2621318604133</v>
      </c>
      <c r="S213" s="1">
        <v>3044791993793</v>
      </c>
      <c r="T213" s="1">
        <v>157564928385</v>
      </c>
      <c r="U213" s="1">
        <v>694268766316</v>
      </c>
      <c r="V213" s="1">
        <v>871370057296</v>
      </c>
    </row>
    <row r="214" spans="1:22" ht="16.5" customHeight="1" x14ac:dyDescent="0.3">
      <c r="A214" s="1" t="s">
        <v>32</v>
      </c>
      <c r="B214" s="1">
        <v>2021</v>
      </c>
      <c r="C214" s="3">
        <f t="shared" si="16"/>
        <v>4.0775374439057197</v>
      </c>
      <c r="D214" s="5">
        <v>27</v>
      </c>
      <c r="E214" s="5">
        <v>59</v>
      </c>
      <c r="F214" s="4">
        <v>0.75600000000000001</v>
      </c>
      <c r="G214" s="5">
        <v>0</v>
      </c>
      <c r="H214" s="5">
        <v>1</v>
      </c>
      <c r="I214" s="1">
        <v>2008034358172</v>
      </c>
      <c r="J214" s="1">
        <v>618888600745</v>
      </c>
      <c r="K214" s="1">
        <v>829986645605</v>
      </c>
      <c r="L214" s="1">
        <v>2838021003777</v>
      </c>
      <c r="M214" s="29">
        <f>-4.336-4.513*(U214/L214)+5.679*(O214/L214)-0.004*(I214/P214)</f>
        <v>-3.602607205667903</v>
      </c>
      <c r="N214" s="31">
        <v>6.6900092133089402</v>
      </c>
      <c r="O214" s="1">
        <v>544546223660</v>
      </c>
      <c r="P214" s="1">
        <v>522694582284</v>
      </c>
      <c r="Q214" s="1">
        <v>21851641376</v>
      </c>
      <c r="R214" s="1">
        <v>2293474780117</v>
      </c>
      <c r="S214" s="1">
        <v>2838021003777</v>
      </c>
      <c r="T214" s="1">
        <v>124995428345</v>
      </c>
      <c r="U214" s="1">
        <v>214376817966</v>
      </c>
      <c r="V214" s="1">
        <v>268240472537</v>
      </c>
    </row>
    <row r="215" spans="1:22" ht="16.5" customHeight="1" x14ac:dyDescent="0.3">
      <c r="A215" s="1" t="s">
        <v>32</v>
      </c>
      <c r="B215" s="1">
        <v>2020</v>
      </c>
      <c r="C215" s="3">
        <f t="shared" si="16"/>
        <v>4.0604430105464191</v>
      </c>
      <c r="D215" s="5">
        <v>26</v>
      </c>
      <c r="E215" s="5">
        <v>58</v>
      </c>
      <c r="F215" s="4">
        <v>0.75600000000000001</v>
      </c>
      <c r="G215" s="5">
        <v>0</v>
      </c>
      <c r="H215" s="5">
        <v>1</v>
      </c>
      <c r="I215" s="1">
        <v>2128869195093</v>
      </c>
      <c r="J215" s="1">
        <v>396479953684</v>
      </c>
      <c r="K215" s="1">
        <v>893876360089</v>
      </c>
      <c r="L215" s="1">
        <v>3022745555182</v>
      </c>
      <c r="M215" s="29">
        <f>-4.336-4.513*(U215/L215)+5.679*(O215/L215)-0.004*(I215/P215)</f>
        <v>-4.0967540849666904</v>
      </c>
      <c r="N215" s="31">
        <v>6.9401877821904918</v>
      </c>
      <c r="O215" s="1">
        <v>551220912521</v>
      </c>
      <c r="P215" s="1">
        <v>527728036413</v>
      </c>
      <c r="Q215" s="1">
        <v>23492876108</v>
      </c>
      <c r="R215" s="1">
        <v>2471524642661</v>
      </c>
      <c r="S215" s="1">
        <v>3022745555182</v>
      </c>
      <c r="T215" s="1">
        <v>123875152159</v>
      </c>
      <c r="U215" s="1">
        <v>522585571930</v>
      </c>
      <c r="V215" s="1">
        <v>656590879690</v>
      </c>
    </row>
    <row r="216" spans="1:22" ht="16.5" customHeight="1" x14ac:dyDescent="0.3">
      <c r="A216" s="1" t="s">
        <v>32</v>
      </c>
      <c r="B216" s="1">
        <v>2019</v>
      </c>
      <c r="C216" s="3">
        <f t="shared" si="16"/>
        <v>4.0430512678345503</v>
      </c>
      <c r="D216" s="5">
        <v>25</v>
      </c>
      <c r="E216" s="5">
        <v>57</v>
      </c>
      <c r="F216" s="4">
        <v>0.75600000000000001</v>
      </c>
      <c r="G216" s="5">
        <v>0</v>
      </c>
      <c r="H216" s="5">
        <v>1</v>
      </c>
      <c r="I216" s="1">
        <v>1501804754804</v>
      </c>
      <c r="J216" s="1">
        <v>453880133640</v>
      </c>
      <c r="K216" s="1">
        <v>1348102393552</v>
      </c>
      <c r="L216" s="1">
        <v>2849907148356</v>
      </c>
      <c r="M216" s="29">
        <f>-4.336-4.513*(U216/L216)+5.679*(O216/L216)-0.004*(I216/P216)</f>
        <v>-4.26381029648722</v>
      </c>
      <c r="N216" s="31">
        <v>7.4649912574460018</v>
      </c>
      <c r="O216" s="1">
        <v>380623569705</v>
      </c>
      <c r="P216" s="1">
        <v>357538491866</v>
      </c>
      <c r="Q216" s="1">
        <v>23085077839</v>
      </c>
      <c r="R216" s="1">
        <v>2469283578651</v>
      </c>
      <c r="S216" s="1">
        <v>2849907148356</v>
      </c>
      <c r="T216" s="1">
        <v>110971229562</v>
      </c>
      <c r="U216" s="1">
        <v>422766296917</v>
      </c>
      <c r="V216" s="1">
        <v>529402646898</v>
      </c>
    </row>
    <row r="217" spans="1:22" ht="16.5" customHeight="1" x14ac:dyDescent="0.3">
      <c r="A217" s="1" t="s">
        <v>32</v>
      </c>
      <c r="B217" s="1">
        <v>2018</v>
      </c>
      <c r="C217" s="3">
        <f t="shared" si="16"/>
        <v>4.0253516907351496</v>
      </c>
      <c r="D217" s="5">
        <v>24</v>
      </c>
      <c r="E217" s="5">
        <v>56</v>
      </c>
      <c r="F217" s="4">
        <v>0.75600000000000001</v>
      </c>
      <c r="G217" s="5">
        <v>0</v>
      </c>
      <c r="H217" s="5">
        <v>1</v>
      </c>
      <c r="I217" s="1">
        <v>1806688352687</v>
      </c>
      <c r="J217" s="1">
        <v>567338833213</v>
      </c>
      <c r="K217" s="1">
        <v>1005510236574</v>
      </c>
      <c r="L217" s="1">
        <v>2812198589261</v>
      </c>
      <c r="M217" s="29">
        <f>-4.336-4.513*(U217/L217)+5.679*(O217/L217)-0.004*(I217/P217)</f>
        <v>-4.3183282539109138</v>
      </c>
      <c r="N217" s="31">
        <v>7.3592809998546045</v>
      </c>
      <c r="O217" s="1">
        <v>358546067527</v>
      </c>
      <c r="P217" s="1">
        <v>358546067527</v>
      </c>
      <c r="Q217" s="1">
        <v>0</v>
      </c>
      <c r="R217" s="1">
        <v>2453652521734</v>
      </c>
      <c r="S217" s="1">
        <v>2812198589261</v>
      </c>
      <c r="T217" s="1">
        <v>105484986226</v>
      </c>
      <c r="U217" s="1">
        <v>427610187562</v>
      </c>
      <c r="V217" s="1">
        <v>530213085985</v>
      </c>
    </row>
    <row r="218" spans="1:22" ht="16.5" customHeight="1" x14ac:dyDescent="0.3">
      <c r="A218" s="1" t="s">
        <v>32</v>
      </c>
      <c r="B218" s="1">
        <v>2017</v>
      </c>
      <c r="C218" s="3">
        <f t="shared" si="16"/>
        <v>4.0073331852324712</v>
      </c>
      <c r="D218" s="5">
        <v>23</v>
      </c>
      <c r="E218" s="5">
        <v>55</v>
      </c>
      <c r="F218" s="4">
        <v>0.75600000000000001</v>
      </c>
      <c r="G218" s="5">
        <v>0</v>
      </c>
      <c r="H218" s="5">
        <v>1</v>
      </c>
      <c r="I218" s="1">
        <v>1815270863053</v>
      </c>
      <c r="J218" s="1">
        <v>384705882686</v>
      </c>
      <c r="K218" s="1">
        <v>1056977318066</v>
      </c>
      <c r="L218" s="1">
        <v>2872248181119</v>
      </c>
      <c r="M218" s="29">
        <f>-4.336-4.513*(U218/L218)+5.679*(O218/L218)-0.004*(I218/P218)</f>
        <v>-4.2466203995877336</v>
      </c>
      <c r="N218" s="31">
        <v>2.8654119461210428</v>
      </c>
      <c r="O218" s="1">
        <v>423168399861</v>
      </c>
      <c r="P218" s="1">
        <v>423168399861</v>
      </c>
      <c r="Q218" s="1">
        <v>0</v>
      </c>
      <c r="R218" s="1">
        <v>2449079781258</v>
      </c>
      <c r="S218" s="1">
        <v>2872248181119</v>
      </c>
      <c r="T218" s="1">
        <v>97838321698</v>
      </c>
      <c r="U218" s="1">
        <v>464694985595</v>
      </c>
      <c r="V218" s="1">
        <v>584219124565</v>
      </c>
    </row>
    <row r="219" spans="1:22" ht="16.5" customHeight="1" x14ac:dyDescent="0.3">
      <c r="A219" s="1" t="s">
        <v>32</v>
      </c>
      <c r="B219" s="1">
        <v>2016</v>
      </c>
      <c r="C219" s="3">
        <f t="shared" si="16"/>
        <v>3.9889840465642745</v>
      </c>
      <c r="D219" s="5">
        <v>22</v>
      </c>
      <c r="E219" s="5">
        <v>54</v>
      </c>
      <c r="F219" s="4">
        <v>0.75600000000000001</v>
      </c>
      <c r="G219" s="5">
        <v>0</v>
      </c>
      <c r="H219" s="5">
        <v>1</v>
      </c>
      <c r="I219" s="1">
        <v>2185930163599</v>
      </c>
      <c r="J219" s="1">
        <v>471566033404</v>
      </c>
      <c r="K219" s="1">
        <v>705145134378</v>
      </c>
      <c r="L219" s="1">
        <v>2891075297977</v>
      </c>
      <c r="M219" s="29">
        <f>-4.336-4.513*(U219/L219)+5.679*(O219/L219)-0.004*(I219/P219)</f>
        <v>-4.1638961435189064</v>
      </c>
      <c r="N219" s="31">
        <v>2.5615511423249444</v>
      </c>
      <c r="O219" s="1">
        <v>593701687314</v>
      </c>
      <c r="P219" s="1">
        <v>593533958214</v>
      </c>
      <c r="Q219" s="1">
        <v>167729100</v>
      </c>
      <c r="R219" s="1">
        <v>2297373610663</v>
      </c>
      <c r="S219" s="1">
        <v>2891075297977</v>
      </c>
      <c r="T219" s="1">
        <v>41507236190</v>
      </c>
      <c r="U219" s="1">
        <v>627404483115</v>
      </c>
      <c r="V219" s="1">
        <v>787381520465</v>
      </c>
    </row>
    <row r="220" spans="1:22" ht="16.5" customHeight="1" x14ac:dyDescent="0.3">
      <c r="A220" s="1" t="s">
        <v>32</v>
      </c>
      <c r="B220" s="1">
        <v>2015</v>
      </c>
      <c r="C220" s="3">
        <f t="shared" si="16"/>
        <v>3.970291913552122</v>
      </c>
      <c r="D220" s="6">
        <v>21</v>
      </c>
      <c r="E220" s="6">
        <v>53</v>
      </c>
      <c r="F220" s="7">
        <v>0.75600000000000001</v>
      </c>
      <c r="G220" s="6">
        <v>0</v>
      </c>
      <c r="H220" s="6">
        <v>1</v>
      </c>
      <c r="I220" s="1">
        <v>1886339698957.6201</v>
      </c>
      <c r="J220" s="1">
        <v>332550008993</v>
      </c>
      <c r="K220" s="1">
        <v>551995032118.18005</v>
      </c>
      <c r="L220" s="1">
        <v>2438334731075.7998</v>
      </c>
      <c r="M220" s="29">
        <f>-4.336-4.513*(U220/L220)+5.679*(O220/L220)-0.004*(I220/P220)</f>
        <v>-4.3289411947271663</v>
      </c>
      <c r="N220" s="31">
        <v>8.0197984581497224</v>
      </c>
      <c r="O220" s="1">
        <v>423055647041.65997</v>
      </c>
      <c r="P220" s="1">
        <v>422719284641.65997</v>
      </c>
      <c r="Q220" s="1">
        <v>336362400</v>
      </c>
      <c r="R220" s="1">
        <v>2015279084034.1399</v>
      </c>
      <c r="S220" s="1">
        <v>2438334731075.7998</v>
      </c>
      <c r="T220" s="1">
        <v>29603449284</v>
      </c>
      <c r="U220" s="1">
        <v>518900521899.14001</v>
      </c>
      <c r="V220" s="1">
        <v>669220117840.42004</v>
      </c>
    </row>
    <row r="221" spans="1:22" ht="16.5" customHeight="1" x14ac:dyDescent="0.3">
      <c r="A221" s="1" t="s">
        <v>32</v>
      </c>
      <c r="B221" s="1">
        <v>2014</v>
      </c>
      <c r="C221" s="8"/>
      <c r="D221" s="13">
        <v>20</v>
      </c>
      <c r="E221" s="13"/>
      <c r="F221" s="14"/>
      <c r="G221" s="13"/>
      <c r="H221" s="13"/>
      <c r="I221" s="1">
        <v>1485967982151</v>
      </c>
      <c r="J221" s="1">
        <v>373501801097</v>
      </c>
      <c r="K221" s="1">
        <v>442550251069</v>
      </c>
      <c r="L221" s="1">
        <v>1928518233220</v>
      </c>
      <c r="M221" s="29">
        <f>-4.336-4.513*(U221/L221)+5.679*(O221/L221)-0.004*(I221/P221)</f>
        <v>-4.6269045626884759</v>
      </c>
      <c r="N221" s="28">
        <v>5.05</v>
      </c>
      <c r="O221" s="1">
        <v>210257819802</v>
      </c>
      <c r="P221" s="1">
        <v>210257819802</v>
      </c>
      <c r="Q221" s="1">
        <v>0</v>
      </c>
      <c r="R221" s="1">
        <v>1718260413418</v>
      </c>
      <c r="S221" s="1">
        <v>1928518233220</v>
      </c>
      <c r="T221" s="1">
        <v>20316634466</v>
      </c>
      <c r="U221" s="1">
        <v>376811604540</v>
      </c>
      <c r="V221" s="1">
        <v>484957153395</v>
      </c>
    </row>
    <row r="222" spans="1:22" ht="16.5" customHeight="1" x14ac:dyDescent="0.3">
      <c r="A222" s="1" t="s">
        <v>33</v>
      </c>
      <c r="B222" s="1">
        <v>2023</v>
      </c>
      <c r="C222" s="3">
        <f t="shared" ref="C222:C250" si="17">LN(E222)</f>
        <v>3.8501476017100584</v>
      </c>
      <c r="D222" s="11">
        <v>24</v>
      </c>
      <c r="E222" s="11">
        <v>47</v>
      </c>
      <c r="F222" s="12">
        <v>9.7899999999999991</v>
      </c>
      <c r="G222" s="11">
        <v>0</v>
      </c>
      <c r="H222" s="11">
        <v>0</v>
      </c>
      <c r="I222" s="1">
        <v>185544150725</v>
      </c>
      <c r="J222" s="1">
        <v>27604893862</v>
      </c>
      <c r="K222" s="1">
        <v>1500331175</v>
      </c>
      <c r="L222" s="1">
        <v>187044481900</v>
      </c>
      <c r="M222" s="29">
        <f>-4.336-4.513*(U222/L222)+5.679*(O222/L222)-0.004*(I222/P222)</f>
        <v>-1.5420381514839261</v>
      </c>
      <c r="N222" s="31">
        <v>6.4222466560102589</v>
      </c>
      <c r="O222" s="1">
        <v>93180736656</v>
      </c>
      <c r="P222" s="1">
        <v>93180736656</v>
      </c>
      <c r="Q222" s="1">
        <v>0</v>
      </c>
      <c r="R222" s="1">
        <v>93863745244</v>
      </c>
      <c r="S222" s="1">
        <v>187044481900</v>
      </c>
      <c r="T222" s="1">
        <v>2253427417</v>
      </c>
      <c r="U222" s="1">
        <v>1127512465</v>
      </c>
      <c r="V222" s="1">
        <v>3998531393</v>
      </c>
    </row>
    <row r="223" spans="1:22" ht="16.5" customHeight="1" x14ac:dyDescent="0.3">
      <c r="A223" s="1" t="s">
        <v>33</v>
      </c>
      <c r="B223" s="1">
        <v>2022</v>
      </c>
      <c r="C223" s="3">
        <f t="shared" si="17"/>
        <v>3.8286413964890951</v>
      </c>
      <c r="D223" s="11">
        <v>23</v>
      </c>
      <c r="E223" s="11">
        <v>46</v>
      </c>
      <c r="F223" s="12">
        <v>9.7899999999999991</v>
      </c>
      <c r="G223" s="11">
        <v>0</v>
      </c>
      <c r="H223" s="11">
        <v>0</v>
      </c>
      <c r="I223" s="1">
        <v>204744167865</v>
      </c>
      <c r="J223" s="1">
        <v>37006035469</v>
      </c>
      <c r="K223" s="1">
        <v>2396365631</v>
      </c>
      <c r="L223" s="1">
        <v>207140533496</v>
      </c>
      <c r="M223" s="29">
        <f>-4.336-4.513*(U223/L223)+5.679*(O223/L223)-0.004*(I223/P223)</f>
        <v>-1.2603408977488992</v>
      </c>
      <c r="N223" s="31">
        <v>6.9871667237754878</v>
      </c>
      <c r="O223" s="1">
        <v>113314107411</v>
      </c>
      <c r="P223" s="1">
        <v>113314107411</v>
      </c>
      <c r="Q223" s="1">
        <v>0</v>
      </c>
      <c r="R223" s="1">
        <v>93826426085</v>
      </c>
      <c r="S223" s="1">
        <v>207140533496</v>
      </c>
      <c r="T223" s="1">
        <v>2802246297</v>
      </c>
      <c r="U223" s="1">
        <v>1090193306</v>
      </c>
      <c r="V223" s="1">
        <v>3532870490</v>
      </c>
    </row>
    <row r="224" spans="1:22" ht="16.5" customHeight="1" x14ac:dyDescent="0.3">
      <c r="A224" s="1" t="s">
        <v>33</v>
      </c>
      <c r="B224" s="1">
        <v>2021</v>
      </c>
      <c r="C224" s="3">
        <f t="shared" si="17"/>
        <v>3.8066624897703196</v>
      </c>
      <c r="D224" s="5">
        <v>22</v>
      </c>
      <c r="E224" s="5">
        <v>45</v>
      </c>
      <c r="F224" s="4">
        <v>0</v>
      </c>
      <c r="G224" s="5">
        <v>0</v>
      </c>
      <c r="H224" s="5">
        <v>0</v>
      </c>
      <c r="I224" s="1">
        <v>179817161032</v>
      </c>
      <c r="J224" s="1">
        <v>41214322078</v>
      </c>
      <c r="K224" s="1">
        <v>3374015599</v>
      </c>
      <c r="L224" s="1">
        <v>183191176631</v>
      </c>
      <c r="M224" s="29">
        <f>-4.336-4.513*(U224/L224)+5.679*(O224/L224)-0.004*(I224/P224)</f>
        <v>-1.7491247690983496</v>
      </c>
      <c r="N224" s="31">
        <v>6.6900092133089402</v>
      </c>
      <c r="O224" s="1">
        <v>86698946519</v>
      </c>
      <c r="P224" s="1">
        <v>86698946519</v>
      </c>
      <c r="Q224" s="1">
        <v>0</v>
      </c>
      <c r="R224" s="1">
        <v>96492230112</v>
      </c>
      <c r="S224" s="1">
        <v>183191176631</v>
      </c>
      <c r="T224" s="1">
        <v>618732868</v>
      </c>
      <c r="U224" s="1">
        <v>3755997333</v>
      </c>
      <c r="V224" s="1">
        <v>6488117804</v>
      </c>
    </row>
    <row r="225" spans="1:22" ht="16.5" customHeight="1" x14ac:dyDescent="0.3">
      <c r="A225" s="1" t="s">
        <v>33</v>
      </c>
      <c r="B225" s="1">
        <v>2020</v>
      </c>
      <c r="C225" s="3">
        <f t="shared" si="17"/>
        <v>4.0943445622221004</v>
      </c>
      <c r="D225" s="5">
        <v>21</v>
      </c>
      <c r="E225" s="5">
        <v>60</v>
      </c>
      <c r="F225" s="4">
        <v>0</v>
      </c>
      <c r="G225" s="5">
        <v>0</v>
      </c>
      <c r="H225" s="5">
        <v>0</v>
      </c>
      <c r="I225" s="1">
        <v>201956193857</v>
      </c>
      <c r="J225" s="1">
        <v>28765680792</v>
      </c>
      <c r="K225" s="1">
        <v>3933972171</v>
      </c>
      <c r="L225" s="1">
        <v>205890166028</v>
      </c>
      <c r="M225" s="29">
        <f>-4.336-4.513*(U225/L225)+5.679*(O225/L225)-0.004*(I225/P225)</f>
        <v>-1.4664759532040377</v>
      </c>
      <c r="N225" s="31">
        <v>6.9401877821904918</v>
      </c>
      <c r="O225" s="1">
        <v>108532384054</v>
      </c>
      <c r="P225" s="1">
        <v>108532384054</v>
      </c>
      <c r="Q225" s="1">
        <v>0</v>
      </c>
      <c r="R225" s="1">
        <v>97357781974</v>
      </c>
      <c r="S225" s="1">
        <v>205890166028</v>
      </c>
      <c r="T225" s="1">
        <v>3714757344</v>
      </c>
      <c r="U225" s="1">
        <v>5321549195</v>
      </c>
      <c r="V225" s="1">
        <v>10962132491</v>
      </c>
    </row>
    <row r="226" spans="1:22" ht="16.5" customHeight="1" x14ac:dyDescent="0.3">
      <c r="A226" s="1" t="s">
        <v>33</v>
      </c>
      <c r="B226" s="1">
        <v>2019</v>
      </c>
      <c r="C226" s="3">
        <f t="shared" si="17"/>
        <v>4.0775374439057197</v>
      </c>
      <c r="D226" s="5">
        <v>20</v>
      </c>
      <c r="E226" s="5">
        <v>59</v>
      </c>
      <c r="F226" s="4">
        <v>0</v>
      </c>
      <c r="G226" s="5">
        <v>0</v>
      </c>
      <c r="H226" s="5">
        <v>0</v>
      </c>
      <c r="I226" s="1">
        <v>220059970948</v>
      </c>
      <c r="J226" s="1">
        <v>24294427019</v>
      </c>
      <c r="K226" s="1">
        <v>3571416598</v>
      </c>
      <c r="L226" s="1">
        <v>223631387546</v>
      </c>
      <c r="M226" s="29">
        <f>-4.336-4.513*(U226/L226)+5.679*(O226/L226)-0.004*(I226/P226)</f>
        <v>-1.2576913712333924</v>
      </c>
      <c r="N226" s="31">
        <v>7.4649912574460018</v>
      </c>
      <c r="O226" s="1">
        <v>125657654586</v>
      </c>
      <c r="P226" s="1">
        <v>125657654586</v>
      </c>
      <c r="Q226" s="1">
        <v>0</v>
      </c>
      <c r="R226" s="1">
        <v>97973732960</v>
      </c>
      <c r="S226" s="1">
        <v>223631387546</v>
      </c>
      <c r="T226" s="1">
        <v>5706191676</v>
      </c>
      <c r="U226" s="1">
        <v>5237500181</v>
      </c>
      <c r="V226" s="1">
        <v>12334916529</v>
      </c>
    </row>
    <row r="227" spans="1:22" ht="16.5" customHeight="1" x14ac:dyDescent="0.3">
      <c r="A227" s="1" t="s">
        <v>33</v>
      </c>
      <c r="B227" s="1">
        <v>2018</v>
      </c>
      <c r="C227" s="3">
        <f t="shared" si="17"/>
        <v>4.0604430105464191</v>
      </c>
      <c r="D227" s="5">
        <v>19</v>
      </c>
      <c r="E227" s="5">
        <v>58</v>
      </c>
      <c r="F227" s="4">
        <v>0</v>
      </c>
      <c r="G227" s="5">
        <v>0</v>
      </c>
      <c r="H227" s="5">
        <v>0</v>
      </c>
      <c r="I227" s="1">
        <v>214279419201</v>
      </c>
      <c r="J227" s="1">
        <v>32361463614</v>
      </c>
      <c r="K227" s="1">
        <v>4556235411</v>
      </c>
      <c r="L227" s="1">
        <v>218835654612</v>
      </c>
      <c r="M227" s="29">
        <f>-4.336-4.513*(U227/L227)+5.679*(O227/L227)-0.004*(I227/P227)</f>
        <v>-1.3354910380837517</v>
      </c>
      <c r="N227" s="31">
        <v>7.3592809998546045</v>
      </c>
      <c r="O227" s="1">
        <v>120414317243</v>
      </c>
      <c r="P227" s="1">
        <v>120414317243</v>
      </c>
      <c r="Q227" s="1">
        <v>0</v>
      </c>
      <c r="R227" s="1">
        <v>98421337369</v>
      </c>
      <c r="S227" s="1">
        <v>218835654612</v>
      </c>
      <c r="T227" s="1">
        <v>4598923313</v>
      </c>
      <c r="U227" s="1">
        <v>5685104590</v>
      </c>
      <c r="V227" s="1">
        <v>11633084427</v>
      </c>
    </row>
    <row r="228" spans="1:22" ht="16.5" customHeight="1" x14ac:dyDescent="0.3">
      <c r="A228" s="1" t="s">
        <v>33</v>
      </c>
      <c r="B228" s="1">
        <v>2017</v>
      </c>
      <c r="C228" s="3">
        <f t="shared" si="17"/>
        <v>4.0430512678345503</v>
      </c>
      <c r="D228" s="5">
        <v>18</v>
      </c>
      <c r="E228" s="5">
        <v>57</v>
      </c>
      <c r="F228" s="4">
        <v>0</v>
      </c>
      <c r="G228" s="5">
        <v>0</v>
      </c>
      <c r="H228" s="5">
        <v>0</v>
      </c>
      <c r="I228" s="1">
        <v>246862889446</v>
      </c>
      <c r="J228" s="1">
        <v>24920154598</v>
      </c>
      <c r="K228" s="1">
        <v>5249049517</v>
      </c>
      <c r="L228" s="1">
        <v>252111938963</v>
      </c>
      <c r="M228" s="29">
        <f>-4.336-4.513*(U228/L228)+5.679*(O228/L228)-0.004*(I228/P228)</f>
        <v>-1.2375361609259679</v>
      </c>
      <c r="N228" s="31">
        <v>2.8654119461210428</v>
      </c>
      <c r="O228" s="1">
        <v>149053780669</v>
      </c>
      <c r="P228" s="1">
        <v>149053780669</v>
      </c>
      <c r="Q228" s="1">
        <v>0</v>
      </c>
      <c r="R228" s="1">
        <v>103058158294</v>
      </c>
      <c r="S228" s="1">
        <v>252111938963</v>
      </c>
      <c r="T228" s="1">
        <v>4852167513</v>
      </c>
      <c r="U228" s="1">
        <v>14102925515</v>
      </c>
      <c r="V228" s="1">
        <v>22435051576</v>
      </c>
    </row>
    <row r="229" spans="1:22" ht="16.5" customHeight="1" x14ac:dyDescent="0.3">
      <c r="A229" s="1" t="s">
        <v>33</v>
      </c>
      <c r="B229" s="1">
        <v>2016</v>
      </c>
      <c r="C229" s="3">
        <f t="shared" si="17"/>
        <v>4.0253516907351496</v>
      </c>
      <c r="D229" s="5">
        <v>17</v>
      </c>
      <c r="E229" s="5">
        <v>56</v>
      </c>
      <c r="F229" s="4">
        <v>0</v>
      </c>
      <c r="G229" s="5">
        <v>0</v>
      </c>
      <c r="H229" s="5">
        <v>0</v>
      </c>
      <c r="I229" s="1">
        <v>205728656680</v>
      </c>
      <c r="J229" s="1">
        <v>26198509382</v>
      </c>
      <c r="K229" s="1">
        <v>8229072873</v>
      </c>
      <c r="L229" s="1">
        <v>213957729553</v>
      </c>
      <c r="M229" s="29">
        <f>-4.336-4.513*(U229/L229)+5.679*(O229/L229)-0.004*(I229/P229)</f>
        <v>-1.6529222724654815</v>
      </c>
      <c r="N229" s="31">
        <v>2.5615511423249444</v>
      </c>
      <c r="O229" s="1">
        <v>114802494900</v>
      </c>
      <c r="P229" s="1">
        <v>114802494900</v>
      </c>
      <c r="Q229" s="1">
        <v>0</v>
      </c>
      <c r="R229" s="1">
        <v>99155234653</v>
      </c>
      <c r="S229" s="1">
        <v>213957729553</v>
      </c>
      <c r="T229" s="1">
        <v>2849536792</v>
      </c>
      <c r="U229" s="1">
        <v>16921001874</v>
      </c>
      <c r="V229" s="1">
        <v>24339148314</v>
      </c>
    </row>
    <row r="230" spans="1:22" ht="16.5" customHeight="1" x14ac:dyDescent="0.3">
      <c r="A230" s="1" t="s">
        <v>33</v>
      </c>
      <c r="B230" s="1">
        <v>2015</v>
      </c>
      <c r="C230" s="3">
        <f t="shared" si="17"/>
        <v>4.0073331852324712</v>
      </c>
      <c r="D230" s="5">
        <v>16</v>
      </c>
      <c r="E230" s="5">
        <v>55</v>
      </c>
      <c r="F230" s="4">
        <v>0</v>
      </c>
      <c r="G230" s="5">
        <v>0</v>
      </c>
      <c r="H230" s="5">
        <v>0</v>
      </c>
      <c r="I230" s="1">
        <v>168190916335</v>
      </c>
      <c r="J230" s="1">
        <v>18585529146</v>
      </c>
      <c r="K230" s="1">
        <v>17746019729</v>
      </c>
      <c r="L230" s="1">
        <v>185936936064</v>
      </c>
      <c r="M230" s="29">
        <f>-4.336-4.513*(U230/L230)+5.679*(O230/L230)-0.004*(I230/P230)</f>
        <v>-1.6795453890550702</v>
      </c>
      <c r="N230" s="31">
        <v>8.0197984581497224</v>
      </c>
      <c r="O230" s="1">
        <v>95566357357</v>
      </c>
      <c r="P230" s="1">
        <v>95566357357</v>
      </c>
      <c r="Q230" s="1">
        <v>0</v>
      </c>
      <c r="R230" s="1">
        <v>90370578707</v>
      </c>
      <c r="S230" s="1">
        <v>185936936064</v>
      </c>
      <c r="T230" s="1">
        <v>2992427945</v>
      </c>
      <c r="U230" s="1">
        <v>10520576546</v>
      </c>
      <c r="V230" s="1">
        <v>16345799202</v>
      </c>
    </row>
    <row r="231" spans="1:22" ht="16.5" customHeight="1" x14ac:dyDescent="0.3">
      <c r="A231" s="1" t="s">
        <v>33</v>
      </c>
      <c r="B231" s="1">
        <v>2014</v>
      </c>
      <c r="C231" s="3">
        <f t="shared" si="17"/>
        <v>3.9889840465642745</v>
      </c>
      <c r="D231" s="6">
        <v>15</v>
      </c>
      <c r="E231" s="6">
        <v>54</v>
      </c>
      <c r="F231" s="7">
        <v>0</v>
      </c>
      <c r="G231" s="6">
        <v>0</v>
      </c>
      <c r="H231" s="6">
        <v>0</v>
      </c>
      <c r="I231" s="1">
        <v>142275264463</v>
      </c>
      <c r="J231" s="1">
        <v>23866158111</v>
      </c>
      <c r="K231" s="1">
        <v>27261319430</v>
      </c>
      <c r="L231" s="1">
        <v>169536583893</v>
      </c>
      <c r="M231" s="29">
        <f>-4.336-4.513*(U231/L231)+5.679*(O231/L231)-0.004*(I231/P231)</f>
        <v>-1.8139101306623413</v>
      </c>
      <c r="N231" s="28">
        <v>5.05</v>
      </c>
      <c r="O231" s="1">
        <v>82102061153</v>
      </c>
      <c r="P231" s="1">
        <v>82102061153</v>
      </c>
      <c r="Q231" s="1">
        <v>0</v>
      </c>
      <c r="R231" s="1">
        <v>87434522740</v>
      </c>
      <c r="S231" s="1">
        <v>169536583893</v>
      </c>
      <c r="T231" s="1">
        <v>1079052999</v>
      </c>
      <c r="U231" s="1">
        <v>8308428940</v>
      </c>
      <c r="V231" s="1">
        <v>14094580901</v>
      </c>
    </row>
    <row r="232" spans="1:22" ht="16.5" customHeight="1" x14ac:dyDescent="0.3">
      <c r="A232" s="1" t="s">
        <v>34</v>
      </c>
      <c r="B232" s="1">
        <v>2023</v>
      </c>
      <c r="C232" s="3">
        <f t="shared" si="17"/>
        <v>4.0253516907351496</v>
      </c>
      <c r="D232" s="11">
        <v>29</v>
      </c>
      <c r="E232" s="11">
        <v>56</v>
      </c>
      <c r="F232" s="12">
        <v>15.13</v>
      </c>
      <c r="G232" s="5">
        <v>0</v>
      </c>
      <c r="H232" s="5">
        <v>0</v>
      </c>
      <c r="I232" s="1">
        <v>197175028420</v>
      </c>
      <c r="J232" s="1">
        <v>77948217214</v>
      </c>
      <c r="K232" s="1">
        <v>93434531107</v>
      </c>
      <c r="L232" s="1">
        <v>290609559527</v>
      </c>
      <c r="M232" s="29">
        <f>-4.336-4.513*(U232/L232)+5.679*(O232/L232)-0.004*(I232/P232)</f>
        <v>-3.0683768738937132</v>
      </c>
      <c r="N232" s="31">
        <v>6.4222466560102589</v>
      </c>
      <c r="O232" s="1">
        <v>80799953036</v>
      </c>
      <c r="P232" s="1">
        <v>80799953036</v>
      </c>
      <c r="Q232" s="1">
        <v>0</v>
      </c>
      <c r="R232" s="1">
        <v>209809606491</v>
      </c>
      <c r="S232" s="1">
        <v>290609559527</v>
      </c>
      <c r="T232" s="1">
        <v>3558137601</v>
      </c>
      <c r="U232" s="1">
        <v>19420087019</v>
      </c>
      <c r="V232" s="1">
        <v>27146050056</v>
      </c>
    </row>
    <row r="233" spans="1:22" ht="16.5" customHeight="1" x14ac:dyDescent="0.3">
      <c r="A233" s="1" t="s">
        <v>34</v>
      </c>
      <c r="B233" s="1">
        <v>2022</v>
      </c>
      <c r="C233" s="3">
        <f t="shared" si="17"/>
        <v>4.0073331852324712</v>
      </c>
      <c r="D233" s="11">
        <v>28</v>
      </c>
      <c r="E233" s="11">
        <v>55</v>
      </c>
      <c r="F233" s="12">
        <v>15.13</v>
      </c>
      <c r="G233" s="5">
        <v>0</v>
      </c>
      <c r="H233" s="5">
        <v>0</v>
      </c>
      <c r="I233" s="1">
        <v>208382745606</v>
      </c>
      <c r="J233" s="1">
        <v>86773317699</v>
      </c>
      <c r="K233" s="1">
        <v>100848458933</v>
      </c>
      <c r="L233" s="1">
        <v>309231204539</v>
      </c>
      <c r="M233" s="29">
        <f>-4.336-4.513*(U233/L233)+5.679*(O233/L233)-0.004*(I233/P233)</f>
        <v>-2.799290631666183</v>
      </c>
      <c r="N233" s="31">
        <v>6.9871667237754878</v>
      </c>
      <c r="O233" s="1">
        <v>98933269429</v>
      </c>
      <c r="P233" s="1">
        <v>98933269429</v>
      </c>
      <c r="Q233" s="1">
        <v>0</v>
      </c>
      <c r="R233" s="1">
        <v>210297935110</v>
      </c>
      <c r="S233" s="1">
        <v>309231204539</v>
      </c>
      <c r="T233" s="1">
        <v>3739621225</v>
      </c>
      <c r="U233" s="1">
        <v>18621364579</v>
      </c>
      <c r="V233" s="1">
        <v>25675985308</v>
      </c>
    </row>
    <row r="234" spans="1:22" ht="16.5" customHeight="1" x14ac:dyDescent="0.3">
      <c r="A234" s="1" t="s">
        <v>34</v>
      </c>
      <c r="B234" s="1">
        <v>2021</v>
      </c>
      <c r="C234" s="3">
        <f t="shared" si="17"/>
        <v>3.9889840465642745</v>
      </c>
      <c r="D234" s="5">
        <v>27</v>
      </c>
      <c r="E234" s="5">
        <v>54</v>
      </c>
      <c r="F234" s="4">
        <v>0.13</v>
      </c>
      <c r="G234" s="5">
        <v>0</v>
      </c>
      <c r="H234" s="5">
        <v>0</v>
      </c>
      <c r="I234" s="1">
        <v>201178199648</v>
      </c>
      <c r="J234" s="1">
        <v>79465683390</v>
      </c>
      <c r="K234" s="1">
        <v>110174034983</v>
      </c>
      <c r="L234" s="1">
        <v>311352234631</v>
      </c>
      <c r="M234" s="29">
        <f>-4.336-4.513*(U234/L234)+5.679*(O234/L234)-0.004*(I234/P234)</f>
        <v>-2.838074055371901</v>
      </c>
      <c r="N234" s="31">
        <v>6.6900092133089402</v>
      </c>
      <c r="O234" s="1">
        <v>99808466453</v>
      </c>
      <c r="P234" s="1">
        <v>99808466453</v>
      </c>
      <c r="Q234" s="1">
        <v>0</v>
      </c>
      <c r="R234" s="1">
        <v>211543768178</v>
      </c>
      <c r="S234" s="1">
        <v>311352234631</v>
      </c>
      <c r="T234" s="1">
        <v>2779182844</v>
      </c>
      <c r="U234" s="1">
        <v>21697184017</v>
      </c>
      <c r="V234" s="1">
        <v>28853549454</v>
      </c>
    </row>
    <row r="235" spans="1:22" ht="16.5" customHeight="1" x14ac:dyDescent="0.3">
      <c r="A235" s="1" t="s">
        <v>34</v>
      </c>
      <c r="B235" s="1">
        <v>2020</v>
      </c>
      <c r="C235" s="3">
        <f t="shared" si="17"/>
        <v>3.970291913552122</v>
      </c>
      <c r="D235" s="5">
        <v>26</v>
      </c>
      <c r="E235" s="5">
        <v>53</v>
      </c>
      <c r="F235" s="4">
        <v>0.13</v>
      </c>
      <c r="G235" s="5">
        <v>0</v>
      </c>
      <c r="H235" s="5">
        <v>0</v>
      </c>
      <c r="I235" s="1">
        <v>178828866579</v>
      </c>
      <c r="J235" s="1">
        <v>79738790372</v>
      </c>
      <c r="K235" s="1">
        <v>115253381129</v>
      </c>
      <c r="L235" s="1">
        <v>294082247708</v>
      </c>
      <c r="M235" s="29">
        <f>-4.336-4.513*(U235/L235)+5.679*(O235/L235)-0.004*(I235/P235)</f>
        <v>-2.9800626329699811</v>
      </c>
      <c r="N235" s="31">
        <v>6.9401877821904918</v>
      </c>
      <c r="O235" s="1">
        <v>87426873676</v>
      </c>
      <c r="P235" s="1">
        <v>87426873676</v>
      </c>
      <c r="Q235" s="1">
        <v>0</v>
      </c>
      <c r="R235" s="1">
        <v>206655374032</v>
      </c>
      <c r="S235" s="1">
        <v>294082247708</v>
      </c>
      <c r="T235" s="1">
        <v>2547603325</v>
      </c>
      <c r="U235" s="1">
        <v>21124299519</v>
      </c>
      <c r="V235" s="1">
        <v>27199438839</v>
      </c>
    </row>
    <row r="236" spans="1:22" ht="16.5" customHeight="1" x14ac:dyDescent="0.3">
      <c r="A236" s="1" t="s">
        <v>34</v>
      </c>
      <c r="B236" s="1">
        <v>2019</v>
      </c>
      <c r="C236" s="3">
        <f t="shared" si="17"/>
        <v>3.9512437185814275</v>
      </c>
      <c r="D236" s="5">
        <v>25</v>
      </c>
      <c r="E236" s="5">
        <v>52</v>
      </c>
      <c r="F236" s="4">
        <v>0.13</v>
      </c>
      <c r="G236" s="5">
        <v>0</v>
      </c>
      <c r="H236" s="5">
        <v>0</v>
      </c>
      <c r="I236" s="1">
        <v>140152617540</v>
      </c>
      <c r="J236" s="1">
        <v>58721856495</v>
      </c>
      <c r="K236" s="1">
        <v>128832608546</v>
      </c>
      <c r="L236" s="1">
        <v>268985226086</v>
      </c>
      <c r="M236" s="29">
        <f>-4.336-4.513*(U236/L236)+5.679*(O236/L236)-0.004*(I236/P236)</f>
        <v>-3.2977703394562683</v>
      </c>
      <c r="N236" s="31">
        <v>7.4649912574460018</v>
      </c>
      <c r="O236" s="1">
        <v>65140980238</v>
      </c>
      <c r="P236" s="1">
        <v>65040980238</v>
      </c>
      <c r="Q236" s="1">
        <v>100000000</v>
      </c>
      <c r="R236" s="1">
        <v>203844245848</v>
      </c>
      <c r="S236" s="1">
        <v>268985226086</v>
      </c>
      <c r="T236" s="1">
        <v>2568931046</v>
      </c>
      <c r="U236" s="1">
        <v>19576492593</v>
      </c>
      <c r="V236" s="1">
        <v>25895694366</v>
      </c>
    </row>
    <row r="237" spans="1:22" ht="16.5" customHeight="1" x14ac:dyDescent="0.3">
      <c r="A237" s="1" t="s">
        <v>34</v>
      </c>
      <c r="B237" s="1">
        <v>2018</v>
      </c>
      <c r="C237" s="3">
        <f t="shared" si="17"/>
        <v>3.9318256327243257</v>
      </c>
      <c r="D237" s="5">
        <v>24</v>
      </c>
      <c r="E237" s="5">
        <v>51</v>
      </c>
      <c r="F237" s="4">
        <v>0.13</v>
      </c>
      <c r="G237" s="5">
        <v>0</v>
      </c>
      <c r="H237" s="5">
        <v>0</v>
      </c>
      <c r="I237" s="1">
        <v>153781879377</v>
      </c>
      <c r="J237" s="1">
        <v>54823877665</v>
      </c>
      <c r="K237" s="1">
        <v>112709087222</v>
      </c>
      <c r="L237" s="1">
        <v>266490966599</v>
      </c>
      <c r="M237" s="29">
        <f>-4.336-4.513*(U237/L237)+5.679*(O237/L237)-0.004*(I237/P237)</f>
        <v>-3.2028092412150557</v>
      </c>
      <c r="N237" s="31">
        <v>7.3592809998546045</v>
      </c>
      <c r="O237" s="1">
        <v>67101066751</v>
      </c>
      <c r="P237" s="1">
        <v>67001066751</v>
      </c>
      <c r="Q237" s="1">
        <v>100000000</v>
      </c>
      <c r="R237" s="1">
        <v>199389899848</v>
      </c>
      <c r="S237" s="1">
        <v>266490966599</v>
      </c>
      <c r="T237" s="1">
        <v>1832504258</v>
      </c>
      <c r="U237" s="1">
        <v>16980997288</v>
      </c>
      <c r="V237" s="1">
        <v>21975536729</v>
      </c>
    </row>
    <row r="238" spans="1:22" ht="16.5" customHeight="1" x14ac:dyDescent="0.3">
      <c r="A238" s="1" t="s">
        <v>34</v>
      </c>
      <c r="B238" s="1">
        <v>2017</v>
      </c>
      <c r="C238" s="3">
        <f t="shared" si="17"/>
        <v>3.912023005428146</v>
      </c>
      <c r="D238" s="5">
        <v>23</v>
      </c>
      <c r="E238" s="5">
        <v>50</v>
      </c>
      <c r="F238" s="4">
        <v>0.13</v>
      </c>
      <c r="G238" s="5">
        <v>0</v>
      </c>
      <c r="H238" s="5">
        <v>0</v>
      </c>
      <c r="I238" s="1">
        <v>135951782328</v>
      </c>
      <c r="J238" s="1">
        <v>47849016498</v>
      </c>
      <c r="K238" s="1">
        <v>120872419518</v>
      </c>
      <c r="L238" s="1">
        <v>256824201846</v>
      </c>
      <c r="M238" s="29">
        <f>-4.336-4.513*(U238/L238)+5.679*(O238/L238)-0.004*(I238/P238)</f>
        <v>-3.2692771123982336</v>
      </c>
      <c r="N238" s="31">
        <v>2.8654119461210428</v>
      </c>
      <c r="O238" s="1">
        <v>60959538240</v>
      </c>
      <c r="P238" s="1">
        <v>47659538240</v>
      </c>
      <c r="Q238" s="1">
        <v>13300000000</v>
      </c>
      <c r="R238" s="1">
        <v>195864663606</v>
      </c>
      <c r="S238" s="1">
        <v>256824201846</v>
      </c>
      <c r="T238" s="1">
        <v>2877188621</v>
      </c>
      <c r="U238" s="1">
        <v>15355314812</v>
      </c>
      <c r="V238" s="1">
        <v>20599851500</v>
      </c>
    </row>
    <row r="239" spans="1:22" ht="16.5" customHeight="1" x14ac:dyDescent="0.3">
      <c r="A239" s="1" t="s">
        <v>34</v>
      </c>
      <c r="B239" s="1">
        <v>2016</v>
      </c>
      <c r="C239" s="3">
        <f t="shared" si="17"/>
        <v>3.8918202981106265</v>
      </c>
      <c r="D239" s="5">
        <v>22</v>
      </c>
      <c r="E239" s="5">
        <v>49</v>
      </c>
      <c r="F239" s="4">
        <v>0.13</v>
      </c>
      <c r="G239" s="5">
        <v>0</v>
      </c>
      <c r="H239" s="5">
        <v>0</v>
      </c>
      <c r="I239" s="1">
        <v>138814098263</v>
      </c>
      <c r="J239" s="1">
        <v>48805507300</v>
      </c>
      <c r="K239" s="1">
        <v>133318589581</v>
      </c>
      <c r="L239" s="1">
        <v>272132687844</v>
      </c>
      <c r="M239" s="29">
        <f>-4.336-4.513*(U239/L239)+5.679*(O239/L239)-0.004*(I239/P239)</f>
        <v>-3.0771849498200901</v>
      </c>
      <c r="N239" s="31">
        <v>2.5615511423249444</v>
      </c>
      <c r="O239" s="1">
        <v>78074805790</v>
      </c>
      <c r="P239" s="1">
        <v>51650512990</v>
      </c>
      <c r="Q239" s="1">
        <v>26424292800</v>
      </c>
      <c r="R239" s="1">
        <v>194057882054</v>
      </c>
      <c r="S239" s="1">
        <v>272132687844</v>
      </c>
      <c r="T239" s="1">
        <v>3192811727</v>
      </c>
      <c r="U239" s="1">
        <v>21692134300</v>
      </c>
      <c r="V239" s="1">
        <v>27202222299</v>
      </c>
    </row>
    <row r="240" spans="1:22" ht="16.5" customHeight="1" x14ac:dyDescent="0.3">
      <c r="A240" s="1" t="s">
        <v>34</v>
      </c>
      <c r="B240" s="1">
        <v>2015</v>
      </c>
      <c r="C240" s="3">
        <f t="shared" si="17"/>
        <v>4.0604430105464191</v>
      </c>
      <c r="D240" s="5">
        <v>21</v>
      </c>
      <c r="E240" s="5">
        <v>58</v>
      </c>
      <c r="F240" s="4">
        <v>0.16</v>
      </c>
      <c r="G240" s="5">
        <v>0</v>
      </c>
      <c r="H240" s="5">
        <v>0</v>
      </c>
      <c r="I240" s="1">
        <v>128362684656</v>
      </c>
      <c r="J240" s="1">
        <v>38941560957</v>
      </c>
      <c r="K240" s="1">
        <v>153376971542</v>
      </c>
      <c r="L240" s="1">
        <v>281739656198</v>
      </c>
      <c r="M240" s="29">
        <f>-4.336-4.513*(U240/L240)+5.679*(O240/L240)-0.004*(I240/P240)</f>
        <v>-2.7379006015483931</v>
      </c>
      <c r="N240" s="31">
        <v>8.0197984581497224</v>
      </c>
      <c r="O240" s="1">
        <v>91137186459</v>
      </c>
      <c r="P240" s="1">
        <v>51537186459</v>
      </c>
      <c r="Q240" s="1">
        <v>39600000000</v>
      </c>
      <c r="R240" s="1">
        <v>190602469739</v>
      </c>
      <c r="S240" s="1">
        <v>281739656198</v>
      </c>
      <c r="T240" s="1">
        <v>2532056444</v>
      </c>
      <c r="U240" s="1">
        <v>14294972860</v>
      </c>
      <c r="V240" s="1">
        <v>20059454298</v>
      </c>
    </row>
    <row r="241" spans="1:22" ht="16.5" customHeight="1" x14ac:dyDescent="0.3">
      <c r="A241" s="1" t="s">
        <v>34</v>
      </c>
      <c r="B241" s="1">
        <v>2014</v>
      </c>
      <c r="C241" s="3">
        <f t="shared" si="17"/>
        <v>4.0430512678345503</v>
      </c>
      <c r="D241" s="6">
        <v>20</v>
      </c>
      <c r="E241" s="6">
        <v>57</v>
      </c>
      <c r="F241" s="7">
        <v>0.24</v>
      </c>
      <c r="G241" s="6">
        <v>0</v>
      </c>
      <c r="H241" s="6">
        <v>0</v>
      </c>
      <c r="I241" s="1">
        <v>137178641016</v>
      </c>
      <c r="J241" s="1">
        <v>33132761645</v>
      </c>
      <c r="K241" s="1">
        <v>156107905187</v>
      </c>
      <c r="L241" s="1">
        <v>293286546203</v>
      </c>
      <c r="M241" s="29">
        <f>-4.336-4.513*(U241/L241)+5.679*(O241/L241)-0.004*(I241/P241)</f>
        <v>-2.548474064467666</v>
      </c>
      <c r="N241" s="28">
        <v>5.05</v>
      </c>
      <c r="O241" s="1">
        <v>105944649324</v>
      </c>
      <c r="P241" s="1">
        <v>56773393033</v>
      </c>
      <c r="Q241" s="1">
        <v>49171256291</v>
      </c>
      <c r="R241" s="1">
        <v>187341896879</v>
      </c>
      <c r="S241" s="1">
        <v>293286546203</v>
      </c>
      <c r="T241" s="1">
        <v>1480622895</v>
      </c>
      <c r="U241" s="1">
        <v>16522876713</v>
      </c>
      <c r="V241" s="1">
        <v>22129987077</v>
      </c>
    </row>
    <row r="242" spans="1:22" ht="16.5" customHeight="1" x14ac:dyDescent="0.3">
      <c r="A242" s="1" t="s">
        <v>35</v>
      </c>
      <c r="B242" s="1">
        <v>2023</v>
      </c>
      <c r="C242" s="3">
        <f t="shared" si="17"/>
        <v>3.970291913552122</v>
      </c>
      <c r="D242" s="5">
        <v>18</v>
      </c>
      <c r="E242" s="5">
        <v>53</v>
      </c>
      <c r="F242" s="4">
        <v>19.89</v>
      </c>
      <c r="G242" s="5">
        <v>0</v>
      </c>
      <c r="H242" s="5">
        <v>1</v>
      </c>
      <c r="I242" s="1">
        <v>650031563605</v>
      </c>
      <c r="J242" s="1">
        <v>166546354030</v>
      </c>
      <c r="K242" s="1">
        <v>807372536977</v>
      </c>
      <c r="L242" s="1">
        <v>1457404100582</v>
      </c>
      <c r="M242" s="29">
        <f>-4.336-4.513*(U242/L242)+5.679*(O242/L242)-0.004*(I242/P242)</f>
        <v>-3.5870058669490548</v>
      </c>
      <c r="N242" s="31">
        <v>6.4222466560102589</v>
      </c>
      <c r="O242" s="1">
        <v>255423575295</v>
      </c>
      <c r="P242" s="1">
        <v>108787506936</v>
      </c>
      <c r="Q242" s="1">
        <v>146636068359</v>
      </c>
      <c r="R242" s="1">
        <v>1201980525287</v>
      </c>
      <c r="S242" s="1">
        <v>1457404100582</v>
      </c>
      <c r="T242" s="1">
        <v>5261954982</v>
      </c>
      <c r="U242" s="1">
        <v>71821405002</v>
      </c>
      <c r="V242" s="1">
        <v>78158222399</v>
      </c>
    </row>
    <row r="243" spans="1:22" ht="16.5" customHeight="1" x14ac:dyDescent="0.3">
      <c r="A243" s="1" t="s">
        <v>35</v>
      </c>
      <c r="B243" s="1">
        <v>2022</v>
      </c>
      <c r="C243" s="3">
        <f t="shared" si="17"/>
        <v>3.9512437185814275</v>
      </c>
      <c r="D243" s="5">
        <v>17</v>
      </c>
      <c r="E243" s="5">
        <v>52</v>
      </c>
      <c r="F243" s="4">
        <v>23.92</v>
      </c>
      <c r="G243" s="5">
        <v>0</v>
      </c>
      <c r="H243" s="5">
        <v>1</v>
      </c>
      <c r="I243" s="1">
        <v>785309568278</v>
      </c>
      <c r="J243" s="1">
        <v>106483747763</v>
      </c>
      <c r="K243" s="1">
        <v>814092443564</v>
      </c>
      <c r="L243" s="1">
        <v>1599402011842</v>
      </c>
      <c r="M243" s="29">
        <f>-4.336-4.513*(U243/L243)+5.679*(O243/L243)-0.004*(I243/P243)</f>
        <v>-3.2897334385452011</v>
      </c>
      <c r="N243" s="31">
        <v>6.9871667237754878</v>
      </c>
      <c r="O243" s="1">
        <v>356419893057</v>
      </c>
      <c r="P243" s="1">
        <v>159805614560</v>
      </c>
      <c r="Q243" s="1">
        <v>196614278497</v>
      </c>
      <c r="R243" s="1">
        <v>1242982118785</v>
      </c>
      <c r="S243" s="1">
        <v>1599402011842</v>
      </c>
      <c r="T243" s="1">
        <v>6300576749</v>
      </c>
      <c r="U243" s="1">
        <v>70744270207</v>
      </c>
      <c r="V243" s="1">
        <v>84586972937</v>
      </c>
    </row>
    <row r="244" spans="1:22" ht="16.5" customHeight="1" x14ac:dyDescent="0.3">
      <c r="A244" s="1" t="s">
        <v>35</v>
      </c>
      <c r="B244" s="1">
        <v>2021</v>
      </c>
      <c r="C244" s="3">
        <f t="shared" si="17"/>
        <v>3.9318256327243257</v>
      </c>
      <c r="D244" s="5">
        <v>16</v>
      </c>
      <c r="E244" s="5">
        <v>51</v>
      </c>
      <c r="F244" s="4">
        <v>0</v>
      </c>
      <c r="G244" s="5">
        <v>0</v>
      </c>
      <c r="H244" s="5">
        <v>1</v>
      </c>
      <c r="I244" s="1">
        <v>969731614966</v>
      </c>
      <c r="J244" s="1">
        <v>106515580730</v>
      </c>
      <c r="K244" s="1">
        <v>939627938225</v>
      </c>
      <c r="L244" s="1">
        <v>1909359553191</v>
      </c>
      <c r="M244" s="29">
        <f>-4.336-4.513*(U244/L244)+5.679*(O244/L244)-0.004*(I244/P244)</f>
        <v>-2.7609542059465677</v>
      </c>
      <c r="N244" s="31">
        <v>6.6900092133089402</v>
      </c>
      <c r="O244" s="1">
        <v>634081645337</v>
      </c>
      <c r="P244" s="1">
        <v>380054897948</v>
      </c>
      <c r="Q244" s="1">
        <v>254026747389</v>
      </c>
      <c r="R244" s="1">
        <v>1275277907854</v>
      </c>
      <c r="S244" s="1">
        <v>1909359553191</v>
      </c>
      <c r="T244" s="1">
        <v>2049809777</v>
      </c>
      <c r="U244" s="1">
        <v>127217720754</v>
      </c>
      <c r="V244" s="1">
        <v>157601643814</v>
      </c>
    </row>
    <row r="245" spans="1:22" ht="16.5" customHeight="1" x14ac:dyDescent="0.3">
      <c r="A245" s="1" t="s">
        <v>35</v>
      </c>
      <c r="B245" s="1">
        <v>2020</v>
      </c>
      <c r="C245" s="3">
        <f t="shared" si="17"/>
        <v>3.912023005428146</v>
      </c>
      <c r="D245" s="5">
        <v>15</v>
      </c>
      <c r="E245" s="5">
        <v>50</v>
      </c>
      <c r="F245" s="4">
        <v>0</v>
      </c>
      <c r="G245" s="5">
        <v>0</v>
      </c>
      <c r="H245" s="5">
        <v>1</v>
      </c>
      <c r="I245" s="1">
        <v>819593855924</v>
      </c>
      <c r="J245" s="1">
        <v>114851387442</v>
      </c>
      <c r="K245" s="1">
        <v>889965810175</v>
      </c>
      <c r="L245" s="1">
        <v>1709559666099</v>
      </c>
      <c r="M245" s="29">
        <f>-4.336-4.513*(U245/L245)+5.679*(O245/L245)-0.004*(I245/P245)</f>
        <v>-2.9558911541409514</v>
      </c>
      <c r="N245" s="31">
        <v>6.9401877821904918</v>
      </c>
      <c r="O245" s="1">
        <v>486356420832</v>
      </c>
      <c r="P245" s="1">
        <v>149840637629</v>
      </c>
      <c r="Q245" s="1">
        <v>336515783203</v>
      </c>
      <c r="R245" s="1">
        <v>1223203245267</v>
      </c>
      <c r="S245" s="1">
        <v>1709559666099</v>
      </c>
      <c r="T245" s="1">
        <v>39228369833</v>
      </c>
      <c r="U245" s="1">
        <v>80929781091</v>
      </c>
      <c r="V245" s="1">
        <v>106955094797</v>
      </c>
    </row>
    <row r="246" spans="1:22" ht="16.5" customHeight="1" x14ac:dyDescent="0.3">
      <c r="A246" s="1" t="s">
        <v>35</v>
      </c>
      <c r="B246" s="1">
        <v>2019</v>
      </c>
      <c r="C246" s="3">
        <f t="shared" si="17"/>
        <v>3.8918202981106265</v>
      </c>
      <c r="D246" s="5">
        <v>14</v>
      </c>
      <c r="E246" s="5">
        <v>49</v>
      </c>
      <c r="F246" s="4">
        <v>0</v>
      </c>
      <c r="G246" s="5">
        <v>0</v>
      </c>
      <c r="H246" s="5">
        <v>1</v>
      </c>
      <c r="I246" s="1">
        <v>1335272462075</v>
      </c>
      <c r="J246" s="1">
        <v>151499005599</v>
      </c>
      <c r="K246" s="1">
        <v>662192869549</v>
      </c>
      <c r="L246" s="1">
        <v>1997465331624</v>
      </c>
      <c r="M246" s="29">
        <f>-4.336-4.513*(U246/L246)+5.679*(O246/L246)-0.004*(I246/P246)</f>
        <v>-2.5718094416883339</v>
      </c>
      <c r="N246" s="31">
        <v>7.4649912574460018</v>
      </c>
      <c r="O246" s="1">
        <v>770164007556</v>
      </c>
      <c r="P246" s="1">
        <v>401424773352</v>
      </c>
      <c r="Q246" s="1">
        <v>368739234204</v>
      </c>
      <c r="R246" s="1">
        <v>1227301324068</v>
      </c>
      <c r="S246" s="1">
        <v>1997465331624</v>
      </c>
      <c r="T246" s="1">
        <v>15468381279</v>
      </c>
      <c r="U246" s="1">
        <v>182422996029</v>
      </c>
      <c r="V246" s="1">
        <v>235352528181</v>
      </c>
    </row>
    <row r="247" spans="1:22" ht="16.5" customHeight="1" x14ac:dyDescent="0.3">
      <c r="A247" s="1" t="s">
        <v>35</v>
      </c>
      <c r="B247" s="1">
        <v>2018</v>
      </c>
      <c r="C247" s="3">
        <f t="shared" si="17"/>
        <v>3.912023005428146</v>
      </c>
      <c r="D247" s="5">
        <v>13</v>
      </c>
      <c r="E247" s="5">
        <v>50</v>
      </c>
      <c r="F247" s="4">
        <v>5.3E-3</v>
      </c>
      <c r="G247" s="5">
        <v>0</v>
      </c>
      <c r="H247" s="5">
        <v>1</v>
      </c>
      <c r="I247" s="1">
        <v>1130657465205</v>
      </c>
      <c r="J247" s="1">
        <v>147170073068</v>
      </c>
      <c r="K247" s="1">
        <v>758851279831</v>
      </c>
      <c r="L247" s="1">
        <v>1889508745036</v>
      </c>
      <c r="M247" s="29">
        <f>-4.336-4.513*(U247/L247)+5.679*(O247/L247)-0.004*(I247/P247)</f>
        <v>-2.267234282015568</v>
      </c>
      <c r="N247" s="31">
        <v>7.3592809998546045</v>
      </c>
      <c r="O247" s="1">
        <v>801415602072</v>
      </c>
      <c r="P247" s="1">
        <v>377600380295</v>
      </c>
      <c r="Q247" s="1">
        <v>423815221777</v>
      </c>
      <c r="R247" s="1">
        <v>1088093142964</v>
      </c>
      <c r="S247" s="1">
        <v>1889508745036</v>
      </c>
      <c r="T247" s="1">
        <v>12137057027</v>
      </c>
      <c r="U247" s="1">
        <v>137304917216</v>
      </c>
      <c r="V247" s="1">
        <v>182163926080</v>
      </c>
    </row>
    <row r="248" spans="1:22" ht="16.5" customHeight="1" x14ac:dyDescent="0.3">
      <c r="A248" s="1" t="s">
        <v>35</v>
      </c>
      <c r="B248" s="1">
        <v>2017</v>
      </c>
      <c r="C248" s="3">
        <f t="shared" si="17"/>
        <v>3.8918202981106265</v>
      </c>
      <c r="D248" s="5">
        <v>12</v>
      </c>
      <c r="E248" s="5">
        <v>49</v>
      </c>
      <c r="F248" s="4">
        <v>5.3E-3</v>
      </c>
      <c r="G248" s="5">
        <v>0</v>
      </c>
      <c r="H248" s="5">
        <v>1</v>
      </c>
      <c r="I248" s="1">
        <v>2368866159421</v>
      </c>
      <c r="J248" s="1">
        <v>148961187031</v>
      </c>
      <c r="K248" s="1">
        <v>605619999084</v>
      </c>
      <c r="L248" s="1">
        <v>2974486158505</v>
      </c>
      <c r="M248" s="29">
        <f>-4.336-4.513*(U248/L248)+5.679*(O248/L248)-0.004*(I248/P248)</f>
        <v>-0.94510019561900438</v>
      </c>
      <c r="N248" s="31">
        <v>2.8654119461210428</v>
      </c>
      <c r="O248" s="1">
        <v>1852930873478</v>
      </c>
      <c r="P248" s="1">
        <v>1359046201093</v>
      </c>
      <c r="Q248" s="1">
        <v>493884672385</v>
      </c>
      <c r="R248" s="1">
        <v>1121555285027</v>
      </c>
      <c r="S248" s="1">
        <v>2974486158505</v>
      </c>
      <c r="T248" s="1">
        <v>78255576919</v>
      </c>
      <c r="U248" s="1">
        <v>92149646406</v>
      </c>
      <c r="V248" s="1">
        <v>121466281013</v>
      </c>
    </row>
    <row r="249" spans="1:22" ht="16.5" customHeight="1" x14ac:dyDescent="0.3">
      <c r="A249" s="1" t="s">
        <v>35</v>
      </c>
      <c r="B249" s="1">
        <v>2016</v>
      </c>
      <c r="C249" s="3">
        <f t="shared" si="17"/>
        <v>3.8712010109078911</v>
      </c>
      <c r="D249" s="5">
        <v>11</v>
      </c>
      <c r="E249" s="5">
        <v>48</v>
      </c>
      <c r="F249" s="4">
        <v>5.3E-3</v>
      </c>
      <c r="G249" s="5">
        <v>0</v>
      </c>
      <c r="H249" s="5">
        <v>1</v>
      </c>
      <c r="I249" s="1">
        <v>1300389309487</v>
      </c>
      <c r="J249" s="1">
        <v>149739656095</v>
      </c>
      <c r="K249" s="1">
        <v>506131149279</v>
      </c>
      <c r="L249" s="1">
        <v>1806520458766</v>
      </c>
      <c r="M249" s="29">
        <f>-4.336-4.513*(U249/L249)+5.679*(O249/L249)-0.004*(I249/P249)</f>
        <v>-2.4585373336922114</v>
      </c>
      <c r="N249" s="31">
        <v>2.5615511423249444</v>
      </c>
      <c r="O249" s="1">
        <v>700253394145</v>
      </c>
      <c r="P249" s="1">
        <v>212466063374</v>
      </c>
      <c r="Q249" s="1">
        <v>487787330771</v>
      </c>
      <c r="R249" s="1">
        <v>1106267064621</v>
      </c>
      <c r="S249" s="1">
        <v>1806520458766</v>
      </c>
      <c r="T249" s="1">
        <v>74454914995</v>
      </c>
      <c r="U249" s="1">
        <v>119839882160</v>
      </c>
      <c r="V249" s="1">
        <v>162293023035</v>
      </c>
    </row>
    <row r="250" spans="1:22" ht="16.5" customHeight="1" x14ac:dyDescent="0.3">
      <c r="A250" s="1" t="s">
        <v>35</v>
      </c>
      <c r="B250" s="1">
        <v>2015</v>
      </c>
      <c r="C250" s="3">
        <f t="shared" si="17"/>
        <v>3.8501476017100584</v>
      </c>
      <c r="D250" s="6">
        <v>10</v>
      </c>
      <c r="E250" s="6">
        <v>47</v>
      </c>
      <c r="F250" s="7">
        <v>5.3E-3</v>
      </c>
      <c r="G250" s="6">
        <v>0</v>
      </c>
      <c r="H250" s="6">
        <v>1</v>
      </c>
      <c r="I250" s="1">
        <v>1590355620250</v>
      </c>
      <c r="J250" s="1">
        <v>154574006499</v>
      </c>
      <c r="K250" s="1">
        <v>402400786459</v>
      </c>
      <c r="L250" s="1">
        <v>1992756406709</v>
      </c>
      <c r="M250" s="29">
        <f>-4.336-4.513*(U250/L250)+5.679*(O250/L250)-0.004*(I250/P250)</f>
        <v>-1.9128206889116544</v>
      </c>
      <c r="N250" s="31">
        <v>8.0197984581497224</v>
      </c>
      <c r="O250" s="1">
        <v>932092931467</v>
      </c>
      <c r="P250" s="1">
        <v>403773272270</v>
      </c>
      <c r="Q250" s="1">
        <v>528319659197</v>
      </c>
      <c r="R250" s="1">
        <v>1060663475242</v>
      </c>
      <c r="S250" s="1">
        <v>1992756406709</v>
      </c>
      <c r="T250" s="1">
        <v>193161611750</v>
      </c>
      <c r="U250" s="1">
        <v>95979151188</v>
      </c>
      <c r="V250" s="1">
        <v>135523857545</v>
      </c>
    </row>
    <row r="251" spans="1:22" ht="16.5" customHeight="1" x14ac:dyDescent="0.3">
      <c r="A251" s="1" t="s">
        <v>35</v>
      </c>
      <c r="B251" s="1">
        <v>2014</v>
      </c>
      <c r="C251" s="8"/>
      <c r="D251" s="13">
        <v>11</v>
      </c>
      <c r="E251" s="13"/>
      <c r="F251" s="14"/>
      <c r="G251" s="13"/>
      <c r="H251" s="13"/>
      <c r="I251" s="1">
        <v>1523608052630</v>
      </c>
      <c r="J251" s="1">
        <v>149117539986</v>
      </c>
      <c r="K251" s="1">
        <v>454152884391</v>
      </c>
      <c r="L251" s="1">
        <v>1977760937021</v>
      </c>
      <c r="M251" s="29">
        <f>-4.336-4.513*(U251/L251)+5.679*(O251/L251)-0.004*(I251/P251)</f>
        <v>-1.9565053052161794</v>
      </c>
      <c r="N251" s="28">
        <v>5.05</v>
      </c>
      <c r="O251" s="1">
        <v>939985896480</v>
      </c>
      <c r="P251" s="1">
        <v>407717958666</v>
      </c>
      <c r="Q251" s="1">
        <v>532267937814</v>
      </c>
      <c r="R251" s="1">
        <v>1037775040541</v>
      </c>
      <c r="S251" s="1">
        <v>1977760937021</v>
      </c>
      <c r="T251" s="1">
        <v>63222691663</v>
      </c>
      <c r="U251" s="1">
        <v>133513258884</v>
      </c>
      <c r="V251" s="1">
        <v>186712619098</v>
      </c>
    </row>
    <row r="252" spans="1:22" ht="16.5" customHeight="1" x14ac:dyDescent="0.3">
      <c r="A252" s="1" t="s">
        <v>36</v>
      </c>
      <c r="B252" s="1">
        <v>2023</v>
      </c>
      <c r="C252" s="3">
        <f t="shared" ref="C252:C260" si="18">LN(E252)</f>
        <v>3.8712010109078911</v>
      </c>
      <c r="D252" s="5">
        <v>19</v>
      </c>
      <c r="E252" s="5">
        <v>48</v>
      </c>
      <c r="F252" s="4">
        <v>0.3</v>
      </c>
      <c r="G252" s="5">
        <v>0</v>
      </c>
      <c r="H252" s="5">
        <v>1</v>
      </c>
      <c r="I252" s="1">
        <v>108641369253</v>
      </c>
      <c r="J252" s="1">
        <v>25259664830</v>
      </c>
      <c r="K252" s="1">
        <v>5299629827</v>
      </c>
      <c r="L252" s="1">
        <v>113940999080</v>
      </c>
      <c r="M252" s="29">
        <f>-4.336-4.513*(U252/L252)+5.679*(O252/L252)-0.004*(I252/P252)</f>
        <v>-1.4684229627971241</v>
      </c>
      <c r="N252" s="31">
        <v>6.4222466560102589</v>
      </c>
      <c r="O252" s="1">
        <v>58639003151</v>
      </c>
      <c r="P252" s="1">
        <v>58639003151</v>
      </c>
      <c r="Q252" s="1">
        <v>0</v>
      </c>
      <c r="R252" s="1">
        <v>55301995929</v>
      </c>
      <c r="S252" s="1">
        <v>113940999080</v>
      </c>
      <c r="T252" s="1">
        <v>390085421</v>
      </c>
      <c r="U252" s="1">
        <v>1203613002</v>
      </c>
      <c r="V252" s="1">
        <v>1961018083</v>
      </c>
    </row>
    <row r="253" spans="1:22" ht="16.5" customHeight="1" x14ac:dyDescent="0.3">
      <c r="A253" s="1" t="s">
        <v>36</v>
      </c>
      <c r="B253" s="1">
        <v>2022</v>
      </c>
      <c r="C253" s="3">
        <f t="shared" si="18"/>
        <v>3.8501476017100584</v>
      </c>
      <c r="D253" s="5">
        <v>18</v>
      </c>
      <c r="E253" s="5">
        <v>47</v>
      </c>
      <c r="F253" s="4">
        <v>0.3</v>
      </c>
      <c r="G253" s="5">
        <v>0</v>
      </c>
      <c r="H253" s="5">
        <v>1</v>
      </c>
      <c r="I253" s="1">
        <v>103495994240</v>
      </c>
      <c r="J253" s="1">
        <v>23764252075</v>
      </c>
      <c r="K253" s="1">
        <v>4773161057</v>
      </c>
      <c r="L253" s="1">
        <v>108269155297</v>
      </c>
      <c r="M253" s="29">
        <f>-4.336-4.513*(U253/L253)+5.679*(O253/L253)-0.004*(I253/P253)</f>
        <v>-1.6489403081816458</v>
      </c>
      <c r="N253" s="31">
        <v>6.9871667237754878</v>
      </c>
      <c r="O253" s="1">
        <v>52614821646</v>
      </c>
      <c r="P253" s="1">
        <v>52614821646</v>
      </c>
      <c r="Q253" s="1">
        <v>0</v>
      </c>
      <c r="R253" s="1">
        <v>55654333651</v>
      </c>
      <c r="S253" s="1">
        <v>108269155297</v>
      </c>
      <c r="T253" s="1">
        <v>1218209269</v>
      </c>
      <c r="U253" s="1">
        <v>1555950724</v>
      </c>
      <c r="V253" s="1">
        <v>3228823556</v>
      </c>
    </row>
    <row r="254" spans="1:22" ht="16.5" customHeight="1" x14ac:dyDescent="0.3">
      <c r="A254" s="1" t="s">
        <v>36</v>
      </c>
      <c r="B254" s="1">
        <v>2021</v>
      </c>
      <c r="C254" s="3">
        <f t="shared" si="18"/>
        <v>4.0775374439057197</v>
      </c>
      <c r="D254" s="5">
        <v>17</v>
      </c>
      <c r="E254" s="5">
        <v>59</v>
      </c>
      <c r="F254" s="4">
        <v>0.129</v>
      </c>
      <c r="G254" s="5">
        <v>0</v>
      </c>
      <c r="H254" s="5">
        <v>0</v>
      </c>
      <c r="I254" s="1">
        <v>122987478249</v>
      </c>
      <c r="J254" s="1">
        <v>35024682547</v>
      </c>
      <c r="K254" s="1">
        <v>6741950381</v>
      </c>
      <c r="L254" s="1">
        <v>129729428630</v>
      </c>
      <c r="M254" s="29">
        <f>-4.336-4.513*(U254/L254)+5.679*(O254/L254)-0.004*(I254/P254)</f>
        <v>-1.1598248301343728</v>
      </c>
      <c r="N254" s="31">
        <v>6.6900092133089402</v>
      </c>
      <c r="O254" s="1">
        <v>74002032297</v>
      </c>
      <c r="P254" s="1">
        <v>74002032297</v>
      </c>
      <c r="Q254" s="1">
        <v>0</v>
      </c>
      <c r="R254" s="1">
        <v>55727396333</v>
      </c>
      <c r="S254" s="1">
        <v>129729428630</v>
      </c>
      <c r="T254" s="1">
        <v>1546828070</v>
      </c>
      <c r="U254" s="1">
        <v>1629013406</v>
      </c>
      <c r="V254" s="1">
        <v>3947099565</v>
      </c>
    </row>
    <row r="255" spans="1:22" ht="16.5" customHeight="1" x14ac:dyDescent="0.3">
      <c r="A255" s="1" t="s">
        <v>36</v>
      </c>
      <c r="B255" s="1">
        <v>2020</v>
      </c>
      <c r="C255" s="3">
        <f t="shared" si="18"/>
        <v>4.0604430105464191</v>
      </c>
      <c r="D255" s="5">
        <v>16</v>
      </c>
      <c r="E255" s="5">
        <v>58</v>
      </c>
      <c r="F255" s="4">
        <v>0.129</v>
      </c>
      <c r="G255" s="5">
        <v>0</v>
      </c>
      <c r="H255" s="5">
        <v>0</v>
      </c>
      <c r="I255" s="1">
        <v>138061237133</v>
      </c>
      <c r="J255" s="1">
        <v>30705725072</v>
      </c>
      <c r="K255" s="1">
        <v>5896551344</v>
      </c>
      <c r="L255" s="1">
        <v>143957788477</v>
      </c>
      <c r="M255" s="29">
        <f>-4.336-4.513*(U255/L255)+5.679*(O255/L255)-0.004*(I255/P255)</f>
        <v>-1.0802573050439122</v>
      </c>
      <c r="N255" s="31">
        <v>6.9401877821904918</v>
      </c>
      <c r="O255" s="1">
        <v>85866451273</v>
      </c>
      <c r="P255" s="1">
        <v>85866451273</v>
      </c>
      <c r="Q255" s="1">
        <v>0</v>
      </c>
      <c r="R255" s="1">
        <v>58091337204</v>
      </c>
      <c r="S255" s="1">
        <v>143957788477</v>
      </c>
      <c r="T255" s="1">
        <v>1944546999</v>
      </c>
      <c r="U255" s="1">
        <v>3992954277</v>
      </c>
      <c r="V255" s="1">
        <v>7015519156</v>
      </c>
    </row>
    <row r="256" spans="1:22" ht="16.5" customHeight="1" x14ac:dyDescent="0.3">
      <c r="A256" s="1" t="s">
        <v>36</v>
      </c>
      <c r="B256" s="1">
        <v>2019</v>
      </c>
      <c r="C256" s="3">
        <f t="shared" si="18"/>
        <v>4.0430512678345503</v>
      </c>
      <c r="D256" s="5">
        <v>15</v>
      </c>
      <c r="E256" s="5">
        <v>57</v>
      </c>
      <c r="F256" s="4">
        <v>0.129</v>
      </c>
      <c r="G256" s="5">
        <v>0</v>
      </c>
      <c r="H256" s="5">
        <v>0</v>
      </c>
      <c r="I256" s="1">
        <v>130467096102</v>
      </c>
      <c r="J256" s="1">
        <v>22124226120</v>
      </c>
      <c r="K256" s="1">
        <v>8032795569</v>
      </c>
      <c r="L256" s="1">
        <v>138499891671</v>
      </c>
      <c r="M256" s="29">
        <f>-4.336-4.513*(U256/L256)+5.679*(O256/L256)-0.004*(I256/P256)</f>
        <v>-1.1377196809948449</v>
      </c>
      <c r="N256" s="31">
        <v>7.4649912574460018</v>
      </c>
      <c r="O256" s="1">
        <v>80922161972</v>
      </c>
      <c r="P256" s="1">
        <v>80922161972</v>
      </c>
      <c r="Q256" s="1">
        <v>0</v>
      </c>
      <c r="R256" s="1">
        <v>57577729699</v>
      </c>
      <c r="S256" s="1">
        <v>138499891671</v>
      </c>
      <c r="T256" s="1">
        <v>2327027159</v>
      </c>
      <c r="U256" s="1">
        <v>3479346774</v>
      </c>
      <c r="V256" s="1">
        <v>7244820180</v>
      </c>
    </row>
    <row r="257" spans="1:22" ht="16.5" customHeight="1" x14ac:dyDescent="0.3">
      <c r="A257" s="1" t="s">
        <v>36</v>
      </c>
      <c r="B257" s="1">
        <v>2018</v>
      </c>
      <c r="C257" s="3">
        <f t="shared" si="18"/>
        <v>4.0253516907351496</v>
      </c>
      <c r="D257" s="5">
        <v>14</v>
      </c>
      <c r="E257" s="5">
        <v>56</v>
      </c>
      <c r="F257" s="4">
        <v>0.129</v>
      </c>
      <c r="G257" s="5">
        <v>0</v>
      </c>
      <c r="H257" s="5">
        <v>0</v>
      </c>
      <c r="I257" s="1">
        <v>124808346588</v>
      </c>
      <c r="J257" s="1">
        <v>16391428964</v>
      </c>
      <c r="K257" s="1">
        <v>10730634098</v>
      </c>
      <c r="L257" s="1">
        <v>135538980686</v>
      </c>
      <c r="M257" s="29">
        <f>-4.336-4.513*(U257/L257)+5.679*(O257/L257)-0.004*(I257/P257)</f>
        <v>-1.1105718968500107</v>
      </c>
      <c r="N257" s="31">
        <v>7.3592809998546045</v>
      </c>
      <c r="O257" s="1">
        <v>79039320579</v>
      </c>
      <c r="P257" s="1">
        <v>79039320579</v>
      </c>
      <c r="Q257" s="1">
        <v>0</v>
      </c>
      <c r="R257" s="1">
        <v>56499660107</v>
      </c>
      <c r="S257" s="1">
        <v>135538980686</v>
      </c>
      <c r="T257" s="1">
        <v>2234702929</v>
      </c>
      <c r="U257" s="1">
        <v>2401277180</v>
      </c>
      <c r="V257" s="1">
        <v>5309660835</v>
      </c>
    </row>
    <row r="258" spans="1:22" ht="16.5" customHeight="1" x14ac:dyDescent="0.3">
      <c r="A258" s="1" t="s">
        <v>36</v>
      </c>
      <c r="B258" s="1">
        <v>2017</v>
      </c>
      <c r="C258" s="3">
        <f t="shared" si="18"/>
        <v>4.0073331852324712</v>
      </c>
      <c r="D258" s="5">
        <v>13</v>
      </c>
      <c r="E258" s="5">
        <v>55</v>
      </c>
      <c r="F258" s="4">
        <v>0.129</v>
      </c>
      <c r="G258" s="5">
        <v>0</v>
      </c>
      <c r="H258" s="5">
        <v>0</v>
      </c>
      <c r="I258" s="1">
        <v>106768654389</v>
      </c>
      <c r="J258" s="1">
        <v>23062084621</v>
      </c>
      <c r="K258" s="1">
        <v>12347052865</v>
      </c>
      <c r="L258" s="1">
        <v>119115707254</v>
      </c>
      <c r="M258" s="29">
        <f>-4.336-4.513*(U258/L258)+5.679*(O258/L258)-0.004*(I258/P258)</f>
        <v>-1.5120696677965941</v>
      </c>
      <c r="N258" s="31">
        <v>2.8654119461210428</v>
      </c>
      <c r="O258" s="1">
        <v>61874001085</v>
      </c>
      <c r="P258" s="1">
        <v>61874001085</v>
      </c>
      <c r="Q258" s="1">
        <v>0</v>
      </c>
      <c r="R258" s="1">
        <v>57241706169</v>
      </c>
      <c r="S258" s="1">
        <v>119115707254</v>
      </c>
      <c r="T258" s="1">
        <v>2328005444</v>
      </c>
      <c r="U258" s="1">
        <v>3143323241</v>
      </c>
      <c r="V258" s="1">
        <v>6366656426</v>
      </c>
    </row>
    <row r="259" spans="1:22" ht="16.5" customHeight="1" x14ac:dyDescent="0.3">
      <c r="A259" s="1" t="s">
        <v>36</v>
      </c>
      <c r="B259" s="1">
        <v>2016</v>
      </c>
      <c r="C259" s="3">
        <f t="shared" si="18"/>
        <v>3.9889840465642745</v>
      </c>
      <c r="D259" s="5">
        <v>12</v>
      </c>
      <c r="E259" s="5">
        <v>54</v>
      </c>
      <c r="F259" s="4">
        <v>0.129</v>
      </c>
      <c r="G259" s="5">
        <v>0</v>
      </c>
      <c r="H259" s="5">
        <v>0</v>
      </c>
      <c r="I259" s="1">
        <v>121235320504</v>
      </c>
      <c r="J259" s="1">
        <v>22602884088</v>
      </c>
      <c r="K259" s="1">
        <v>10970797197</v>
      </c>
      <c r="L259" s="1">
        <v>132206117701</v>
      </c>
      <c r="M259" s="29">
        <f>-4.336-4.513*(U259/L259)+5.679*(O259/L259)-0.004*(I259/P259)</f>
        <v>-1.2786669707056735</v>
      </c>
      <c r="N259" s="31">
        <v>2.5615511423249444</v>
      </c>
      <c r="O259" s="1">
        <v>78107734773</v>
      </c>
      <c r="P259" s="1">
        <v>78107734773</v>
      </c>
      <c r="Q259" s="1">
        <v>0</v>
      </c>
      <c r="R259" s="1">
        <v>54098382928</v>
      </c>
      <c r="S259" s="1">
        <v>132206117701</v>
      </c>
      <c r="T259" s="1">
        <v>2203645743</v>
      </c>
      <c r="U259" s="1">
        <v>8543070650</v>
      </c>
      <c r="V259" s="1">
        <v>13100909761</v>
      </c>
    </row>
    <row r="260" spans="1:22" ht="16.5" customHeight="1" x14ac:dyDescent="0.3">
      <c r="A260" s="1" t="s">
        <v>36</v>
      </c>
      <c r="B260" s="1">
        <v>2015</v>
      </c>
      <c r="C260" s="3">
        <f t="shared" si="18"/>
        <v>4.0775374439057197</v>
      </c>
      <c r="D260" s="6">
        <v>11</v>
      </c>
      <c r="E260" s="6">
        <v>59</v>
      </c>
      <c r="F260" s="7">
        <v>9.6699999999999994E-2</v>
      </c>
      <c r="G260" s="6">
        <v>0</v>
      </c>
      <c r="H260" s="6">
        <v>1</v>
      </c>
      <c r="I260" s="1">
        <v>112248211019</v>
      </c>
      <c r="J260" s="1">
        <v>15335467723</v>
      </c>
      <c r="K260" s="1">
        <v>13345823736</v>
      </c>
      <c r="L260" s="1">
        <v>125594034755</v>
      </c>
      <c r="M260" s="29">
        <f>-4.336-4.513*(U260/L260)+5.679*(O260/L260)-0.004*(I260/P260)</f>
        <v>-1.1780915597270618</v>
      </c>
      <c r="N260" s="31">
        <v>8.0197984581497224</v>
      </c>
      <c r="O260" s="1">
        <v>74236150226</v>
      </c>
      <c r="P260" s="1">
        <v>74236150226</v>
      </c>
      <c r="Q260" s="1">
        <v>0</v>
      </c>
      <c r="R260" s="1">
        <v>51357884529</v>
      </c>
      <c r="S260" s="1">
        <v>125594034755</v>
      </c>
      <c r="T260" s="1">
        <v>2222657170</v>
      </c>
      <c r="U260" s="1">
        <v>5365171877</v>
      </c>
      <c r="V260" s="1">
        <v>10122097356</v>
      </c>
    </row>
    <row r="261" spans="1:22" ht="16.5" customHeight="1" x14ac:dyDescent="0.3">
      <c r="A261" s="1" t="s">
        <v>36</v>
      </c>
      <c r="B261" s="1">
        <v>2014</v>
      </c>
      <c r="C261" s="8"/>
      <c r="D261" s="13">
        <v>10</v>
      </c>
      <c r="E261" s="13"/>
      <c r="F261" s="14"/>
      <c r="G261" s="13"/>
      <c r="H261" s="13"/>
      <c r="I261" s="1">
        <v>100321653729</v>
      </c>
      <c r="J261" s="1">
        <v>17349608382</v>
      </c>
      <c r="K261" s="1">
        <v>15056030832</v>
      </c>
      <c r="L261" s="1">
        <v>115377684561</v>
      </c>
      <c r="M261" s="29">
        <f>-4.336-4.513*(U261/L261)+5.679*(O261/L261)-0.004*(I261/P261)</f>
        <v>-1.3209056973635687</v>
      </c>
      <c r="N261" s="28">
        <v>5.05</v>
      </c>
      <c r="O261" s="1">
        <v>66218812212</v>
      </c>
      <c r="P261" s="1">
        <v>66038723121</v>
      </c>
      <c r="Q261" s="1">
        <v>180089091</v>
      </c>
      <c r="R261" s="1">
        <v>49158872349</v>
      </c>
      <c r="S261" s="1">
        <v>115377684561</v>
      </c>
      <c r="T261" s="1">
        <v>3278568911</v>
      </c>
      <c r="U261" s="1">
        <v>6089283988</v>
      </c>
      <c r="V261" s="1">
        <v>11186644436</v>
      </c>
    </row>
    <row r="262" spans="1:22" ht="16.5" customHeight="1" x14ac:dyDescent="0.3">
      <c r="A262" s="1" t="s">
        <v>37</v>
      </c>
      <c r="B262" s="1">
        <v>2023</v>
      </c>
      <c r="C262" s="3">
        <f t="shared" ref="C262:C280" si="19">LN(E262)</f>
        <v>4.0943445622221004</v>
      </c>
      <c r="D262" s="11">
        <v>30</v>
      </c>
      <c r="E262" s="11">
        <v>60</v>
      </c>
      <c r="F262" s="12">
        <v>1.72</v>
      </c>
      <c r="G262" s="11">
        <v>0</v>
      </c>
      <c r="H262" s="11">
        <v>0</v>
      </c>
      <c r="I262" s="1">
        <v>462588802109</v>
      </c>
      <c r="J262" s="1">
        <v>95799786321</v>
      </c>
      <c r="K262" s="1">
        <v>401921455487</v>
      </c>
      <c r="L262" s="1">
        <v>864510257596</v>
      </c>
      <c r="M262" s="29">
        <f>-4.336-4.513*(U262/L262)+5.679*(O262/L262)-0.004*(I262/P262)</f>
        <v>-2.0423350409336813</v>
      </c>
      <c r="N262" s="31">
        <v>6.4222466560102589</v>
      </c>
      <c r="O262" s="1">
        <v>328578069072</v>
      </c>
      <c r="P262" s="1">
        <v>328578069072</v>
      </c>
      <c r="Q262" s="1">
        <v>0</v>
      </c>
      <c r="R262" s="1">
        <v>535932188524</v>
      </c>
      <c r="S262" s="1">
        <v>864510257596</v>
      </c>
      <c r="T262" s="1">
        <v>14836349988</v>
      </c>
      <c r="U262" s="1">
        <v>-26982148276</v>
      </c>
      <c r="V262" s="1">
        <v>-9150240431</v>
      </c>
    </row>
    <row r="263" spans="1:22" ht="16.5" customHeight="1" x14ac:dyDescent="0.3">
      <c r="A263" s="1" t="s">
        <v>37</v>
      </c>
      <c r="B263" s="1">
        <v>2022</v>
      </c>
      <c r="C263" s="3">
        <f t="shared" si="19"/>
        <v>4.0775374439057197</v>
      </c>
      <c r="D263" s="11">
        <v>29</v>
      </c>
      <c r="E263" s="11">
        <v>59</v>
      </c>
      <c r="F263" s="12">
        <v>1.72</v>
      </c>
      <c r="G263" s="11">
        <v>0</v>
      </c>
      <c r="H263" s="11">
        <v>0</v>
      </c>
      <c r="I263" s="1">
        <v>578581008992</v>
      </c>
      <c r="J263" s="1">
        <v>74395772824</v>
      </c>
      <c r="K263" s="1">
        <v>431864432582</v>
      </c>
      <c r="L263" s="1">
        <v>1010445441574</v>
      </c>
      <c r="M263" s="29">
        <f>-4.336-4.513*(U263/L263)+5.679*(O263/L263)-0.004*(I263/P263)</f>
        <v>-2.0547419281572541</v>
      </c>
      <c r="N263" s="31">
        <v>6.9871667237754878</v>
      </c>
      <c r="O263" s="1">
        <v>423241046718</v>
      </c>
      <c r="P263" s="1">
        <v>394137779218</v>
      </c>
      <c r="Q263" s="1">
        <v>29103267500</v>
      </c>
      <c r="R263" s="1">
        <v>587204394856</v>
      </c>
      <c r="S263" s="1">
        <v>1010445441574</v>
      </c>
      <c r="T263" s="1">
        <v>21648413104</v>
      </c>
      <c r="U263" s="1">
        <v>20510942791</v>
      </c>
      <c r="V263" s="1">
        <v>39004461896</v>
      </c>
    </row>
    <row r="264" spans="1:22" ht="16.5" customHeight="1" x14ac:dyDescent="0.3">
      <c r="A264" s="1" t="s">
        <v>37</v>
      </c>
      <c r="B264" s="1">
        <v>2021</v>
      </c>
      <c r="C264" s="3">
        <f t="shared" si="19"/>
        <v>4.0604430105464191</v>
      </c>
      <c r="D264" s="5">
        <v>28</v>
      </c>
      <c r="E264" s="5">
        <v>58</v>
      </c>
      <c r="F264" s="4">
        <v>2.2869999999999999</v>
      </c>
      <c r="G264" s="5">
        <v>0</v>
      </c>
      <c r="H264" s="5">
        <v>0</v>
      </c>
      <c r="I264" s="1">
        <v>541350866848</v>
      </c>
      <c r="J264" s="1">
        <v>72312901329</v>
      </c>
      <c r="K264" s="1">
        <v>431683829547</v>
      </c>
      <c r="L264" s="1">
        <v>973034696395</v>
      </c>
      <c r="M264" s="29">
        <f>-4.336-4.513*(U264/L264)+5.679*(O264/L264)-0.004*(I264/P264)</f>
        <v>-2.4202552001829751</v>
      </c>
      <c r="N264" s="31">
        <v>6.6900092133089402</v>
      </c>
      <c r="O264" s="1">
        <v>389131078397</v>
      </c>
      <c r="P264" s="1">
        <v>350739410897</v>
      </c>
      <c r="Q264" s="1">
        <v>38391667500</v>
      </c>
      <c r="R264" s="1">
        <v>583903617998</v>
      </c>
      <c r="S264" s="1">
        <v>973034696395</v>
      </c>
      <c r="T264" s="1">
        <v>13394553818</v>
      </c>
      <c r="U264" s="1">
        <v>75289583290</v>
      </c>
      <c r="V264" s="1">
        <v>101913934266</v>
      </c>
    </row>
    <row r="265" spans="1:22" ht="16.5" customHeight="1" x14ac:dyDescent="0.3">
      <c r="A265" s="1" t="s">
        <v>37</v>
      </c>
      <c r="B265" s="1">
        <v>2020</v>
      </c>
      <c r="C265" s="3">
        <f t="shared" si="19"/>
        <v>4.0430512678345503</v>
      </c>
      <c r="D265" s="5">
        <v>27</v>
      </c>
      <c r="E265" s="5">
        <v>57</v>
      </c>
      <c r="F265" s="4">
        <v>2.2869999999999999</v>
      </c>
      <c r="G265" s="5">
        <v>0</v>
      </c>
      <c r="H265" s="5">
        <v>0</v>
      </c>
      <c r="I265" s="1">
        <v>489073472602</v>
      </c>
      <c r="J265" s="1">
        <v>67112186180</v>
      </c>
      <c r="K265" s="1">
        <v>486807726937</v>
      </c>
      <c r="L265" s="1">
        <v>975881199539</v>
      </c>
      <c r="M265" s="29">
        <f>-4.336-4.513*(U265/L265)+5.679*(O265/L265)-0.004*(I265/P265)</f>
        <v>-2.248653137745805</v>
      </c>
      <c r="N265" s="31">
        <v>6.9401877821904918</v>
      </c>
      <c r="O265" s="1">
        <v>425615849859</v>
      </c>
      <c r="P265" s="1">
        <v>382985782359</v>
      </c>
      <c r="Q265" s="1">
        <v>42630067500</v>
      </c>
      <c r="R265" s="1">
        <v>550265349680</v>
      </c>
      <c r="S265" s="1">
        <v>975881199539</v>
      </c>
      <c r="T265" s="1">
        <v>18003512920</v>
      </c>
      <c r="U265" s="1">
        <v>83112130287</v>
      </c>
      <c r="V265" s="1">
        <v>118232480314</v>
      </c>
    </row>
    <row r="266" spans="1:22" ht="16.5" customHeight="1" x14ac:dyDescent="0.3">
      <c r="A266" s="1" t="s">
        <v>37</v>
      </c>
      <c r="B266" s="1">
        <v>2019</v>
      </c>
      <c r="C266" s="3">
        <f t="shared" si="19"/>
        <v>4.0253516907351496</v>
      </c>
      <c r="D266" s="5">
        <v>26</v>
      </c>
      <c r="E266" s="5">
        <v>56</v>
      </c>
      <c r="F266" s="4">
        <v>2.31</v>
      </c>
      <c r="G266" s="5">
        <v>0</v>
      </c>
      <c r="H266" s="5">
        <v>0</v>
      </c>
      <c r="I266" s="1">
        <v>430996731153</v>
      </c>
      <c r="J266" s="1">
        <v>79070247760</v>
      </c>
      <c r="K266" s="1">
        <v>464559239312</v>
      </c>
      <c r="L266" s="1">
        <v>895555970465</v>
      </c>
      <c r="M266" s="29">
        <f>-4.336-4.513*(U266/L266)+5.679*(O266/L266)-0.004*(I266/P266)</f>
        <v>-2.2898863180185174</v>
      </c>
      <c r="N266" s="31">
        <v>7.4649912574460018</v>
      </c>
      <c r="O266" s="1">
        <v>383721854880</v>
      </c>
      <c r="P266" s="1">
        <v>337421263380</v>
      </c>
      <c r="Q266" s="1">
        <v>46300591500</v>
      </c>
      <c r="R266" s="1">
        <v>511834115583</v>
      </c>
      <c r="S266" s="1">
        <v>895555970465</v>
      </c>
      <c r="T266" s="1">
        <v>14522730676</v>
      </c>
      <c r="U266" s="1">
        <v>75819061459</v>
      </c>
      <c r="V266" s="1">
        <v>106481072701</v>
      </c>
    </row>
    <row r="267" spans="1:22" ht="16.5" customHeight="1" x14ac:dyDescent="0.3">
      <c r="A267" s="1" t="s">
        <v>37</v>
      </c>
      <c r="B267" s="1">
        <v>2018</v>
      </c>
      <c r="C267" s="3">
        <f t="shared" si="19"/>
        <v>4.0073331852324712</v>
      </c>
      <c r="D267" s="5">
        <v>25</v>
      </c>
      <c r="E267" s="5">
        <v>55</v>
      </c>
      <c r="F267" s="4">
        <v>2.31</v>
      </c>
      <c r="G267" s="5">
        <v>0</v>
      </c>
      <c r="H267" s="5">
        <v>0</v>
      </c>
      <c r="I267" s="1">
        <v>407136317593</v>
      </c>
      <c r="J267" s="1">
        <v>59676604164</v>
      </c>
      <c r="K267" s="1">
        <v>375542563537</v>
      </c>
      <c r="L267" s="1">
        <v>782678881130</v>
      </c>
      <c r="M267" s="29">
        <f>-4.336-4.513*(U267/L267)+5.679*(O267/L267)-0.004*(I267/P267)</f>
        <v>-2.7634728631702097</v>
      </c>
      <c r="N267" s="31">
        <v>7.3592809998546045</v>
      </c>
      <c r="O267" s="1">
        <v>291091231346</v>
      </c>
      <c r="P267" s="1">
        <v>249280403346</v>
      </c>
      <c r="Q267" s="1">
        <v>41810828000</v>
      </c>
      <c r="R267" s="1">
        <v>491587649784</v>
      </c>
      <c r="S267" s="1">
        <v>782678881130</v>
      </c>
      <c r="T267" s="1">
        <v>7986225401</v>
      </c>
      <c r="U267" s="1">
        <v>92446286949</v>
      </c>
      <c r="V267" s="1" t="e">
        <v>#VALUE!</v>
      </c>
    </row>
    <row r="268" spans="1:22" ht="16.5" customHeight="1" x14ac:dyDescent="0.3">
      <c r="A268" s="1" t="s">
        <v>37</v>
      </c>
      <c r="B268" s="1">
        <v>2017</v>
      </c>
      <c r="C268" s="3">
        <f t="shared" si="19"/>
        <v>3.9889840465642745</v>
      </c>
      <c r="D268" s="5">
        <v>24</v>
      </c>
      <c r="E268" s="5">
        <v>54</v>
      </c>
      <c r="F268" s="4">
        <v>2.31</v>
      </c>
      <c r="G268" s="5">
        <v>0</v>
      </c>
      <c r="H268" s="5">
        <v>0</v>
      </c>
      <c r="I268" s="1">
        <v>393966307882</v>
      </c>
      <c r="J268" s="1">
        <v>82132329700</v>
      </c>
      <c r="K268" s="1">
        <v>353694459253</v>
      </c>
      <c r="L268" s="1">
        <v>747660767135</v>
      </c>
      <c r="M268" s="29">
        <f>-4.336-4.513*(U268/L268)+5.679*(O268/L268)-0.004*(I268/P268)</f>
        <v>-2.5581496011076568</v>
      </c>
      <c r="N268" s="31">
        <v>2.8654119461210428</v>
      </c>
      <c r="O268" s="1">
        <v>307670709037</v>
      </c>
      <c r="P268" s="1">
        <v>267676461037</v>
      </c>
      <c r="Q268" s="1">
        <v>39994248000</v>
      </c>
      <c r="R268" s="1">
        <v>439990058098</v>
      </c>
      <c r="S268" s="1">
        <v>747660767135</v>
      </c>
      <c r="T268" s="1">
        <v>6526460217</v>
      </c>
      <c r="U268" s="1">
        <v>91653298035</v>
      </c>
      <c r="V268" s="1" t="e">
        <v>#VALUE!</v>
      </c>
    </row>
    <row r="269" spans="1:22" ht="16.5" customHeight="1" x14ac:dyDescent="0.3">
      <c r="A269" s="1" t="s">
        <v>37</v>
      </c>
      <c r="B269" s="1">
        <v>2016</v>
      </c>
      <c r="C269" s="3">
        <f t="shared" si="19"/>
        <v>3.970291913552122</v>
      </c>
      <c r="D269" s="5">
        <v>23</v>
      </c>
      <c r="E269" s="5">
        <v>53</v>
      </c>
      <c r="F269" s="4">
        <v>1.002</v>
      </c>
      <c r="G269" s="5">
        <v>0</v>
      </c>
      <c r="H269" s="5">
        <v>0</v>
      </c>
      <c r="I269" s="1">
        <v>373711509403</v>
      </c>
      <c r="J269" s="1">
        <v>58075136308</v>
      </c>
      <c r="K269" s="1">
        <v>179193406380</v>
      </c>
      <c r="L269" s="1">
        <v>552904915783</v>
      </c>
      <c r="M269" s="29">
        <f>-4.336-4.513*(U269/L269)+5.679*(O269/L269)-0.004*(I269/P269)</f>
        <v>-3.3340605728883168</v>
      </c>
      <c r="N269" s="31">
        <v>2.5615511423249444</v>
      </c>
      <c r="O269" s="1">
        <v>172628504087</v>
      </c>
      <c r="P269" s="1">
        <v>159031144087</v>
      </c>
      <c r="Q269" s="1">
        <v>13597360000</v>
      </c>
      <c r="R269" s="1">
        <v>380276411696</v>
      </c>
      <c r="S269" s="1">
        <v>552904915783</v>
      </c>
      <c r="T269" s="1">
        <v>2430204288</v>
      </c>
      <c r="U269" s="1">
        <v>93326589044</v>
      </c>
      <c r="V269" s="1" t="e">
        <v>#VALUE!</v>
      </c>
    </row>
    <row r="270" spans="1:22" ht="16.5" customHeight="1" x14ac:dyDescent="0.3">
      <c r="A270" s="1" t="s">
        <v>37</v>
      </c>
      <c r="B270" s="1">
        <v>2015</v>
      </c>
      <c r="C270" s="3">
        <f t="shared" si="19"/>
        <v>3.9512437185814275</v>
      </c>
      <c r="D270" s="5">
        <v>22</v>
      </c>
      <c r="E270" s="5">
        <v>52</v>
      </c>
      <c r="F270" s="4">
        <v>1.002</v>
      </c>
      <c r="G270" s="5">
        <v>0</v>
      </c>
      <c r="H270" s="5">
        <v>0</v>
      </c>
      <c r="I270" s="1">
        <v>346329349085</v>
      </c>
      <c r="J270" s="1">
        <v>56422082148</v>
      </c>
      <c r="K270" s="1">
        <v>99166269583</v>
      </c>
      <c r="L270" s="1">
        <v>445495618668</v>
      </c>
      <c r="M270" s="29">
        <f>-4.336-4.513*(U270/L270)+5.679*(O270/L270)-0.004*(I270/P270)</f>
        <v>-3.8463592142108003</v>
      </c>
      <c r="N270" s="31">
        <v>8.0197984581497224</v>
      </c>
      <c r="O270" s="1">
        <v>119808544697</v>
      </c>
      <c r="P270" s="1">
        <v>119808544697</v>
      </c>
      <c r="Q270" s="1">
        <v>0</v>
      </c>
      <c r="R270" s="1">
        <v>325687073971</v>
      </c>
      <c r="S270" s="1">
        <v>445495618668</v>
      </c>
      <c r="T270" s="1">
        <v>325805793</v>
      </c>
      <c r="U270" s="1">
        <v>101287113188</v>
      </c>
      <c r="V270" s="1" t="e">
        <v>#VALUE!</v>
      </c>
    </row>
    <row r="271" spans="1:22" ht="16.5" customHeight="1" x14ac:dyDescent="0.3">
      <c r="A271" s="1" t="s">
        <v>37</v>
      </c>
      <c r="B271" s="1">
        <v>2014</v>
      </c>
      <c r="C271" s="3">
        <f t="shared" si="19"/>
        <v>3.9318256327243257</v>
      </c>
      <c r="D271" s="6">
        <v>21</v>
      </c>
      <c r="E271" s="6">
        <v>51</v>
      </c>
      <c r="F271" s="7">
        <v>1.002</v>
      </c>
      <c r="G271" s="6">
        <v>0</v>
      </c>
      <c r="H271" s="6">
        <v>0</v>
      </c>
      <c r="I271" s="1">
        <v>281713374106</v>
      </c>
      <c r="J271" s="1">
        <v>60942719565</v>
      </c>
      <c r="K271" s="1">
        <v>91653067975</v>
      </c>
      <c r="L271" s="1">
        <v>373366442081</v>
      </c>
      <c r="M271" s="29">
        <f>-4.336-4.513*(U271/L271)+5.679*(O271/L271)-0.004*(I271/P271)</f>
        <v>-3.4933539913034517</v>
      </c>
      <c r="N271" s="28">
        <v>5.05</v>
      </c>
      <c r="O271" s="1">
        <v>113116213859</v>
      </c>
      <c r="P271" s="1">
        <v>113116213859</v>
      </c>
      <c r="Q271" s="1">
        <v>0</v>
      </c>
      <c r="R271" s="1">
        <v>260250228222</v>
      </c>
      <c r="S271" s="1">
        <v>373366442081</v>
      </c>
      <c r="T271" s="1">
        <v>590072664</v>
      </c>
      <c r="U271" s="1">
        <v>71804075684</v>
      </c>
      <c r="V271" s="1" t="e">
        <v>#VALUE!</v>
      </c>
    </row>
    <row r="272" spans="1:22" ht="16.5" customHeight="1" x14ac:dyDescent="0.3">
      <c r="A272" s="1" t="s">
        <v>38</v>
      </c>
      <c r="B272" s="1">
        <v>2023</v>
      </c>
      <c r="C272" s="3">
        <f t="shared" si="19"/>
        <v>3.912023005428146</v>
      </c>
      <c r="D272" s="9">
        <v>20</v>
      </c>
      <c r="E272" s="5">
        <v>50</v>
      </c>
      <c r="F272" s="4">
        <v>2.54</v>
      </c>
      <c r="G272" s="5">
        <v>0</v>
      </c>
      <c r="H272" s="5">
        <v>1</v>
      </c>
      <c r="I272" s="1">
        <v>1265888821751</v>
      </c>
      <c r="J272" s="1">
        <v>845362076023</v>
      </c>
      <c r="K272" s="1">
        <v>542084895358</v>
      </c>
      <c r="L272" s="1">
        <v>1807973717109</v>
      </c>
      <c r="M272" s="29">
        <f>-4.336-4.513*(U272/L272)+5.679*(O272/L272)-0.004*(I272/P272)</f>
        <v>-7.2157332339458785E-2</v>
      </c>
      <c r="N272" s="31">
        <v>6.4222466560102589</v>
      </c>
      <c r="O272" s="1">
        <v>1370621917241</v>
      </c>
      <c r="P272" s="1">
        <v>1038829167189</v>
      </c>
      <c r="Q272" s="1">
        <v>331792750052</v>
      </c>
      <c r="R272" s="1">
        <v>437351799868</v>
      </c>
      <c r="S272" s="1">
        <v>1807973717109</v>
      </c>
      <c r="T272" s="1">
        <v>69098406076</v>
      </c>
      <c r="U272" s="1">
        <v>14631908182</v>
      </c>
      <c r="V272" s="1">
        <v>85737343264</v>
      </c>
    </row>
    <row r="273" spans="1:22" ht="16.5" customHeight="1" x14ac:dyDescent="0.3">
      <c r="A273" s="1" t="s">
        <v>38</v>
      </c>
      <c r="B273" s="1">
        <v>2022</v>
      </c>
      <c r="C273" s="3">
        <f t="shared" si="19"/>
        <v>3.8918202981106265</v>
      </c>
      <c r="D273" s="9">
        <v>19</v>
      </c>
      <c r="E273" s="5">
        <v>49</v>
      </c>
      <c r="F273" s="4">
        <v>2.54</v>
      </c>
      <c r="G273" s="5">
        <v>0</v>
      </c>
      <c r="H273" s="5">
        <v>1</v>
      </c>
      <c r="I273" s="1">
        <v>1269699670997</v>
      </c>
      <c r="J273" s="1">
        <v>777198441519</v>
      </c>
      <c r="K273" s="1">
        <v>574360063144</v>
      </c>
      <c r="L273" s="1">
        <v>1844059734141</v>
      </c>
      <c r="M273" s="29">
        <f>-4.336-4.513*(U273/L273)+5.679*(O273/L273)-0.004*(I273/P273)</f>
        <v>-2.7770847747378329E-3</v>
      </c>
      <c r="N273" s="31">
        <v>6.9871667237754878</v>
      </c>
      <c r="O273" s="1">
        <v>1421360612455</v>
      </c>
      <c r="P273" s="1">
        <v>886933657193</v>
      </c>
      <c r="Q273" s="1">
        <v>534426955262</v>
      </c>
      <c r="R273" s="1">
        <v>422699121686</v>
      </c>
      <c r="S273" s="1">
        <v>1844059734141</v>
      </c>
      <c r="T273" s="1">
        <v>53469891112</v>
      </c>
      <c r="U273" s="1">
        <v>15649342966</v>
      </c>
      <c r="V273" s="1">
        <v>70485328447</v>
      </c>
    </row>
    <row r="274" spans="1:22" ht="16.5" customHeight="1" x14ac:dyDescent="0.3">
      <c r="A274" s="1" t="s">
        <v>38</v>
      </c>
      <c r="B274" s="1">
        <v>2021</v>
      </c>
      <c r="C274" s="3">
        <f t="shared" si="19"/>
        <v>3.8712010109078911</v>
      </c>
      <c r="D274" s="5">
        <v>46</v>
      </c>
      <c r="E274" s="5">
        <v>48</v>
      </c>
      <c r="F274" s="4">
        <v>2.5499999999999998</v>
      </c>
      <c r="G274" s="5">
        <v>0</v>
      </c>
      <c r="H274" s="5">
        <v>1</v>
      </c>
      <c r="I274" s="1">
        <v>1040506783226</v>
      </c>
      <c r="J274" s="1">
        <v>659327392955</v>
      </c>
      <c r="K274" s="1">
        <v>531744224525</v>
      </c>
      <c r="L274" s="1">
        <v>1572251007751</v>
      </c>
      <c r="M274" s="29">
        <f>-4.336-4.513*(U274/L274)+5.679*(O274/L274)-0.004*(I274/P274)</f>
        <v>-3.2615894008164906E-2</v>
      </c>
      <c r="N274" s="31">
        <v>6.6900092133089402</v>
      </c>
      <c r="O274" s="1">
        <v>1227173060017</v>
      </c>
      <c r="P274" s="1">
        <v>811501480617</v>
      </c>
      <c r="Q274" s="1">
        <v>415671579400</v>
      </c>
      <c r="R274" s="1">
        <v>345077947734</v>
      </c>
      <c r="S274" s="1">
        <v>1572251007751</v>
      </c>
      <c r="T274" s="1">
        <v>60765375016</v>
      </c>
      <c r="U274" s="1">
        <v>43220042699</v>
      </c>
      <c r="V274" s="1">
        <v>106626030699</v>
      </c>
    </row>
    <row r="275" spans="1:22" ht="16.5" customHeight="1" x14ac:dyDescent="0.3">
      <c r="A275" s="1" t="s">
        <v>38</v>
      </c>
      <c r="B275" s="1">
        <v>2020</v>
      </c>
      <c r="C275" s="3">
        <f t="shared" si="19"/>
        <v>3.8501476017100584</v>
      </c>
      <c r="D275" s="5">
        <v>45</v>
      </c>
      <c r="E275" s="5">
        <v>47</v>
      </c>
      <c r="F275" s="4">
        <v>0.47</v>
      </c>
      <c r="G275" s="5">
        <v>0</v>
      </c>
      <c r="H275" s="5">
        <v>1</v>
      </c>
      <c r="I275" s="1">
        <v>1083845705647</v>
      </c>
      <c r="J275" s="1">
        <v>727852950670</v>
      </c>
      <c r="K275" s="1">
        <v>536339871017</v>
      </c>
      <c r="L275" s="1">
        <v>1620185576664</v>
      </c>
      <c r="M275" s="29">
        <f>-4.336-4.513*(U275/L275)+5.679*(O275/L275)-0.004*(I275/P275)</f>
        <v>0.22189750880137257</v>
      </c>
      <c r="N275" s="31">
        <v>6.9401877821904918</v>
      </c>
      <c r="O275" s="1">
        <v>1316163960644</v>
      </c>
      <c r="P275" s="1">
        <v>992932767542</v>
      </c>
      <c r="Q275" s="1">
        <v>323231193102</v>
      </c>
      <c r="R275" s="1">
        <v>304021616020</v>
      </c>
      <c r="S275" s="1">
        <v>1620185576664</v>
      </c>
      <c r="T275" s="1">
        <v>67013720873</v>
      </c>
      <c r="U275" s="1">
        <v>18342833960</v>
      </c>
      <c r="V275" s="1">
        <v>86607295067</v>
      </c>
    </row>
    <row r="276" spans="1:22" ht="16.5" customHeight="1" x14ac:dyDescent="0.3">
      <c r="A276" s="1" t="s">
        <v>38</v>
      </c>
      <c r="B276" s="1">
        <v>2019</v>
      </c>
      <c r="C276" s="3">
        <f t="shared" si="19"/>
        <v>3.8286413964890951</v>
      </c>
      <c r="D276" s="5">
        <v>44</v>
      </c>
      <c r="E276" s="5">
        <v>46</v>
      </c>
      <c r="F276" s="4">
        <v>0.47</v>
      </c>
      <c r="G276" s="5">
        <v>0</v>
      </c>
      <c r="H276" s="5">
        <v>1</v>
      </c>
      <c r="I276" s="1">
        <v>1272752109425</v>
      </c>
      <c r="J276" s="1">
        <v>831215629546</v>
      </c>
      <c r="K276" s="1">
        <v>647397986203</v>
      </c>
      <c r="L276" s="1">
        <v>1920150095628</v>
      </c>
      <c r="M276" s="29">
        <f>-4.336-4.513*(U276/L276)+5.679*(O276/L276)-0.004*(I276/P276)</f>
        <v>0.47617761996272107</v>
      </c>
      <c r="N276" s="31">
        <v>7.4649912574460018</v>
      </c>
      <c r="O276" s="1">
        <v>1631450881647</v>
      </c>
      <c r="P276" s="1">
        <v>1094274594254</v>
      </c>
      <c r="Q276" s="1">
        <v>537176287393</v>
      </c>
      <c r="R276" s="1">
        <v>288699213981</v>
      </c>
      <c r="S276" s="1">
        <v>1920150095628</v>
      </c>
      <c r="T276" s="1">
        <v>82425711539</v>
      </c>
      <c r="U276" s="1">
        <v>3539314002</v>
      </c>
      <c r="V276" s="1">
        <v>79409562755</v>
      </c>
    </row>
    <row r="277" spans="1:22" ht="16.5" customHeight="1" x14ac:dyDescent="0.3">
      <c r="A277" s="1" t="s">
        <v>38</v>
      </c>
      <c r="B277" s="1">
        <v>2018</v>
      </c>
      <c r="C277" s="3">
        <f t="shared" si="19"/>
        <v>3.8066624897703196</v>
      </c>
      <c r="D277" s="5">
        <v>43</v>
      </c>
      <c r="E277" s="5">
        <v>45</v>
      </c>
      <c r="F277" s="4">
        <v>0.47</v>
      </c>
      <c r="G277" s="5">
        <v>0</v>
      </c>
      <c r="H277" s="5">
        <v>1</v>
      </c>
      <c r="I277" s="1">
        <v>1311676642676</v>
      </c>
      <c r="J277" s="1">
        <v>833391315629</v>
      </c>
      <c r="K277" s="1">
        <v>852615270996</v>
      </c>
      <c r="L277" s="1">
        <v>2164291913672</v>
      </c>
      <c r="M277" s="29">
        <f>-4.336-4.513*(U277/L277)+5.679*(O277/L277)-0.004*(I277/P277)</f>
        <v>0.40098654668491412</v>
      </c>
      <c r="N277" s="31">
        <v>7.3592809998546045</v>
      </c>
      <c r="O277" s="1">
        <v>1841173859065</v>
      </c>
      <c r="P277" s="1">
        <v>1263904699033</v>
      </c>
      <c r="Q277" s="1">
        <v>577269160032</v>
      </c>
      <c r="R277" s="1">
        <v>323118054607</v>
      </c>
      <c r="S277" s="1">
        <v>2164291913672</v>
      </c>
      <c r="T277" s="1">
        <v>101972536712</v>
      </c>
      <c r="U277" s="1">
        <v>43168686883</v>
      </c>
      <c r="V277" s="1">
        <v>156302499958</v>
      </c>
    </row>
    <row r="278" spans="1:22" ht="16.5" customHeight="1" x14ac:dyDescent="0.3">
      <c r="A278" s="1" t="s">
        <v>38</v>
      </c>
      <c r="B278" s="1">
        <v>2017</v>
      </c>
      <c r="C278" s="3">
        <f t="shared" si="19"/>
        <v>3.784189633918261</v>
      </c>
      <c r="D278" s="5">
        <v>42</v>
      </c>
      <c r="E278" s="5">
        <v>44</v>
      </c>
      <c r="F278" s="4">
        <v>0.47</v>
      </c>
      <c r="G278" s="5">
        <v>0</v>
      </c>
      <c r="H278" s="5">
        <v>1</v>
      </c>
      <c r="I278" s="1">
        <v>1296815353487</v>
      </c>
      <c r="J278" s="1">
        <v>827488210341</v>
      </c>
      <c r="K278" s="1">
        <v>916145185075</v>
      </c>
      <c r="L278" s="1">
        <v>2212960538562</v>
      </c>
      <c r="M278" s="29">
        <f>-4.336-4.513*(U278/L278)+5.679*(O278/L278)-0.004*(I278/P278)</f>
        <v>0.52626692154075483</v>
      </c>
      <c r="N278" s="31">
        <v>2.8654119461210428</v>
      </c>
      <c r="O278" s="1">
        <v>1913832525099</v>
      </c>
      <c r="P278" s="1">
        <v>1222154465720</v>
      </c>
      <c r="Q278" s="1">
        <v>691678059379</v>
      </c>
      <c r="R278" s="1">
        <v>299128013463</v>
      </c>
      <c r="S278" s="1">
        <v>2212960538562</v>
      </c>
      <c r="T278" s="1">
        <v>119579695284</v>
      </c>
      <c r="U278" s="1">
        <v>21993682107</v>
      </c>
      <c r="V278" s="1" t="e">
        <v>#VALUE!</v>
      </c>
    </row>
    <row r="279" spans="1:22" ht="16.5" customHeight="1" x14ac:dyDescent="0.3">
      <c r="A279" s="1" t="s">
        <v>38</v>
      </c>
      <c r="B279" s="1">
        <v>2016</v>
      </c>
      <c r="C279" s="3">
        <f t="shared" si="19"/>
        <v>3.7612001156935624</v>
      </c>
      <c r="D279" s="5">
        <v>41</v>
      </c>
      <c r="E279" s="5">
        <v>43</v>
      </c>
      <c r="F279" s="4">
        <v>0.47</v>
      </c>
      <c r="G279" s="5">
        <v>0</v>
      </c>
      <c r="H279" s="5">
        <v>1</v>
      </c>
      <c r="I279" s="1">
        <v>1311452944755</v>
      </c>
      <c r="J279" s="1">
        <v>845371493229</v>
      </c>
      <c r="K279" s="1">
        <v>947154540892</v>
      </c>
      <c r="L279" s="1">
        <v>2258607485647</v>
      </c>
      <c r="M279" s="29">
        <f>-4.336-4.513*(U279/L279)+5.679*(O279/L279)-0.004*(I279/P279)</f>
        <v>0.59445698114583201</v>
      </c>
      <c r="N279" s="31">
        <v>2.5615511423249444</v>
      </c>
      <c r="O279" s="1">
        <v>1964998076499</v>
      </c>
      <c r="P279" s="1">
        <v>1301649940336</v>
      </c>
      <c r="Q279" s="1">
        <v>663348136163</v>
      </c>
      <c r="R279" s="1">
        <v>293609409148</v>
      </c>
      <c r="S279" s="1">
        <v>2258607485647</v>
      </c>
      <c r="T279" s="1">
        <v>119650739952</v>
      </c>
      <c r="U279" s="1">
        <v>3136397295</v>
      </c>
      <c r="V279" s="1" t="e">
        <v>#VALUE!</v>
      </c>
    </row>
    <row r="280" spans="1:22" ht="16.5" customHeight="1" x14ac:dyDescent="0.3">
      <c r="A280" s="1" t="s">
        <v>38</v>
      </c>
      <c r="B280" s="1">
        <v>2015</v>
      </c>
      <c r="C280" s="3">
        <f t="shared" si="19"/>
        <v>4.0604430105464191</v>
      </c>
      <c r="D280" s="6">
        <v>40</v>
      </c>
      <c r="E280" s="6">
        <v>58</v>
      </c>
      <c r="F280" s="7">
        <v>12.63</v>
      </c>
      <c r="G280" s="6">
        <v>0</v>
      </c>
      <c r="H280" s="6">
        <v>0</v>
      </c>
      <c r="I280" s="1">
        <v>1486867761481</v>
      </c>
      <c r="J280" s="1">
        <v>924931672141</v>
      </c>
      <c r="K280" s="1">
        <v>798829574777</v>
      </c>
      <c r="L280" s="1">
        <v>2285697336258</v>
      </c>
      <c r="M280" s="29">
        <f>-4.336-4.513*(U280/L280)+5.679*(O280/L280)-0.004*(I280/P280)</f>
        <v>0.63656021625887571</v>
      </c>
      <c r="N280" s="31">
        <v>8.0197984581497224</v>
      </c>
      <c r="O280" s="1">
        <v>2024450588370</v>
      </c>
      <c r="P280" s="1">
        <v>1373114914951</v>
      </c>
      <c r="Q280" s="1">
        <v>651335673419</v>
      </c>
      <c r="R280" s="1">
        <v>261246747888</v>
      </c>
      <c r="S280" s="1">
        <v>2285697336258</v>
      </c>
      <c r="T280" s="1">
        <v>111906896932</v>
      </c>
      <c r="U280" s="1">
        <v>26852879675</v>
      </c>
      <c r="V280" s="1" t="e">
        <v>#VALUE!</v>
      </c>
    </row>
    <row r="281" spans="1:22" ht="16.5" customHeight="1" x14ac:dyDescent="0.3">
      <c r="A281" s="1" t="s">
        <v>38</v>
      </c>
      <c r="B281" s="1">
        <v>2014</v>
      </c>
      <c r="C281" s="13"/>
      <c r="D281" s="13">
        <v>39</v>
      </c>
      <c r="E281" s="13"/>
      <c r="F281" s="13"/>
      <c r="G281" s="13"/>
      <c r="H281" s="13"/>
      <c r="I281" s="1">
        <v>1491649193813</v>
      </c>
      <c r="J281" s="1">
        <v>956342452051</v>
      </c>
      <c r="K281" s="1">
        <v>678574367779</v>
      </c>
      <c r="L281" s="1">
        <v>2170223561592</v>
      </c>
      <c r="M281" s="29">
        <f>-4.336-4.513*(U281/L281)+5.679*(O281/L281)-0.004*(I281/P281)</f>
        <v>0.68959774279312502</v>
      </c>
      <c r="N281" s="28">
        <v>5.05</v>
      </c>
      <c r="O281" s="1">
        <v>1946833443067</v>
      </c>
      <c r="P281" s="1">
        <v>1291427645719</v>
      </c>
      <c r="Q281" s="1">
        <v>655405797348</v>
      </c>
      <c r="R281" s="1">
        <v>223390118525</v>
      </c>
      <c r="S281" s="1">
        <v>2170223561592</v>
      </c>
      <c r="T281" s="1">
        <v>107507869096</v>
      </c>
      <c r="U281" s="1">
        <v>30881834692</v>
      </c>
      <c r="V281" s="1" t="e">
        <v>#VALUE!</v>
      </c>
    </row>
    <row r="282" spans="1:22" ht="16.5" customHeight="1" x14ac:dyDescent="0.3">
      <c r="A282" s="1" t="s">
        <v>39</v>
      </c>
      <c r="B282" s="1">
        <v>2023</v>
      </c>
      <c r="C282" s="3">
        <f t="shared" ref="C282:C290" si="20">LN(E282)</f>
        <v>3.9889840465642745</v>
      </c>
      <c r="D282" s="5">
        <v>24</v>
      </c>
      <c r="E282" s="5">
        <v>54</v>
      </c>
      <c r="F282" s="4">
        <v>0</v>
      </c>
      <c r="G282" s="5">
        <v>0</v>
      </c>
      <c r="H282" s="5">
        <v>0</v>
      </c>
      <c r="I282" s="1">
        <v>353102010097</v>
      </c>
      <c r="J282" s="1">
        <v>274032295378</v>
      </c>
      <c r="K282" s="1">
        <v>49747568421</v>
      </c>
      <c r="L282" s="1">
        <v>402849578518</v>
      </c>
      <c r="M282" s="29">
        <f>-4.336-4.513*(U282/L282)+5.679*(O282/L282)-0.004*(I282/P282)</f>
        <v>-0.93750537280944612</v>
      </c>
      <c r="N282" s="31">
        <v>6.4222466560102589</v>
      </c>
      <c r="O282" s="1">
        <v>251076208320</v>
      </c>
      <c r="P282" s="1">
        <v>246128061304</v>
      </c>
      <c r="Q282" s="1">
        <v>4948147016</v>
      </c>
      <c r="R282" s="1">
        <v>151773370198</v>
      </c>
      <c r="S282" s="1">
        <v>402849578518</v>
      </c>
      <c r="T282" s="1">
        <v>15683616744</v>
      </c>
      <c r="U282" s="1">
        <v>12069112131</v>
      </c>
      <c r="V282" s="1">
        <v>28635043280</v>
      </c>
    </row>
    <row r="283" spans="1:22" ht="16.5" customHeight="1" x14ac:dyDescent="0.3">
      <c r="A283" s="1" t="s">
        <v>39</v>
      </c>
      <c r="B283" s="1">
        <v>2022</v>
      </c>
      <c r="C283" s="3">
        <f t="shared" si="20"/>
        <v>3.970291913552122</v>
      </c>
      <c r="D283" s="5">
        <v>23</v>
      </c>
      <c r="E283" s="5">
        <v>53</v>
      </c>
      <c r="F283" s="4">
        <v>0</v>
      </c>
      <c r="G283" s="5">
        <v>0</v>
      </c>
      <c r="H283" s="5">
        <v>0</v>
      </c>
      <c r="I283" s="1">
        <v>433392036307</v>
      </c>
      <c r="J283" s="1">
        <v>346452198183</v>
      </c>
      <c r="K283" s="1">
        <v>56682325946</v>
      </c>
      <c r="L283" s="1">
        <v>490074362253</v>
      </c>
      <c r="M283" s="29">
        <f>-4.336-4.513*(U283/L283)+5.679*(O283/L283)-0.004*(I283/P283)</f>
        <v>-0.52123992486572845</v>
      </c>
      <c r="N283" s="31">
        <v>6.9871667237754878</v>
      </c>
      <c r="O283" s="1">
        <v>342370104186</v>
      </c>
      <c r="P283" s="1">
        <v>337397788150</v>
      </c>
      <c r="Q283" s="1">
        <v>4972316036</v>
      </c>
      <c r="R283" s="1">
        <v>147704258067</v>
      </c>
      <c r="S283" s="1">
        <v>490074362253</v>
      </c>
      <c r="T283" s="1">
        <v>15139858698</v>
      </c>
      <c r="U283" s="1">
        <v>16017212948</v>
      </c>
      <c r="V283" s="1">
        <v>29594203950</v>
      </c>
    </row>
    <row r="284" spans="1:22" ht="16.5" customHeight="1" x14ac:dyDescent="0.3">
      <c r="A284" s="1" t="s">
        <v>39</v>
      </c>
      <c r="B284" s="1">
        <v>2021</v>
      </c>
      <c r="C284" s="3">
        <f t="shared" si="20"/>
        <v>4.0775374439057197</v>
      </c>
      <c r="D284" s="5">
        <v>22</v>
      </c>
      <c r="E284" s="5">
        <v>59</v>
      </c>
      <c r="F284" s="4">
        <v>0</v>
      </c>
      <c r="G284" s="5">
        <v>0</v>
      </c>
      <c r="H284" s="5">
        <v>0</v>
      </c>
      <c r="I284" s="1">
        <v>390008339932</v>
      </c>
      <c r="J284" s="1">
        <v>274147530118</v>
      </c>
      <c r="K284" s="1">
        <v>64784719450</v>
      </c>
      <c r="L284" s="1">
        <v>454793059382</v>
      </c>
      <c r="M284" s="29">
        <f>-4.336-4.513*(U284/L284)+5.679*(O284/L284)-0.004*(I284/P284)</f>
        <v>-0.79950565464569223</v>
      </c>
      <c r="N284" s="31">
        <v>6.6900092133089402</v>
      </c>
      <c r="O284" s="1">
        <v>307006014263</v>
      </c>
      <c r="P284" s="1">
        <v>302099529207</v>
      </c>
      <c r="Q284" s="1">
        <v>4906485056</v>
      </c>
      <c r="R284" s="1">
        <v>147787045119</v>
      </c>
      <c r="S284" s="1">
        <v>454793059382</v>
      </c>
      <c r="T284" s="1">
        <v>9025382828</v>
      </c>
      <c r="U284" s="1">
        <v>29418465276</v>
      </c>
      <c r="V284" s="1">
        <v>44478950670</v>
      </c>
    </row>
    <row r="285" spans="1:22" ht="16.5" customHeight="1" x14ac:dyDescent="0.3">
      <c r="A285" s="1" t="s">
        <v>39</v>
      </c>
      <c r="B285" s="1">
        <v>2020</v>
      </c>
      <c r="C285" s="3">
        <f t="shared" si="20"/>
        <v>4.0604430105464191</v>
      </c>
      <c r="D285" s="5">
        <v>21</v>
      </c>
      <c r="E285" s="5">
        <v>58</v>
      </c>
      <c r="F285" s="4">
        <v>0</v>
      </c>
      <c r="G285" s="5">
        <v>0</v>
      </c>
      <c r="H285" s="5">
        <v>0</v>
      </c>
      <c r="I285" s="1">
        <v>331314399182</v>
      </c>
      <c r="J285" s="1">
        <v>248937054925</v>
      </c>
      <c r="K285" s="1">
        <v>66094146036</v>
      </c>
      <c r="L285" s="1">
        <v>397408545218</v>
      </c>
      <c r="M285" s="29">
        <f>-4.336-4.513*(U285/L285)+5.679*(O285/L285)-0.004*(I285/P285)</f>
        <v>-0.72003958321941108</v>
      </c>
      <c r="N285" s="31">
        <v>6.9401877821904918</v>
      </c>
      <c r="O285" s="1">
        <v>267789965375</v>
      </c>
      <c r="P285" s="1">
        <v>262509742299</v>
      </c>
      <c r="Q285" s="1">
        <v>5280223076</v>
      </c>
      <c r="R285" s="1">
        <v>129618579843</v>
      </c>
      <c r="S285" s="1">
        <v>397408545218</v>
      </c>
      <c r="T285" s="1">
        <v>6855076500</v>
      </c>
      <c r="U285" s="1">
        <v>18116410835</v>
      </c>
      <c r="V285" s="1">
        <v>28050388034</v>
      </c>
    </row>
    <row r="286" spans="1:22" ht="16.5" customHeight="1" x14ac:dyDescent="0.3">
      <c r="A286" s="1" t="s">
        <v>39</v>
      </c>
      <c r="B286" s="1">
        <v>2019</v>
      </c>
      <c r="C286" s="3">
        <f t="shared" si="20"/>
        <v>4.0430512678345503</v>
      </c>
      <c r="D286" s="5">
        <v>20</v>
      </c>
      <c r="E286" s="5">
        <v>57</v>
      </c>
      <c r="F286" s="4">
        <v>0</v>
      </c>
      <c r="G286" s="5">
        <v>0</v>
      </c>
      <c r="H286" s="5">
        <v>0</v>
      </c>
      <c r="I286" s="1">
        <v>237802602225</v>
      </c>
      <c r="J286" s="1">
        <v>182293658099</v>
      </c>
      <c r="K286" s="1">
        <v>55592871529</v>
      </c>
      <c r="L286" s="1">
        <v>293395473754</v>
      </c>
      <c r="M286" s="29">
        <f>-4.336-4.513*(U286/L286)+5.679*(O286/L286)-0.004*(I286/P286)</f>
        <v>-1.2106564002580507</v>
      </c>
      <c r="N286" s="31">
        <v>7.4649912574460018</v>
      </c>
      <c r="O286" s="1">
        <v>173367692331</v>
      </c>
      <c r="P286" s="1">
        <v>169412869235</v>
      </c>
      <c r="Q286" s="1">
        <v>3954823096</v>
      </c>
      <c r="R286" s="1">
        <v>120027781423</v>
      </c>
      <c r="S286" s="1">
        <v>293395473754</v>
      </c>
      <c r="T286" s="1">
        <v>4146233999</v>
      </c>
      <c r="U286" s="1">
        <v>14612478902</v>
      </c>
      <c r="V286" s="1">
        <v>20031560805</v>
      </c>
    </row>
    <row r="287" spans="1:22" ht="16.5" customHeight="1" x14ac:dyDescent="0.3">
      <c r="A287" s="1" t="s">
        <v>39</v>
      </c>
      <c r="B287" s="1">
        <v>2018</v>
      </c>
      <c r="C287" s="3">
        <f t="shared" si="20"/>
        <v>4.0253516907351496</v>
      </c>
      <c r="D287" s="5">
        <v>19</v>
      </c>
      <c r="E287" s="5">
        <v>56</v>
      </c>
      <c r="F287" s="4">
        <v>0</v>
      </c>
      <c r="G287" s="5">
        <v>0</v>
      </c>
      <c r="H287" s="5">
        <v>0</v>
      </c>
      <c r="I287" s="1">
        <v>179641598155</v>
      </c>
      <c r="J287" s="1">
        <v>153176511196</v>
      </c>
      <c r="K287" s="1">
        <v>62658299345</v>
      </c>
      <c r="L287" s="1">
        <v>242299897500</v>
      </c>
      <c r="M287" s="29">
        <f>-4.336-4.513*(U287/L287)+5.679*(O287/L287)-0.004*(I287/P287)</f>
        <v>-1.1468237708429962</v>
      </c>
      <c r="N287" s="31">
        <v>7.3592809998546045</v>
      </c>
      <c r="O287" s="1">
        <v>134384594979</v>
      </c>
      <c r="P287" s="1">
        <v>127918818561</v>
      </c>
      <c r="Q287" s="1">
        <v>6465776418</v>
      </c>
      <c r="R287" s="1">
        <v>107915302521</v>
      </c>
      <c r="S287" s="1">
        <v>242299897500</v>
      </c>
      <c r="T287" s="1">
        <v>1486865278</v>
      </c>
      <c r="U287" s="1">
        <v>-2421459105</v>
      </c>
      <c r="V287" s="1">
        <v>218232493</v>
      </c>
    </row>
    <row r="288" spans="1:22" ht="16.5" customHeight="1" x14ac:dyDescent="0.3">
      <c r="A288" s="1" t="s">
        <v>39</v>
      </c>
      <c r="B288" s="1">
        <v>2017</v>
      </c>
      <c r="C288" s="3">
        <f t="shared" si="20"/>
        <v>3.8066624897703196</v>
      </c>
      <c r="D288" s="5">
        <v>18</v>
      </c>
      <c r="E288" s="5">
        <v>45</v>
      </c>
      <c r="F288" s="4">
        <v>6.26</v>
      </c>
      <c r="G288" s="5">
        <v>0</v>
      </c>
      <c r="H288" s="5">
        <v>1</v>
      </c>
      <c r="I288" s="1">
        <v>155842898402</v>
      </c>
      <c r="J288" s="1">
        <v>84076341798</v>
      </c>
      <c r="K288" s="1">
        <v>64279613461</v>
      </c>
      <c r="L288" s="1">
        <v>220122511863</v>
      </c>
      <c r="M288" s="29">
        <f>-4.336-4.513*(U288/L288)+5.679*(O288/L288)-0.004*(I288/P288)</f>
        <v>-1.7437071465767966</v>
      </c>
      <c r="N288" s="31">
        <v>2.8654119461210428</v>
      </c>
      <c r="O288" s="1">
        <v>104785750237</v>
      </c>
      <c r="P288" s="1">
        <v>98429933884</v>
      </c>
      <c r="Q288" s="1">
        <v>6355816353</v>
      </c>
      <c r="R288" s="1">
        <v>115336761626</v>
      </c>
      <c r="S288" s="1">
        <v>220122511863</v>
      </c>
      <c r="T288" s="1">
        <v>-1608913562</v>
      </c>
      <c r="U288" s="1">
        <v>5110168890</v>
      </c>
      <c r="V288" s="1">
        <v>7808287633</v>
      </c>
    </row>
    <row r="289" spans="1:22" ht="16.5" customHeight="1" x14ac:dyDescent="0.3">
      <c r="A289" s="1" t="s">
        <v>39</v>
      </c>
      <c r="B289" s="1">
        <v>2016</v>
      </c>
      <c r="C289" s="3">
        <f t="shared" si="20"/>
        <v>3.784189633918261</v>
      </c>
      <c r="D289" s="5">
        <v>17</v>
      </c>
      <c r="E289" s="5">
        <v>44</v>
      </c>
      <c r="F289" s="4">
        <v>1.71</v>
      </c>
      <c r="G289" s="5">
        <v>0</v>
      </c>
      <c r="H289" s="5">
        <v>1</v>
      </c>
      <c r="I289" s="1">
        <v>157901339878</v>
      </c>
      <c r="J289" s="1">
        <v>105547354476</v>
      </c>
      <c r="K289" s="1">
        <v>65184766432</v>
      </c>
      <c r="L289" s="1">
        <v>223086106310</v>
      </c>
      <c r="M289" s="29">
        <f>-4.336-4.513*(U289/L289)+5.679*(O289/L289)-0.004*(I289/P289)</f>
        <v>-1.5627761964768532</v>
      </c>
      <c r="N289" s="31">
        <v>2.5615511423249444</v>
      </c>
      <c r="O289" s="1">
        <v>109712569244</v>
      </c>
      <c r="P289" s="1">
        <v>109430069081</v>
      </c>
      <c r="Q289" s="1">
        <v>282500163</v>
      </c>
      <c r="R289" s="1">
        <v>113373537066</v>
      </c>
      <c r="S289" s="1">
        <v>223086106310</v>
      </c>
      <c r="T289" s="1">
        <v>3237380907</v>
      </c>
      <c r="U289" s="1">
        <v>687431518</v>
      </c>
      <c r="V289" s="1">
        <v>2348471746</v>
      </c>
    </row>
    <row r="290" spans="1:22" ht="16.5" customHeight="1" x14ac:dyDescent="0.3">
      <c r="A290" s="1" t="s">
        <v>39</v>
      </c>
      <c r="B290" s="1">
        <v>2015</v>
      </c>
      <c r="C290" s="3">
        <f t="shared" si="20"/>
        <v>3.7612001156935624</v>
      </c>
      <c r="D290" s="6">
        <v>16</v>
      </c>
      <c r="E290" s="6">
        <v>43</v>
      </c>
      <c r="F290" s="7">
        <v>1.71</v>
      </c>
      <c r="G290" s="6">
        <v>0</v>
      </c>
      <c r="H290" s="6">
        <v>1</v>
      </c>
      <c r="I290" s="1">
        <v>170043297574</v>
      </c>
      <c r="J290" s="1">
        <v>121610930650</v>
      </c>
      <c r="K290" s="1">
        <v>64085471790</v>
      </c>
      <c r="L290" s="1">
        <v>234128769364</v>
      </c>
      <c r="M290" s="29">
        <f>-4.336-4.513*(U290/L290)+5.679*(O290/L290)-0.004*(I290/P290)</f>
        <v>-1.8593909287777362</v>
      </c>
      <c r="N290" s="31">
        <v>8.0197984581497224</v>
      </c>
      <c r="O290" s="1">
        <v>113256545610</v>
      </c>
      <c r="P290" s="1">
        <v>112985259895</v>
      </c>
      <c r="Q290" s="1">
        <v>271285715</v>
      </c>
      <c r="R290" s="1">
        <v>120872223754</v>
      </c>
      <c r="S290" s="1">
        <v>234128769364</v>
      </c>
      <c r="T290" s="1">
        <v>1542607424</v>
      </c>
      <c r="U290" s="1">
        <v>13722364125</v>
      </c>
      <c r="V290" s="1">
        <v>19043729088</v>
      </c>
    </row>
    <row r="291" spans="1:22" ht="16.5" customHeight="1" x14ac:dyDescent="0.3">
      <c r="A291" s="1" t="s">
        <v>39</v>
      </c>
      <c r="B291" s="1">
        <v>2014</v>
      </c>
      <c r="C291" s="8"/>
      <c r="D291" s="13"/>
      <c r="E291" s="13"/>
      <c r="F291" s="14"/>
      <c r="G291" s="13"/>
      <c r="H291" s="13"/>
      <c r="I291" s="1">
        <v>136657037795</v>
      </c>
      <c r="J291" s="1">
        <v>99622361321</v>
      </c>
      <c r="K291" s="1">
        <v>59564363399</v>
      </c>
      <c r="L291" s="1">
        <v>196221401194</v>
      </c>
      <c r="M291" s="29">
        <f>-4.336-4.513*(U291/L291)+5.679*(O291/L291)-0.004*(I291/P291)</f>
        <v>-2.4164940719724624</v>
      </c>
      <c r="N291" s="28">
        <v>5.05</v>
      </c>
      <c r="O291" s="1">
        <v>80588758864</v>
      </c>
      <c r="P291" s="1">
        <v>80317473149</v>
      </c>
      <c r="Q291" s="1">
        <v>271285715</v>
      </c>
      <c r="R291" s="1">
        <v>115632642330</v>
      </c>
      <c r="S291" s="1">
        <v>196221401194</v>
      </c>
      <c r="T291" s="1">
        <v>174476405</v>
      </c>
      <c r="U291" s="1">
        <v>17655654032</v>
      </c>
      <c r="V291" s="1">
        <v>23639467744</v>
      </c>
    </row>
    <row r="292" spans="1:22" ht="16.5" customHeight="1" x14ac:dyDescent="0.3">
      <c r="A292" s="1" t="s">
        <v>40</v>
      </c>
      <c r="B292" s="1">
        <v>2023</v>
      </c>
      <c r="C292" s="3">
        <f t="shared" ref="C292:C310" si="21">LN(E292)</f>
        <v>4.0775374439057197</v>
      </c>
      <c r="D292" s="5">
        <v>16</v>
      </c>
      <c r="E292" s="5">
        <v>59</v>
      </c>
      <c r="F292" s="4">
        <v>0.13400000000000001</v>
      </c>
      <c r="G292" s="5">
        <v>0</v>
      </c>
      <c r="H292" s="5">
        <v>0</v>
      </c>
      <c r="I292" s="1">
        <v>2515932014386</v>
      </c>
      <c r="J292" s="1">
        <v>1929519562169</v>
      </c>
      <c r="K292" s="1">
        <v>1367281693926</v>
      </c>
      <c r="L292" s="1">
        <v>3883213708312</v>
      </c>
      <c r="M292" s="29">
        <f>-4.336-4.513*(U292/L292)+5.679*(O292/L292)-0.004*(I292/P292)</f>
        <v>-1.2610763325232861</v>
      </c>
      <c r="N292" s="31">
        <v>6.4222466560102589</v>
      </c>
      <c r="O292" s="1">
        <v>2439830109387</v>
      </c>
      <c r="P292" s="1">
        <v>2203622400682</v>
      </c>
      <c r="Q292" s="1">
        <v>236207708705</v>
      </c>
      <c r="R292" s="1">
        <v>1443383598925</v>
      </c>
      <c r="S292" s="1">
        <v>3883213708312</v>
      </c>
      <c r="T292" s="1">
        <v>249332566645</v>
      </c>
      <c r="U292" s="1">
        <v>420446531421</v>
      </c>
      <c r="V292" s="1">
        <v>640249923956</v>
      </c>
    </row>
    <row r="293" spans="1:22" ht="16.5" customHeight="1" x14ac:dyDescent="0.3">
      <c r="A293" s="1" t="s">
        <v>40</v>
      </c>
      <c r="B293" s="1">
        <v>2022</v>
      </c>
      <c r="C293" s="3">
        <f t="shared" si="21"/>
        <v>4.0604430105464191</v>
      </c>
      <c r="D293" s="5">
        <v>15</v>
      </c>
      <c r="E293" s="5">
        <v>58</v>
      </c>
      <c r="F293" s="4">
        <v>0.13</v>
      </c>
      <c r="G293" s="5">
        <v>0</v>
      </c>
      <c r="H293" s="5">
        <v>0</v>
      </c>
      <c r="I293" s="1">
        <v>3307118268005</v>
      </c>
      <c r="J293" s="1">
        <v>2430817423121</v>
      </c>
      <c r="K293" s="1">
        <v>1402830091439</v>
      </c>
      <c r="L293" s="1">
        <v>4709948359444</v>
      </c>
      <c r="M293" s="29">
        <f>-4.336-4.513*(U293/L293)+5.679*(O293/L293)-0.004*(I293/P293)</f>
        <v>-1.2387821599079141</v>
      </c>
      <c r="N293" s="31">
        <v>6.9871667237754878</v>
      </c>
      <c r="O293" s="1">
        <v>2878316817228</v>
      </c>
      <c r="P293" s="1">
        <v>2582575236230</v>
      </c>
      <c r="Q293" s="1">
        <v>295741580998</v>
      </c>
      <c r="R293" s="1">
        <v>1831631542216</v>
      </c>
      <c r="S293" s="1">
        <v>4709948359444</v>
      </c>
      <c r="T293" s="1">
        <v>354805757524</v>
      </c>
      <c r="U293" s="1">
        <v>384245471187</v>
      </c>
      <c r="V293" s="1">
        <v>599763487728</v>
      </c>
    </row>
    <row r="294" spans="1:22" ht="16.5" customHeight="1" x14ac:dyDescent="0.3">
      <c r="A294" s="1" t="s">
        <v>40</v>
      </c>
      <c r="B294" s="1">
        <v>2021</v>
      </c>
      <c r="C294" s="3">
        <f t="shared" si="21"/>
        <v>4.0430512678345503</v>
      </c>
      <c r="D294" s="5">
        <v>14</v>
      </c>
      <c r="E294" s="5">
        <v>57</v>
      </c>
      <c r="F294" s="4">
        <v>0.12</v>
      </c>
      <c r="G294" s="5">
        <v>0</v>
      </c>
      <c r="H294" s="5">
        <v>0</v>
      </c>
      <c r="I294" s="1">
        <v>5156565401917</v>
      </c>
      <c r="J294" s="1">
        <v>4006012179332</v>
      </c>
      <c r="K294" s="1">
        <v>1492003356541</v>
      </c>
      <c r="L294" s="1">
        <v>6648568758458</v>
      </c>
      <c r="M294" s="29">
        <f>-4.336-4.513*(U294/L294)+5.679*(O294/L294)-0.004*(I294/P294)</f>
        <v>-0.42624387158076243</v>
      </c>
      <c r="N294" s="31">
        <v>6.6900092133089402</v>
      </c>
      <c r="O294" s="1">
        <v>4849530414623</v>
      </c>
      <c r="P294" s="1">
        <v>4451760389174</v>
      </c>
      <c r="Q294" s="1">
        <v>397770025449</v>
      </c>
      <c r="R294" s="1">
        <v>1799038343835</v>
      </c>
      <c r="S294" s="1">
        <v>6648568758458</v>
      </c>
      <c r="T294" s="1">
        <v>226031867259</v>
      </c>
      <c r="U294" s="1">
        <v>335784640284</v>
      </c>
      <c r="V294" s="1">
        <v>526818853270</v>
      </c>
    </row>
    <row r="295" spans="1:22" ht="16.5" customHeight="1" x14ac:dyDescent="0.3">
      <c r="A295" s="1" t="s">
        <v>40</v>
      </c>
      <c r="B295" s="1">
        <v>2020</v>
      </c>
      <c r="C295" s="3">
        <f t="shared" si="21"/>
        <v>4.0253516907351496</v>
      </c>
      <c r="D295" s="5">
        <v>13</v>
      </c>
      <c r="E295" s="5">
        <v>56</v>
      </c>
      <c r="F295" s="4">
        <v>0.19900000000000001</v>
      </c>
      <c r="G295" s="5">
        <v>0</v>
      </c>
      <c r="H295" s="5">
        <v>0</v>
      </c>
      <c r="I295" s="1">
        <v>4065245674755</v>
      </c>
      <c r="J295" s="1">
        <v>1653303998772</v>
      </c>
      <c r="K295" s="1">
        <v>1543259333686</v>
      </c>
      <c r="L295" s="1">
        <v>5608505008441</v>
      </c>
      <c r="M295" s="29">
        <f>-4.336-4.513*(U295/L295)+5.679*(O295/L295)-0.004*(I295/P295)</f>
        <v>-0.75912420552871585</v>
      </c>
      <c r="N295" s="31">
        <v>6.9401877821904918</v>
      </c>
      <c r="O295" s="1">
        <v>3849934231017</v>
      </c>
      <c r="P295" s="1">
        <v>3377474232392</v>
      </c>
      <c r="Q295" s="1">
        <v>472459998625</v>
      </c>
      <c r="R295" s="1">
        <v>1758570777424</v>
      </c>
      <c r="S295" s="1">
        <v>5608505008441</v>
      </c>
      <c r="T295" s="1">
        <v>216243807784</v>
      </c>
      <c r="U295" s="1">
        <v>393496193630</v>
      </c>
      <c r="V295" s="1">
        <v>609568837870</v>
      </c>
    </row>
    <row r="296" spans="1:22" ht="16.5" customHeight="1" x14ac:dyDescent="0.3">
      <c r="A296" s="1" t="s">
        <v>40</v>
      </c>
      <c r="B296" s="1">
        <v>2019</v>
      </c>
      <c r="C296" s="3">
        <f t="shared" si="21"/>
        <v>4.0073331852324712</v>
      </c>
      <c r="D296" s="5">
        <v>12</v>
      </c>
      <c r="E296" s="5">
        <v>55</v>
      </c>
      <c r="F296" s="4">
        <v>0.19900000000000001</v>
      </c>
      <c r="G296" s="5">
        <v>0</v>
      </c>
      <c r="H296" s="5">
        <v>0</v>
      </c>
      <c r="I296" s="1">
        <v>2706743619255</v>
      </c>
      <c r="J296" s="1">
        <v>1278206398701</v>
      </c>
      <c r="K296" s="1">
        <v>1348332593135</v>
      </c>
      <c r="L296" s="1">
        <v>4055076212390</v>
      </c>
      <c r="M296" s="29">
        <f>-4.336-4.513*(U296/L296)+5.679*(O296/L296)-0.004*(I296/P296)</f>
        <v>-1.4502961511353045</v>
      </c>
      <c r="N296" s="31">
        <v>7.4649912574460018</v>
      </c>
      <c r="O296" s="1">
        <v>2456799004353</v>
      </c>
      <c r="P296" s="1">
        <v>1993470633984</v>
      </c>
      <c r="Q296" s="1">
        <v>463328370369</v>
      </c>
      <c r="R296" s="1">
        <v>1598277208037</v>
      </c>
      <c r="S296" s="1">
        <v>4055076212390</v>
      </c>
      <c r="T296" s="1">
        <v>162565874813</v>
      </c>
      <c r="U296" s="1">
        <v>493770996558</v>
      </c>
      <c r="V296" s="1">
        <v>706631128153</v>
      </c>
    </row>
    <row r="297" spans="1:22" ht="16.5" customHeight="1" x14ac:dyDescent="0.3">
      <c r="A297" s="1" t="s">
        <v>40</v>
      </c>
      <c r="B297" s="1">
        <v>2018</v>
      </c>
      <c r="C297" s="3">
        <f t="shared" si="21"/>
        <v>3.9889840465642745</v>
      </c>
      <c r="D297" s="5">
        <v>11</v>
      </c>
      <c r="E297" s="5">
        <v>54</v>
      </c>
      <c r="F297" s="4">
        <v>0.19900000000000001</v>
      </c>
      <c r="G297" s="5">
        <v>0</v>
      </c>
      <c r="H297" s="5">
        <v>0</v>
      </c>
      <c r="I297" s="1">
        <v>2430911281861</v>
      </c>
      <c r="J297" s="1">
        <v>856829333487</v>
      </c>
      <c r="K297" s="1">
        <v>1053914381351</v>
      </c>
      <c r="L297" s="1">
        <v>3484825663212</v>
      </c>
      <c r="M297" s="29">
        <f>-4.336-4.513*(U297/L297)+5.679*(O297/L297)-0.004*(I297/P297)</f>
        <v>-1.5969677984053108</v>
      </c>
      <c r="N297" s="31">
        <v>7.3592809998546045</v>
      </c>
      <c r="O297" s="1">
        <v>2014073115772</v>
      </c>
      <c r="P297" s="1">
        <v>1753719813335</v>
      </c>
      <c r="Q297" s="1">
        <v>260353302437</v>
      </c>
      <c r="R297" s="1">
        <v>1470752547440</v>
      </c>
      <c r="S297" s="1">
        <v>3484825663212</v>
      </c>
      <c r="T297" s="1">
        <v>86114690431</v>
      </c>
      <c r="U297" s="1">
        <v>415145050018</v>
      </c>
      <c r="V297" s="1">
        <v>578062611386</v>
      </c>
    </row>
    <row r="298" spans="1:22" ht="16.5" customHeight="1" x14ac:dyDescent="0.3">
      <c r="A298" s="1" t="s">
        <v>40</v>
      </c>
      <c r="B298" s="1">
        <v>2017</v>
      </c>
      <c r="C298" s="3">
        <f t="shared" si="21"/>
        <v>3.970291913552122</v>
      </c>
      <c r="D298" s="5">
        <v>10</v>
      </c>
      <c r="E298" s="5">
        <v>53</v>
      </c>
      <c r="F298" s="4">
        <v>0.19900000000000001</v>
      </c>
      <c r="G298" s="5">
        <v>0</v>
      </c>
      <c r="H298" s="5">
        <v>0</v>
      </c>
      <c r="I298" s="1">
        <v>1913883018041</v>
      </c>
      <c r="J298" s="1">
        <v>758676082741</v>
      </c>
      <c r="K298" s="1">
        <v>1049190777947</v>
      </c>
      <c r="L298" s="1">
        <v>2963073795988</v>
      </c>
      <c r="M298" s="29">
        <f>-4.336-4.513*(U298/L298)+5.679*(O298/L298)-0.004*(I298/P298)</f>
        <v>-1.6131923217861992</v>
      </c>
      <c r="N298" s="31">
        <v>2.8654119461210428</v>
      </c>
      <c r="O298" s="1">
        <v>1682340811178</v>
      </c>
      <c r="P298" s="1">
        <v>1550716524885</v>
      </c>
      <c r="Q298" s="1">
        <v>131624286293</v>
      </c>
      <c r="R298" s="1">
        <v>1280732984810</v>
      </c>
      <c r="S298" s="1">
        <v>2963073795988</v>
      </c>
      <c r="T298" s="1">
        <v>59473991557</v>
      </c>
      <c r="U298" s="1">
        <v>326059243880</v>
      </c>
      <c r="V298" s="1">
        <v>442394410837</v>
      </c>
    </row>
    <row r="299" spans="1:22" ht="16.5" customHeight="1" x14ac:dyDescent="0.3">
      <c r="A299" s="1" t="s">
        <v>40</v>
      </c>
      <c r="B299" s="1">
        <v>2016</v>
      </c>
      <c r="C299" s="3">
        <f t="shared" si="21"/>
        <v>4.0253516907351496</v>
      </c>
      <c r="D299" s="5">
        <v>9</v>
      </c>
      <c r="E299" s="5">
        <v>56</v>
      </c>
      <c r="F299" s="4">
        <v>0.2</v>
      </c>
      <c r="G299" s="5">
        <v>0</v>
      </c>
      <c r="H299" s="5">
        <v>1</v>
      </c>
      <c r="I299" s="1">
        <v>1475925575850</v>
      </c>
      <c r="J299" s="1">
        <v>660104622216</v>
      </c>
      <c r="K299" s="1">
        <v>711810574495</v>
      </c>
      <c r="L299" s="1">
        <v>2187736150345</v>
      </c>
      <c r="M299" s="29">
        <f>-4.336-4.513*(U299/L299)+5.679*(O299/L299)-0.004*(I299/P299)</f>
        <v>-1.0974495242226008</v>
      </c>
      <c r="N299" s="31">
        <v>2.5615511423249444</v>
      </c>
      <c r="O299" s="1">
        <v>1439519171337</v>
      </c>
      <c r="P299" s="1">
        <v>1338354363937</v>
      </c>
      <c r="Q299" s="1">
        <v>101164807400</v>
      </c>
      <c r="R299" s="1">
        <v>748216979008</v>
      </c>
      <c r="S299" s="1">
        <v>2187736150345</v>
      </c>
      <c r="T299" s="1">
        <v>51535333198</v>
      </c>
      <c r="U299" s="1">
        <v>239371805384</v>
      </c>
      <c r="V299" s="1">
        <v>327888729897</v>
      </c>
    </row>
    <row r="300" spans="1:22" ht="16.5" customHeight="1" x14ac:dyDescent="0.3">
      <c r="A300" s="1" t="s">
        <v>40</v>
      </c>
      <c r="B300" s="1">
        <v>2015</v>
      </c>
      <c r="C300" s="3">
        <f t="shared" si="21"/>
        <v>4.0073331852324712</v>
      </c>
      <c r="D300" s="5">
        <v>8</v>
      </c>
      <c r="E300" s="5">
        <v>55</v>
      </c>
      <c r="F300" s="4">
        <v>0.3</v>
      </c>
      <c r="G300" s="5">
        <v>0</v>
      </c>
      <c r="H300" s="5">
        <v>1</v>
      </c>
      <c r="I300" s="1">
        <v>1580674941800</v>
      </c>
      <c r="J300" s="1">
        <v>660574964273</v>
      </c>
      <c r="K300" s="1">
        <v>460357590743</v>
      </c>
      <c r="L300" s="1">
        <v>2041032532543</v>
      </c>
      <c r="M300" s="29">
        <f>-4.336-4.513*(U300/L300)+5.679*(O300/L300)-0.004*(I300/P300)</f>
        <v>-0.81889105419835317</v>
      </c>
      <c r="N300" s="31">
        <v>8.0197984581497224</v>
      </c>
      <c r="O300" s="1">
        <v>1401244775329</v>
      </c>
      <c r="P300" s="1">
        <v>1383793633599</v>
      </c>
      <c r="Q300" s="1">
        <v>17451141730</v>
      </c>
      <c r="R300" s="1">
        <v>639787757214</v>
      </c>
      <c r="S300" s="1">
        <v>2041032532543</v>
      </c>
      <c r="T300" s="1">
        <v>51170510508</v>
      </c>
      <c r="U300" s="1">
        <v>170576026205</v>
      </c>
      <c r="V300" s="1">
        <v>242667008067</v>
      </c>
    </row>
    <row r="301" spans="1:22" ht="16.5" customHeight="1" x14ac:dyDescent="0.3">
      <c r="A301" s="1" t="s">
        <v>40</v>
      </c>
      <c r="B301" s="1">
        <v>2014</v>
      </c>
      <c r="C301" s="3">
        <f t="shared" si="21"/>
        <v>3.9889840465642745</v>
      </c>
      <c r="D301" s="6">
        <v>7</v>
      </c>
      <c r="E301" s="6">
        <v>54</v>
      </c>
      <c r="F301" s="7">
        <v>0.3</v>
      </c>
      <c r="G301" s="6">
        <v>0</v>
      </c>
      <c r="H301" s="6">
        <v>1</v>
      </c>
      <c r="I301" s="1">
        <v>1263558186390</v>
      </c>
      <c r="J301" s="1">
        <v>649390565726</v>
      </c>
      <c r="K301" s="1">
        <v>422377706094</v>
      </c>
      <c r="L301" s="1">
        <v>1685935892484</v>
      </c>
      <c r="M301" s="29">
        <f>-4.336-4.513*(U301/L301)+5.679*(O301/L301)-0.004*(I301/P301)</f>
        <v>-0.9358226384854218</v>
      </c>
      <c r="N301" s="28">
        <v>5.05</v>
      </c>
      <c r="O301" s="1">
        <v>1113963693903</v>
      </c>
      <c r="P301" s="1">
        <v>1085370655974</v>
      </c>
      <c r="Q301" s="1">
        <v>28593037929</v>
      </c>
      <c r="R301" s="1">
        <v>571972198581</v>
      </c>
      <c r="S301" s="1">
        <v>1685935892484</v>
      </c>
      <c r="T301" s="1">
        <v>56761561762</v>
      </c>
      <c r="U301" s="1">
        <v>129817834097</v>
      </c>
      <c r="V301" s="1">
        <v>199086241317</v>
      </c>
    </row>
    <row r="302" spans="1:22" ht="16.5" customHeight="1" x14ac:dyDescent="0.3">
      <c r="A302" s="1" t="s">
        <v>41</v>
      </c>
      <c r="B302" s="1">
        <v>2023</v>
      </c>
      <c r="C302" s="3">
        <f t="shared" si="21"/>
        <v>4.1588830833596715</v>
      </c>
      <c r="D302" s="11">
        <v>16</v>
      </c>
      <c r="E302" s="11">
        <v>64</v>
      </c>
      <c r="F302" s="12">
        <v>6.32</v>
      </c>
      <c r="G302" s="5">
        <v>0</v>
      </c>
      <c r="H302" s="5">
        <v>0</v>
      </c>
      <c r="I302" s="1">
        <v>962193787062</v>
      </c>
      <c r="J302" s="1">
        <v>274215521774</v>
      </c>
      <c r="K302" s="1">
        <v>176874495500</v>
      </c>
      <c r="L302" s="1">
        <v>1139068282562</v>
      </c>
      <c r="M302" s="29">
        <f>-4.336-4.513*(U302/L302)+5.679*(O302/L302)-0.004*(I302/P302)</f>
        <v>-2.3200333435323959</v>
      </c>
      <c r="N302" s="31">
        <v>6.4222466560102589</v>
      </c>
      <c r="O302" s="1">
        <v>453213056334</v>
      </c>
      <c r="P302" s="1">
        <v>256612543477</v>
      </c>
      <c r="Q302" s="1">
        <v>196600512857</v>
      </c>
      <c r="R302" s="1">
        <v>685855226228</v>
      </c>
      <c r="S302" s="1">
        <v>1139068282562</v>
      </c>
      <c r="T302" s="1">
        <v>33728727048</v>
      </c>
      <c r="U302" s="1">
        <v>57697557914</v>
      </c>
      <c r="V302" s="1" t="e">
        <v>#VALUE!</v>
      </c>
    </row>
    <row r="303" spans="1:22" ht="16.5" customHeight="1" x14ac:dyDescent="0.3">
      <c r="A303" s="1" t="s">
        <v>41</v>
      </c>
      <c r="B303" s="1">
        <v>2022</v>
      </c>
      <c r="C303" s="3">
        <f t="shared" si="21"/>
        <v>4.1431347263915326</v>
      </c>
      <c r="D303" s="11">
        <v>15</v>
      </c>
      <c r="E303" s="11">
        <v>63</v>
      </c>
      <c r="F303" s="12">
        <v>6.32</v>
      </c>
      <c r="G303" s="5">
        <v>0</v>
      </c>
      <c r="H303" s="5">
        <v>0</v>
      </c>
      <c r="I303" s="1">
        <v>1147312500603</v>
      </c>
      <c r="J303" s="1">
        <v>284294083161</v>
      </c>
      <c r="K303" s="1">
        <v>213591686729</v>
      </c>
      <c r="L303" s="1">
        <v>1360904187332</v>
      </c>
      <c r="M303" s="29">
        <f>-4.336-4.513*(U303/L303)+5.679*(O303/L303)-0.004*(I303/P303)</f>
        <v>-1.5226614966005936</v>
      </c>
      <c r="N303" s="31">
        <v>6.9871667237754878</v>
      </c>
      <c r="O303" s="1">
        <v>720941806324</v>
      </c>
      <c r="P303" s="1">
        <v>511573094915</v>
      </c>
      <c r="Q303" s="1">
        <v>209368711409</v>
      </c>
      <c r="R303" s="1">
        <v>639962381008</v>
      </c>
      <c r="S303" s="1">
        <v>1360904187332</v>
      </c>
      <c r="T303" s="1">
        <v>30535111456</v>
      </c>
      <c r="U303" s="1">
        <v>56134697351</v>
      </c>
      <c r="V303" s="1" t="e">
        <v>#VALUE!</v>
      </c>
    </row>
    <row r="304" spans="1:22" ht="16.5" customHeight="1" x14ac:dyDescent="0.3">
      <c r="A304" s="1" t="s">
        <v>41</v>
      </c>
      <c r="B304" s="1">
        <v>2021</v>
      </c>
      <c r="C304" s="3">
        <f t="shared" si="21"/>
        <v>4.1271343850450917</v>
      </c>
      <c r="D304" s="5">
        <v>14</v>
      </c>
      <c r="E304" s="5">
        <v>62</v>
      </c>
      <c r="F304" s="4">
        <v>6.32</v>
      </c>
      <c r="G304" s="5">
        <v>0</v>
      </c>
      <c r="H304" s="5">
        <v>0</v>
      </c>
      <c r="I304" s="1">
        <v>1076457268250</v>
      </c>
      <c r="J304" s="1">
        <v>278739164927</v>
      </c>
      <c r="K304" s="1">
        <v>124818344513</v>
      </c>
      <c r="L304" s="1">
        <v>1201275612763</v>
      </c>
      <c r="M304" s="29">
        <f>-4.336-4.513*(U304/L304)+5.679*(O304/L304)-0.004*(I304/P304)</f>
        <v>-1.7452380808876189</v>
      </c>
      <c r="N304" s="31">
        <v>6.6900092133089402</v>
      </c>
      <c r="O304" s="1">
        <v>611844183867</v>
      </c>
      <c r="P304" s="1">
        <v>500184170503</v>
      </c>
      <c r="Q304" s="1">
        <v>111660013364</v>
      </c>
      <c r="R304" s="1">
        <v>589431428896</v>
      </c>
      <c r="S304" s="1">
        <v>1201275612763</v>
      </c>
      <c r="T304" s="1">
        <v>27164715327</v>
      </c>
      <c r="U304" s="1">
        <v>78019685893</v>
      </c>
      <c r="V304" s="1" t="e">
        <v>#VALUE!</v>
      </c>
    </row>
    <row r="305" spans="1:22" ht="16.5" customHeight="1" x14ac:dyDescent="0.3">
      <c r="A305" s="1" t="s">
        <v>41</v>
      </c>
      <c r="B305" s="1">
        <v>2020</v>
      </c>
      <c r="C305" s="3">
        <f t="shared" si="21"/>
        <v>4.1108738641733114</v>
      </c>
      <c r="D305" s="5">
        <v>13</v>
      </c>
      <c r="E305" s="5">
        <v>61</v>
      </c>
      <c r="F305" s="4">
        <v>6.32</v>
      </c>
      <c r="G305" s="5">
        <v>0</v>
      </c>
      <c r="H305" s="5">
        <v>0</v>
      </c>
      <c r="I305" s="1">
        <v>914548449819</v>
      </c>
      <c r="J305" s="1">
        <v>261180655645</v>
      </c>
      <c r="K305" s="1">
        <v>215098525117</v>
      </c>
      <c r="L305" s="1">
        <v>1129646974936</v>
      </c>
      <c r="M305" s="29">
        <f>-4.336-4.513*(U305/L305)+5.679*(O305/L305)-0.004*(I305/P305)</f>
        <v>-1.7925648912872347</v>
      </c>
      <c r="N305" s="31">
        <v>6.9401877821904918</v>
      </c>
      <c r="O305" s="1">
        <v>562957865525</v>
      </c>
      <c r="P305" s="1">
        <v>468156648089</v>
      </c>
      <c r="Q305" s="1">
        <v>94801217436</v>
      </c>
      <c r="R305" s="1">
        <v>566689109411</v>
      </c>
      <c r="S305" s="1">
        <v>1129646974936</v>
      </c>
      <c r="T305" s="1">
        <v>21488545326</v>
      </c>
      <c r="U305" s="1">
        <v>69804307006</v>
      </c>
      <c r="V305" s="1" t="e">
        <v>#VALUE!</v>
      </c>
    </row>
    <row r="306" spans="1:22" ht="16.5" customHeight="1" x14ac:dyDescent="0.3">
      <c r="A306" s="1" t="s">
        <v>41</v>
      </c>
      <c r="B306" s="1">
        <v>2019</v>
      </c>
      <c r="C306" s="3">
        <f t="shared" si="21"/>
        <v>4.0775374439057197</v>
      </c>
      <c r="D306" s="5">
        <v>12</v>
      </c>
      <c r="E306" s="5">
        <v>59</v>
      </c>
      <c r="F306" s="4">
        <v>11.28</v>
      </c>
      <c r="G306" s="5">
        <v>0</v>
      </c>
      <c r="H306" s="5">
        <v>0</v>
      </c>
      <c r="I306" s="1">
        <v>606157313562</v>
      </c>
      <c r="J306" s="1">
        <v>181023292177</v>
      </c>
      <c r="K306" s="1">
        <v>329802234189</v>
      </c>
      <c r="L306" s="1">
        <v>935959547751</v>
      </c>
      <c r="M306" s="29">
        <f>-4.336-4.513*(U306/L306)+5.679*(O306/L306)-0.004*(I306/P306)</f>
        <v>-2.1538072816484846</v>
      </c>
      <c r="N306" s="31">
        <v>7.4649912574460018</v>
      </c>
      <c r="O306" s="1">
        <v>394329956974</v>
      </c>
      <c r="P306" s="1">
        <v>348980525491</v>
      </c>
      <c r="Q306" s="1">
        <v>45349431483</v>
      </c>
      <c r="R306" s="1">
        <v>541629590777</v>
      </c>
      <c r="S306" s="1">
        <v>935959547751</v>
      </c>
      <c r="T306" s="1">
        <v>16253236573</v>
      </c>
      <c r="U306" s="1">
        <v>42200953567</v>
      </c>
      <c r="V306" s="1" t="e">
        <v>#VALUE!</v>
      </c>
    </row>
    <row r="307" spans="1:22" ht="16.5" customHeight="1" x14ac:dyDescent="0.3">
      <c r="A307" s="1" t="s">
        <v>41</v>
      </c>
      <c r="B307" s="1">
        <v>2018</v>
      </c>
      <c r="C307" s="3">
        <f t="shared" si="21"/>
        <v>4.0604430105464191</v>
      </c>
      <c r="D307" s="5">
        <v>11</v>
      </c>
      <c r="E307" s="5">
        <v>58</v>
      </c>
      <c r="F307" s="4">
        <v>7.07</v>
      </c>
      <c r="G307" s="5">
        <v>0</v>
      </c>
      <c r="H307" s="5">
        <v>0</v>
      </c>
      <c r="I307" s="1">
        <v>426012788316</v>
      </c>
      <c r="J307" s="1">
        <v>158223351035</v>
      </c>
      <c r="K307" s="1">
        <v>375940222594</v>
      </c>
      <c r="L307" s="1">
        <v>801953010910</v>
      </c>
      <c r="M307" s="29">
        <f>-4.336-4.513*(U307/L307)+5.679*(O307/L307)-0.004*(I307/P307)</f>
        <v>-2.6434410236921488</v>
      </c>
      <c r="N307" s="31">
        <v>7.3592809998546045</v>
      </c>
      <c r="O307" s="1">
        <v>265640438350</v>
      </c>
      <c r="P307" s="1">
        <v>236206765710</v>
      </c>
      <c r="Q307" s="1">
        <v>29433672640</v>
      </c>
      <c r="R307" s="1">
        <v>536312572560</v>
      </c>
      <c r="S307" s="1">
        <v>801953010910</v>
      </c>
      <c r="T307" s="1">
        <v>10904227993</v>
      </c>
      <c r="U307" s="1">
        <v>32225527275</v>
      </c>
      <c r="V307" s="1" t="e">
        <v>#VALUE!</v>
      </c>
    </row>
    <row r="308" spans="1:22" ht="16.5" customHeight="1" x14ac:dyDescent="0.3">
      <c r="A308" s="1" t="s">
        <v>41</v>
      </c>
      <c r="B308" s="1">
        <v>2017</v>
      </c>
      <c r="C308" s="3">
        <f t="shared" si="21"/>
        <v>4.0430512678345503</v>
      </c>
      <c r="D308" s="5">
        <v>10</v>
      </c>
      <c r="E308" s="5">
        <v>57</v>
      </c>
      <c r="F308" s="4">
        <v>9.4700000000000006</v>
      </c>
      <c r="G308" s="5">
        <v>0</v>
      </c>
      <c r="H308" s="5">
        <v>0</v>
      </c>
      <c r="I308" s="1">
        <v>189378706058</v>
      </c>
      <c r="J308" s="1">
        <v>99158679255</v>
      </c>
      <c r="K308" s="1">
        <v>379613532409</v>
      </c>
      <c r="L308" s="1">
        <v>568992238467</v>
      </c>
      <c r="M308" s="29">
        <f>-4.336-4.513*(U308/L308)+5.679*(O308/L308)-0.004*(I308/P308)</f>
        <v>-2.5922941199971565</v>
      </c>
      <c r="N308" s="31">
        <v>2.8654119461210428</v>
      </c>
      <c r="O308" s="1">
        <v>183762749352</v>
      </c>
      <c r="P308" s="1">
        <v>101388029206</v>
      </c>
      <c r="Q308" s="1">
        <v>82374720146</v>
      </c>
      <c r="R308" s="1">
        <v>385229489115</v>
      </c>
      <c r="S308" s="1">
        <v>568992238467</v>
      </c>
      <c r="T308" s="1">
        <v>455964828</v>
      </c>
      <c r="U308" s="1">
        <v>10454763776</v>
      </c>
      <c r="V308" s="1" t="e">
        <v>#VALUE!</v>
      </c>
    </row>
    <row r="309" spans="1:22" ht="16.5" customHeight="1" x14ac:dyDescent="0.3">
      <c r="A309" s="1" t="s">
        <v>41</v>
      </c>
      <c r="B309" s="1">
        <v>2016</v>
      </c>
      <c r="C309" s="3">
        <f t="shared" si="21"/>
        <v>4.0253516907351496</v>
      </c>
      <c r="D309" s="5">
        <v>9</v>
      </c>
      <c r="E309" s="5">
        <v>56</v>
      </c>
      <c r="F309" s="4">
        <v>9.4700000000000006</v>
      </c>
      <c r="G309" s="5">
        <v>0</v>
      </c>
      <c r="H309" s="5">
        <v>0</v>
      </c>
      <c r="I309" s="1">
        <v>169788880636</v>
      </c>
      <c r="J309" s="1">
        <v>119817790142</v>
      </c>
      <c r="K309" s="1">
        <v>376974573140</v>
      </c>
      <c r="L309" s="1">
        <v>546763453776</v>
      </c>
      <c r="M309" s="29">
        <f>-4.336-4.513*(U309/L309)+5.679*(O309/L309)-0.004*(I309/P309)</f>
        <v>-2.6050470911123798</v>
      </c>
      <c r="N309" s="31">
        <v>2.5615511423249444</v>
      </c>
      <c r="O309" s="1">
        <v>170943252059</v>
      </c>
      <c r="P309" s="1">
        <v>98489084539</v>
      </c>
      <c r="Q309" s="1">
        <v>72454167520</v>
      </c>
      <c r="R309" s="1">
        <v>375820201717</v>
      </c>
      <c r="S309" s="1">
        <v>546763453776</v>
      </c>
      <c r="T309" s="1">
        <v>483202273</v>
      </c>
      <c r="U309" s="1">
        <v>4563393929</v>
      </c>
      <c r="V309" s="1" t="e">
        <v>#VALUE!</v>
      </c>
    </row>
    <row r="310" spans="1:22" ht="16.5" customHeight="1" x14ac:dyDescent="0.3">
      <c r="A310" s="1" t="s">
        <v>41</v>
      </c>
      <c r="B310" s="1">
        <v>2015</v>
      </c>
      <c r="C310" s="3">
        <f t="shared" si="21"/>
        <v>4.0073331852324712</v>
      </c>
      <c r="D310" s="6">
        <v>8</v>
      </c>
      <c r="E310" s="6">
        <v>55</v>
      </c>
      <c r="F310" s="7">
        <v>12.8</v>
      </c>
      <c r="G310" s="6">
        <v>0</v>
      </c>
      <c r="H310" s="6">
        <v>0</v>
      </c>
      <c r="I310" s="1">
        <v>186259386790</v>
      </c>
      <c r="J310" s="1">
        <v>152534479482</v>
      </c>
      <c r="K310" s="1">
        <v>373472727054</v>
      </c>
      <c r="L310" s="1">
        <v>559732113844</v>
      </c>
      <c r="M310" s="29">
        <f>-4.336-4.513*(U310/L310)+5.679*(O310/L310)-0.004*(I310/P310)</f>
        <v>-1.5142721535922303</v>
      </c>
      <c r="N310" s="31">
        <v>8.0197984581497224</v>
      </c>
      <c r="O310" s="1">
        <v>280437616450</v>
      </c>
      <c r="P310" s="1">
        <v>108961147908</v>
      </c>
      <c r="Q310" s="1">
        <v>171476468542</v>
      </c>
      <c r="R310" s="1">
        <v>279294497394</v>
      </c>
      <c r="S310" s="1">
        <v>559732113844</v>
      </c>
      <c r="T310" s="1">
        <v>451865578</v>
      </c>
      <c r="U310" s="1">
        <v>2075400551</v>
      </c>
      <c r="V310" s="1" t="e">
        <v>#VALUE!</v>
      </c>
    </row>
    <row r="311" spans="1:22" ht="16.5" customHeight="1" x14ac:dyDescent="0.3">
      <c r="A311" s="1" t="s">
        <v>41</v>
      </c>
      <c r="B311" s="1">
        <v>2014</v>
      </c>
      <c r="C311" s="8"/>
      <c r="D311" s="13"/>
      <c r="E311" s="13"/>
      <c r="F311" s="14"/>
      <c r="G311" s="13"/>
      <c r="H311" s="13"/>
      <c r="I311" s="1">
        <v>480515435660</v>
      </c>
      <c r="J311" s="1">
        <v>420658196588</v>
      </c>
      <c r="K311" s="1">
        <v>70694821498</v>
      </c>
      <c r="L311" s="1">
        <v>551210257158</v>
      </c>
      <c r="M311" s="29">
        <f>-4.336-4.513*(U311/L311)+5.679*(O311/L311)-0.004*(I311/P311)</f>
        <v>-1.5483180478805008</v>
      </c>
      <c r="N311" s="28">
        <v>5.05</v>
      </c>
      <c r="O311" s="1">
        <v>273783620260</v>
      </c>
      <c r="P311" s="1">
        <v>127317879540</v>
      </c>
      <c r="Q311" s="1">
        <v>146465740720</v>
      </c>
      <c r="R311" s="1">
        <v>277426636898</v>
      </c>
      <c r="S311" s="1">
        <v>551210257158</v>
      </c>
      <c r="T311" s="1">
        <v>2203862596</v>
      </c>
      <c r="U311" s="1">
        <v>2192979433</v>
      </c>
      <c r="V311" s="1" t="e">
        <v>#VALUE!</v>
      </c>
    </row>
    <row r="312" spans="1:22" ht="16.5" customHeight="1" x14ac:dyDescent="0.3">
      <c r="A312" s="1" t="s">
        <v>42</v>
      </c>
      <c r="B312" s="1">
        <v>2023</v>
      </c>
      <c r="C312" s="3">
        <f t="shared" ref="C312:C319" si="22">LN(E312)</f>
        <v>4.0073331852324712</v>
      </c>
      <c r="D312" s="5">
        <v>14</v>
      </c>
      <c r="E312" s="5">
        <v>55</v>
      </c>
      <c r="F312" s="4">
        <v>0</v>
      </c>
      <c r="G312" s="5">
        <v>0</v>
      </c>
      <c r="H312" s="5">
        <v>1</v>
      </c>
      <c r="I312" s="1">
        <v>37572176659</v>
      </c>
      <c r="J312" s="1">
        <v>728421089</v>
      </c>
      <c r="K312" s="1">
        <v>269962460369</v>
      </c>
      <c r="L312" s="1">
        <v>307534637028</v>
      </c>
      <c r="M312" s="29">
        <f>-4.336-4.513*(U312/L312)+5.679*(O312/L312)-0.004*(I312/P312)</f>
        <v>-4.0075492318202519</v>
      </c>
      <c r="N312" s="31">
        <v>6.4222466560102589</v>
      </c>
      <c r="O312" s="1">
        <v>29661284754</v>
      </c>
      <c r="P312" s="1">
        <v>17757384754</v>
      </c>
      <c r="Q312" s="1">
        <v>11903900000</v>
      </c>
      <c r="R312" s="1">
        <v>277873352274</v>
      </c>
      <c r="S312" s="1">
        <v>307534637028</v>
      </c>
      <c r="T312" s="1">
        <v>909047373</v>
      </c>
      <c r="U312" s="1">
        <v>14365974931</v>
      </c>
      <c r="V312" s="1">
        <v>19345954421</v>
      </c>
    </row>
    <row r="313" spans="1:22" ht="16.5" customHeight="1" x14ac:dyDescent="0.3">
      <c r="A313" s="1" t="s">
        <v>42</v>
      </c>
      <c r="B313" s="1">
        <v>2022</v>
      </c>
      <c r="C313" s="3">
        <f t="shared" si="22"/>
        <v>3.9889840465642745</v>
      </c>
      <c r="D313" s="5">
        <v>13</v>
      </c>
      <c r="E313" s="5">
        <v>54</v>
      </c>
      <c r="F313" s="4">
        <v>0</v>
      </c>
      <c r="G313" s="5">
        <v>0</v>
      </c>
      <c r="H313" s="5">
        <v>1</v>
      </c>
      <c r="I313" s="1">
        <v>37436869984</v>
      </c>
      <c r="J313" s="1">
        <v>1172653073</v>
      </c>
      <c r="K313" s="1">
        <v>270194471174</v>
      </c>
      <c r="L313" s="1">
        <v>307631341158</v>
      </c>
      <c r="M313" s="29">
        <f>-4.336-4.513*(U313/L313)+5.679*(O313/L313)-0.004*(I313/P313)</f>
        <v>-4.0465025819080997</v>
      </c>
      <c r="N313" s="31">
        <v>6.9871667237754878</v>
      </c>
      <c r="O313" s="1">
        <v>28060351807</v>
      </c>
      <c r="P313" s="1">
        <v>15258786807</v>
      </c>
      <c r="Q313" s="1">
        <v>12801565000</v>
      </c>
      <c r="R313" s="1">
        <v>279570989351</v>
      </c>
      <c r="S313" s="1">
        <v>307631341158</v>
      </c>
      <c r="T313" s="1">
        <v>0</v>
      </c>
      <c r="U313" s="1">
        <v>14907425300</v>
      </c>
      <c r="V313" s="1">
        <v>18786490553</v>
      </c>
    </row>
    <row r="314" spans="1:22" ht="16.5" customHeight="1" x14ac:dyDescent="0.3">
      <c r="A314" s="1" t="s">
        <v>42</v>
      </c>
      <c r="B314" s="1">
        <v>2021</v>
      </c>
      <c r="C314" s="3">
        <f t="shared" si="22"/>
        <v>4.0775374439057197</v>
      </c>
      <c r="D314" s="5">
        <v>12</v>
      </c>
      <c r="E314" s="5">
        <v>59</v>
      </c>
      <c r="F314" s="4">
        <v>0.05</v>
      </c>
      <c r="G314" s="5">
        <v>0</v>
      </c>
      <c r="H314" s="5">
        <v>0</v>
      </c>
      <c r="I314" s="1">
        <v>47408256551</v>
      </c>
      <c r="J314" s="1">
        <v>1232734810</v>
      </c>
      <c r="K314" s="1">
        <v>279268549674</v>
      </c>
      <c r="L314" s="1">
        <v>326676806225</v>
      </c>
      <c r="M314" s="29">
        <f>-4.336-4.513*(U314/L314)+5.679*(O314/L314)-0.004*(I314/P314)</f>
        <v>-4.5132313621964677</v>
      </c>
      <c r="N314" s="31">
        <v>6.6900092133089402</v>
      </c>
      <c r="O314" s="1">
        <v>24534790191</v>
      </c>
      <c r="P314" s="1">
        <v>20183290191</v>
      </c>
      <c r="Q314" s="1">
        <v>4351500000</v>
      </c>
      <c r="R314" s="1">
        <v>302142016034</v>
      </c>
      <c r="S314" s="1">
        <v>326676806225</v>
      </c>
      <c r="T314" s="1">
        <v>741392109</v>
      </c>
      <c r="U314" s="1">
        <v>43022632835</v>
      </c>
      <c r="V314" s="1">
        <v>54691245514</v>
      </c>
    </row>
    <row r="315" spans="1:22" ht="16.5" customHeight="1" x14ac:dyDescent="0.3">
      <c r="A315" s="1" t="s">
        <v>42</v>
      </c>
      <c r="B315" s="1">
        <v>2020</v>
      </c>
      <c r="C315" s="3">
        <f t="shared" si="22"/>
        <v>4.0604430105464191</v>
      </c>
      <c r="D315" s="5">
        <v>11</v>
      </c>
      <c r="E315" s="5">
        <v>58</v>
      </c>
      <c r="F315" s="4">
        <v>0.05</v>
      </c>
      <c r="G315" s="5">
        <v>0</v>
      </c>
      <c r="H315" s="5">
        <v>0</v>
      </c>
      <c r="I315" s="1">
        <v>26116084860</v>
      </c>
      <c r="J315" s="1">
        <v>729284591</v>
      </c>
      <c r="K315" s="1">
        <v>296524337998</v>
      </c>
      <c r="L315" s="1">
        <v>322640422858</v>
      </c>
      <c r="M315" s="29">
        <f>-4.336-4.513*(U315/L315)+5.679*(O315/L315)-0.004*(I315/P315)</f>
        <v>-3.9329354315333735</v>
      </c>
      <c r="N315" s="31">
        <v>6.9401877821904918</v>
      </c>
      <c r="O315" s="1">
        <v>42073440115</v>
      </c>
      <c r="P315" s="1">
        <v>24693240115</v>
      </c>
      <c r="Q315" s="1">
        <v>17380200000</v>
      </c>
      <c r="R315" s="1">
        <v>280566982743</v>
      </c>
      <c r="S315" s="1">
        <v>322640422858</v>
      </c>
      <c r="T315" s="1">
        <v>3882394645</v>
      </c>
      <c r="U315" s="1">
        <v>23825663348</v>
      </c>
      <c r="V315" s="1">
        <v>32142147755</v>
      </c>
    </row>
    <row r="316" spans="1:22" ht="16.5" customHeight="1" x14ac:dyDescent="0.3">
      <c r="A316" s="1" t="s">
        <v>42</v>
      </c>
      <c r="B316" s="1">
        <v>2019</v>
      </c>
      <c r="C316" s="3">
        <f t="shared" si="22"/>
        <v>3.9889840465642745</v>
      </c>
      <c r="D316" s="5">
        <v>10</v>
      </c>
      <c r="E316" s="5">
        <v>54</v>
      </c>
      <c r="F316" s="4">
        <v>0.21</v>
      </c>
      <c r="G316" s="5">
        <v>0</v>
      </c>
      <c r="H316" s="5">
        <v>1</v>
      </c>
      <c r="I316" s="1">
        <v>48148923193</v>
      </c>
      <c r="J316" s="1">
        <v>1012257242</v>
      </c>
      <c r="K316" s="1">
        <v>311872794649</v>
      </c>
      <c r="L316" s="1">
        <v>360021717842</v>
      </c>
      <c r="M316" s="29">
        <f>-4.336-4.513*(U316/L316)+5.679*(O316/L316)-0.004*(I316/P316)</f>
        <v>-3.2913885117521215</v>
      </c>
      <c r="N316" s="31">
        <v>7.4649912574460018</v>
      </c>
      <c r="O316" s="1">
        <v>84488747734</v>
      </c>
      <c r="P316" s="1">
        <v>30700147734</v>
      </c>
      <c r="Q316" s="1">
        <v>53788600000</v>
      </c>
      <c r="R316" s="1">
        <v>275532970108</v>
      </c>
      <c r="S316" s="1">
        <v>360021717842</v>
      </c>
      <c r="T316" s="1">
        <v>7023386198</v>
      </c>
      <c r="U316" s="1">
        <v>22483979483</v>
      </c>
      <c r="V316" s="1">
        <v>36910920442</v>
      </c>
    </row>
    <row r="317" spans="1:22" ht="16.5" customHeight="1" x14ac:dyDescent="0.3">
      <c r="A317" s="1" t="s">
        <v>42</v>
      </c>
      <c r="B317" s="1">
        <v>2018</v>
      </c>
      <c r="C317" s="3">
        <f t="shared" si="22"/>
        <v>3.970291913552122</v>
      </c>
      <c r="D317" s="5">
        <v>9</v>
      </c>
      <c r="E317" s="5">
        <v>53</v>
      </c>
      <c r="F317" s="4">
        <v>0.21</v>
      </c>
      <c r="G317" s="5">
        <v>0</v>
      </c>
      <c r="H317" s="5">
        <v>1</v>
      </c>
      <c r="I317" s="1">
        <v>62349388137</v>
      </c>
      <c r="J317" s="1">
        <v>1050716722</v>
      </c>
      <c r="K317" s="1">
        <v>316074188552</v>
      </c>
      <c r="L317" s="1">
        <v>378423576689</v>
      </c>
      <c r="M317" s="29">
        <f>-4.336-4.513*(U317/L317)+5.679*(O317/L317)-0.004*(I317/P317)</f>
        <v>-2.8574961595685577</v>
      </c>
      <c r="N317" s="31">
        <v>7.3592809998546045</v>
      </c>
      <c r="O317" s="1">
        <v>111458020957</v>
      </c>
      <c r="P317" s="1">
        <v>29261020957</v>
      </c>
      <c r="Q317" s="1">
        <v>82197000000</v>
      </c>
      <c r="R317" s="1">
        <v>266965555732</v>
      </c>
      <c r="S317" s="1">
        <v>378423576689</v>
      </c>
      <c r="T317" s="1">
        <v>7997058333</v>
      </c>
      <c r="U317" s="1">
        <v>15564814868</v>
      </c>
      <c r="V317" s="1">
        <v>27518948434</v>
      </c>
    </row>
    <row r="318" spans="1:22" ht="16.5" customHeight="1" x14ac:dyDescent="0.3">
      <c r="A318" s="1" t="s">
        <v>42</v>
      </c>
      <c r="B318" s="1">
        <v>2017</v>
      </c>
      <c r="C318" s="3">
        <f t="shared" si="22"/>
        <v>3.9512437185814275</v>
      </c>
      <c r="D318" s="5">
        <v>8</v>
      </c>
      <c r="E318" s="5">
        <v>52</v>
      </c>
      <c r="F318" s="4">
        <v>0.21</v>
      </c>
      <c r="G318" s="5">
        <v>0</v>
      </c>
      <c r="H318" s="5">
        <v>1</v>
      </c>
      <c r="I318" s="1">
        <v>51827713624</v>
      </c>
      <c r="J318" s="1">
        <v>775483845</v>
      </c>
      <c r="K318" s="1">
        <v>315135971077</v>
      </c>
      <c r="L318" s="1">
        <v>366963684701</v>
      </c>
      <c r="M318" s="29">
        <f>-4.336-4.513*(U318/L318)+5.679*(O318/L318)-0.004*(I318/P318)</f>
        <v>-2.7847524942698803</v>
      </c>
      <c r="N318" s="31">
        <v>2.8654119461210428</v>
      </c>
      <c r="O318" s="1">
        <v>107559485487</v>
      </c>
      <c r="P318" s="1">
        <v>15171365487</v>
      </c>
      <c r="Q318" s="1">
        <v>92388120000</v>
      </c>
      <c r="R318" s="1">
        <v>259404199214</v>
      </c>
      <c r="S318" s="1">
        <v>366963684701</v>
      </c>
      <c r="T318" s="1">
        <v>8690880556</v>
      </c>
      <c r="U318" s="1">
        <v>8102016477</v>
      </c>
      <c r="V318" s="1">
        <v>18911236091</v>
      </c>
    </row>
    <row r="319" spans="1:22" ht="16.5" customHeight="1" x14ac:dyDescent="0.3">
      <c r="A319" s="1" t="s">
        <v>42</v>
      </c>
      <c r="B319" s="1">
        <v>2016</v>
      </c>
      <c r="C319" s="3">
        <f t="shared" si="22"/>
        <v>3.9318256327243257</v>
      </c>
      <c r="D319" s="6">
        <v>7</v>
      </c>
      <c r="E319" s="6">
        <v>51</v>
      </c>
      <c r="F319" s="7">
        <v>0.21</v>
      </c>
      <c r="G319" s="6">
        <v>0</v>
      </c>
      <c r="H319" s="6">
        <v>1</v>
      </c>
      <c r="I319" s="1">
        <v>55589072693</v>
      </c>
      <c r="J319" s="1">
        <v>676616393</v>
      </c>
      <c r="K319" s="1">
        <v>330020012847</v>
      </c>
      <c r="L319" s="1">
        <v>385609085540</v>
      </c>
      <c r="M319" s="29">
        <f>-4.336-4.513*(U319/L319)+5.679*(O319/L319)-0.004*(I319/P319)</f>
        <v>-2.5652735130497812</v>
      </c>
      <c r="N319" s="31">
        <v>2.5615511423249444</v>
      </c>
      <c r="O319" s="1">
        <v>127217391984</v>
      </c>
      <c r="P319" s="1">
        <v>29349392984</v>
      </c>
      <c r="Q319" s="1">
        <v>97867999000</v>
      </c>
      <c r="R319" s="1">
        <v>258391693556</v>
      </c>
      <c r="S319" s="1">
        <v>385609085540</v>
      </c>
      <c r="T319" s="1">
        <v>7483322028</v>
      </c>
      <c r="U319" s="1">
        <v>8140461727</v>
      </c>
      <c r="V319" s="1">
        <v>17549972774</v>
      </c>
    </row>
    <row r="320" spans="1:22" ht="16.5" customHeight="1" x14ac:dyDescent="0.3">
      <c r="A320" s="1" t="s">
        <v>42</v>
      </c>
      <c r="B320" s="1">
        <v>2015</v>
      </c>
      <c r="C320" s="8"/>
      <c r="D320" s="13">
        <v>6</v>
      </c>
      <c r="E320" s="13"/>
      <c r="F320" s="14"/>
      <c r="G320" s="13"/>
      <c r="H320" s="13"/>
      <c r="I320" s="1">
        <v>63865448378</v>
      </c>
      <c r="J320" s="1">
        <v>682273241</v>
      </c>
      <c r="K320" s="1">
        <v>327951437616</v>
      </c>
      <c r="L320" s="1">
        <v>391816885994</v>
      </c>
      <c r="M320" s="29">
        <f>-4.336-4.513*(U320/L320)+5.679*(O320/L320)-0.004*(I320/P320)</f>
        <v>-2.4259889273492381</v>
      </c>
      <c r="N320" s="31">
        <v>8.0197984581497224</v>
      </c>
      <c r="O320" s="1">
        <v>137340907444</v>
      </c>
      <c r="P320" s="1">
        <v>30973933444</v>
      </c>
      <c r="Q320" s="1">
        <v>106366974000</v>
      </c>
      <c r="R320" s="1">
        <v>254475978550</v>
      </c>
      <c r="S320" s="1">
        <v>391816885994</v>
      </c>
      <c r="T320" s="1">
        <v>793321581</v>
      </c>
      <c r="U320" s="1">
        <v>6282485884.8000002</v>
      </c>
      <c r="V320" s="1">
        <v>8014928725</v>
      </c>
    </row>
    <row r="321" spans="1:22" ht="16.5" customHeight="1" x14ac:dyDescent="0.3">
      <c r="A321" s="1" t="s">
        <v>42</v>
      </c>
      <c r="B321" s="1">
        <v>2014</v>
      </c>
      <c r="C321" s="8"/>
      <c r="D321" s="13">
        <v>5</v>
      </c>
      <c r="E321" s="13"/>
      <c r="F321" s="14"/>
      <c r="G321" s="13"/>
      <c r="H321" s="13"/>
      <c r="I321" s="1">
        <v>54456462491</v>
      </c>
      <c r="J321" s="1">
        <v>1119332190</v>
      </c>
      <c r="K321" s="1">
        <v>341366444627</v>
      </c>
      <c r="L321" s="1">
        <v>395822907118</v>
      </c>
      <c r="M321" s="29">
        <f>-4.336-4.513*(U321/L321)+5.679*(O321/L321)-0.004*(I321/P321)</f>
        <v>-1.8587297047542191</v>
      </c>
      <c r="N321" s="28">
        <v>5.05</v>
      </c>
      <c r="O321" s="1">
        <v>173554048700</v>
      </c>
      <c r="P321" s="1">
        <v>64820912607</v>
      </c>
      <c r="Q321" s="1">
        <v>108733136093</v>
      </c>
      <c r="R321" s="1">
        <v>222268858418</v>
      </c>
      <c r="S321" s="1">
        <v>395822907118</v>
      </c>
      <c r="T321" s="1">
        <v>8885395500</v>
      </c>
      <c r="U321" s="1">
        <v>824945531</v>
      </c>
      <c r="V321" s="1">
        <v>9227203858</v>
      </c>
    </row>
    <row r="322" spans="1:22" ht="16.5" customHeight="1" x14ac:dyDescent="0.3">
      <c r="A322" s="1" t="s">
        <v>43</v>
      </c>
      <c r="B322" s="1">
        <v>2023</v>
      </c>
      <c r="C322" s="3">
        <f t="shared" ref="C322:C338" si="23">LN(E322)</f>
        <v>3.9889840465642745</v>
      </c>
      <c r="D322" s="5">
        <v>19</v>
      </c>
      <c r="E322" s="5">
        <v>54</v>
      </c>
      <c r="F322" s="4">
        <v>0.04</v>
      </c>
      <c r="G322" s="5">
        <v>0</v>
      </c>
      <c r="H322" s="5">
        <v>1</v>
      </c>
      <c r="I322" s="1">
        <v>572564359212</v>
      </c>
      <c r="J322" s="1">
        <v>4979737614</v>
      </c>
      <c r="K322" s="1">
        <v>2394666755139</v>
      </c>
      <c r="L322" s="1">
        <v>2967231114351</v>
      </c>
      <c r="M322" s="29">
        <f>-4.336-4.513*(U322/L322)+5.679*(O322/L322)-0.004*(I322/P322)</f>
        <v>-2.8849189809449505</v>
      </c>
      <c r="N322" s="31">
        <v>6.4222466560102589</v>
      </c>
      <c r="O322" s="1">
        <v>1028712833207</v>
      </c>
      <c r="P322" s="1">
        <v>433121421760</v>
      </c>
      <c r="Q322" s="1">
        <v>595591411447</v>
      </c>
      <c r="R322" s="1">
        <v>1938518281144</v>
      </c>
      <c r="S322" s="1">
        <v>2967231114351</v>
      </c>
      <c r="T322" s="1">
        <v>85658998111</v>
      </c>
      <c r="U322" s="1">
        <v>336954868099</v>
      </c>
      <c r="V322" s="1">
        <v>441083814823</v>
      </c>
    </row>
    <row r="323" spans="1:22" ht="16.5" customHeight="1" x14ac:dyDescent="0.3">
      <c r="A323" s="1" t="s">
        <v>43</v>
      </c>
      <c r="B323" s="1">
        <v>2022</v>
      </c>
      <c r="C323" s="3">
        <f t="shared" si="23"/>
        <v>4.0943445622221004</v>
      </c>
      <c r="D323" s="5">
        <v>18</v>
      </c>
      <c r="E323" s="5">
        <v>60</v>
      </c>
      <c r="F323" s="4">
        <v>0.04</v>
      </c>
      <c r="G323" s="5">
        <v>0</v>
      </c>
      <c r="H323" s="5">
        <v>0</v>
      </c>
      <c r="I323" s="1">
        <v>628227540583</v>
      </c>
      <c r="J323" s="1">
        <v>13610572204</v>
      </c>
      <c r="K323" s="1">
        <v>2631472908772</v>
      </c>
      <c r="L323" s="1">
        <v>3259700449355</v>
      </c>
      <c r="M323" s="29">
        <f>-4.336-4.513*(U323/L323)+5.679*(O323/L323)-0.004*(I323/P323)</f>
        <v>-2.8484316555134872</v>
      </c>
      <c r="N323" s="31">
        <v>6.9871667237754878</v>
      </c>
      <c r="O323" s="1">
        <v>1262523099510</v>
      </c>
      <c r="P323" s="1">
        <v>458135420679</v>
      </c>
      <c r="Q323" s="1">
        <v>804387678831</v>
      </c>
      <c r="R323" s="1">
        <v>1997177349845</v>
      </c>
      <c r="S323" s="1">
        <v>3259700449355</v>
      </c>
      <c r="T323" s="1">
        <v>97371400909</v>
      </c>
      <c r="U323" s="1">
        <v>510295093778</v>
      </c>
      <c r="V323" s="1">
        <v>633328411819</v>
      </c>
    </row>
    <row r="324" spans="1:22" ht="16.5" customHeight="1" x14ac:dyDescent="0.3">
      <c r="A324" s="1" t="s">
        <v>43</v>
      </c>
      <c r="B324" s="1">
        <v>2021</v>
      </c>
      <c r="C324" s="3">
        <f t="shared" si="23"/>
        <v>4.0775374439057197</v>
      </c>
      <c r="D324" s="5">
        <v>17</v>
      </c>
      <c r="E324" s="5">
        <v>59</v>
      </c>
      <c r="F324" s="4">
        <v>0.04</v>
      </c>
      <c r="G324" s="5">
        <v>0</v>
      </c>
      <c r="H324" s="5">
        <v>0</v>
      </c>
      <c r="I324" s="1">
        <v>395359537727</v>
      </c>
      <c r="J324" s="1">
        <v>6619059170</v>
      </c>
      <c r="K324" s="1">
        <v>2877343920816</v>
      </c>
      <c r="L324" s="1">
        <v>3272703458543</v>
      </c>
      <c r="M324" s="29">
        <f>-4.336-4.513*(U324/L324)+5.679*(O324/L324)-0.004*(I324/P324)</f>
        <v>-2.2826020113817505</v>
      </c>
      <c r="N324" s="31">
        <v>6.6900092133089402</v>
      </c>
      <c r="O324" s="1">
        <v>1378509314738</v>
      </c>
      <c r="P324" s="1">
        <v>325325368538</v>
      </c>
      <c r="Q324" s="1">
        <v>1053183946200</v>
      </c>
      <c r="R324" s="1">
        <v>1894194143805</v>
      </c>
      <c r="S324" s="1">
        <v>3272703458543</v>
      </c>
      <c r="T324" s="1">
        <v>115898731417</v>
      </c>
      <c r="U324" s="1">
        <v>242074622322</v>
      </c>
      <c r="V324" s="1">
        <v>370390928522</v>
      </c>
    </row>
    <row r="325" spans="1:22" ht="16.5" customHeight="1" x14ac:dyDescent="0.3">
      <c r="A325" s="1" t="s">
        <v>43</v>
      </c>
      <c r="B325" s="1">
        <v>2020</v>
      </c>
      <c r="C325" s="3">
        <f t="shared" si="23"/>
        <v>4.0604430105464191</v>
      </c>
      <c r="D325" s="5">
        <v>16</v>
      </c>
      <c r="E325" s="5">
        <v>58</v>
      </c>
      <c r="F325" s="4">
        <v>0.04</v>
      </c>
      <c r="G325" s="5">
        <v>0</v>
      </c>
      <c r="H325" s="5">
        <v>0</v>
      </c>
      <c r="I325" s="1">
        <v>454438701091</v>
      </c>
      <c r="J325" s="1">
        <v>7450321030</v>
      </c>
      <c r="K325" s="1">
        <v>3078326022516</v>
      </c>
      <c r="L325" s="1">
        <v>3532764723607</v>
      </c>
      <c r="M325" s="29">
        <f>-4.336-4.513*(U325/L325)+5.679*(O325/L325)-0.004*(I325/P325)</f>
        <v>-2.0618605945760105</v>
      </c>
      <c r="N325" s="31">
        <v>6.9401877821904918</v>
      </c>
      <c r="O325" s="1">
        <v>1638902933324</v>
      </c>
      <c r="P325" s="1">
        <v>376922719745</v>
      </c>
      <c r="Q325" s="1">
        <v>1261980213579</v>
      </c>
      <c r="R325" s="1">
        <v>1893861790283</v>
      </c>
      <c r="S325" s="1">
        <v>3532764723607</v>
      </c>
      <c r="T325" s="1">
        <v>137041286357</v>
      </c>
      <c r="U325" s="1">
        <v>278372060882</v>
      </c>
      <c r="V325" s="1">
        <v>427696543277</v>
      </c>
    </row>
    <row r="326" spans="1:22" ht="16.5" customHeight="1" x14ac:dyDescent="0.3">
      <c r="A326" s="1" t="s">
        <v>43</v>
      </c>
      <c r="B326" s="1">
        <v>2019</v>
      </c>
      <c r="C326" s="3">
        <f t="shared" si="23"/>
        <v>4.0430512678345503</v>
      </c>
      <c r="D326" s="5">
        <v>15</v>
      </c>
      <c r="E326" s="5">
        <v>57</v>
      </c>
      <c r="F326" s="4">
        <v>0.04</v>
      </c>
      <c r="G326" s="5">
        <v>0</v>
      </c>
      <c r="H326" s="5">
        <v>0</v>
      </c>
      <c r="I326" s="1">
        <v>352788117545</v>
      </c>
      <c r="J326" s="1">
        <v>8902003669</v>
      </c>
      <c r="K326" s="1">
        <v>3258884793440</v>
      </c>
      <c r="L326" s="1">
        <v>3611672910985</v>
      </c>
      <c r="M326" s="29">
        <f>-4.336-4.513*(U326/L326)+5.679*(O326/L326)-0.004*(I326/P326)</f>
        <v>-1.70426765005279</v>
      </c>
      <c r="N326" s="31">
        <v>7.4649912574460018</v>
      </c>
      <c r="O326" s="1">
        <v>1847430100115</v>
      </c>
      <c r="P326" s="1">
        <v>441506514704</v>
      </c>
      <c r="Q326" s="1">
        <v>1405923585411</v>
      </c>
      <c r="R326" s="1">
        <v>1764242810870</v>
      </c>
      <c r="S326" s="1">
        <v>3611672910985</v>
      </c>
      <c r="T326" s="1">
        <v>129622646264</v>
      </c>
      <c r="U326" s="1">
        <v>216054818493</v>
      </c>
      <c r="V326" s="1">
        <v>355195401670</v>
      </c>
    </row>
    <row r="327" spans="1:22" ht="16.5" customHeight="1" x14ac:dyDescent="0.3">
      <c r="A327" s="1" t="s">
        <v>43</v>
      </c>
      <c r="B327" s="1">
        <v>2018</v>
      </c>
      <c r="C327" s="3">
        <f t="shared" si="23"/>
        <v>4.0253516907351496</v>
      </c>
      <c r="D327" s="5">
        <v>14</v>
      </c>
      <c r="E327" s="5">
        <v>56</v>
      </c>
      <c r="F327" s="4">
        <v>4.3999999999999997E-2</v>
      </c>
      <c r="G327" s="5">
        <v>0</v>
      </c>
      <c r="H327" s="5">
        <v>0</v>
      </c>
      <c r="I327" s="1">
        <v>353108467596</v>
      </c>
      <c r="J327" s="1">
        <v>9108714919</v>
      </c>
      <c r="K327" s="1">
        <v>2495858375722</v>
      </c>
      <c r="L327" s="1">
        <v>2848966843318</v>
      </c>
      <c r="M327" s="29">
        <f>-4.336-4.513*(U327/L327)+5.679*(O327/L327)-0.004*(I327/P327)</f>
        <v>-2.3253779651640705</v>
      </c>
      <c r="N327" s="31">
        <v>7.3592809998546045</v>
      </c>
      <c r="O327" s="1">
        <v>1088086477618</v>
      </c>
      <c r="P327" s="1">
        <v>220062987284</v>
      </c>
      <c r="Q327" s="1">
        <v>868023490334</v>
      </c>
      <c r="R327" s="1">
        <v>1760880365700</v>
      </c>
      <c r="S327" s="1">
        <v>2848966843318</v>
      </c>
      <c r="T327" s="1">
        <v>84961176811</v>
      </c>
      <c r="U327" s="1">
        <v>95892316467</v>
      </c>
      <c r="V327" s="1">
        <v>185952926626</v>
      </c>
    </row>
    <row r="328" spans="1:22" ht="16.5" customHeight="1" x14ac:dyDescent="0.3">
      <c r="A328" s="1" t="s">
        <v>43</v>
      </c>
      <c r="B328" s="1">
        <v>2017</v>
      </c>
      <c r="C328" s="3">
        <f t="shared" si="23"/>
        <v>4.0073331852324712</v>
      </c>
      <c r="D328" s="5">
        <v>13</v>
      </c>
      <c r="E328" s="5">
        <v>55</v>
      </c>
      <c r="F328" s="4">
        <v>0.04</v>
      </c>
      <c r="G328" s="5">
        <v>0</v>
      </c>
      <c r="H328" s="5">
        <v>0</v>
      </c>
      <c r="I328" s="1">
        <v>660217613773</v>
      </c>
      <c r="J328" s="1">
        <v>9084279807</v>
      </c>
      <c r="K328" s="1">
        <v>2445313487448</v>
      </c>
      <c r="L328" s="1">
        <v>3105531101221</v>
      </c>
      <c r="M328" s="29">
        <f>-4.336-4.513*(U328/L328)+5.679*(O328/L328)-0.004*(I328/P328)</f>
        <v>-2.6988715219976691</v>
      </c>
      <c r="N328" s="31">
        <v>2.8654119461210428</v>
      </c>
      <c r="O328" s="1">
        <v>1226633811914</v>
      </c>
      <c r="P328" s="1">
        <v>272810321580</v>
      </c>
      <c r="Q328" s="1">
        <v>953823490334</v>
      </c>
      <c r="R328" s="1">
        <v>1878897289307</v>
      </c>
      <c r="S328" s="1">
        <v>3105531101221</v>
      </c>
      <c r="T328" s="1">
        <v>98614486660</v>
      </c>
      <c r="U328" s="1">
        <v>410334082470</v>
      </c>
      <c r="V328" s="1">
        <v>531010952206</v>
      </c>
    </row>
    <row r="329" spans="1:22" ht="16.5" customHeight="1" x14ac:dyDescent="0.3">
      <c r="A329" s="1" t="s">
        <v>43</v>
      </c>
      <c r="B329" s="1">
        <v>2016</v>
      </c>
      <c r="C329" s="3">
        <f t="shared" si="23"/>
        <v>3.9889840465642745</v>
      </c>
      <c r="D329" s="5">
        <v>12</v>
      </c>
      <c r="E329" s="5">
        <v>54</v>
      </c>
      <c r="F329" s="4">
        <v>0.04</v>
      </c>
      <c r="G329" s="5">
        <v>0</v>
      </c>
      <c r="H329" s="5">
        <v>0</v>
      </c>
      <c r="I329" s="1">
        <v>478050749243</v>
      </c>
      <c r="J329" s="1">
        <v>7717139062</v>
      </c>
      <c r="K329" s="1">
        <v>2605712164535</v>
      </c>
      <c r="L329" s="1">
        <v>3083762913778</v>
      </c>
      <c r="M329" s="29">
        <f>-4.336-4.513*(U329/L329)+5.679*(O329/L329)-0.004*(I329/P329)</f>
        <v>-2.1164466241486295</v>
      </c>
      <c r="N329" s="31">
        <v>2.5615511423249444</v>
      </c>
      <c r="O329" s="1">
        <v>1413600489341</v>
      </c>
      <c r="P329" s="1">
        <v>295976999007</v>
      </c>
      <c r="Q329" s="1">
        <v>1117623490334</v>
      </c>
      <c r="R329" s="1">
        <v>1670162424437</v>
      </c>
      <c r="S329" s="1">
        <v>3083762913778</v>
      </c>
      <c r="T329" s="1">
        <v>111394831692</v>
      </c>
      <c r="U329" s="1">
        <v>257774803645</v>
      </c>
      <c r="V329" s="1">
        <v>369169635337</v>
      </c>
    </row>
    <row r="330" spans="1:22" ht="16.5" customHeight="1" x14ac:dyDescent="0.3">
      <c r="A330" s="1" t="s">
        <v>43</v>
      </c>
      <c r="B330" s="1">
        <v>2015</v>
      </c>
      <c r="C330" s="3">
        <f t="shared" si="23"/>
        <v>3.970291913552122</v>
      </c>
      <c r="D330" s="5">
        <v>11</v>
      </c>
      <c r="E330" s="5">
        <v>53</v>
      </c>
      <c r="F330" s="4">
        <v>0.04</v>
      </c>
      <c r="G330" s="5">
        <v>0</v>
      </c>
      <c r="H330" s="5">
        <v>0</v>
      </c>
      <c r="I330" s="1">
        <v>513525617425</v>
      </c>
      <c r="J330" s="1">
        <v>47984104146</v>
      </c>
      <c r="K330" s="1">
        <v>2741746432993</v>
      </c>
      <c r="L330" s="1">
        <v>3255272050418</v>
      </c>
      <c r="M330" s="29">
        <f>-4.336-4.513*(U330/L330)+5.679*(O330/L330)-0.004*(I330/P330)</f>
        <v>-1.9548494627028368</v>
      </c>
      <c r="N330" s="31">
        <v>8.0197984581497224</v>
      </c>
      <c r="O330" s="1">
        <v>1629185345862</v>
      </c>
      <c r="P330" s="1">
        <v>347761855528</v>
      </c>
      <c r="Q330" s="1">
        <v>1281423490334</v>
      </c>
      <c r="R330" s="1">
        <v>1626086704556</v>
      </c>
      <c r="S330" s="1">
        <v>3255272050418</v>
      </c>
      <c r="T330" s="1">
        <v>131540686925</v>
      </c>
      <c r="U330" s="1">
        <v>328301148300</v>
      </c>
      <c r="V330" s="1">
        <v>459655017675</v>
      </c>
    </row>
    <row r="331" spans="1:22" ht="16.5" customHeight="1" x14ac:dyDescent="0.3">
      <c r="A331" s="1" t="s">
        <v>43</v>
      </c>
      <c r="B331" s="1">
        <v>2014</v>
      </c>
      <c r="C331" s="3">
        <f t="shared" si="23"/>
        <v>3.9512437185814275</v>
      </c>
      <c r="D331" s="6">
        <v>10</v>
      </c>
      <c r="E331" s="6">
        <v>52</v>
      </c>
      <c r="F331" s="7">
        <v>4.4999999999999998E-2</v>
      </c>
      <c r="G331" s="6">
        <v>0</v>
      </c>
      <c r="H331" s="6">
        <v>0</v>
      </c>
      <c r="I331" s="1">
        <v>431860162014</v>
      </c>
      <c r="J331" s="1">
        <v>51941227846</v>
      </c>
      <c r="K331" s="1">
        <v>2889800045562</v>
      </c>
      <c r="L331" s="1">
        <v>3321660207576</v>
      </c>
      <c r="M331" s="29">
        <f>-4.336-4.513*(U331/L331)+5.679*(O331/L331)-0.004*(I331/P331)</f>
        <v>-1.379848841426786</v>
      </c>
      <c r="N331" s="28">
        <v>5.05</v>
      </c>
      <c r="O331" s="1">
        <v>1900601099646</v>
      </c>
      <c r="P331" s="1">
        <v>455377609312</v>
      </c>
      <c r="Q331" s="1">
        <v>1445223490334</v>
      </c>
      <c r="R331" s="1">
        <v>1421059107930</v>
      </c>
      <c r="S331" s="1">
        <v>3321660207576</v>
      </c>
      <c r="T331" s="1">
        <v>167204544425</v>
      </c>
      <c r="U331" s="1">
        <v>213069688936</v>
      </c>
      <c r="V331" s="1">
        <v>380273983175</v>
      </c>
    </row>
    <row r="332" spans="1:22" ht="16.5" customHeight="1" x14ac:dyDescent="0.3">
      <c r="A332" s="1" t="s">
        <v>44</v>
      </c>
      <c r="B332" s="1">
        <v>2023</v>
      </c>
      <c r="C332" s="3">
        <f t="shared" si="23"/>
        <v>3.9318256327243257</v>
      </c>
      <c r="D332" s="5">
        <v>22</v>
      </c>
      <c r="E332" s="5">
        <v>51</v>
      </c>
      <c r="F332" s="4">
        <v>3.16</v>
      </c>
      <c r="G332" s="5">
        <v>0</v>
      </c>
      <c r="H332" s="5">
        <v>1</v>
      </c>
      <c r="I332" s="1">
        <v>6910759134552</v>
      </c>
      <c r="J332" s="1">
        <v>581771928736</v>
      </c>
      <c r="K332" s="1">
        <v>26273335381846</v>
      </c>
      <c r="L332" s="1">
        <v>33184094516398</v>
      </c>
      <c r="M332" s="29">
        <f>-4.336-4.513*(U332/L332)+5.679*(O332/L332)-0.004*(I332/P332)</f>
        <v>-0.16627690127856429</v>
      </c>
      <c r="N332" s="31">
        <v>6.4222466560102589</v>
      </c>
      <c r="O332" s="1">
        <v>24678766295450</v>
      </c>
      <c r="P332" s="1">
        <v>8144174339900</v>
      </c>
      <c r="Q332" s="1">
        <v>16534591955550</v>
      </c>
      <c r="R332" s="1">
        <v>8505328220948</v>
      </c>
      <c r="S332" s="1">
        <v>33184094516398</v>
      </c>
      <c r="T332" s="1">
        <v>1660256933884</v>
      </c>
      <c r="U332" s="1">
        <v>369952270581</v>
      </c>
      <c r="V332" s="1">
        <v>1741424640639</v>
      </c>
    </row>
    <row r="333" spans="1:22" ht="16.5" customHeight="1" x14ac:dyDescent="0.3">
      <c r="A333" s="1" t="s">
        <v>44</v>
      </c>
      <c r="B333" s="1">
        <v>2022</v>
      </c>
      <c r="C333" s="3">
        <f t="shared" si="23"/>
        <v>3.912023005428146</v>
      </c>
      <c r="D333" s="5">
        <v>21</v>
      </c>
      <c r="E333" s="5">
        <v>50</v>
      </c>
      <c r="F333" s="4">
        <v>3.16</v>
      </c>
      <c r="G333" s="5">
        <v>0</v>
      </c>
      <c r="H333" s="5">
        <v>1</v>
      </c>
      <c r="I333" s="1">
        <v>7226742091969</v>
      </c>
      <c r="J333" s="1">
        <v>1616876485186</v>
      </c>
      <c r="K333" s="1">
        <v>21332754392823</v>
      </c>
      <c r="L333" s="1">
        <v>28559496484792</v>
      </c>
      <c r="M333" s="29">
        <f>-4.336-4.513*(U333/L333)+5.679*(O333/L333)-0.004*(I333/P333)</f>
        <v>-0.44664395165311954</v>
      </c>
      <c r="N333" s="31">
        <v>6.9871667237754878</v>
      </c>
      <c r="O333" s="1">
        <v>20258490377579</v>
      </c>
      <c r="P333" s="1">
        <v>9570468969755</v>
      </c>
      <c r="Q333" s="1">
        <v>10688021407824</v>
      </c>
      <c r="R333" s="1">
        <v>8301006107213</v>
      </c>
      <c r="S333" s="1">
        <v>28559496484792</v>
      </c>
      <c r="T333" s="1">
        <v>1358947815603</v>
      </c>
      <c r="U333" s="1">
        <v>860548281340</v>
      </c>
      <c r="V333" s="1">
        <v>2160470443376</v>
      </c>
    </row>
    <row r="334" spans="1:22" ht="16.5" customHeight="1" x14ac:dyDescent="0.3">
      <c r="A334" s="1" t="s">
        <v>44</v>
      </c>
      <c r="B334" s="1">
        <v>2021</v>
      </c>
      <c r="C334" s="3">
        <f t="shared" si="23"/>
        <v>3.8918202981106265</v>
      </c>
      <c r="D334" s="5">
        <v>20</v>
      </c>
      <c r="E334" s="5">
        <v>49</v>
      </c>
      <c r="F334" s="4">
        <v>2.13</v>
      </c>
      <c r="G334" s="5">
        <v>0</v>
      </c>
      <c r="H334" s="5">
        <v>1</v>
      </c>
      <c r="I334" s="1">
        <v>10497488947013</v>
      </c>
      <c r="J334" s="1">
        <v>4549360587837</v>
      </c>
      <c r="K334" s="1">
        <v>20372684240100</v>
      </c>
      <c r="L334" s="1">
        <v>30870173187113</v>
      </c>
      <c r="M334" s="29">
        <f>-4.336-4.513*(U334/L334)+5.679*(O334/L334)-0.004*(I334/P334)</f>
        <v>-0.16758829914156356</v>
      </c>
      <c r="N334" s="31">
        <v>6.6900092133089402</v>
      </c>
      <c r="O334" s="1">
        <v>22491394695423</v>
      </c>
      <c r="P334" s="1">
        <v>9158744875875</v>
      </c>
      <c r="Q334" s="1">
        <v>13332649819548</v>
      </c>
      <c r="R334" s="1">
        <v>8378778491690</v>
      </c>
      <c r="S334" s="1">
        <v>30870173187113</v>
      </c>
      <c r="T334" s="1">
        <v>1416444228424</v>
      </c>
      <c r="U334" s="1">
        <v>-242076368335</v>
      </c>
      <c r="V334" s="1">
        <v>1027992986425</v>
      </c>
    </row>
    <row r="335" spans="1:22" ht="16.5" customHeight="1" x14ac:dyDescent="0.3">
      <c r="A335" s="1" t="s">
        <v>44</v>
      </c>
      <c r="B335" s="1">
        <v>2020</v>
      </c>
      <c r="C335" s="3">
        <f t="shared" si="23"/>
        <v>3.8712010109078911</v>
      </c>
      <c r="D335" s="5">
        <v>19</v>
      </c>
      <c r="E335" s="5">
        <v>48</v>
      </c>
      <c r="F335" s="4">
        <v>2.5299999999999998</v>
      </c>
      <c r="G335" s="5">
        <v>0</v>
      </c>
      <c r="H335" s="5">
        <v>1</v>
      </c>
      <c r="I335" s="1">
        <v>10957164123556</v>
      </c>
      <c r="J335" s="1">
        <v>4685547638419</v>
      </c>
      <c r="K335" s="1">
        <v>18589869977942</v>
      </c>
      <c r="L335" s="1">
        <v>29547034101498</v>
      </c>
      <c r="M335" s="29">
        <f>-4.336-4.513*(U335/L335)+5.679*(O335/L335)-0.004*(I335/P335)</f>
        <v>-0.23079202672677268</v>
      </c>
      <c r="N335" s="31">
        <v>6.9401877821904918</v>
      </c>
      <c r="O335" s="1">
        <v>21761422303679</v>
      </c>
      <c r="P335" s="1">
        <v>8293105685208</v>
      </c>
      <c r="Q335" s="1">
        <v>13468316618471</v>
      </c>
      <c r="R335" s="1">
        <v>7785611797819</v>
      </c>
      <c r="S335" s="1">
        <v>29547034101498</v>
      </c>
      <c r="T335" s="1">
        <v>1214708824499</v>
      </c>
      <c r="U335" s="1">
        <v>472023633411</v>
      </c>
      <c r="V335" s="1">
        <v>1523137158865</v>
      </c>
    </row>
    <row r="336" spans="1:22" ht="16.5" customHeight="1" x14ac:dyDescent="0.3">
      <c r="A336" s="1" t="s">
        <v>44</v>
      </c>
      <c r="B336" s="1">
        <v>2019</v>
      </c>
      <c r="C336" s="3">
        <f t="shared" si="23"/>
        <v>3.8501476017100584</v>
      </c>
      <c r="D336" s="5">
        <v>18</v>
      </c>
      <c r="E336" s="5">
        <v>47</v>
      </c>
      <c r="F336" s="4">
        <v>2.44</v>
      </c>
      <c r="G336" s="5">
        <v>0</v>
      </c>
      <c r="H336" s="5">
        <v>1</v>
      </c>
      <c r="I336" s="1">
        <v>11187671114708</v>
      </c>
      <c r="J336" s="1">
        <v>5941090828571</v>
      </c>
      <c r="K336" s="1">
        <v>18061456822409</v>
      </c>
      <c r="L336" s="1">
        <v>29249127937117</v>
      </c>
      <c r="M336" s="29">
        <f>-4.336-4.513*(U336/L336)+5.679*(O336/L336)-0.004*(I336/P336)</f>
        <v>-0.43179430232575466</v>
      </c>
      <c r="N336" s="31">
        <v>7.4649912574460018</v>
      </c>
      <c r="O336" s="1">
        <v>20543022273089</v>
      </c>
      <c r="P336" s="1">
        <v>11472174859109</v>
      </c>
      <c r="Q336" s="1">
        <v>9070847413980</v>
      </c>
      <c r="R336" s="1">
        <v>8706105664028</v>
      </c>
      <c r="S336" s="1">
        <v>29249127937117</v>
      </c>
      <c r="T336" s="1">
        <v>1137989318636</v>
      </c>
      <c r="U336" s="1">
        <v>521851647102</v>
      </c>
      <c r="V336" s="1">
        <v>1252080698657</v>
      </c>
    </row>
    <row r="337" spans="1:22" ht="16.5" customHeight="1" x14ac:dyDescent="0.3">
      <c r="A337" s="1" t="s">
        <v>44</v>
      </c>
      <c r="B337" s="1">
        <v>2018</v>
      </c>
      <c r="C337" s="3">
        <f t="shared" si="23"/>
        <v>3.8286413964890951</v>
      </c>
      <c r="D337" s="5">
        <v>17</v>
      </c>
      <c r="E337" s="5">
        <v>46</v>
      </c>
      <c r="F337" s="4">
        <v>0.18</v>
      </c>
      <c r="G337" s="5">
        <v>0</v>
      </c>
      <c r="H337" s="5">
        <v>1</v>
      </c>
      <c r="I337" s="1">
        <v>5901242348316</v>
      </c>
      <c r="J337" s="1">
        <v>981905020740</v>
      </c>
      <c r="K337" s="1">
        <v>16370511504734</v>
      </c>
      <c r="L337" s="1">
        <v>22271753853050</v>
      </c>
      <c r="M337" s="29">
        <f>-4.336-4.513*(U337/L337)+5.679*(O337/L337)-0.004*(I337/P337)</f>
        <v>-0.67105763104182281</v>
      </c>
      <c r="N337" s="31">
        <v>7.3592809998546045</v>
      </c>
      <c r="O337" s="1">
        <v>14558270454602</v>
      </c>
      <c r="P337" s="1">
        <v>6502279380887</v>
      </c>
      <c r="Q337" s="1">
        <v>8055991073715</v>
      </c>
      <c r="R337" s="1">
        <v>7713483398448</v>
      </c>
      <c r="S337" s="1">
        <v>22271753853050</v>
      </c>
      <c r="T337" s="1">
        <v>649685337919</v>
      </c>
      <c r="U337" s="1">
        <v>215127700326</v>
      </c>
      <c r="V337" s="1">
        <v>1024382119964</v>
      </c>
    </row>
    <row r="338" spans="1:22" ht="16.5" customHeight="1" x14ac:dyDescent="0.3">
      <c r="A338" s="1" t="s">
        <v>44</v>
      </c>
      <c r="B338" s="1">
        <v>2017</v>
      </c>
      <c r="C338" s="3">
        <f t="shared" si="23"/>
        <v>3.8066624897703196</v>
      </c>
      <c r="D338" s="5">
        <v>16</v>
      </c>
      <c r="E338" s="5">
        <v>45</v>
      </c>
      <c r="F338" s="4">
        <v>0.18</v>
      </c>
      <c r="G338" s="5">
        <v>0</v>
      </c>
      <c r="H338" s="5">
        <v>1</v>
      </c>
      <c r="I338" s="1">
        <v>5627620706302</v>
      </c>
      <c r="J338" s="1">
        <v>868751189762</v>
      </c>
      <c r="K338" s="1">
        <v>15081566034911</v>
      </c>
      <c r="L338" s="1">
        <v>20709186741213</v>
      </c>
      <c r="M338" s="29">
        <f>-4.336-4.513*(U338/L338)+5.679*(O338/L338)-0.004*(I338/P338)</f>
        <v>-1.1066205470147288</v>
      </c>
      <c r="N338" s="31">
        <v>2.8654119461210428</v>
      </c>
      <c r="O338" s="1">
        <v>13078321310246</v>
      </c>
      <c r="P338" s="1">
        <v>4021436158562</v>
      </c>
      <c r="Q338" s="1">
        <v>9056885151684</v>
      </c>
      <c r="R338" s="1">
        <v>7630865430967</v>
      </c>
      <c r="S338" s="1">
        <v>20709186741213</v>
      </c>
      <c r="T338" s="1">
        <v>534380902929</v>
      </c>
      <c r="U338" s="1">
        <v>1612683880881</v>
      </c>
      <c r="V338" s="1">
        <v>2203300822075</v>
      </c>
    </row>
    <row r="339" spans="1:22" ht="16.5" customHeight="1" x14ac:dyDescent="0.3">
      <c r="A339" s="1" t="s">
        <v>44</v>
      </c>
      <c r="B339" s="1">
        <v>2016</v>
      </c>
      <c r="C339" s="8"/>
      <c r="D339" s="9"/>
      <c r="E339" s="9"/>
      <c r="F339" s="10"/>
      <c r="G339" s="9"/>
      <c r="H339" s="9"/>
      <c r="I339" s="1">
        <v>3011785725196</v>
      </c>
      <c r="J339" s="1">
        <v>111155872899</v>
      </c>
      <c r="K339" s="1">
        <v>7129400580984</v>
      </c>
      <c r="L339" s="1">
        <v>10141186306180</v>
      </c>
      <c r="M339" s="29">
        <f>-4.336-4.513*(U339/L339)+5.679*(O339/L339)-0.004*(I339/P339)</f>
        <v>-1.513753192605058</v>
      </c>
      <c r="N339" s="31">
        <v>2.5615511423249444</v>
      </c>
      <c r="O339" s="1">
        <v>5844391013411</v>
      </c>
      <c r="P339" s="1">
        <v>1936597721758</v>
      </c>
      <c r="Q339" s="1">
        <v>3907793291653</v>
      </c>
      <c r="R339" s="1">
        <v>4296795292769</v>
      </c>
      <c r="S339" s="1">
        <v>10141186306180</v>
      </c>
      <c r="T339" s="1">
        <v>458340282003</v>
      </c>
      <c r="U339" s="1">
        <v>998510930438</v>
      </c>
      <c r="V339" s="1">
        <v>1634072946647</v>
      </c>
    </row>
    <row r="340" spans="1:22" ht="16.5" customHeight="1" x14ac:dyDescent="0.3">
      <c r="A340" s="1" t="s">
        <v>44</v>
      </c>
      <c r="B340" s="1">
        <v>2015</v>
      </c>
      <c r="C340" s="3">
        <f t="shared" ref="C340:C357" si="24">LN(E340)</f>
        <v>3.7612001156935624</v>
      </c>
      <c r="D340" s="5">
        <v>14</v>
      </c>
      <c r="E340" s="5">
        <v>43</v>
      </c>
      <c r="F340" s="4">
        <v>0.76</v>
      </c>
      <c r="G340" s="5">
        <v>0</v>
      </c>
      <c r="H340" s="5">
        <v>1</v>
      </c>
      <c r="I340" s="1">
        <v>4664570808067</v>
      </c>
      <c r="J340" s="1">
        <v>750861629219</v>
      </c>
      <c r="K340" s="1">
        <v>10401277988748</v>
      </c>
      <c r="L340" s="1">
        <v>15065848796815</v>
      </c>
      <c r="M340" s="29">
        <f>-4.336-4.513*(U340/L340)+5.679*(O340/L340)-0.004*(I340/P340)</f>
        <v>-0.65488957327704589</v>
      </c>
      <c r="N340" s="31">
        <v>8.0197984581497224</v>
      </c>
      <c r="O340" s="1">
        <v>10424462192919</v>
      </c>
      <c r="P340" s="1">
        <v>1664036717769</v>
      </c>
      <c r="Q340" s="1">
        <v>8760425475150</v>
      </c>
      <c r="R340" s="1">
        <v>4641386603896</v>
      </c>
      <c r="S340" s="1">
        <v>15065848796815</v>
      </c>
      <c r="T340" s="1">
        <v>617916650424</v>
      </c>
      <c r="U340" s="1">
        <v>791610771582</v>
      </c>
      <c r="V340" s="1" t="e">
        <v>#VALUE!</v>
      </c>
    </row>
    <row r="341" spans="1:22" ht="16.5" customHeight="1" x14ac:dyDescent="0.3">
      <c r="A341" s="1" t="s">
        <v>44</v>
      </c>
      <c r="B341" s="1">
        <v>2014</v>
      </c>
      <c r="C341" s="3">
        <f t="shared" si="24"/>
        <v>3.7376696182833684</v>
      </c>
      <c r="D341" s="6">
        <v>13</v>
      </c>
      <c r="E341" s="6">
        <v>42</v>
      </c>
      <c r="F341" s="7">
        <v>0</v>
      </c>
      <c r="G341" s="6">
        <v>0</v>
      </c>
      <c r="H341" s="6">
        <v>1</v>
      </c>
      <c r="I341" s="1">
        <v>3007445891884</v>
      </c>
      <c r="J341" s="1">
        <v>519154186641</v>
      </c>
      <c r="K341" s="1">
        <v>6028044086907</v>
      </c>
      <c r="L341" s="1">
        <v>9035489978791</v>
      </c>
      <c r="M341" s="29">
        <f>-4.336-4.513*(U341/L341)+5.679*(O341/L341)-0.004*(I341/P341)</f>
        <v>-0.95574508270019265</v>
      </c>
      <c r="N341" s="28">
        <v>5.05</v>
      </c>
      <c r="O341" s="1">
        <v>5818675541497</v>
      </c>
      <c r="P341" s="1">
        <v>2381455348746</v>
      </c>
      <c r="Q341" s="1">
        <v>3437220192751</v>
      </c>
      <c r="R341" s="1">
        <v>3216814437294</v>
      </c>
      <c r="S341" s="1">
        <v>9035489978791</v>
      </c>
      <c r="T341" s="1">
        <v>246753004656</v>
      </c>
      <c r="U341" s="1">
        <v>544284669971</v>
      </c>
      <c r="V341" s="1" t="e">
        <v>#VALUE!</v>
      </c>
    </row>
    <row r="342" spans="1:22" ht="16.5" customHeight="1" x14ac:dyDescent="0.3">
      <c r="A342" s="1" t="s">
        <v>45</v>
      </c>
      <c r="B342" s="1">
        <v>2023</v>
      </c>
      <c r="C342" s="3">
        <f t="shared" si="24"/>
        <v>3.7612001156935624</v>
      </c>
      <c r="D342" s="5">
        <v>19</v>
      </c>
      <c r="E342" s="5">
        <v>43</v>
      </c>
      <c r="F342" s="4">
        <v>10.02</v>
      </c>
      <c r="G342" s="5">
        <v>0</v>
      </c>
      <c r="H342" s="5">
        <v>0</v>
      </c>
      <c r="I342" s="1">
        <v>1452788973105</v>
      </c>
      <c r="J342" s="1">
        <v>1094837436546</v>
      </c>
      <c r="K342" s="1">
        <v>114004244254</v>
      </c>
      <c r="L342" s="1">
        <v>1566793217359</v>
      </c>
      <c r="M342" s="29">
        <f>-4.336-4.513*(U342/L342)+5.679*(O342/L342)-0.004*(I342/P342)</f>
        <v>-2.2434138690871497</v>
      </c>
      <c r="N342" s="31">
        <v>6.4222466560102589</v>
      </c>
      <c r="O342" s="1">
        <v>691195896843</v>
      </c>
      <c r="P342" s="1">
        <v>690689901761</v>
      </c>
      <c r="Q342" s="1">
        <v>505995082</v>
      </c>
      <c r="R342" s="1">
        <v>875597320516</v>
      </c>
      <c r="S342" s="1">
        <v>1566793217359</v>
      </c>
      <c r="T342" s="1">
        <v>53790625095</v>
      </c>
      <c r="U342" s="1">
        <v>140365487304</v>
      </c>
      <c r="V342" s="1">
        <v>196586580517</v>
      </c>
    </row>
    <row r="343" spans="1:22" ht="16.5" customHeight="1" x14ac:dyDescent="0.3">
      <c r="A343" s="1" t="s">
        <v>45</v>
      </c>
      <c r="B343" s="1">
        <v>2022</v>
      </c>
      <c r="C343" s="3">
        <f t="shared" si="24"/>
        <v>3.7376696182833684</v>
      </c>
      <c r="D343" s="5">
        <v>18</v>
      </c>
      <c r="E343" s="5">
        <v>42</v>
      </c>
      <c r="F343" s="4">
        <v>51.02</v>
      </c>
      <c r="G343" s="5">
        <v>0</v>
      </c>
      <c r="H343" s="5">
        <v>0</v>
      </c>
      <c r="I343" s="1">
        <v>1340988754015</v>
      </c>
      <c r="J343" s="1">
        <v>1026571466827</v>
      </c>
      <c r="K343" s="1">
        <v>44124259324</v>
      </c>
      <c r="L343" s="1">
        <v>1385113013339</v>
      </c>
      <c r="M343" s="29">
        <f>-4.336-4.513*(U343/L343)+5.679*(O343/L343)-0.004*(I343/P343)</f>
        <v>-2.5752456109220714</v>
      </c>
      <c r="N343" s="31">
        <v>6.9871667237754878</v>
      </c>
      <c r="O343" s="1">
        <v>543472403975</v>
      </c>
      <c r="P343" s="1">
        <v>542966408893</v>
      </c>
      <c r="Q343" s="1">
        <v>505995082</v>
      </c>
      <c r="R343" s="1">
        <v>841640609364</v>
      </c>
      <c r="S343" s="1">
        <v>1385113013339</v>
      </c>
      <c r="T343" s="1">
        <v>39063592393</v>
      </c>
      <c r="U343" s="1">
        <v>140450356519</v>
      </c>
      <c r="V343" s="1">
        <v>183792551889</v>
      </c>
    </row>
    <row r="344" spans="1:22" ht="16.5" customHeight="1" x14ac:dyDescent="0.3">
      <c r="A344" s="1" t="s">
        <v>45</v>
      </c>
      <c r="B344" s="1">
        <v>2021</v>
      </c>
      <c r="C344" s="3">
        <f t="shared" si="24"/>
        <v>3.713572066704308</v>
      </c>
      <c r="D344" s="5">
        <v>17</v>
      </c>
      <c r="E344" s="5">
        <v>41</v>
      </c>
      <c r="F344" s="4">
        <v>0.03</v>
      </c>
      <c r="G344" s="5">
        <v>0</v>
      </c>
      <c r="H344" s="5">
        <v>0</v>
      </c>
      <c r="I344" s="1">
        <v>1006964597913</v>
      </c>
      <c r="J344" s="1">
        <v>734664605507</v>
      </c>
      <c r="K344" s="1">
        <v>43204441057</v>
      </c>
      <c r="L344" s="1">
        <v>1050169038970</v>
      </c>
      <c r="M344" s="29">
        <f>-4.336-4.513*(U344/L344)+5.679*(O344/L344)-0.004*(I344/P344)</f>
        <v>-3.4390804670877708</v>
      </c>
      <c r="N344" s="31">
        <v>6.6900092133089402</v>
      </c>
      <c r="O344" s="1">
        <v>276178090451</v>
      </c>
      <c r="P344" s="1">
        <v>275672095369</v>
      </c>
      <c r="Q344" s="1">
        <v>505995082</v>
      </c>
      <c r="R344" s="1">
        <v>773990948519</v>
      </c>
      <c r="S344" s="1">
        <v>1050169038970</v>
      </c>
      <c r="T344" s="1">
        <v>20206909327</v>
      </c>
      <c r="U344" s="1">
        <v>135420824476</v>
      </c>
      <c r="V344" s="1">
        <v>171590832141</v>
      </c>
    </row>
    <row r="345" spans="1:22" ht="16.5" customHeight="1" x14ac:dyDescent="0.3">
      <c r="A345" s="1" t="s">
        <v>45</v>
      </c>
      <c r="B345" s="1">
        <v>2020</v>
      </c>
      <c r="C345" s="3">
        <f t="shared" si="24"/>
        <v>3.8918202981106265</v>
      </c>
      <c r="D345" s="5">
        <v>16</v>
      </c>
      <c r="E345" s="5">
        <v>49</v>
      </c>
      <c r="F345" s="4">
        <v>0.11</v>
      </c>
      <c r="G345" s="5">
        <v>0</v>
      </c>
      <c r="H345" s="5">
        <v>0</v>
      </c>
      <c r="I345" s="1">
        <v>839016028081</v>
      </c>
      <c r="J345" s="1">
        <v>599567026308</v>
      </c>
      <c r="K345" s="1">
        <v>72603931404</v>
      </c>
      <c r="L345" s="1">
        <v>911619959485</v>
      </c>
      <c r="M345" s="29">
        <f>-4.336-4.513*(U345/L345)+5.679*(O345/L345)-0.004*(I345/P345)</f>
        <v>-3.8655171616291781</v>
      </c>
      <c r="N345" s="31">
        <v>6.9401877821904918</v>
      </c>
      <c r="O345" s="1">
        <v>180981529656</v>
      </c>
      <c r="P345" s="1">
        <v>180475534574</v>
      </c>
      <c r="Q345" s="1">
        <v>505995082</v>
      </c>
      <c r="R345" s="1">
        <v>730638429829</v>
      </c>
      <c r="S345" s="1">
        <v>911619959485</v>
      </c>
      <c r="T345" s="1">
        <v>29096254838</v>
      </c>
      <c r="U345" s="1">
        <v>128947567861</v>
      </c>
      <c r="V345" s="1">
        <v>166361756273</v>
      </c>
    </row>
    <row r="346" spans="1:22" ht="16.5" customHeight="1" x14ac:dyDescent="0.3">
      <c r="A346" s="1" t="s">
        <v>45</v>
      </c>
      <c r="B346" s="1">
        <v>2019</v>
      </c>
      <c r="C346" s="3">
        <f t="shared" si="24"/>
        <v>3.8712010109078911</v>
      </c>
      <c r="D346" s="5">
        <v>15</v>
      </c>
      <c r="E346" s="5">
        <v>48</v>
      </c>
      <c r="F346" s="4">
        <v>0.11</v>
      </c>
      <c r="G346" s="5">
        <v>0</v>
      </c>
      <c r="H346" s="5">
        <v>0</v>
      </c>
      <c r="I346" s="1">
        <v>912048140537</v>
      </c>
      <c r="J346" s="1">
        <v>596876764193</v>
      </c>
      <c r="K346" s="1">
        <v>112323289327</v>
      </c>
      <c r="L346" s="1">
        <v>1024371429864</v>
      </c>
      <c r="M346" s="29">
        <f>-4.336-4.513*(U346/L346)+5.679*(O346/L346)-0.004*(I346/P346)</f>
        <v>-3.128912062894758</v>
      </c>
      <c r="N346" s="31">
        <v>7.4649912574460018</v>
      </c>
      <c r="O346" s="1">
        <v>331408625707</v>
      </c>
      <c r="P346" s="1">
        <v>331408625707</v>
      </c>
      <c r="Q346" s="1">
        <v>0</v>
      </c>
      <c r="R346" s="1">
        <v>692962804157</v>
      </c>
      <c r="S346" s="1">
        <v>1024371429864</v>
      </c>
      <c r="T346" s="1">
        <v>29094382825</v>
      </c>
      <c r="U346" s="1">
        <v>140546590989</v>
      </c>
      <c r="V346" s="1">
        <v>195108111862</v>
      </c>
    </row>
    <row r="347" spans="1:22" ht="16.5" customHeight="1" x14ac:dyDescent="0.3">
      <c r="A347" s="1" t="s">
        <v>45</v>
      </c>
      <c r="B347" s="1">
        <v>2018</v>
      </c>
      <c r="C347" s="3">
        <f t="shared" si="24"/>
        <v>3.8501476017100584</v>
      </c>
      <c r="D347" s="5">
        <v>14</v>
      </c>
      <c r="E347" s="5">
        <v>47</v>
      </c>
      <c r="F347" s="4">
        <v>0.11</v>
      </c>
      <c r="G347" s="5">
        <v>0</v>
      </c>
      <c r="H347" s="5">
        <v>0</v>
      </c>
      <c r="I347" s="1">
        <v>944799706027</v>
      </c>
      <c r="J347" s="1">
        <v>448188157720</v>
      </c>
      <c r="K347" s="1">
        <v>68786266329</v>
      </c>
      <c r="L347" s="1">
        <v>1013585972356</v>
      </c>
      <c r="M347" s="29">
        <f>-4.336-4.513*(U347/L347)+5.679*(O347/L347)-0.004*(I347/P347)</f>
        <v>-2.8959505563630623</v>
      </c>
      <c r="N347" s="31">
        <v>7.3592809998546045</v>
      </c>
      <c r="O347" s="1">
        <v>376849828044</v>
      </c>
      <c r="P347" s="1">
        <v>376849828044</v>
      </c>
      <c r="Q347" s="1">
        <v>0</v>
      </c>
      <c r="R347" s="1">
        <v>636736144312</v>
      </c>
      <c r="S347" s="1">
        <v>1013585972356</v>
      </c>
      <c r="T347" s="1">
        <v>26337622238</v>
      </c>
      <c r="U347" s="1">
        <v>148537916615</v>
      </c>
      <c r="V347" s="1">
        <v>194819694471</v>
      </c>
    </row>
    <row r="348" spans="1:22" ht="16.5" customHeight="1" x14ac:dyDescent="0.3">
      <c r="A348" s="1" t="s">
        <v>45</v>
      </c>
      <c r="B348" s="1">
        <v>2017</v>
      </c>
      <c r="C348" s="3">
        <f t="shared" si="24"/>
        <v>3.8286413964890951</v>
      </c>
      <c r="D348" s="5">
        <v>13</v>
      </c>
      <c r="E348" s="5">
        <v>46</v>
      </c>
      <c r="F348" s="4">
        <v>7.0000000000000007E-2</v>
      </c>
      <c r="G348" s="5">
        <v>0</v>
      </c>
      <c r="H348" s="5">
        <v>0</v>
      </c>
      <c r="I348" s="1">
        <v>684459979966</v>
      </c>
      <c r="J348" s="1">
        <v>501598740036</v>
      </c>
      <c r="K348" s="1">
        <v>91227862675</v>
      </c>
      <c r="L348" s="1">
        <v>775687842641</v>
      </c>
      <c r="M348" s="29">
        <f>-4.336-4.513*(U348/L348)+5.679*(O348/L348)-0.004*(I348/P348)</f>
        <v>-2.548913838985583</v>
      </c>
      <c r="N348" s="31">
        <v>2.8654119461210428</v>
      </c>
      <c r="O348" s="1">
        <v>329657772149</v>
      </c>
      <c r="P348" s="1">
        <v>329657772149</v>
      </c>
      <c r="Q348" s="1">
        <v>0</v>
      </c>
      <c r="R348" s="1">
        <v>446030070492</v>
      </c>
      <c r="S348" s="1">
        <v>775687842641</v>
      </c>
      <c r="T348" s="1">
        <v>33859017846</v>
      </c>
      <c r="U348" s="1">
        <v>106240486609</v>
      </c>
      <c r="V348" s="1">
        <v>149961086820</v>
      </c>
    </row>
    <row r="349" spans="1:22" ht="16.5" customHeight="1" x14ac:dyDescent="0.3">
      <c r="A349" s="1" t="s">
        <v>45</v>
      </c>
      <c r="B349" s="1">
        <v>2016</v>
      </c>
      <c r="C349" s="3">
        <f t="shared" si="24"/>
        <v>3.8066624897703196</v>
      </c>
      <c r="D349" s="5">
        <v>12</v>
      </c>
      <c r="E349" s="5">
        <v>45</v>
      </c>
      <c r="F349" s="4">
        <v>7.0000000000000007E-2</v>
      </c>
      <c r="G349" s="5">
        <v>0</v>
      </c>
      <c r="H349" s="5">
        <v>0</v>
      </c>
      <c r="I349" s="1">
        <v>663252021260</v>
      </c>
      <c r="J349" s="1">
        <v>466824334728</v>
      </c>
      <c r="K349" s="1">
        <v>119155743102</v>
      </c>
      <c r="L349" s="1">
        <v>782407764362</v>
      </c>
      <c r="M349" s="29">
        <f>-4.336-4.513*(U349/L349)+5.679*(O349/L349)-0.004*(I349/P349)</f>
        <v>-2.0568848682503234</v>
      </c>
      <c r="N349" s="31">
        <v>2.5615511423249444</v>
      </c>
      <c r="O349" s="1">
        <v>403553653958</v>
      </c>
      <c r="P349" s="1">
        <v>403553653958</v>
      </c>
      <c r="Q349" s="1">
        <v>0</v>
      </c>
      <c r="R349" s="1">
        <v>378854110404</v>
      </c>
      <c r="S349" s="1">
        <v>782407764362</v>
      </c>
      <c r="T349" s="1">
        <v>35291937223</v>
      </c>
      <c r="U349" s="1">
        <v>111553332005</v>
      </c>
      <c r="V349" s="1">
        <v>158684613401</v>
      </c>
    </row>
    <row r="350" spans="1:22" ht="16.5" customHeight="1" x14ac:dyDescent="0.3">
      <c r="A350" s="1" t="s">
        <v>45</v>
      </c>
      <c r="B350" s="1">
        <v>2015</v>
      </c>
      <c r="C350" s="3">
        <f t="shared" si="24"/>
        <v>3.784189633918261</v>
      </c>
      <c r="D350" s="5">
        <v>11</v>
      </c>
      <c r="E350" s="5">
        <v>44</v>
      </c>
      <c r="F350" s="4">
        <v>7.0000000000000007E-2</v>
      </c>
      <c r="G350" s="5">
        <v>0</v>
      </c>
      <c r="H350" s="5">
        <v>0</v>
      </c>
      <c r="I350" s="1">
        <v>624732378289</v>
      </c>
      <c r="J350" s="1">
        <v>431694866732</v>
      </c>
      <c r="K350" s="1">
        <v>114337520819</v>
      </c>
      <c r="L350" s="1">
        <v>739069899108</v>
      </c>
      <c r="M350" s="29">
        <f>-4.336-4.513*(U350/L350)+5.679*(O350/L350)-0.004*(I350/P350)</f>
        <v>-1.7720244958686087</v>
      </c>
      <c r="N350" s="31">
        <v>8.0197984581497224</v>
      </c>
      <c r="O350" s="1">
        <v>415240701633</v>
      </c>
      <c r="P350" s="1">
        <v>415240701633</v>
      </c>
      <c r="Q350" s="1">
        <v>0</v>
      </c>
      <c r="R350" s="1">
        <v>323829197475</v>
      </c>
      <c r="S350" s="1">
        <v>739069899108</v>
      </c>
      <c r="T350" s="1">
        <v>37012242738</v>
      </c>
      <c r="U350" s="1">
        <v>101650140758</v>
      </c>
      <c r="V350" s="1">
        <v>138805487413</v>
      </c>
    </row>
    <row r="351" spans="1:22" ht="16.5" customHeight="1" x14ac:dyDescent="0.3">
      <c r="A351" s="1" t="s">
        <v>45</v>
      </c>
      <c r="B351" s="1">
        <v>2014</v>
      </c>
      <c r="C351" s="3">
        <f t="shared" si="24"/>
        <v>3.7612001156935624</v>
      </c>
      <c r="D351" s="6">
        <v>10</v>
      </c>
      <c r="E351" s="6">
        <v>43</v>
      </c>
      <c r="F351" s="7">
        <v>7.0000000000000007E-2</v>
      </c>
      <c r="G351" s="6">
        <v>0</v>
      </c>
      <c r="H351" s="6">
        <v>0</v>
      </c>
      <c r="I351" s="1">
        <v>658207737742</v>
      </c>
      <c r="J351" s="1">
        <v>490478879614</v>
      </c>
      <c r="K351" s="1">
        <v>66015559461</v>
      </c>
      <c r="L351" s="1">
        <v>724223297203</v>
      </c>
      <c r="M351" s="29">
        <f>-4.336-4.513*(U351/L351)+5.679*(O351/L351)-0.004*(I351/P351)</f>
        <v>-1.4829692661441769</v>
      </c>
      <c r="N351" s="28">
        <v>5.05</v>
      </c>
      <c r="O351" s="1">
        <v>421474965831</v>
      </c>
      <c r="P351" s="1">
        <v>421474965831</v>
      </c>
      <c r="Q351" s="1">
        <v>0</v>
      </c>
      <c r="R351" s="1">
        <v>302748331372</v>
      </c>
      <c r="S351" s="1">
        <v>724223297203</v>
      </c>
      <c r="T351" s="1">
        <v>25351566463</v>
      </c>
      <c r="U351" s="1">
        <v>71526921017</v>
      </c>
      <c r="V351" s="1">
        <v>104162787561</v>
      </c>
    </row>
    <row r="352" spans="1:22" ht="16.5" customHeight="1" x14ac:dyDescent="0.3">
      <c r="A352" s="1" t="s">
        <v>46</v>
      </c>
      <c r="B352" s="1">
        <v>2023</v>
      </c>
      <c r="C352" s="3">
        <f t="shared" si="24"/>
        <v>3.7612001156935624</v>
      </c>
      <c r="D352" s="5">
        <v>16</v>
      </c>
      <c r="E352" s="5">
        <v>43</v>
      </c>
      <c r="F352" s="4">
        <v>0</v>
      </c>
      <c r="G352" s="5">
        <v>0</v>
      </c>
      <c r="H352" s="5">
        <v>0</v>
      </c>
      <c r="I352" s="1">
        <v>385962838236</v>
      </c>
      <c r="J352" s="1">
        <v>5185890519</v>
      </c>
      <c r="K352" s="1">
        <v>289139154288</v>
      </c>
      <c r="L352" s="1">
        <v>675101992524</v>
      </c>
      <c r="M352" s="29">
        <f>-4.336-4.513*(U352/L352)+5.679*(O352/L352)-0.004*(I352/P352)</f>
        <v>-4.5476595756435794</v>
      </c>
      <c r="N352" s="31">
        <v>6.4222466560102589</v>
      </c>
      <c r="O352" s="1">
        <v>56370722240</v>
      </c>
      <c r="P352" s="1">
        <v>56370722240</v>
      </c>
      <c r="Q352" s="1">
        <v>0</v>
      </c>
      <c r="R352" s="1">
        <v>618731270284</v>
      </c>
      <c r="S352" s="1">
        <v>675101992524</v>
      </c>
      <c r="T352" s="1">
        <v>1637360822</v>
      </c>
      <c r="U352" s="1">
        <v>98500287751</v>
      </c>
      <c r="V352" s="1">
        <v>121238555535</v>
      </c>
    </row>
    <row r="353" spans="1:22" ht="16.5" customHeight="1" x14ac:dyDescent="0.3">
      <c r="A353" s="1" t="s">
        <v>46</v>
      </c>
      <c r="B353" s="1">
        <v>2022</v>
      </c>
      <c r="C353" s="3">
        <f t="shared" si="24"/>
        <v>3.7376696182833684</v>
      </c>
      <c r="D353" s="5">
        <v>15</v>
      </c>
      <c r="E353" s="5">
        <v>42</v>
      </c>
      <c r="F353" s="4">
        <v>0</v>
      </c>
      <c r="G353" s="5">
        <v>0</v>
      </c>
      <c r="H353" s="5">
        <v>0</v>
      </c>
      <c r="I353" s="1">
        <v>383507653388</v>
      </c>
      <c r="J353" s="1">
        <v>1082804000</v>
      </c>
      <c r="K353" s="1">
        <v>320490771439</v>
      </c>
      <c r="L353" s="1">
        <v>703998424827</v>
      </c>
      <c r="M353" s="29">
        <f>-4.336-4.513*(U353/L353)+5.679*(O353/L353)-0.004*(I353/P353)</f>
        <v>-4.5130343356926979</v>
      </c>
      <c r="N353" s="31">
        <v>6.9871667237754878</v>
      </c>
      <c r="O353" s="1">
        <v>53623687047</v>
      </c>
      <c r="P353" s="1">
        <v>53623687047</v>
      </c>
      <c r="Q353" s="1">
        <v>0</v>
      </c>
      <c r="R353" s="1">
        <v>650374737780</v>
      </c>
      <c r="S353" s="1">
        <v>703998424827</v>
      </c>
      <c r="T353" s="1">
        <v>1173882</v>
      </c>
      <c r="U353" s="1">
        <v>90631796057</v>
      </c>
      <c r="V353" s="1">
        <v>112332356003</v>
      </c>
    </row>
    <row r="354" spans="1:22" ht="16.5" customHeight="1" x14ac:dyDescent="0.3">
      <c r="A354" s="1" t="s">
        <v>46</v>
      </c>
      <c r="B354" s="1">
        <v>2021</v>
      </c>
      <c r="C354" s="3">
        <f t="shared" si="24"/>
        <v>3.713572066704308</v>
      </c>
      <c r="D354" s="5">
        <v>14</v>
      </c>
      <c r="E354" s="5">
        <v>41</v>
      </c>
      <c r="F354" s="4">
        <v>0</v>
      </c>
      <c r="G354" s="5">
        <v>0</v>
      </c>
      <c r="H354" s="5">
        <v>0</v>
      </c>
      <c r="I354" s="1">
        <v>331841899362</v>
      </c>
      <c r="J354" s="1">
        <v>2919617880</v>
      </c>
      <c r="K354" s="1">
        <v>346709029796</v>
      </c>
      <c r="L354" s="1">
        <v>678550929158</v>
      </c>
      <c r="M354" s="29">
        <f>-4.336-4.513*(U354/L354)+5.679*(O354/L354)-0.004*(I354/P354)</f>
        <v>-4.6916077964213079</v>
      </c>
      <c r="N354" s="31">
        <v>6.6900092133089402</v>
      </c>
      <c r="O354" s="1">
        <v>30296931847</v>
      </c>
      <c r="P354" s="1">
        <v>29620008639</v>
      </c>
      <c r="Q354" s="1">
        <v>676923208</v>
      </c>
      <c r="R354" s="1">
        <v>648253997311</v>
      </c>
      <c r="S354" s="1">
        <v>678550929158</v>
      </c>
      <c r="T354" s="1">
        <v>60527118</v>
      </c>
      <c r="U354" s="1">
        <v>84854029017</v>
      </c>
      <c r="V354" s="1">
        <v>98506892430</v>
      </c>
    </row>
    <row r="355" spans="1:22" ht="16.5" customHeight="1" x14ac:dyDescent="0.3">
      <c r="A355" s="1" t="s">
        <v>46</v>
      </c>
      <c r="B355" s="1">
        <v>2020</v>
      </c>
      <c r="C355" s="3">
        <f t="shared" si="24"/>
        <v>3.6888794541139363</v>
      </c>
      <c r="D355" s="5">
        <v>13</v>
      </c>
      <c r="E355" s="5">
        <v>40</v>
      </c>
      <c r="F355" s="4">
        <v>0</v>
      </c>
      <c r="G355" s="5">
        <v>0</v>
      </c>
      <c r="H355" s="5">
        <v>0</v>
      </c>
      <c r="I355" s="1">
        <v>297069184444</v>
      </c>
      <c r="J355" s="1">
        <v>1071137444</v>
      </c>
      <c r="K355" s="1">
        <v>408586484101</v>
      </c>
      <c r="L355" s="1">
        <v>705655668545</v>
      </c>
      <c r="M355" s="29">
        <f>-4.336-4.513*(U355/L355)+5.679*(O355/L355)-0.004*(I355/P355)</f>
        <v>-4.5156872873004232</v>
      </c>
      <c r="N355" s="31">
        <v>6.9401877821904918</v>
      </c>
      <c r="O355" s="1">
        <v>58556604540</v>
      </c>
      <c r="P355" s="1">
        <v>57221552568</v>
      </c>
      <c r="Q355" s="1">
        <v>1335051972</v>
      </c>
      <c r="R355" s="1">
        <v>647099064005</v>
      </c>
      <c r="S355" s="1">
        <v>705655668545</v>
      </c>
      <c r="T355" s="1">
        <v>1025761342</v>
      </c>
      <c r="U355" s="1">
        <v>98534565046</v>
      </c>
      <c r="V355" s="1">
        <v>115939433207</v>
      </c>
    </row>
    <row r="356" spans="1:22" ht="16.5" customHeight="1" x14ac:dyDescent="0.3">
      <c r="A356" s="1" t="s">
        <v>46</v>
      </c>
      <c r="B356" s="1">
        <v>2019</v>
      </c>
      <c r="C356" s="3">
        <f t="shared" si="24"/>
        <v>3.6635616461296463</v>
      </c>
      <c r="D356" s="5">
        <v>12</v>
      </c>
      <c r="E356" s="5">
        <v>39</v>
      </c>
      <c r="F356" s="4">
        <v>0</v>
      </c>
      <c r="G356" s="5">
        <v>0</v>
      </c>
      <c r="H356" s="5">
        <v>0</v>
      </c>
      <c r="I356" s="1">
        <v>263841302464</v>
      </c>
      <c r="J356" s="1">
        <v>295643222</v>
      </c>
      <c r="K356" s="1">
        <v>434612481036</v>
      </c>
      <c r="L356" s="1">
        <v>698453783500</v>
      </c>
      <c r="M356" s="29">
        <f>-4.336-4.513*(U356/L356)+5.679*(O356/L356)-0.004*(I356/P356)</f>
        <v>-4.3932400157649649</v>
      </c>
      <c r="N356" s="31">
        <v>7.4649912574460018</v>
      </c>
      <c r="O356" s="1">
        <v>66755050274</v>
      </c>
      <c r="P356" s="1">
        <v>62968930802</v>
      </c>
      <c r="Q356" s="1">
        <v>3786119472</v>
      </c>
      <c r="R356" s="1">
        <v>631698733226</v>
      </c>
      <c r="S356" s="1">
        <v>698453783500</v>
      </c>
      <c r="T356" s="1">
        <v>2005309118</v>
      </c>
      <c r="U356" s="1">
        <v>90267069555</v>
      </c>
      <c r="V356" s="1">
        <v>114932546513</v>
      </c>
    </row>
    <row r="357" spans="1:22" ht="16.5" customHeight="1" x14ac:dyDescent="0.3">
      <c r="A357" s="1" t="s">
        <v>46</v>
      </c>
      <c r="B357" s="1">
        <v>2018</v>
      </c>
      <c r="C357" s="3">
        <f t="shared" si="24"/>
        <v>3.970291913552122</v>
      </c>
      <c r="D357" s="5">
        <v>11</v>
      </c>
      <c r="E357" s="5">
        <v>53</v>
      </c>
      <c r="F357" s="4">
        <v>7.1999999999999995E-2</v>
      </c>
      <c r="G357" s="5">
        <v>0</v>
      </c>
      <c r="H357" s="5">
        <v>0</v>
      </c>
      <c r="I357" s="1">
        <v>303609087530</v>
      </c>
      <c r="J357" s="1">
        <v>0</v>
      </c>
      <c r="K357" s="1">
        <v>400084837836</v>
      </c>
      <c r="L357" s="1">
        <v>703693925366</v>
      </c>
      <c r="M357" s="29">
        <f>-4.336-4.513*(U357/L357)+5.679*(O357/L357)-0.004*(I357/P357)</f>
        <v>-4.2996790037161121</v>
      </c>
      <c r="N357" s="31">
        <v>7.3592809998546045</v>
      </c>
      <c r="O357" s="1">
        <v>79738888752</v>
      </c>
      <c r="P357" s="1">
        <v>66790979905</v>
      </c>
      <c r="Q357" s="1">
        <v>12947908847</v>
      </c>
      <c r="R357" s="1">
        <v>623955036614</v>
      </c>
      <c r="S357" s="1">
        <v>703693925366</v>
      </c>
      <c r="T357" s="1">
        <v>2747936170</v>
      </c>
      <c r="U357" s="1">
        <v>91842072099</v>
      </c>
      <c r="V357" s="1">
        <v>117427700423</v>
      </c>
    </row>
    <row r="358" spans="1:22" ht="16.5" customHeight="1" x14ac:dyDescent="0.3">
      <c r="A358" s="1" t="s">
        <v>46</v>
      </c>
      <c r="B358" s="1">
        <v>2017</v>
      </c>
      <c r="C358" s="8"/>
      <c r="D358" s="9"/>
      <c r="E358" s="9"/>
      <c r="F358" s="10"/>
      <c r="G358" s="9"/>
      <c r="H358" s="9"/>
      <c r="I358" s="1">
        <v>251911650638</v>
      </c>
      <c r="J358" s="1">
        <v>0</v>
      </c>
      <c r="K358" s="1">
        <v>362256420115</v>
      </c>
      <c r="L358" s="1">
        <v>614168070753</v>
      </c>
      <c r="M358" s="29">
        <f>-4.336-4.513*(U358/L358)+5.679*(O358/L358)-0.004*(I358/P358)</f>
        <v>-4.7690343738044332</v>
      </c>
      <c r="N358" s="31">
        <v>2.8654119461210428</v>
      </c>
      <c r="O358" s="1">
        <v>24066398408</v>
      </c>
      <c r="P358" s="1">
        <v>24066398408</v>
      </c>
      <c r="Q358" s="1">
        <v>0</v>
      </c>
      <c r="R358" s="1">
        <v>590101672345</v>
      </c>
      <c r="S358" s="1">
        <v>614168070753</v>
      </c>
      <c r="T358" s="1">
        <v>1765849023</v>
      </c>
      <c r="U358" s="1">
        <v>83517414104</v>
      </c>
      <c r="V358" s="1">
        <v>106263853166</v>
      </c>
    </row>
    <row r="359" spans="1:22" ht="16.5" customHeight="1" x14ac:dyDescent="0.3">
      <c r="A359" s="1" t="s">
        <v>46</v>
      </c>
      <c r="B359" s="1">
        <v>2016</v>
      </c>
      <c r="C359" s="3">
        <f t="shared" ref="C359:C374" si="25">LN(E359)</f>
        <v>3.970291913552122</v>
      </c>
      <c r="D359" s="5">
        <v>9</v>
      </c>
      <c r="E359" s="5">
        <v>53</v>
      </c>
      <c r="F359" s="4">
        <v>5.8000000000000003E-2</v>
      </c>
      <c r="G359" s="5">
        <v>0</v>
      </c>
      <c r="H359" s="5">
        <v>0</v>
      </c>
      <c r="I359" s="1">
        <v>237675553362</v>
      </c>
      <c r="J359" s="1">
        <v>0</v>
      </c>
      <c r="K359" s="1">
        <v>436170059081</v>
      </c>
      <c r="L359" s="1">
        <v>673845612443</v>
      </c>
      <c r="M359" s="29">
        <f>-4.336-4.513*(U359/L359)+5.679*(O359/L359)-0.004*(I359/P359)</f>
        <v>-4.0761828713233559</v>
      </c>
      <c r="N359" s="31">
        <v>2.5615511423249444</v>
      </c>
      <c r="O359" s="1">
        <v>97720701211</v>
      </c>
      <c r="P359" s="1">
        <v>49859415783</v>
      </c>
      <c r="Q359" s="1">
        <v>47861285428</v>
      </c>
      <c r="R359" s="1">
        <v>576124911232</v>
      </c>
      <c r="S359" s="1">
        <v>673845612443</v>
      </c>
      <c r="T359" s="1">
        <v>6879059221</v>
      </c>
      <c r="U359" s="1">
        <v>81327403791</v>
      </c>
      <c r="V359" s="1">
        <v>108699651050</v>
      </c>
    </row>
    <row r="360" spans="1:22" ht="16.5" customHeight="1" x14ac:dyDescent="0.3">
      <c r="A360" s="1" t="s">
        <v>46</v>
      </c>
      <c r="B360" s="1">
        <v>2015</v>
      </c>
      <c r="C360" s="3">
        <f t="shared" si="25"/>
        <v>3.9512437185814275</v>
      </c>
      <c r="D360" s="5">
        <v>8</v>
      </c>
      <c r="E360" s="5">
        <v>52</v>
      </c>
      <c r="F360" s="4">
        <v>5.8000000000000003E-2</v>
      </c>
      <c r="G360" s="5">
        <v>0</v>
      </c>
      <c r="H360" s="5">
        <v>0</v>
      </c>
      <c r="I360" s="1">
        <v>238911454380</v>
      </c>
      <c r="J360" s="1">
        <v>0</v>
      </c>
      <c r="K360" s="1">
        <v>478681146276</v>
      </c>
      <c r="L360" s="1">
        <v>717592600656</v>
      </c>
      <c r="M360" s="29">
        <f>-4.336-4.513*(U360/L360)+5.679*(O360/L360)-0.004*(I360/P360)</f>
        <v>-3.5653718587751109</v>
      </c>
      <c r="N360" s="31">
        <v>8.0197984581497224</v>
      </c>
      <c r="O360" s="1">
        <v>160954007242</v>
      </c>
      <c r="P360" s="1">
        <v>87801802170</v>
      </c>
      <c r="Q360" s="1">
        <v>73152205072</v>
      </c>
      <c r="R360" s="1">
        <v>556638593414</v>
      </c>
      <c r="S360" s="1">
        <v>717592600656</v>
      </c>
      <c r="T360" s="1">
        <v>8664589732</v>
      </c>
      <c r="U360" s="1">
        <v>78273961298</v>
      </c>
      <c r="V360" s="1">
        <v>103989293495</v>
      </c>
    </row>
    <row r="361" spans="1:22" ht="16.5" customHeight="1" x14ac:dyDescent="0.3">
      <c r="A361" s="1" t="s">
        <v>46</v>
      </c>
      <c r="B361" s="1">
        <v>2014</v>
      </c>
      <c r="C361" s="3">
        <f t="shared" si="25"/>
        <v>3.9318256327243257</v>
      </c>
      <c r="D361" s="6">
        <v>7</v>
      </c>
      <c r="E361" s="6">
        <v>51</v>
      </c>
      <c r="F361" s="7">
        <v>3.5999999999999997E-2</v>
      </c>
      <c r="G361" s="6">
        <v>0</v>
      </c>
      <c r="H361" s="6">
        <v>0</v>
      </c>
      <c r="I361" s="1">
        <v>49735901944</v>
      </c>
      <c r="J361" s="1">
        <v>0</v>
      </c>
      <c r="K361" s="1">
        <v>471883427369</v>
      </c>
      <c r="L361" s="1">
        <v>521619329313</v>
      </c>
      <c r="M361" s="29">
        <f>-4.336-4.513*(U361/L361)+5.679*(O361/L361)-0.004*(I361/P361)</f>
        <v>-3.5750227033499868</v>
      </c>
      <c r="N361" s="28">
        <v>5.05</v>
      </c>
      <c r="O361" s="1">
        <v>130902822128</v>
      </c>
      <c r="P361" s="1">
        <v>71759553166</v>
      </c>
      <c r="Q361" s="1">
        <v>59143268962</v>
      </c>
      <c r="R361" s="1">
        <v>390716507185</v>
      </c>
      <c r="S361" s="1">
        <v>521619329313</v>
      </c>
      <c r="T361" s="1">
        <v>4947152889</v>
      </c>
      <c r="U361" s="1">
        <v>76448158890</v>
      </c>
      <c r="V361" s="1">
        <v>99586394976</v>
      </c>
    </row>
    <row r="362" spans="1:22" ht="16.5" customHeight="1" x14ac:dyDescent="0.3">
      <c r="A362" s="1" t="s">
        <v>47</v>
      </c>
      <c r="B362" s="1">
        <v>2023</v>
      </c>
      <c r="C362" s="3">
        <f t="shared" si="25"/>
        <v>3.970291913552122</v>
      </c>
      <c r="D362" s="11">
        <v>16</v>
      </c>
      <c r="E362" s="11">
        <v>53</v>
      </c>
      <c r="F362" s="4">
        <v>0</v>
      </c>
      <c r="G362" s="5">
        <v>0</v>
      </c>
      <c r="H362" s="5">
        <v>0</v>
      </c>
      <c r="I362" s="1">
        <v>322315097221</v>
      </c>
      <c r="J362" s="1">
        <v>43025295783</v>
      </c>
      <c r="K362" s="1">
        <v>253949801944</v>
      </c>
      <c r="L362" s="1">
        <v>576264899165</v>
      </c>
      <c r="M362" s="29">
        <f>-4.336-4.513*(U362/L362)+5.679*(O362/L362)-0.004*(I362/P362)</f>
        <v>-1.2955258333114084</v>
      </c>
      <c r="N362" s="31">
        <v>6.4222466560102589</v>
      </c>
      <c r="O362" s="1">
        <v>347614633130</v>
      </c>
      <c r="P362" s="1">
        <v>262743743879</v>
      </c>
      <c r="Q362" s="1">
        <v>84870889251</v>
      </c>
      <c r="R362" s="1">
        <v>228650266035</v>
      </c>
      <c r="S362" s="1">
        <v>576264899165</v>
      </c>
      <c r="T362" s="1">
        <v>7573833121</v>
      </c>
      <c r="U362" s="1">
        <v>48561329804</v>
      </c>
      <c r="V362" s="1">
        <v>68970478558</v>
      </c>
    </row>
    <row r="363" spans="1:22" ht="16.5" customHeight="1" x14ac:dyDescent="0.3">
      <c r="A363" s="1" t="s">
        <v>47</v>
      </c>
      <c r="B363" s="1">
        <v>2022</v>
      </c>
      <c r="C363" s="3">
        <f t="shared" si="25"/>
        <v>3.9512437185814275</v>
      </c>
      <c r="D363" s="11">
        <v>15</v>
      </c>
      <c r="E363" s="11">
        <v>52</v>
      </c>
      <c r="F363" s="4">
        <v>0</v>
      </c>
      <c r="G363" s="5">
        <v>0</v>
      </c>
      <c r="H363" s="5">
        <v>0</v>
      </c>
      <c r="I363" s="1">
        <v>268156015970</v>
      </c>
      <c r="J363" s="1">
        <v>39285071396</v>
      </c>
      <c r="K363" s="1">
        <v>237790568794</v>
      </c>
      <c r="L363" s="1">
        <v>505946584764</v>
      </c>
      <c r="M363" s="29">
        <f>-4.336-4.513*(U363/L363)+5.679*(O363/L363)-0.004*(I363/P363)</f>
        <v>-1.6747550621715683</v>
      </c>
      <c r="N363" s="31">
        <v>6.9871667237754878</v>
      </c>
      <c r="O363" s="1">
        <v>261563551763</v>
      </c>
      <c r="P363" s="1">
        <v>179188050616</v>
      </c>
      <c r="Q363" s="1">
        <v>82375501147</v>
      </c>
      <c r="R363" s="1">
        <v>244383033001</v>
      </c>
      <c r="S363" s="1">
        <v>505946584764</v>
      </c>
      <c r="T363" s="1">
        <v>4606922971</v>
      </c>
      <c r="U363" s="1">
        <v>30122538065</v>
      </c>
      <c r="V363" s="1">
        <v>42672028019</v>
      </c>
    </row>
    <row r="364" spans="1:22" ht="16.5" customHeight="1" x14ac:dyDescent="0.3">
      <c r="A364" s="1" t="s">
        <v>47</v>
      </c>
      <c r="B364" s="1">
        <v>2021</v>
      </c>
      <c r="C364" s="3">
        <f t="shared" si="25"/>
        <v>3.9318256327243257</v>
      </c>
      <c r="D364" s="5">
        <v>14</v>
      </c>
      <c r="E364" s="5">
        <v>51</v>
      </c>
      <c r="F364" s="4">
        <v>0</v>
      </c>
      <c r="G364" s="5">
        <v>0</v>
      </c>
      <c r="H364" s="5">
        <v>0</v>
      </c>
      <c r="I364" s="1">
        <v>211783968471</v>
      </c>
      <c r="J364" s="1">
        <v>12236034122</v>
      </c>
      <c r="K364" s="1">
        <v>246582784346</v>
      </c>
      <c r="L364" s="1">
        <v>458366752817</v>
      </c>
      <c r="M364" s="29">
        <f>-4.336-4.513*(U364/L364)+5.679*(O364/L364)-0.004*(I364/P364)</f>
        <v>-1.7321799300964356</v>
      </c>
      <c r="N364" s="31">
        <v>6.6900092133089402</v>
      </c>
      <c r="O364" s="1">
        <v>232588754936</v>
      </c>
      <c r="P364" s="1">
        <v>174925293531</v>
      </c>
      <c r="Q364" s="1">
        <v>57663461405</v>
      </c>
      <c r="R364" s="1">
        <v>225777997881</v>
      </c>
      <c r="S364" s="1">
        <v>458366752817</v>
      </c>
      <c r="T364" s="1">
        <v>3705574116</v>
      </c>
      <c r="U364" s="1">
        <v>27730376763</v>
      </c>
      <c r="V364" s="1">
        <v>38022841472</v>
      </c>
    </row>
    <row r="365" spans="1:22" ht="16.5" customHeight="1" x14ac:dyDescent="0.3">
      <c r="A365" s="1" t="s">
        <v>47</v>
      </c>
      <c r="B365" s="1">
        <v>2020</v>
      </c>
      <c r="C365" s="3">
        <f t="shared" si="25"/>
        <v>3.912023005428146</v>
      </c>
      <c r="D365" s="5">
        <v>13</v>
      </c>
      <c r="E365" s="5">
        <v>50</v>
      </c>
      <c r="F365" s="4">
        <v>0</v>
      </c>
      <c r="G365" s="5">
        <v>0</v>
      </c>
      <c r="H365" s="5">
        <v>0</v>
      </c>
      <c r="I365" s="1">
        <v>214504567754</v>
      </c>
      <c r="J365" s="1">
        <v>15864354999</v>
      </c>
      <c r="K365" s="1">
        <v>277202910220</v>
      </c>
      <c r="L365" s="1">
        <v>491707477974</v>
      </c>
      <c r="M365" s="29">
        <f>-4.336-4.513*(U365/L365)+5.679*(O365/L365)-0.004*(I365/P365)</f>
        <v>-1.519823660057543</v>
      </c>
      <c r="N365" s="31">
        <v>6.9401877821904918</v>
      </c>
      <c r="O365" s="1">
        <v>266401398836</v>
      </c>
      <c r="P365" s="1">
        <v>211404787348</v>
      </c>
      <c r="Q365" s="1">
        <v>54996611488</v>
      </c>
      <c r="R365" s="1">
        <v>225306079138</v>
      </c>
      <c r="S365" s="1">
        <v>491707477974</v>
      </c>
      <c r="T365" s="1">
        <v>3207047809</v>
      </c>
      <c r="U365" s="1">
        <v>27955441891</v>
      </c>
      <c r="V365" s="1">
        <v>37391522363</v>
      </c>
    </row>
    <row r="366" spans="1:22" ht="16.5" customHeight="1" x14ac:dyDescent="0.3">
      <c r="A366" s="1" t="s">
        <v>47</v>
      </c>
      <c r="B366" s="1">
        <v>2019</v>
      </c>
      <c r="C366" s="3">
        <f t="shared" si="25"/>
        <v>3.8918202981106265</v>
      </c>
      <c r="D366" s="5">
        <v>12</v>
      </c>
      <c r="E366" s="5">
        <v>49</v>
      </c>
      <c r="F366" s="4">
        <v>0</v>
      </c>
      <c r="G366" s="5">
        <v>0</v>
      </c>
      <c r="H366" s="5">
        <v>0</v>
      </c>
      <c r="I366" s="1">
        <v>142349937835</v>
      </c>
      <c r="J366" s="1">
        <v>17620798911</v>
      </c>
      <c r="K366" s="1">
        <v>276529562130</v>
      </c>
      <c r="L366" s="1">
        <v>418879499965</v>
      </c>
      <c r="M366" s="29">
        <f>-4.336-4.513*(U366/L366)+5.679*(O366/L366)-0.004*(I366/P366)</f>
        <v>-1.8381148165746746</v>
      </c>
      <c r="N366" s="31">
        <v>7.4649912574460018</v>
      </c>
      <c r="O366" s="1">
        <v>202037183389</v>
      </c>
      <c r="P366" s="1">
        <v>154484937488</v>
      </c>
      <c r="Q366" s="1">
        <v>47552245901</v>
      </c>
      <c r="R366" s="1">
        <v>216842316576</v>
      </c>
      <c r="S366" s="1">
        <v>418879499965</v>
      </c>
      <c r="T366" s="1">
        <v>2827285938</v>
      </c>
      <c r="U366" s="1">
        <v>22050158222</v>
      </c>
      <c r="V366" s="1">
        <v>33116793477</v>
      </c>
    </row>
    <row r="367" spans="1:22" ht="16.5" customHeight="1" x14ac:dyDescent="0.3">
      <c r="A367" s="1" t="s">
        <v>47</v>
      </c>
      <c r="B367" s="1">
        <v>2018</v>
      </c>
      <c r="C367" s="3">
        <f t="shared" si="25"/>
        <v>3.8712010109078911</v>
      </c>
      <c r="D367" s="5">
        <v>11</v>
      </c>
      <c r="E367" s="5">
        <v>48</v>
      </c>
      <c r="F367" s="4">
        <v>0</v>
      </c>
      <c r="G367" s="5">
        <v>0</v>
      </c>
      <c r="H367" s="5">
        <v>0</v>
      </c>
      <c r="I367" s="1">
        <v>130415903775</v>
      </c>
      <c r="J367" s="1">
        <v>16295325787</v>
      </c>
      <c r="K367" s="1">
        <v>292814137848</v>
      </c>
      <c r="L367" s="1">
        <v>423230041623</v>
      </c>
      <c r="M367" s="29">
        <f>-4.336-4.513*(U367/L367)+5.679*(O367/L367)-0.004*(I367/P367)</f>
        <v>-1.6322014368146975</v>
      </c>
      <c r="N367" s="31">
        <v>7.3592809998546045</v>
      </c>
      <c r="O367" s="1">
        <v>212501383269</v>
      </c>
      <c r="P367" s="1">
        <v>169862060477</v>
      </c>
      <c r="Q367" s="1">
        <v>42639322792</v>
      </c>
      <c r="R367" s="1">
        <v>210728658354</v>
      </c>
      <c r="S367" s="1">
        <v>423230041623</v>
      </c>
      <c r="T367" s="1">
        <v>1343929448</v>
      </c>
      <c r="U367" s="1">
        <v>13553466600</v>
      </c>
      <c r="V367" s="1">
        <v>18140880957</v>
      </c>
    </row>
    <row r="368" spans="1:22" ht="16.5" customHeight="1" x14ac:dyDescent="0.3">
      <c r="A368" s="1" t="s">
        <v>47</v>
      </c>
      <c r="B368" s="1">
        <v>2017</v>
      </c>
      <c r="C368" s="3">
        <f t="shared" si="25"/>
        <v>3.7612001156935624</v>
      </c>
      <c r="D368" s="5">
        <v>10</v>
      </c>
      <c r="E368" s="5">
        <v>43</v>
      </c>
      <c r="F368" s="4">
        <v>6.0000000000000001E-3</v>
      </c>
      <c r="G368" s="5">
        <v>0</v>
      </c>
      <c r="H368" s="5">
        <v>0</v>
      </c>
      <c r="I368" s="1">
        <v>199445528543</v>
      </c>
      <c r="J368" s="1">
        <v>20068590750</v>
      </c>
      <c r="K368" s="1">
        <v>287712039506</v>
      </c>
      <c r="L368" s="1">
        <v>487157568049</v>
      </c>
      <c r="M368" s="29">
        <f>-4.336-4.513*(U368/L368)+5.679*(O368/L368)-0.004*(I368/P368)</f>
        <v>-1.2952032651168908</v>
      </c>
      <c r="N368" s="31">
        <v>2.8654119461210428</v>
      </c>
      <c r="O368" s="1">
        <v>275104039872</v>
      </c>
      <c r="P368" s="1">
        <v>251411870558</v>
      </c>
      <c r="Q368" s="1">
        <v>23692169314</v>
      </c>
      <c r="R368" s="1">
        <v>212053528177</v>
      </c>
      <c r="S368" s="1">
        <v>487157568049</v>
      </c>
      <c r="T368" s="1">
        <v>778201669</v>
      </c>
      <c r="U368" s="1">
        <v>17598681128</v>
      </c>
      <c r="V368" s="1">
        <v>22764734540</v>
      </c>
    </row>
    <row r="369" spans="1:22" ht="16.5" customHeight="1" x14ac:dyDescent="0.3">
      <c r="A369" s="1" t="s">
        <v>47</v>
      </c>
      <c r="B369" s="1">
        <v>2016</v>
      </c>
      <c r="C369" s="3">
        <f t="shared" si="25"/>
        <v>3.7376696182833684</v>
      </c>
      <c r="D369" s="5">
        <v>9</v>
      </c>
      <c r="E369" s="5">
        <v>42</v>
      </c>
      <c r="F369" s="4">
        <v>6.0000000000000001E-3</v>
      </c>
      <c r="G369" s="5">
        <v>0</v>
      </c>
      <c r="H369" s="5">
        <v>0</v>
      </c>
      <c r="I369" s="1">
        <v>142387186401</v>
      </c>
      <c r="J369" s="1">
        <v>69533436015</v>
      </c>
      <c r="K369" s="1">
        <v>314843657220</v>
      </c>
      <c r="L369" s="1">
        <v>457230843621</v>
      </c>
      <c r="M369" s="29">
        <f>-4.336-4.513*(U369/L369)+5.679*(O369/L369)-0.004*(I369/P369)</f>
        <v>-1.3995511361420194</v>
      </c>
      <c r="N369" s="31">
        <v>2.5615511423249444</v>
      </c>
      <c r="O369" s="1">
        <v>247897660145</v>
      </c>
      <c r="P369" s="1">
        <v>221737389399</v>
      </c>
      <c r="Q369" s="1">
        <v>26160270746</v>
      </c>
      <c r="R369" s="1">
        <v>209333183476</v>
      </c>
      <c r="S369" s="1">
        <v>457230843621</v>
      </c>
      <c r="T369" s="1">
        <v>1044933161</v>
      </c>
      <c r="U369" s="1">
        <v>14181562096</v>
      </c>
      <c r="V369" s="1">
        <v>18405308509</v>
      </c>
    </row>
    <row r="370" spans="1:22" ht="16.5" customHeight="1" x14ac:dyDescent="0.3">
      <c r="A370" s="1" t="s">
        <v>47</v>
      </c>
      <c r="B370" s="1">
        <v>2015</v>
      </c>
      <c r="C370" s="3">
        <f t="shared" si="25"/>
        <v>3.713572066704308</v>
      </c>
      <c r="D370" s="5">
        <v>8</v>
      </c>
      <c r="E370" s="5">
        <v>41</v>
      </c>
      <c r="F370" s="4">
        <v>6.0000000000000001E-3</v>
      </c>
      <c r="G370" s="5">
        <v>0</v>
      </c>
      <c r="H370" s="5">
        <v>0</v>
      </c>
      <c r="I370" s="1">
        <v>96309233900</v>
      </c>
      <c r="J370" s="1">
        <v>16205554599</v>
      </c>
      <c r="K370" s="1">
        <v>309279089557</v>
      </c>
      <c r="L370" s="1">
        <v>405588323457</v>
      </c>
      <c r="M370" s="29">
        <f>-4.336-4.513*(U370/L370)+5.679*(O370/L370)-0.004*(I370/P370)</f>
        <v>-1.9255417236759658</v>
      </c>
      <c r="N370" s="31">
        <v>8.0197984581497224</v>
      </c>
      <c r="O370" s="1">
        <v>194258365654</v>
      </c>
      <c r="P370" s="1">
        <v>164552404038</v>
      </c>
      <c r="Q370" s="1">
        <v>29705961616</v>
      </c>
      <c r="R370" s="1">
        <v>211329957803</v>
      </c>
      <c r="S370" s="1">
        <v>405588323457</v>
      </c>
      <c r="T370" s="1">
        <v>1334514732</v>
      </c>
      <c r="U370" s="1">
        <v>27606912592</v>
      </c>
      <c r="V370" s="1">
        <v>35414117817</v>
      </c>
    </row>
    <row r="371" spans="1:22" ht="16.5" customHeight="1" x14ac:dyDescent="0.3">
      <c r="A371" s="1" t="s">
        <v>47</v>
      </c>
      <c r="B371" s="1">
        <v>2014</v>
      </c>
      <c r="C371" s="3">
        <f t="shared" si="25"/>
        <v>3.6888794541139363</v>
      </c>
      <c r="D371" s="6">
        <v>7</v>
      </c>
      <c r="E371" s="6">
        <v>40</v>
      </c>
      <c r="F371" s="7">
        <v>6.0000000000000001E-3</v>
      </c>
      <c r="G371" s="6">
        <v>0</v>
      </c>
      <c r="H371" s="6">
        <v>0</v>
      </c>
      <c r="I371" s="1">
        <v>120459286526</v>
      </c>
      <c r="J371" s="1">
        <v>13130589636</v>
      </c>
      <c r="K371" s="1">
        <v>236455805756</v>
      </c>
      <c r="L371" s="1">
        <v>356915092282</v>
      </c>
      <c r="M371" s="29">
        <f>-4.336-4.513*(U371/L371)+5.679*(O371/L371)-0.004*(I371/P371)</f>
        <v>-2.3432392089513074</v>
      </c>
      <c r="N371" s="28">
        <v>5.05</v>
      </c>
      <c r="O371" s="1">
        <v>149802127014</v>
      </c>
      <c r="P371" s="1">
        <v>118447575541</v>
      </c>
      <c r="Q371" s="1">
        <v>31354551473</v>
      </c>
      <c r="R371" s="1">
        <v>207112965268</v>
      </c>
      <c r="S371" s="1">
        <v>356915092282</v>
      </c>
      <c r="T371" s="1">
        <v>1676027627</v>
      </c>
      <c r="U371" s="1">
        <v>30584526913</v>
      </c>
      <c r="V371" s="1">
        <v>40688705375</v>
      </c>
    </row>
    <row r="372" spans="1:22" ht="16.5" customHeight="1" x14ac:dyDescent="0.3">
      <c r="A372" s="1" t="s">
        <v>48</v>
      </c>
      <c r="B372" s="1">
        <v>2023</v>
      </c>
      <c r="C372" s="3">
        <f t="shared" si="25"/>
        <v>3.3672958299864741</v>
      </c>
      <c r="D372" s="5">
        <v>22</v>
      </c>
      <c r="E372" s="5">
        <v>29</v>
      </c>
      <c r="F372" s="4">
        <v>0</v>
      </c>
      <c r="G372" s="5">
        <v>0</v>
      </c>
      <c r="H372" s="5">
        <v>0</v>
      </c>
      <c r="I372" s="1">
        <v>86439143326</v>
      </c>
      <c r="J372" s="1">
        <v>52285277435</v>
      </c>
      <c r="K372" s="1">
        <v>60190170783</v>
      </c>
      <c r="L372" s="1">
        <v>146629314109</v>
      </c>
      <c r="M372" s="29">
        <f>-4.336-4.513*(U372/L372)+5.679*(O372/L372)-0.004*(I372/P372)</f>
        <v>-1.0337019961042904</v>
      </c>
      <c r="N372" s="31">
        <v>6.4222466560102589</v>
      </c>
      <c r="O372" s="1">
        <v>85934987787</v>
      </c>
      <c r="P372" s="1">
        <v>76302237787</v>
      </c>
      <c r="Q372" s="1">
        <v>9632750000</v>
      </c>
      <c r="R372" s="1">
        <v>60694326322</v>
      </c>
      <c r="S372" s="1">
        <v>146629314109</v>
      </c>
      <c r="T372" s="1">
        <v>-1501201568</v>
      </c>
      <c r="U372" s="1">
        <v>697245091</v>
      </c>
      <c r="V372" s="1" t="e">
        <v>#VALUE!</v>
      </c>
    </row>
    <row r="373" spans="1:22" ht="16.5" customHeight="1" x14ac:dyDescent="0.3">
      <c r="A373" s="1" t="s">
        <v>48</v>
      </c>
      <c r="B373" s="1">
        <v>2022</v>
      </c>
      <c r="C373" s="3">
        <f t="shared" si="25"/>
        <v>3.3322045101752038</v>
      </c>
      <c r="D373" s="5">
        <v>21</v>
      </c>
      <c r="E373" s="5">
        <v>28</v>
      </c>
      <c r="F373" s="4">
        <v>0</v>
      </c>
      <c r="G373" s="5">
        <v>0</v>
      </c>
      <c r="H373" s="5">
        <v>0</v>
      </c>
      <c r="I373" s="1">
        <v>98035306808</v>
      </c>
      <c r="J373" s="1">
        <v>59937836777</v>
      </c>
      <c r="K373" s="1">
        <v>60463143416</v>
      </c>
      <c r="L373" s="1">
        <v>158498450224</v>
      </c>
      <c r="M373" s="29">
        <f>-4.336-4.513*(U373/L373)+5.679*(O373/L373)-0.004*(I373/P373)</f>
        <v>-0.7612236458966628</v>
      </c>
      <c r="N373" s="31">
        <v>6.9871667237754878</v>
      </c>
      <c r="O373" s="1">
        <v>98501368993</v>
      </c>
      <c r="P373" s="1">
        <v>88784618993</v>
      </c>
      <c r="Q373" s="1">
        <v>9716750000</v>
      </c>
      <c r="R373" s="1">
        <v>59997081231</v>
      </c>
      <c r="S373" s="1">
        <v>158498450224</v>
      </c>
      <c r="T373" s="1">
        <v>15307234022</v>
      </c>
      <c r="U373" s="1">
        <v>-1752113602</v>
      </c>
      <c r="V373" s="1" t="e">
        <v>#VALUE!</v>
      </c>
    </row>
    <row r="374" spans="1:22" ht="16.5" customHeight="1" x14ac:dyDescent="0.3">
      <c r="A374" s="1" t="s">
        <v>48</v>
      </c>
      <c r="B374" s="1">
        <v>2021</v>
      </c>
      <c r="C374" s="3">
        <f t="shared" si="25"/>
        <v>3.2958368660043291</v>
      </c>
      <c r="D374" s="5">
        <v>20</v>
      </c>
      <c r="E374" s="5">
        <v>27</v>
      </c>
      <c r="F374" s="4">
        <v>0</v>
      </c>
      <c r="G374" s="5">
        <v>0</v>
      </c>
      <c r="H374" s="5">
        <v>0</v>
      </c>
      <c r="I374" s="1">
        <v>79938235942</v>
      </c>
      <c r="J374" s="1">
        <v>30828463345</v>
      </c>
      <c r="K374" s="1">
        <v>57408424930</v>
      </c>
      <c r="L374" s="1">
        <v>137346660872</v>
      </c>
      <c r="M374" s="29">
        <f>-4.336-4.513*(U374/L374)+5.679*(O374/L374)-0.004*(I374/P374)</f>
        <v>-1.3255019980756462</v>
      </c>
      <c r="N374" s="31">
        <v>6.6900092133089402</v>
      </c>
      <c r="O374" s="1">
        <v>75597466039</v>
      </c>
      <c r="P374" s="1">
        <v>66174716039</v>
      </c>
      <c r="Q374" s="1">
        <v>9422750000</v>
      </c>
      <c r="R374" s="1">
        <v>61749194833</v>
      </c>
      <c r="S374" s="1">
        <v>137346660872</v>
      </c>
      <c r="T374" s="1">
        <v>92119435</v>
      </c>
      <c r="U374" s="1">
        <v>3361956406</v>
      </c>
      <c r="V374" s="1" t="e">
        <v>#VALUE!</v>
      </c>
    </row>
    <row r="375" spans="1:22" ht="16.5" customHeight="1" x14ac:dyDescent="0.3">
      <c r="A375" s="1" t="s">
        <v>48</v>
      </c>
      <c r="B375" s="1">
        <v>2020</v>
      </c>
      <c r="C375" s="8"/>
      <c r="D375" s="9"/>
      <c r="E375" s="9"/>
      <c r="F375" s="10"/>
      <c r="G375" s="9"/>
      <c r="H375" s="9"/>
      <c r="I375" s="1">
        <v>85262884258</v>
      </c>
      <c r="J375" s="1">
        <v>33776587114</v>
      </c>
      <c r="K375" s="1">
        <v>54683289812</v>
      </c>
      <c r="L375" s="1">
        <v>139946174070</v>
      </c>
      <c r="M375" s="29">
        <f>-4.336-4.513*(U375/L375)+5.679*(O375/L375)-0.004*(I375/P375)</f>
        <v>-1.0444582671108213</v>
      </c>
      <c r="N375" s="31">
        <v>6.9401877821904918</v>
      </c>
      <c r="O375" s="1">
        <v>81558935643</v>
      </c>
      <c r="P375" s="1">
        <v>72136185643</v>
      </c>
      <c r="Q375" s="1">
        <v>9422750000</v>
      </c>
      <c r="R375" s="1">
        <v>58387238427</v>
      </c>
      <c r="S375" s="1">
        <v>139946174070</v>
      </c>
      <c r="T375" s="1">
        <v>3852850785</v>
      </c>
      <c r="U375" s="1">
        <v>414995323</v>
      </c>
      <c r="V375" s="1" t="e">
        <v>#VALUE!</v>
      </c>
    </row>
    <row r="376" spans="1:22" ht="16.5" customHeight="1" x14ac:dyDescent="0.3">
      <c r="A376" s="1" t="s">
        <v>48</v>
      </c>
      <c r="B376" s="1">
        <v>2019</v>
      </c>
      <c r="C376" s="3">
        <f t="shared" ref="C376:C388" si="26">LN(E376)</f>
        <v>4.0073331852324712</v>
      </c>
      <c r="D376" s="5">
        <v>18</v>
      </c>
      <c r="E376" s="5">
        <v>55</v>
      </c>
      <c r="F376" s="4">
        <v>31.3</v>
      </c>
      <c r="G376" s="5">
        <v>0</v>
      </c>
      <c r="H376" s="5">
        <v>0</v>
      </c>
      <c r="I376" s="1">
        <v>56776662902</v>
      </c>
      <c r="J376" s="1">
        <v>26991523686</v>
      </c>
      <c r="K376" s="1">
        <v>56659099639</v>
      </c>
      <c r="L376" s="1">
        <v>113435762541</v>
      </c>
      <c r="M376" s="29">
        <f>-4.336-4.513*(U376/L376)+5.679*(O376/L376)-0.004*(I376/P376)</f>
        <v>-1.5655611987809952</v>
      </c>
      <c r="N376" s="31">
        <v>7.4649912574460018</v>
      </c>
      <c r="O376" s="1">
        <v>55463519437</v>
      </c>
      <c r="P376" s="1">
        <v>46040769437</v>
      </c>
      <c r="Q376" s="1">
        <v>9422750000</v>
      </c>
      <c r="R376" s="1">
        <v>57972243104</v>
      </c>
      <c r="S376" s="1">
        <v>113435762541</v>
      </c>
      <c r="T376" s="1">
        <v>4205247263</v>
      </c>
      <c r="U376" s="1">
        <v>33445820</v>
      </c>
      <c r="V376" s="1" t="e">
        <v>#VALUE!</v>
      </c>
    </row>
    <row r="377" spans="1:22" ht="16.5" customHeight="1" x14ac:dyDescent="0.3">
      <c r="A377" s="1" t="s">
        <v>48</v>
      </c>
      <c r="B377" s="1">
        <v>2018</v>
      </c>
      <c r="C377" s="3">
        <f t="shared" si="26"/>
        <v>3.9889840465642745</v>
      </c>
      <c r="D377" s="5">
        <v>17</v>
      </c>
      <c r="E377" s="5">
        <v>54</v>
      </c>
      <c r="F377" s="4">
        <v>31.3</v>
      </c>
      <c r="G377" s="5">
        <v>0</v>
      </c>
      <c r="H377" s="5">
        <v>0</v>
      </c>
      <c r="I377" s="1">
        <v>64153534253</v>
      </c>
      <c r="J377" s="1">
        <v>31018452240</v>
      </c>
      <c r="K377" s="1">
        <v>57019258709</v>
      </c>
      <c r="L377" s="1">
        <v>121172792962</v>
      </c>
      <c r="M377" s="29">
        <f>-4.336-4.513*(U377/L377)+5.679*(O377/L377)-0.004*(I377/P377)</f>
        <v>-1.3254682949104883</v>
      </c>
      <c r="N377" s="31">
        <v>7.3592809998546045</v>
      </c>
      <c r="O377" s="1">
        <v>63233995678</v>
      </c>
      <c r="P377" s="1">
        <v>53991245678</v>
      </c>
      <c r="Q377" s="1">
        <v>9242750000</v>
      </c>
      <c r="R377" s="1">
        <v>57938797284</v>
      </c>
      <c r="S377" s="1">
        <v>121172792962</v>
      </c>
      <c r="T377" s="1">
        <v>3559173300</v>
      </c>
      <c r="U377" s="1">
        <v>-1388121826</v>
      </c>
      <c r="V377" s="1" t="e">
        <v>#VALUE!</v>
      </c>
    </row>
    <row r="378" spans="1:22" ht="16.5" customHeight="1" x14ac:dyDescent="0.3">
      <c r="A378" s="1" t="s">
        <v>48</v>
      </c>
      <c r="B378" s="1">
        <v>2017</v>
      </c>
      <c r="C378" s="3">
        <f t="shared" si="26"/>
        <v>3.970291913552122</v>
      </c>
      <c r="D378" s="5">
        <v>16</v>
      </c>
      <c r="E378" s="5">
        <v>53</v>
      </c>
      <c r="F378" s="4">
        <v>31.3</v>
      </c>
      <c r="G378" s="5">
        <v>0</v>
      </c>
      <c r="H378" s="5">
        <v>0</v>
      </c>
      <c r="I378" s="1">
        <v>51140076294</v>
      </c>
      <c r="J378" s="1">
        <v>8577063600</v>
      </c>
      <c r="K378" s="1">
        <v>51257981492</v>
      </c>
      <c r="L378" s="1">
        <v>102398057786</v>
      </c>
      <c r="M378" s="29">
        <f>-4.336-4.513*(U378/L378)+5.679*(O378/L378)-0.004*(I378/P378)</f>
        <v>-2.0221256971886516</v>
      </c>
      <c r="N378" s="31">
        <v>2.8654119461210428</v>
      </c>
      <c r="O378" s="1">
        <v>43071138676</v>
      </c>
      <c r="P378" s="1">
        <v>30348939576</v>
      </c>
      <c r="Q378" s="1">
        <v>12722199100</v>
      </c>
      <c r="R378" s="1">
        <v>59326919110</v>
      </c>
      <c r="S378" s="1">
        <v>102398057786</v>
      </c>
      <c r="T378" s="1">
        <v>3449280565</v>
      </c>
      <c r="U378" s="1">
        <v>1545439961</v>
      </c>
      <c r="V378" s="1" t="e">
        <v>#VALUE!</v>
      </c>
    </row>
    <row r="379" spans="1:22" ht="16.5" customHeight="1" x14ac:dyDescent="0.3">
      <c r="A379" s="1" t="s">
        <v>48</v>
      </c>
      <c r="B379" s="1">
        <v>2016</v>
      </c>
      <c r="C379" s="3">
        <f t="shared" si="26"/>
        <v>3.9512437185814275</v>
      </c>
      <c r="D379" s="5">
        <v>15</v>
      </c>
      <c r="E379" s="5">
        <v>52</v>
      </c>
      <c r="F379" s="4">
        <v>31.3</v>
      </c>
      <c r="G379" s="5">
        <v>0</v>
      </c>
      <c r="H379" s="5">
        <v>0</v>
      </c>
      <c r="I379" s="1">
        <v>97541465553</v>
      </c>
      <c r="J379" s="1">
        <v>9133078500</v>
      </c>
      <c r="K379" s="1">
        <v>2451098052</v>
      </c>
      <c r="L379" s="1">
        <v>99992563605</v>
      </c>
      <c r="M379" s="29">
        <f>-4.336-4.513*(U379/L379)+5.679*(O379/L379)-0.004*(I379/P379)</f>
        <v>-1.9670146610318877</v>
      </c>
      <c r="N379" s="31">
        <v>2.5615511423249444</v>
      </c>
      <c r="O379" s="1">
        <v>42211084456</v>
      </c>
      <c r="P379" s="1">
        <v>42211084456</v>
      </c>
      <c r="Q379" s="1">
        <v>0</v>
      </c>
      <c r="R379" s="1">
        <v>57781479149</v>
      </c>
      <c r="S379" s="1">
        <v>99992563605</v>
      </c>
      <c r="T379" s="1">
        <v>2652998887</v>
      </c>
      <c r="U379" s="1">
        <v>423571750</v>
      </c>
      <c r="V379" s="1" t="e">
        <v>#VALUE!</v>
      </c>
    </row>
    <row r="380" spans="1:22" ht="16.5" customHeight="1" x14ac:dyDescent="0.3">
      <c r="A380" s="1" t="s">
        <v>48</v>
      </c>
      <c r="B380" s="1">
        <v>2015</v>
      </c>
      <c r="C380" s="3">
        <f t="shared" si="26"/>
        <v>3.9318256327243257</v>
      </c>
      <c r="D380" s="5">
        <v>14</v>
      </c>
      <c r="E380" s="5">
        <v>51</v>
      </c>
      <c r="F380" s="4">
        <v>31.3</v>
      </c>
      <c r="G380" s="5">
        <v>0</v>
      </c>
      <c r="H380" s="5">
        <v>0</v>
      </c>
      <c r="I380" s="1">
        <v>76566171574</v>
      </c>
      <c r="J380" s="1">
        <v>8297372212</v>
      </c>
      <c r="K380" s="1">
        <v>13450226865</v>
      </c>
      <c r="L380" s="1">
        <v>90016398439</v>
      </c>
      <c r="M380" s="29">
        <f>-4.336-4.513*(U380/L380)+5.679*(O380/L380)-0.004*(I380/P380)</f>
        <v>-2.2922872962740484</v>
      </c>
      <c r="N380" s="31">
        <v>8.0197984581497224</v>
      </c>
      <c r="O380" s="1">
        <v>32658491040</v>
      </c>
      <c r="P380" s="1">
        <v>32658491040</v>
      </c>
      <c r="Q380" s="1">
        <v>0</v>
      </c>
      <c r="R380" s="1">
        <v>57357907399</v>
      </c>
      <c r="S380" s="1">
        <v>90016398439</v>
      </c>
      <c r="T380" s="1">
        <v>1979512258</v>
      </c>
      <c r="U380" s="1">
        <v>145304256</v>
      </c>
      <c r="V380" s="1" t="e">
        <v>#VALUE!</v>
      </c>
    </row>
    <row r="381" spans="1:22" ht="16.5" customHeight="1" x14ac:dyDescent="0.3">
      <c r="A381" s="1" t="s">
        <v>48</v>
      </c>
      <c r="B381" s="1">
        <v>2014</v>
      </c>
      <c r="C381" s="3">
        <f t="shared" si="26"/>
        <v>3.912023005428146</v>
      </c>
      <c r="D381" s="6">
        <v>13</v>
      </c>
      <c r="E381" s="6">
        <v>50</v>
      </c>
      <c r="F381" s="7">
        <v>31.3</v>
      </c>
      <c r="G381" s="6">
        <v>0</v>
      </c>
      <c r="H381" s="6">
        <v>0</v>
      </c>
      <c r="I381" s="1">
        <v>45325661316</v>
      </c>
      <c r="J381" s="1">
        <v>4620624212</v>
      </c>
      <c r="K381" s="1">
        <v>26754043425</v>
      </c>
      <c r="L381" s="1">
        <v>72079704741</v>
      </c>
      <c r="M381" s="29">
        <f>-4.336-4.513*(U381/L381)+5.679*(O381/L381)-0.004*(I381/P381)</f>
        <v>-3.3123780383281609</v>
      </c>
      <c r="N381" s="28">
        <v>5.05</v>
      </c>
      <c r="O381" s="1">
        <v>14313101598</v>
      </c>
      <c r="P381" s="1">
        <v>14313101598</v>
      </c>
      <c r="Q381" s="1">
        <v>0</v>
      </c>
      <c r="R381" s="1">
        <v>57766603143</v>
      </c>
      <c r="S381" s="1">
        <v>72079704741</v>
      </c>
      <c r="T381" s="1">
        <v>1504857560</v>
      </c>
      <c r="U381" s="1">
        <v>1459939886</v>
      </c>
      <c r="V381" s="1" t="e">
        <v>#VALUE!</v>
      </c>
    </row>
    <row r="382" spans="1:22" ht="16.5" customHeight="1" x14ac:dyDescent="0.3">
      <c r="A382" s="1" t="s">
        <v>49</v>
      </c>
      <c r="B382" s="1">
        <v>2023</v>
      </c>
      <c r="C382" s="3">
        <f t="shared" si="26"/>
        <v>3.9512437185814275</v>
      </c>
      <c r="D382" s="5">
        <v>30</v>
      </c>
      <c r="E382" s="5">
        <v>52</v>
      </c>
      <c r="F382" s="4">
        <v>2.5000000000000001E-2</v>
      </c>
      <c r="G382" s="5">
        <v>0</v>
      </c>
      <c r="H382" s="5">
        <v>1</v>
      </c>
      <c r="I382" s="1">
        <v>3247345451532</v>
      </c>
      <c r="J382" s="1">
        <v>117239260264</v>
      </c>
      <c r="K382" s="1">
        <v>3674914350263</v>
      </c>
      <c r="L382" s="1">
        <v>6922259801795</v>
      </c>
      <c r="M382" s="29">
        <f>-4.336-4.513*(U382/L382)+5.679*(O382/L382)-0.004*(I382/P382)</f>
        <v>-1.6580388916630295</v>
      </c>
      <c r="N382" s="31">
        <v>6.4222466560102589</v>
      </c>
      <c r="O382" s="1">
        <v>3580664357223</v>
      </c>
      <c r="P382" s="1">
        <v>2732743067264</v>
      </c>
      <c r="Q382" s="1">
        <v>847921289959</v>
      </c>
      <c r="R382" s="1">
        <v>3341595444572</v>
      </c>
      <c r="S382" s="1">
        <v>6922259801795</v>
      </c>
      <c r="T382" s="1">
        <v>103149870168</v>
      </c>
      <c r="U382" s="1">
        <v>390903433673</v>
      </c>
      <c r="V382" s="1">
        <v>539195838551</v>
      </c>
    </row>
    <row r="383" spans="1:22" ht="16.5" customHeight="1" x14ac:dyDescent="0.3">
      <c r="A383" s="1" t="s">
        <v>49</v>
      </c>
      <c r="B383" s="1">
        <v>2022</v>
      </c>
      <c r="C383" s="3">
        <f t="shared" si="26"/>
        <v>3.9318256327243257</v>
      </c>
      <c r="D383" s="5">
        <v>29</v>
      </c>
      <c r="E383" s="5">
        <v>51</v>
      </c>
      <c r="F383" s="4">
        <v>2.5000000000000001E-2</v>
      </c>
      <c r="G383" s="5">
        <v>0</v>
      </c>
      <c r="H383" s="5">
        <v>1</v>
      </c>
      <c r="I383" s="1">
        <v>3535833245440</v>
      </c>
      <c r="J383" s="1">
        <v>287691438388</v>
      </c>
      <c r="K383" s="1">
        <v>3026037895720</v>
      </c>
      <c r="L383" s="1">
        <v>6561871141160</v>
      </c>
      <c r="M383" s="29">
        <f>-4.336-4.513*(U383/L383)+5.679*(O383/L383)-0.004*(I383/P383)</f>
        <v>-1.6086327782177081</v>
      </c>
      <c r="N383" s="31">
        <v>6.9871667237754878</v>
      </c>
      <c r="O383" s="1">
        <v>3439128592930</v>
      </c>
      <c r="P383" s="1">
        <v>2931044401899</v>
      </c>
      <c r="Q383" s="1">
        <v>508084191031</v>
      </c>
      <c r="R383" s="1">
        <v>3122742548230</v>
      </c>
      <c r="S383" s="1">
        <v>6561871141160</v>
      </c>
      <c r="T383" s="1">
        <v>125771379672</v>
      </c>
      <c r="U383" s="1">
        <v>355088776946</v>
      </c>
      <c r="V383" s="1">
        <v>505423926006</v>
      </c>
    </row>
    <row r="384" spans="1:22" ht="16.5" customHeight="1" x14ac:dyDescent="0.3">
      <c r="A384" s="1" t="s">
        <v>49</v>
      </c>
      <c r="B384" s="1">
        <v>2021</v>
      </c>
      <c r="C384" s="3">
        <f t="shared" si="26"/>
        <v>3.912023005428146</v>
      </c>
      <c r="D384" s="5">
        <v>28</v>
      </c>
      <c r="E384" s="5">
        <v>50</v>
      </c>
      <c r="F384" s="4">
        <v>0</v>
      </c>
      <c r="G384" s="5">
        <v>0</v>
      </c>
      <c r="H384" s="5">
        <v>1</v>
      </c>
      <c r="I384" s="1">
        <v>3513116361563</v>
      </c>
      <c r="J384" s="1">
        <v>461407206346</v>
      </c>
      <c r="K384" s="1">
        <v>2742808850012</v>
      </c>
      <c r="L384" s="1">
        <v>6255925211575</v>
      </c>
      <c r="M384" s="29">
        <f>-4.336-4.513*(U384/L384)+5.679*(O384/L384)-0.004*(I384/P384)</f>
        <v>-1.3334228954228446</v>
      </c>
      <c r="N384" s="31">
        <v>6.6900092133089402</v>
      </c>
      <c r="O384" s="1">
        <v>3566050774658</v>
      </c>
      <c r="P384" s="1">
        <v>2595640668907</v>
      </c>
      <c r="Q384" s="1">
        <v>970410105751</v>
      </c>
      <c r="R384" s="1">
        <v>2689874436917</v>
      </c>
      <c r="S384" s="1">
        <v>6255925211575</v>
      </c>
      <c r="T384" s="1">
        <v>74789329094</v>
      </c>
      <c r="U384" s="1">
        <v>317712334340</v>
      </c>
      <c r="V384" s="1">
        <v>439491046635</v>
      </c>
    </row>
    <row r="385" spans="1:22" ht="16.5" customHeight="1" x14ac:dyDescent="0.3">
      <c r="A385" s="1" t="s">
        <v>49</v>
      </c>
      <c r="B385" s="1">
        <v>2020</v>
      </c>
      <c r="C385" s="3">
        <f t="shared" si="26"/>
        <v>3.8918202981106265</v>
      </c>
      <c r="D385" s="5">
        <v>27</v>
      </c>
      <c r="E385" s="5">
        <v>49</v>
      </c>
      <c r="F385" s="4">
        <v>0</v>
      </c>
      <c r="G385" s="5">
        <v>0</v>
      </c>
      <c r="H385" s="5">
        <v>1</v>
      </c>
      <c r="I385" s="1">
        <v>2861063333750</v>
      </c>
      <c r="J385" s="1">
        <v>235280314101</v>
      </c>
      <c r="K385" s="1">
        <v>2122413240132</v>
      </c>
      <c r="L385" s="1">
        <v>4983476573882</v>
      </c>
      <c r="M385" s="29">
        <f>-4.336-4.513*(U385/L385)+5.679*(O385/L385)-0.004*(I385/P385)</f>
        <v>-1.528430978926371</v>
      </c>
      <c r="N385" s="31">
        <v>6.9401877821904918</v>
      </c>
      <c r="O385" s="1">
        <v>2660453107935</v>
      </c>
      <c r="P385" s="1">
        <v>1968471857176</v>
      </c>
      <c r="Q385" s="1">
        <v>691981250759</v>
      </c>
      <c r="R385" s="1">
        <v>2323023465947</v>
      </c>
      <c r="S385" s="1">
        <v>4983476573882</v>
      </c>
      <c r="T385" s="1">
        <v>76819094484</v>
      </c>
      <c r="U385" s="1">
        <v>241144679854</v>
      </c>
      <c r="V385" s="1">
        <v>363023157526</v>
      </c>
    </row>
    <row r="386" spans="1:22" ht="16.5" customHeight="1" x14ac:dyDescent="0.3">
      <c r="A386" s="1" t="s">
        <v>49</v>
      </c>
      <c r="B386" s="1">
        <v>2019</v>
      </c>
      <c r="C386" s="3">
        <f t="shared" si="26"/>
        <v>4.0253516907351496</v>
      </c>
      <c r="D386" s="5">
        <v>26</v>
      </c>
      <c r="E386" s="5">
        <v>56</v>
      </c>
      <c r="F386" s="4">
        <v>0.76</v>
      </c>
      <c r="G386" s="5">
        <v>0</v>
      </c>
      <c r="H386" s="5">
        <v>0</v>
      </c>
      <c r="I386" s="1">
        <v>2925508090945</v>
      </c>
      <c r="J386" s="1">
        <v>207177327359</v>
      </c>
      <c r="K386" s="1">
        <v>1723877303526</v>
      </c>
      <c r="L386" s="1">
        <v>4649385394471</v>
      </c>
      <c r="M386" s="29">
        <f>-4.336-4.513*(U386/L386)+5.679*(O386/L386)-0.004*(I386/P386)</f>
        <v>-1.6176868770143193</v>
      </c>
      <c r="N386" s="31">
        <v>7.4649912574460018</v>
      </c>
      <c r="O386" s="1">
        <v>2396982618727</v>
      </c>
      <c r="P386" s="1">
        <v>1663814076265</v>
      </c>
      <c r="Q386" s="1">
        <v>733168542462</v>
      </c>
      <c r="R386" s="1">
        <v>2252402775744</v>
      </c>
      <c r="S386" s="1">
        <v>4649385394471</v>
      </c>
      <c r="T386" s="1">
        <v>72435751345</v>
      </c>
      <c r="U386" s="1">
        <v>208570493408</v>
      </c>
      <c r="V386" s="1">
        <v>328832794602</v>
      </c>
    </row>
    <row r="387" spans="1:22" ht="16.5" customHeight="1" x14ac:dyDescent="0.3">
      <c r="A387" s="1" t="s">
        <v>49</v>
      </c>
      <c r="B387" s="1">
        <v>2018</v>
      </c>
      <c r="C387" s="3">
        <f t="shared" si="26"/>
        <v>4.0073331852324712</v>
      </c>
      <c r="D387" s="5">
        <v>25</v>
      </c>
      <c r="E387" s="5">
        <v>55</v>
      </c>
      <c r="F387" s="4">
        <v>1.01</v>
      </c>
      <c r="G387" s="5">
        <v>0</v>
      </c>
      <c r="H387" s="5">
        <v>0</v>
      </c>
      <c r="I387" s="1">
        <v>2198562190256</v>
      </c>
      <c r="J387" s="1">
        <v>200237606967</v>
      </c>
      <c r="K387" s="1">
        <v>1510357168585</v>
      </c>
      <c r="L387" s="1">
        <v>3708919358841</v>
      </c>
      <c r="M387" s="29">
        <f>-4.336-4.513*(U387/L387)+5.679*(O387/L387)-0.004*(I387/P387)</f>
        <v>-1.0091565659956505</v>
      </c>
      <c r="N387" s="31">
        <v>7.3592809998546045</v>
      </c>
      <c r="O387" s="1">
        <v>2346363852243</v>
      </c>
      <c r="P387" s="1">
        <v>1709060892455</v>
      </c>
      <c r="Q387" s="1">
        <v>637302959788</v>
      </c>
      <c r="R387" s="1">
        <v>1362555506598</v>
      </c>
      <c r="S387" s="1">
        <v>3708919358841</v>
      </c>
      <c r="T387" s="1">
        <v>50428877857</v>
      </c>
      <c r="U387" s="1">
        <v>214252483334</v>
      </c>
      <c r="V387" s="1">
        <v>309501321235</v>
      </c>
    </row>
    <row r="388" spans="1:22" ht="16.5" customHeight="1" x14ac:dyDescent="0.3">
      <c r="A388" s="1" t="s">
        <v>49</v>
      </c>
      <c r="B388" s="1">
        <v>2017</v>
      </c>
      <c r="C388" s="3">
        <f t="shared" si="26"/>
        <v>3.9889840465642745</v>
      </c>
      <c r="D388" s="5">
        <v>24</v>
      </c>
      <c r="E388" s="5">
        <v>54</v>
      </c>
      <c r="F388" s="4">
        <v>1.01</v>
      </c>
      <c r="G388" s="5">
        <v>0</v>
      </c>
      <c r="H388" s="5">
        <v>0</v>
      </c>
      <c r="I388" s="1">
        <v>1663913682023</v>
      </c>
      <c r="J388" s="1">
        <v>192684097017</v>
      </c>
      <c r="K388" s="1">
        <v>1333714379617</v>
      </c>
      <c r="L388" s="1">
        <v>2997628061640</v>
      </c>
      <c r="M388" s="29">
        <f>-4.336-4.513*(U388/L388)+5.679*(O388/L388)-0.004*(I388/P388)</f>
        <v>-1.2980371453381701</v>
      </c>
      <c r="N388" s="31">
        <v>2.8654119461210428</v>
      </c>
      <c r="O388" s="1">
        <v>1749084725166</v>
      </c>
      <c r="P388" s="1">
        <v>1416021913453</v>
      </c>
      <c r="Q388" s="1">
        <v>333062811713</v>
      </c>
      <c r="R388" s="1">
        <v>1248543336474</v>
      </c>
      <c r="S388" s="1">
        <v>2997628061640</v>
      </c>
      <c r="T388" s="1">
        <v>28692050183</v>
      </c>
      <c r="U388" s="1">
        <v>179986672806</v>
      </c>
      <c r="V388" s="1">
        <v>246901722896</v>
      </c>
    </row>
    <row r="389" spans="1:22" ht="16.5" customHeight="1" x14ac:dyDescent="0.3">
      <c r="A389" s="1" t="s">
        <v>49</v>
      </c>
      <c r="B389" s="1">
        <v>2016</v>
      </c>
      <c r="C389" s="8"/>
      <c r="D389" s="9"/>
      <c r="E389" s="9"/>
      <c r="F389" s="10"/>
      <c r="G389" s="9"/>
      <c r="H389" s="9"/>
      <c r="I389" s="1">
        <v>1369834579129</v>
      </c>
      <c r="J389" s="1">
        <v>209148554633</v>
      </c>
      <c r="K389" s="1">
        <v>1049004759182</v>
      </c>
      <c r="L389" s="1">
        <v>2418839338311</v>
      </c>
      <c r="M389" s="29">
        <f>-4.336-4.513*(U389/L389)+5.679*(O389/L389)-0.004*(I389/P389)</f>
        <v>-1.6990315096744857</v>
      </c>
      <c r="N389" s="31">
        <v>2.5615511423249444</v>
      </c>
      <c r="O389" s="1">
        <v>1249697834052</v>
      </c>
      <c r="P389" s="1">
        <v>1161233431986</v>
      </c>
      <c r="Q389" s="1">
        <v>88464402066</v>
      </c>
      <c r="R389" s="1">
        <v>1169141504259</v>
      </c>
      <c r="S389" s="1">
        <v>2418839338311</v>
      </c>
      <c r="T389" s="1">
        <v>28002320360</v>
      </c>
      <c r="U389" s="1">
        <v>156706728628</v>
      </c>
      <c r="V389" s="1">
        <v>213571384235</v>
      </c>
    </row>
    <row r="390" spans="1:22" ht="16.5" customHeight="1" x14ac:dyDescent="0.3">
      <c r="A390" s="1" t="s">
        <v>49</v>
      </c>
      <c r="B390" s="1">
        <v>2015</v>
      </c>
      <c r="C390" s="8"/>
      <c r="D390" s="9"/>
      <c r="E390" s="9"/>
      <c r="F390" s="10"/>
      <c r="G390" s="9"/>
      <c r="H390" s="9"/>
      <c r="I390" s="1">
        <v>1303118952471</v>
      </c>
      <c r="J390" s="1">
        <v>198201591456</v>
      </c>
      <c r="K390" s="1">
        <v>892550508826</v>
      </c>
      <c r="L390" s="1">
        <v>2195669461297</v>
      </c>
      <c r="M390" s="29">
        <f>-4.336-4.513*(U390/L390)+5.679*(O390/L390)-0.004*(I390/P390)</f>
        <v>-1.7822197932754777</v>
      </c>
      <c r="N390" s="31">
        <v>8.0197984581497224</v>
      </c>
      <c r="O390" s="1">
        <v>1098170069890</v>
      </c>
      <c r="P390" s="1">
        <v>938146865715</v>
      </c>
      <c r="Q390" s="1">
        <v>160023204175</v>
      </c>
      <c r="R390" s="1">
        <v>1097499391407</v>
      </c>
      <c r="S390" s="1">
        <v>2195669461297</v>
      </c>
      <c r="T390" s="1">
        <v>32705994655</v>
      </c>
      <c r="U390" s="1">
        <v>136727491266</v>
      </c>
      <c r="V390" s="1">
        <v>186348138157</v>
      </c>
    </row>
    <row r="391" spans="1:22" ht="16.5" customHeight="1" x14ac:dyDescent="0.3">
      <c r="A391" s="1" t="s">
        <v>49</v>
      </c>
      <c r="B391" s="1">
        <v>2014</v>
      </c>
      <c r="C391" s="3">
        <f t="shared" ref="C391:C394" si="27">LN(E391)</f>
        <v>3.9318256327243257</v>
      </c>
      <c r="D391" s="6">
        <v>21</v>
      </c>
      <c r="E391" s="6">
        <v>51</v>
      </c>
      <c r="F391" s="7">
        <v>1.01</v>
      </c>
      <c r="G391" s="6">
        <v>0</v>
      </c>
      <c r="H391" s="6">
        <v>0</v>
      </c>
      <c r="I391" s="1">
        <v>934212419029</v>
      </c>
      <c r="J391" s="1">
        <v>133506951104</v>
      </c>
      <c r="K391" s="1">
        <v>828145405575</v>
      </c>
      <c r="L391" s="1">
        <v>1762357824604</v>
      </c>
      <c r="M391" s="29">
        <f>-4.336-4.513*(U391/L391)+5.679*(O391/L391)-0.004*(I391/P391)</f>
        <v>-1.3063995713155492</v>
      </c>
      <c r="N391" s="28">
        <v>5.05</v>
      </c>
      <c r="O391" s="1">
        <v>1035281776031</v>
      </c>
      <c r="P391" s="1">
        <v>786154511764</v>
      </c>
      <c r="Q391" s="1">
        <v>249127264267</v>
      </c>
      <c r="R391" s="1">
        <v>727076048573</v>
      </c>
      <c r="S391" s="1">
        <v>1762357824604</v>
      </c>
      <c r="T391" s="1">
        <v>44875731880</v>
      </c>
      <c r="U391" s="1">
        <v>117825863431</v>
      </c>
      <c r="V391" s="1" t="e">
        <v>#VALUE!</v>
      </c>
    </row>
    <row r="392" spans="1:22" ht="16.5" customHeight="1" x14ac:dyDescent="0.3">
      <c r="A392" s="1" t="s">
        <v>50</v>
      </c>
      <c r="B392" s="1">
        <v>2023</v>
      </c>
      <c r="C392" s="3">
        <f t="shared" si="27"/>
        <v>3.8918202981106265</v>
      </c>
      <c r="D392" s="5">
        <v>16</v>
      </c>
      <c r="E392" s="5">
        <v>49</v>
      </c>
      <c r="F392" s="4">
        <v>1.74</v>
      </c>
      <c r="G392" s="5">
        <v>0</v>
      </c>
      <c r="H392" s="5">
        <v>0</v>
      </c>
      <c r="I392" s="1">
        <v>385782868165</v>
      </c>
      <c r="J392" s="1">
        <v>82994298319</v>
      </c>
      <c r="K392" s="1">
        <v>41976123179</v>
      </c>
      <c r="L392" s="1">
        <v>427758991344</v>
      </c>
      <c r="M392" s="29">
        <f>-4.336-4.513*(U392/L392)+5.679*(O392/L392)-0.004*(I392/P392)</f>
        <v>-2.3661806680979858</v>
      </c>
      <c r="N392" s="31">
        <v>6.4222466560102589</v>
      </c>
      <c r="O392" s="1">
        <v>150635577661</v>
      </c>
      <c r="P392" s="1">
        <v>130422519812</v>
      </c>
      <c r="Q392" s="1">
        <v>20213057849</v>
      </c>
      <c r="R392" s="1">
        <v>277123413683</v>
      </c>
      <c r="S392" s="1">
        <v>427758991344</v>
      </c>
      <c r="T392" s="1">
        <v>2560555298</v>
      </c>
      <c r="U392" s="1">
        <v>1726204681</v>
      </c>
      <c r="V392" s="1">
        <v>5345398948</v>
      </c>
    </row>
    <row r="393" spans="1:22" ht="16.5" customHeight="1" x14ac:dyDescent="0.3">
      <c r="A393" s="1" t="s">
        <v>50</v>
      </c>
      <c r="B393" s="1">
        <v>2022</v>
      </c>
      <c r="C393" s="3">
        <f t="shared" si="27"/>
        <v>3.8712010109078911</v>
      </c>
      <c r="D393" s="5">
        <v>15</v>
      </c>
      <c r="E393" s="5">
        <v>48</v>
      </c>
      <c r="F393" s="4">
        <v>1.74</v>
      </c>
      <c r="G393" s="5">
        <v>0</v>
      </c>
      <c r="H393" s="5">
        <v>0</v>
      </c>
      <c r="I393" s="1">
        <v>432233561286</v>
      </c>
      <c r="J393" s="1">
        <v>27938090163</v>
      </c>
      <c r="K393" s="1">
        <v>65811728382</v>
      </c>
      <c r="L393" s="1">
        <v>498045289668</v>
      </c>
      <c r="M393" s="29">
        <f>-4.336-4.513*(U393/L393)+5.679*(O393/L393)-0.004*(I393/P393)</f>
        <v>-2.1880166544492083</v>
      </c>
      <c r="N393" s="31">
        <v>6.9871667237754878</v>
      </c>
      <c r="O393" s="1">
        <v>189279213157</v>
      </c>
      <c r="P393" s="1">
        <v>173283607577</v>
      </c>
      <c r="Q393" s="1">
        <v>15995605580</v>
      </c>
      <c r="R393" s="1">
        <v>308766076511</v>
      </c>
      <c r="S393" s="1">
        <v>498045289668</v>
      </c>
      <c r="T393" s="1">
        <v>3168419980</v>
      </c>
      <c r="U393" s="1">
        <v>34217944</v>
      </c>
      <c r="V393" s="1">
        <v>3690166770</v>
      </c>
    </row>
    <row r="394" spans="1:22" ht="16.5" customHeight="1" x14ac:dyDescent="0.3">
      <c r="A394" s="1" t="s">
        <v>50</v>
      </c>
      <c r="B394" s="1">
        <v>2021</v>
      </c>
      <c r="C394" s="3">
        <f t="shared" si="27"/>
        <v>3.8501476017100584</v>
      </c>
      <c r="D394" s="5">
        <v>14</v>
      </c>
      <c r="E394" s="5">
        <v>47</v>
      </c>
      <c r="F394" s="4">
        <v>1.74</v>
      </c>
      <c r="G394" s="5">
        <v>0</v>
      </c>
      <c r="H394" s="5">
        <v>0</v>
      </c>
      <c r="I394" s="1">
        <v>321747374348</v>
      </c>
      <c r="J394" s="1">
        <v>50694830813</v>
      </c>
      <c r="K394" s="1">
        <v>58205352289</v>
      </c>
      <c r="L394" s="1">
        <v>379952726637</v>
      </c>
      <c r="M394" s="29">
        <f>-4.336-4.513*(U394/L394)+5.679*(O394/L394)-0.004*(I394/P394)</f>
        <v>-2.2777407829294902</v>
      </c>
      <c r="N394" s="31">
        <v>6.6900092133089402</v>
      </c>
      <c r="O394" s="1">
        <v>149969965565</v>
      </c>
      <c r="P394" s="1">
        <v>132830658704</v>
      </c>
      <c r="Q394" s="1">
        <v>17139306861</v>
      </c>
      <c r="R394" s="1">
        <v>229982761072</v>
      </c>
      <c r="S394" s="1">
        <v>379952726637</v>
      </c>
      <c r="T394" s="1">
        <v>1618434231</v>
      </c>
      <c r="U394" s="1">
        <v>14614865975</v>
      </c>
      <c r="V394" s="1">
        <v>16915884436</v>
      </c>
    </row>
    <row r="395" spans="1:22" ht="16.5" customHeight="1" x14ac:dyDescent="0.3">
      <c r="A395" s="1" t="s">
        <v>50</v>
      </c>
      <c r="B395" s="1">
        <v>2020</v>
      </c>
      <c r="C395" s="8"/>
      <c r="D395" s="9"/>
      <c r="E395" s="9"/>
      <c r="F395" s="10"/>
      <c r="G395" s="9"/>
      <c r="H395" s="9"/>
      <c r="I395" s="1">
        <v>273031315951</v>
      </c>
      <c r="J395" s="1">
        <v>87338174598</v>
      </c>
      <c r="K395" s="1">
        <v>102521680409</v>
      </c>
      <c r="L395" s="1">
        <v>375552996360</v>
      </c>
      <c r="M395" s="29">
        <f>-4.336-4.513*(U395/L395)+5.679*(O395/L395)-0.004*(I395/P395)</f>
        <v>-1.572017190424029</v>
      </c>
      <c r="N395" s="31">
        <v>6.9401877821904918</v>
      </c>
      <c r="O395" s="1">
        <v>172134251567</v>
      </c>
      <c r="P395" s="1">
        <v>156136250649</v>
      </c>
      <c r="Q395" s="1">
        <v>15998000918</v>
      </c>
      <c r="R395" s="1">
        <v>203418744793</v>
      </c>
      <c r="S395" s="1">
        <v>375552996360</v>
      </c>
      <c r="T395" s="1">
        <v>9268249331</v>
      </c>
      <c r="U395" s="1">
        <v>-13981495588</v>
      </c>
      <c r="V395" s="1">
        <v>-3280709666</v>
      </c>
    </row>
    <row r="396" spans="1:22" ht="16.5" customHeight="1" x14ac:dyDescent="0.3">
      <c r="A396" s="1" t="s">
        <v>50</v>
      </c>
      <c r="B396" s="1">
        <v>2019</v>
      </c>
      <c r="C396" s="3">
        <f t="shared" ref="C396:C398" si="28">LN(E396)</f>
        <v>3.8066624897703196</v>
      </c>
      <c r="D396" s="5">
        <v>12</v>
      </c>
      <c r="E396" s="5">
        <v>45</v>
      </c>
      <c r="F396" s="4">
        <v>9.4499999999999993</v>
      </c>
      <c r="G396" s="5">
        <v>0</v>
      </c>
      <c r="H396" s="5">
        <v>0</v>
      </c>
      <c r="I396" s="1">
        <v>342379616706</v>
      </c>
      <c r="J396" s="1">
        <v>122506745764</v>
      </c>
      <c r="K396" s="1">
        <v>283961150929</v>
      </c>
      <c r="L396" s="1">
        <v>626340767635</v>
      </c>
      <c r="M396" s="29">
        <f>-4.336-4.513*(U396/L396)+5.679*(O396/L396)-0.004*(I396/P396)</f>
        <v>-0.85153598408165843</v>
      </c>
      <c r="N396" s="31">
        <v>7.4649912574460018</v>
      </c>
      <c r="O396" s="1">
        <v>388092114337</v>
      </c>
      <c r="P396" s="1">
        <v>292378052020</v>
      </c>
      <c r="Q396" s="1">
        <v>95714062317</v>
      </c>
      <c r="R396" s="1">
        <v>238248653298</v>
      </c>
      <c r="S396" s="1">
        <v>626340767635</v>
      </c>
      <c r="T396" s="1">
        <v>9987038630</v>
      </c>
      <c r="U396" s="1">
        <v>4116868712</v>
      </c>
      <c r="V396" s="1">
        <v>15089165550</v>
      </c>
    </row>
    <row r="397" spans="1:22" ht="16.5" customHeight="1" x14ac:dyDescent="0.3">
      <c r="A397" s="1" t="s">
        <v>50</v>
      </c>
      <c r="B397" s="1">
        <v>2018</v>
      </c>
      <c r="C397" s="3">
        <f t="shared" si="28"/>
        <v>3.784189633918261</v>
      </c>
      <c r="D397" s="5">
        <v>11</v>
      </c>
      <c r="E397" s="5">
        <v>44</v>
      </c>
      <c r="F397" s="4">
        <v>5.81</v>
      </c>
      <c r="G397" s="5">
        <v>0</v>
      </c>
      <c r="H397" s="5">
        <v>0</v>
      </c>
      <c r="I397" s="1">
        <v>368916729602</v>
      </c>
      <c r="J397" s="1">
        <v>80824964951</v>
      </c>
      <c r="K397" s="1">
        <v>252242137731</v>
      </c>
      <c r="L397" s="1">
        <v>621158867333</v>
      </c>
      <c r="M397" s="29">
        <f>-4.336-4.513*(U397/L397)+5.679*(O397/L397)-0.004*(I397/P397)</f>
        <v>-0.91346587028590387</v>
      </c>
      <c r="N397" s="31">
        <v>7.3592809998546045</v>
      </c>
      <c r="O397" s="1">
        <v>374680994049</v>
      </c>
      <c r="P397" s="1">
        <v>271874474288</v>
      </c>
      <c r="Q397" s="1">
        <v>102806519761</v>
      </c>
      <c r="R397" s="1">
        <v>246477873284</v>
      </c>
      <c r="S397" s="1">
        <v>621158867333</v>
      </c>
      <c r="T397" s="1">
        <v>5863526562</v>
      </c>
      <c r="U397" s="1">
        <v>-331387948</v>
      </c>
      <c r="V397" s="1">
        <v>5640616800</v>
      </c>
    </row>
    <row r="398" spans="1:22" ht="16.5" customHeight="1" x14ac:dyDescent="0.3">
      <c r="A398" s="1" t="s">
        <v>50</v>
      </c>
      <c r="B398" s="1">
        <v>2017</v>
      </c>
      <c r="C398" s="3">
        <f t="shared" si="28"/>
        <v>3.7612001156935624</v>
      </c>
      <c r="D398" s="5">
        <v>10</v>
      </c>
      <c r="E398" s="5">
        <v>43</v>
      </c>
      <c r="F398" s="4">
        <v>5.81</v>
      </c>
      <c r="G398" s="5">
        <v>0</v>
      </c>
      <c r="H398" s="5">
        <v>0</v>
      </c>
      <c r="I398" s="1">
        <v>218205577564</v>
      </c>
      <c r="J398" s="1">
        <v>72392982134</v>
      </c>
      <c r="K398" s="1">
        <v>191285775238</v>
      </c>
      <c r="L398" s="1">
        <v>409491352802</v>
      </c>
      <c r="M398" s="29">
        <f>-4.336-4.513*(U398/L398)+5.679*(O398/L398)-0.004*(I398/P398)</f>
        <v>-2.0094725456396816</v>
      </c>
      <c r="N398" s="31">
        <v>2.8654119461210428</v>
      </c>
      <c r="O398" s="1">
        <v>172682091570</v>
      </c>
      <c r="P398" s="1">
        <v>161715094093</v>
      </c>
      <c r="Q398" s="1">
        <v>10966997477</v>
      </c>
      <c r="R398" s="1">
        <v>236809261232</v>
      </c>
      <c r="S398" s="1">
        <v>409491352802</v>
      </c>
      <c r="T398" s="1">
        <v>3146421450</v>
      </c>
      <c r="U398" s="1">
        <v>5707640645</v>
      </c>
      <c r="V398" s="1">
        <v>12797249271</v>
      </c>
    </row>
    <row r="399" spans="1:22" ht="16.5" customHeight="1" x14ac:dyDescent="0.3">
      <c r="A399" s="1" t="s">
        <v>50</v>
      </c>
      <c r="B399" s="1">
        <v>2016</v>
      </c>
      <c r="C399" s="8"/>
      <c r="D399" s="9"/>
      <c r="E399" s="9"/>
      <c r="F399" s="10"/>
      <c r="G399" s="9"/>
      <c r="H399" s="9"/>
      <c r="I399" s="1">
        <v>326568426358</v>
      </c>
      <c r="J399" s="1">
        <v>163547157380</v>
      </c>
      <c r="K399" s="1">
        <v>105833656807</v>
      </c>
      <c r="L399" s="1">
        <v>432402083165</v>
      </c>
      <c r="M399" s="29">
        <f>-4.336-4.513*(U399/L399)+5.679*(O399/L399)-0.004*(I399/P399)</f>
        <v>-1.4547054211031154</v>
      </c>
      <c r="N399" s="31">
        <v>2.5615511423249444</v>
      </c>
      <c r="O399" s="1">
        <v>222072766654</v>
      </c>
      <c r="P399" s="1">
        <v>215134037312</v>
      </c>
      <c r="Q399" s="1">
        <v>6938729342</v>
      </c>
      <c r="R399" s="1">
        <v>210329316511</v>
      </c>
      <c r="S399" s="1">
        <v>432402083165</v>
      </c>
      <c r="T399" s="1">
        <v>4043844942</v>
      </c>
      <c r="U399" s="1">
        <v>2802561221</v>
      </c>
      <c r="V399" s="1">
        <v>7523118032</v>
      </c>
    </row>
    <row r="400" spans="1:22" ht="16.5" customHeight="1" x14ac:dyDescent="0.3">
      <c r="A400" s="1" t="s">
        <v>50</v>
      </c>
      <c r="B400" s="1">
        <v>2015</v>
      </c>
      <c r="C400" s="3">
        <f t="shared" ref="C400:C419" si="29">LN(E400)</f>
        <v>3.713572066704308</v>
      </c>
      <c r="D400" s="5">
        <v>8</v>
      </c>
      <c r="E400" s="5">
        <v>41</v>
      </c>
      <c r="F400" s="4">
        <v>5.27</v>
      </c>
      <c r="G400" s="5">
        <v>0</v>
      </c>
      <c r="H400" s="5">
        <v>0</v>
      </c>
      <c r="I400" s="1">
        <v>243173817202</v>
      </c>
      <c r="J400" s="1">
        <v>72053470793</v>
      </c>
      <c r="K400" s="1">
        <v>101785808468</v>
      </c>
      <c r="L400" s="1">
        <v>344959625670</v>
      </c>
      <c r="M400" s="29">
        <f>-4.336-4.513*(U400/L400)+5.679*(O400/L400)-0.004*(I400/P400)</f>
        <v>-2.342358580578364</v>
      </c>
      <c r="N400" s="31">
        <v>8.0197984581497224</v>
      </c>
      <c r="O400" s="1">
        <v>136640891382</v>
      </c>
      <c r="P400" s="1">
        <v>117949295697</v>
      </c>
      <c r="Q400" s="1">
        <v>18691595685</v>
      </c>
      <c r="R400" s="1">
        <v>208318734288</v>
      </c>
      <c r="S400" s="1">
        <v>344959625670</v>
      </c>
      <c r="T400" s="1">
        <v>5397222143</v>
      </c>
      <c r="U400" s="1">
        <v>18925999917</v>
      </c>
      <c r="V400" s="1">
        <v>29955872700</v>
      </c>
    </row>
    <row r="401" spans="1:22" ht="16.5" customHeight="1" x14ac:dyDescent="0.3">
      <c r="A401" s="1" t="s">
        <v>50</v>
      </c>
      <c r="B401" s="1">
        <v>2014</v>
      </c>
      <c r="C401" s="3">
        <f t="shared" si="29"/>
        <v>3.6888794541139363</v>
      </c>
      <c r="D401" s="6">
        <v>7</v>
      </c>
      <c r="E401" s="6">
        <v>40</v>
      </c>
      <c r="F401" s="7">
        <v>6.95</v>
      </c>
      <c r="G401" s="6">
        <v>0</v>
      </c>
      <c r="H401" s="6">
        <v>0</v>
      </c>
      <c r="I401" s="1">
        <v>203550837254</v>
      </c>
      <c r="J401" s="1">
        <v>61978086865</v>
      </c>
      <c r="K401" s="1">
        <v>61869222113</v>
      </c>
      <c r="L401" s="1">
        <v>265420059367</v>
      </c>
      <c r="M401" s="29">
        <f>-4.336-4.513*(U401/L401)+5.679*(O401/L401)-0.004*(I401/P401)</f>
        <v>-1.2872655154220169</v>
      </c>
      <c r="N401" s="28">
        <v>5.05</v>
      </c>
      <c r="O401" s="1">
        <v>155557374996</v>
      </c>
      <c r="P401" s="1">
        <v>143902558930</v>
      </c>
      <c r="Q401" s="1">
        <v>11654816066</v>
      </c>
      <c r="R401" s="1">
        <v>109862684371</v>
      </c>
      <c r="S401" s="1">
        <v>265420059367</v>
      </c>
      <c r="T401" s="1">
        <v>4982265194</v>
      </c>
      <c r="U401" s="1">
        <v>16111963902</v>
      </c>
      <c r="V401" s="1">
        <v>26273428230</v>
      </c>
    </row>
    <row r="402" spans="1:22" ht="16.5" customHeight="1" x14ac:dyDescent="0.3">
      <c r="A402" s="1" t="s">
        <v>51</v>
      </c>
      <c r="B402" s="1">
        <v>2023</v>
      </c>
      <c r="C402" s="3">
        <f t="shared" si="29"/>
        <v>4.2046926193909657</v>
      </c>
      <c r="D402" s="5">
        <v>31</v>
      </c>
      <c r="E402" s="5">
        <v>67</v>
      </c>
      <c r="F402" s="4">
        <v>3.57</v>
      </c>
      <c r="G402" s="5">
        <v>1</v>
      </c>
      <c r="H402" s="5">
        <v>0</v>
      </c>
      <c r="I402" s="1">
        <v>415221272393</v>
      </c>
      <c r="J402" s="1">
        <v>249579661167</v>
      </c>
      <c r="K402" s="1">
        <v>115698789573</v>
      </c>
      <c r="L402" s="1">
        <v>530920061966</v>
      </c>
      <c r="M402" s="29">
        <f>-4.336-4.513*(U402/L402)+5.679*(O402/L402)-0.004*(I402/P402)</f>
        <v>-1.4076141096193489</v>
      </c>
      <c r="N402" s="31">
        <v>6.4222466560102589</v>
      </c>
      <c r="O402" s="1">
        <v>286078382025</v>
      </c>
      <c r="P402" s="1">
        <v>284033938225</v>
      </c>
      <c r="Q402" s="1">
        <v>2044443800</v>
      </c>
      <c r="R402" s="1">
        <v>244841679941</v>
      </c>
      <c r="S402" s="1">
        <v>530920061966</v>
      </c>
      <c r="T402" s="1">
        <v>10313987425</v>
      </c>
      <c r="U402" s="1">
        <v>14800745483</v>
      </c>
      <c r="V402" s="1">
        <v>30186053365</v>
      </c>
    </row>
    <row r="403" spans="1:22" ht="16.5" customHeight="1" x14ac:dyDescent="0.3">
      <c r="A403" s="1" t="s">
        <v>51</v>
      </c>
      <c r="B403" s="1">
        <v>2022</v>
      </c>
      <c r="C403" s="3">
        <f t="shared" si="29"/>
        <v>4.1896547420264252</v>
      </c>
      <c r="D403" s="5">
        <v>30</v>
      </c>
      <c r="E403" s="5">
        <v>66</v>
      </c>
      <c r="F403" s="4">
        <v>3.57</v>
      </c>
      <c r="G403" s="5">
        <v>1</v>
      </c>
      <c r="H403" s="5">
        <v>0</v>
      </c>
      <c r="I403" s="1">
        <v>378704195799</v>
      </c>
      <c r="J403" s="1">
        <v>219457616494</v>
      </c>
      <c r="K403" s="1">
        <v>109938692764</v>
      </c>
      <c r="L403" s="1">
        <v>488642888563</v>
      </c>
      <c r="M403" s="29">
        <f>-4.336-4.513*(U403/L403)+5.679*(O403/L403)-0.004*(I403/P403)</f>
        <v>-1.7958259250195188</v>
      </c>
      <c r="N403" s="31">
        <v>6.9871667237754878</v>
      </c>
      <c r="O403" s="1">
        <v>238167694354</v>
      </c>
      <c r="P403" s="1">
        <v>237717694354</v>
      </c>
      <c r="Q403" s="1">
        <v>450000000</v>
      </c>
      <c r="R403" s="1">
        <v>250475194209</v>
      </c>
      <c r="S403" s="1">
        <v>488642888563</v>
      </c>
      <c r="T403" s="1">
        <v>9850164927</v>
      </c>
      <c r="U403" s="1">
        <v>23975746201</v>
      </c>
      <c r="V403" s="1">
        <v>39641612802</v>
      </c>
    </row>
    <row r="404" spans="1:22" ht="16.5" customHeight="1" x14ac:dyDescent="0.3">
      <c r="A404" s="1" t="s">
        <v>51</v>
      </c>
      <c r="B404" s="1">
        <v>2021</v>
      </c>
      <c r="C404" s="3">
        <f t="shared" si="29"/>
        <v>4.1743872698956368</v>
      </c>
      <c r="D404" s="5">
        <v>29</v>
      </c>
      <c r="E404" s="5">
        <v>65</v>
      </c>
      <c r="F404" s="4">
        <v>3.57</v>
      </c>
      <c r="G404" s="5">
        <v>1</v>
      </c>
      <c r="H404" s="5">
        <v>0</v>
      </c>
      <c r="I404" s="1">
        <v>360315172330</v>
      </c>
      <c r="J404" s="1">
        <v>236747098956</v>
      </c>
      <c r="K404" s="1">
        <v>112538213308</v>
      </c>
      <c r="L404" s="1">
        <v>472853385638</v>
      </c>
      <c r="M404" s="29">
        <f>-4.336-4.513*(U404/L404)+5.679*(O404/L404)-0.004*(I404/P404)</f>
        <v>-1.9523374414462649</v>
      </c>
      <c r="N404" s="31">
        <v>6.6900092133089402</v>
      </c>
      <c r="O404" s="1">
        <v>221691975708</v>
      </c>
      <c r="P404" s="1">
        <v>221241975708</v>
      </c>
      <c r="Q404" s="1">
        <v>450000000</v>
      </c>
      <c r="R404" s="1">
        <v>251161409930</v>
      </c>
      <c r="S404" s="1">
        <v>472853385638</v>
      </c>
      <c r="T404" s="1">
        <v>9476822014</v>
      </c>
      <c r="U404" s="1">
        <v>28536551900</v>
      </c>
      <c r="V404" s="1">
        <v>45512878439</v>
      </c>
    </row>
    <row r="405" spans="1:22" ht="16.5" customHeight="1" x14ac:dyDescent="0.3">
      <c r="A405" s="1" t="s">
        <v>51</v>
      </c>
      <c r="B405" s="1">
        <v>2020</v>
      </c>
      <c r="C405" s="3">
        <f t="shared" si="29"/>
        <v>4.1588830833596715</v>
      </c>
      <c r="D405" s="5">
        <v>28</v>
      </c>
      <c r="E405" s="5">
        <v>64</v>
      </c>
      <c r="F405" s="4">
        <v>3.57</v>
      </c>
      <c r="G405" s="5">
        <v>1</v>
      </c>
      <c r="H405" s="5">
        <v>0</v>
      </c>
      <c r="I405" s="1">
        <v>488885802913</v>
      </c>
      <c r="J405" s="1">
        <v>307249580528</v>
      </c>
      <c r="K405" s="1">
        <v>116766872367</v>
      </c>
      <c r="L405" s="1">
        <v>605652675280</v>
      </c>
      <c r="M405" s="29">
        <f>-4.336-4.513*(U405/L405)+5.679*(O405/L405)-0.004*(I405/P405)</f>
        <v>-0.65416328070435292</v>
      </c>
      <c r="N405" s="31">
        <v>6.9401877821904918</v>
      </c>
      <c r="O405" s="1">
        <v>407850898592</v>
      </c>
      <c r="P405" s="1">
        <v>407400898592</v>
      </c>
      <c r="Q405" s="1">
        <v>450000000</v>
      </c>
      <c r="R405" s="1">
        <v>197801776688</v>
      </c>
      <c r="S405" s="1">
        <v>605652675280</v>
      </c>
      <c r="T405" s="1">
        <v>15433611776</v>
      </c>
      <c r="U405" s="1">
        <v>18471932901</v>
      </c>
      <c r="V405" s="1">
        <v>39663671154</v>
      </c>
    </row>
    <row r="406" spans="1:22" ht="16.5" customHeight="1" x14ac:dyDescent="0.3">
      <c r="A406" s="1" t="s">
        <v>51</v>
      </c>
      <c r="B406" s="1">
        <v>2019</v>
      </c>
      <c r="C406" s="3">
        <f t="shared" si="29"/>
        <v>4.1431347263915326</v>
      </c>
      <c r="D406" s="5">
        <v>27</v>
      </c>
      <c r="E406" s="5">
        <v>63</v>
      </c>
      <c r="F406" s="4">
        <v>3.57</v>
      </c>
      <c r="G406" s="5">
        <v>1</v>
      </c>
      <c r="H406" s="5">
        <v>0</v>
      </c>
      <c r="I406" s="1">
        <v>611171210249</v>
      </c>
      <c r="J406" s="1">
        <v>384027482258</v>
      </c>
      <c r="K406" s="1">
        <v>122248090713</v>
      </c>
      <c r="L406" s="1">
        <v>733419300962</v>
      </c>
      <c r="M406" s="29">
        <f>-4.336-4.513*(U406/L406)+5.679*(O406/L406)-0.004*(I406/P406)</f>
        <v>-0.18356257670747941</v>
      </c>
      <c r="N406" s="31">
        <v>7.4649912574460018</v>
      </c>
      <c r="O406" s="1">
        <v>551426808909</v>
      </c>
      <c r="P406" s="1">
        <v>549876808909</v>
      </c>
      <c r="Q406" s="1">
        <v>1550000000</v>
      </c>
      <c r="R406" s="1">
        <v>181992492053</v>
      </c>
      <c r="S406" s="1">
        <v>733419300962</v>
      </c>
      <c r="T406" s="1">
        <v>16805907483</v>
      </c>
      <c r="U406" s="1">
        <v>18350189069</v>
      </c>
      <c r="V406" s="1">
        <v>42834737385</v>
      </c>
    </row>
    <row r="407" spans="1:22" ht="16.5" customHeight="1" x14ac:dyDescent="0.3">
      <c r="A407" s="1" t="s">
        <v>51</v>
      </c>
      <c r="B407" s="1">
        <v>2018</v>
      </c>
      <c r="C407" s="3">
        <f t="shared" si="29"/>
        <v>4.1271343850450917</v>
      </c>
      <c r="D407" s="5">
        <v>26</v>
      </c>
      <c r="E407" s="5">
        <v>62</v>
      </c>
      <c r="F407" s="4">
        <v>3.57</v>
      </c>
      <c r="G407" s="5">
        <v>1</v>
      </c>
      <c r="H407" s="5">
        <v>0</v>
      </c>
      <c r="I407" s="1">
        <v>597258192772</v>
      </c>
      <c r="J407" s="1">
        <v>339549431178</v>
      </c>
      <c r="K407" s="1">
        <v>113993674073</v>
      </c>
      <c r="L407" s="1">
        <v>711251866845</v>
      </c>
      <c r="M407" s="29">
        <f>-4.336-4.513*(U407/L407)+5.679*(O407/L407)-0.004*(I407/P407)</f>
        <v>-0.23940075642711706</v>
      </c>
      <c r="N407" s="31">
        <v>7.3592809998546045</v>
      </c>
      <c r="O407" s="1">
        <v>531365681565</v>
      </c>
      <c r="P407" s="1">
        <v>531365681565</v>
      </c>
      <c r="Q407" s="1">
        <v>0</v>
      </c>
      <c r="R407" s="1">
        <v>179886185280</v>
      </c>
      <c r="S407" s="1">
        <v>711251866845</v>
      </c>
      <c r="T407" s="1">
        <v>13878692246</v>
      </c>
      <c r="U407" s="1">
        <v>22316428219</v>
      </c>
      <c r="V407" s="1">
        <v>45060414300</v>
      </c>
    </row>
    <row r="408" spans="1:22" ht="16.5" customHeight="1" x14ac:dyDescent="0.3">
      <c r="A408" s="1" t="s">
        <v>51</v>
      </c>
      <c r="B408" s="1">
        <v>2017</v>
      </c>
      <c r="C408" s="3">
        <f t="shared" si="29"/>
        <v>4.1108738641733114</v>
      </c>
      <c r="D408" s="5">
        <v>25</v>
      </c>
      <c r="E408" s="5">
        <v>61</v>
      </c>
      <c r="F408" s="4">
        <v>3.57</v>
      </c>
      <c r="G408" s="5">
        <v>1</v>
      </c>
      <c r="H408" s="5">
        <v>0</v>
      </c>
      <c r="I408" s="1">
        <v>563980752678</v>
      </c>
      <c r="J408" s="1">
        <v>340418147132</v>
      </c>
      <c r="K408" s="1">
        <v>105833908170</v>
      </c>
      <c r="L408" s="1">
        <v>669814660848</v>
      </c>
      <c r="M408" s="29">
        <f>-4.336-4.513*(U408/L408)+5.679*(O408/L408)-0.004*(I408/P408)</f>
        <v>-0.29994346247644593</v>
      </c>
      <c r="N408" s="31">
        <v>2.8654119461210428</v>
      </c>
      <c r="O408" s="1">
        <v>495831673487</v>
      </c>
      <c r="P408" s="1">
        <v>495426673487</v>
      </c>
      <c r="Q408" s="1">
        <v>405000000</v>
      </c>
      <c r="R408" s="1">
        <v>173982987361</v>
      </c>
      <c r="S408" s="1">
        <v>669814660848</v>
      </c>
      <c r="T408" s="1">
        <v>13604714519</v>
      </c>
      <c r="U408" s="1">
        <v>24234042766</v>
      </c>
      <c r="V408" s="1">
        <v>43081824691</v>
      </c>
    </row>
    <row r="409" spans="1:22" ht="16.5" customHeight="1" x14ac:dyDescent="0.3">
      <c r="A409" s="1" t="s">
        <v>51</v>
      </c>
      <c r="B409" s="1">
        <v>2016</v>
      </c>
      <c r="C409" s="3">
        <f t="shared" si="29"/>
        <v>4.0943445622221004</v>
      </c>
      <c r="D409" s="5">
        <v>24</v>
      </c>
      <c r="E409" s="5">
        <v>60</v>
      </c>
      <c r="F409" s="4">
        <v>3.23</v>
      </c>
      <c r="G409" s="5">
        <v>1</v>
      </c>
      <c r="H409" s="5">
        <v>0</v>
      </c>
      <c r="I409" s="1">
        <v>585340410084</v>
      </c>
      <c r="J409" s="1">
        <v>380804269895</v>
      </c>
      <c r="K409" s="1">
        <v>106591167294</v>
      </c>
      <c r="L409" s="1">
        <v>691931577378</v>
      </c>
      <c r="M409" s="29">
        <f>-4.336-4.513*(U409/L409)+5.679*(O409/L409)-0.004*(I409/P409)</f>
        <v>-0.25364702592039662</v>
      </c>
      <c r="N409" s="31">
        <v>2.5615511423249444</v>
      </c>
      <c r="O409" s="1">
        <v>519404813108</v>
      </c>
      <c r="P409" s="1">
        <v>519089813108</v>
      </c>
      <c r="Q409" s="1">
        <v>315000000</v>
      </c>
      <c r="R409" s="1">
        <v>172526764270</v>
      </c>
      <c r="S409" s="1">
        <v>691931577378</v>
      </c>
      <c r="T409" s="1">
        <v>15377435580</v>
      </c>
      <c r="U409" s="1">
        <v>27004217618</v>
      </c>
      <c r="V409" s="1">
        <v>48031035270</v>
      </c>
    </row>
    <row r="410" spans="1:22" ht="16.5" customHeight="1" x14ac:dyDescent="0.3">
      <c r="A410" s="1" t="s">
        <v>51</v>
      </c>
      <c r="B410" s="1">
        <v>2015</v>
      </c>
      <c r="C410" s="3">
        <f t="shared" si="29"/>
        <v>4.0775374439057197</v>
      </c>
      <c r="D410" s="5">
        <v>23</v>
      </c>
      <c r="E410" s="5">
        <v>59</v>
      </c>
      <c r="F410" s="4">
        <v>3.23</v>
      </c>
      <c r="G410" s="5">
        <v>1</v>
      </c>
      <c r="H410" s="5">
        <v>0</v>
      </c>
      <c r="I410" s="1">
        <v>520541536744</v>
      </c>
      <c r="J410" s="1">
        <v>345008251857</v>
      </c>
      <c r="K410" s="1">
        <v>100243954262</v>
      </c>
      <c r="L410" s="1">
        <v>620785491006</v>
      </c>
      <c r="M410" s="29">
        <f>-4.336-4.513*(U410/L410)+5.679*(O410/L410)-0.004*(I410/P410)</f>
        <v>-0.43567443233975678</v>
      </c>
      <c r="N410" s="31">
        <v>8.0197984581497224</v>
      </c>
      <c r="O410" s="1">
        <v>451844612447</v>
      </c>
      <c r="P410" s="1">
        <v>450263149947</v>
      </c>
      <c r="Q410" s="1">
        <v>1581462500</v>
      </c>
      <c r="R410" s="1">
        <v>168940878559</v>
      </c>
      <c r="S410" s="1">
        <v>620785491006</v>
      </c>
      <c r="T410" s="1">
        <v>15367763165</v>
      </c>
      <c r="U410" s="1">
        <v>31440131503</v>
      </c>
      <c r="V410" s="1">
        <v>53120456789</v>
      </c>
    </row>
    <row r="411" spans="1:22" ht="16.5" customHeight="1" x14ac:dyDescent="0.3">
      <c r="A411" s="1" t="s">
        <v>51</v>
      </c>
      <c r="B411" s="1">
        <v>2014</v>
      </c>
      <c r="C411" s="3">
        <f t="shared" si="29"/>
        <v>4.0604430105464191</v>
      </c>
      <c r="D411" s="6">
        <v>22</v>
      </c>
      <c r="E411" s="6">
        <v>58</v>
      </c>
      <c r="F411" s="7">
        <v>3.23</v>
      </c>
      <c r="G411" s="6">
        <v>1</v>
      </c>
      <c r="H411" s="6">
        <v>0</v>
      </c>
      <c r="I411" s="1">
        <v>495091090051</v>
      </c>
      <c r="J411" s="1">
        <v>320561139526</v>
      </c>
      <c r="K411" s="1">
        <v>98127236009</v>
      </c>
      <c r="L411" s="1">
        <v>593218326060</v>
      </c>
      <c r="M411" s="29">
        <f>-4.336-4.513*(U411/L411)+5.679*(O411/L411)-0.004*(I411/P411)</f>
        <v>-0.35990399490696917</v>
      </c>
      <c r="N411" s="28">
        <v>5.05</v>
      </c>
      <c r="O411" s="1">
        <v>436094140398</v>
      </c>
      <c r="P411" s="1">
        <v>434361073798</v>
      </c>
      <c r="Q411" s="1">
        <v>1733066600</v>
      </c>
      <c r="R411" s="1">
        <v>157124185662</v>
      </c>
      <c r="S411" s="1">
        <v>593218326060</v>
      </c>
      <c r="T411" s="1">
        <v>10961791139</v>
      </c>
      <c r="U411" s="1">
        <v>25522041061</v>
      </c>
      <c r="V411" s="1">
        <v>42470134839</v>
      </c>
    </row>
    <row r="412" spans="1:22" ht="16.5" customHeight="1" x14ac:dyDescent="0.3">
      <c r="A412" s="1" t="s">
        <v>52</v>
      </c>
      <c r="B412" s="1">
        <v>2023</v>
      </c>
      <c r="C412" s="3">
        <f t="shared" si="29"/>
        <v>3.8501476017100584</v>
      </c>
      <c r="D412" s="5">
        <v>16</v>
      </c>
      <c r="E412" s="5">
        <v>47</v>
      </c>
      <c r="F412" s="4">
        <f>F413*1.3</f>
        <v>23.400000000000002</v>
      </c>
      <c r="G412" s="5">
        <v>0</v>
      </c>
      <c r="H412" s="5">
        <v>0</v>
      </c>
      <c r="I412" s="1">
        <v>961005007492</v>
      </c>
      <c r="J412" s="1">
        <v>73731874341</v>
      </c>
      <c r="K412" s="1">
        <v>197572327481</v>
      </c>
      <c r="L412" s="1">
        <v>1158577334973</v>
      </c>
      <c r="M412" s="29">
        <f>-4.336-4.513*(U412/L412)+5.679*(O412/L412)-0.004*(I412/P412)</f>
        <v>-2.0477314693037378</v>
      </c>
      <c r="N412" s="31">
        <v>6.4222466560102589</v>
      </c>
      <c r="O412" s="1">
        <v>555942098901</v>
      </c>
      <c r="P412" s="1">
        <v>529158871282</v>
      </c>
      <c r="Q412" s="1">
        <v>26783227619</v>
      </c>
      <c r="R412" s="1">
        <v>602635236072</v>
      </c>
      <c r="S412" s="1">
        <v>1158577334973</v>
      </c>
      <c r="T412" s="1">
        <v>5310554016</v>
      </c>
      <c r="U412" s="1">
        <v>110268725490</v>
      </c>
      <c r="V412" s="1">
        <v>143288274956</v>
      </c>
    </row>
    <row r="413" spans="1:22" ht="16.5" customHeight="1" x14ac:dyDescent="0.3">
      <c r="A413" s="1" t="s">
        <v>52</v>
      </c>
      <c r="B413" s="1">
        <v>2022</v>
      </c>
      <c r="C413" s="3">
        <f t="shared" si="29"/>
        <v>3.8286413964890951</v>
      </c>
      <c r="D413" s="5">
        <v>15</v>
      </c>
      <c r="E413" s="5">
        <v>46</v>
      </c>
      <c r="F413" s="4">
        <v>18</v>
      </c>
      <c r="G413" s="5">
        <v>0</v>
      </c>
      <c r="H413" s="5">
        <v>0</v>
      </c>
      <c r="I413" s="1">
        <v>1035551933372</v>
      </c>
      <c r="J413" s="1">
        <v>63229390134</v>
      </c>
      <c r="K413" s="1">
        <v>237728184257</v>
      </c>
      <c r="L413" s="1">
        <v>1273280117629</v>
      </c>
      <c r="M413" s="29">
        <f>-4.336-4.513*(U413/L413)+5.679*(O413/L413)-0.004*(I413/P413)</f>
        <v>-1.6109118646024003</v>
      </c>
      <c r="N413" s="31">
        <v>6.9871667237754878</v>
      </c>
      <c r="O413" s="1">
        <v>705902938864</v>
      </c>
      <c r="P413" s="1">
        <v>639710952445</v>
      </c>
      <c r="Q413" s="1">
        <v>66191986419</v>
      </c>
      <c r="R413" s="1">
        <v>567377178765</v>
      </c>
      <c r="S413" s="1">
        <v>1273280117629</v>
      </c>
      <c r="T413" s="1">
        <v>4024569416</v>
      </c>
      <c r="U413" s="1">
        <v>117610813558</v>
      </c>
      <c r="V413" s="1">
        <v>157921313266</v>
      </c>
    </row>
    <row r="414" spans="1:22" ht="16.5" customHeight="1" x14ac:dyDescent="0.3">
      <c r="A414" s="1" t="s">
        <v>52</v>
      </c>
      <c r="B414" s="1">
        <v>2021</v>
      </c>
      <c r="C414" s="3">
        <f t="shared" si="29"/>
        <v>3.8066624897703196</v>
      </c>
      <c r="D414" s="5">
        <v>14</v>
      </c>
      <c r="E414" s="5">
        <v>45</v>
      </c>
      <c r="F414" s="4">
        <v>0</v>
      </c>
      <c r="G414" s="5">
        <v>0</v>
      </c>
      <c r="H414" s="5">
        <v>0</v>
      </c>
      <c r="I414" s="1">
        <v>829603569101</v>
      </c>
      <c r="J414" s="1">
        <v>50552025117</v>
      </c>
      <c r="K414" s="1">
        <v>293015167788</v>
      </c>
      <c r="L414" s="1">
        <v>1122618736889</v>
      </c>
      <c r="M414" s="29">
        <f>-4.336-4.513*(U414/L414)+5.679*(O414/L414)-0.004*(I414/P414)</f>
        <v>-1.6328895407120596</v>
      </c>
      <c r="N414" s="31">
        <v>6.6900092133089402</v>
      </c>
      <c r="O414" s="1">
        <v>600879628247</v>
      </c>
      <c r="P414" s="1">
        <v>578883645903</v>
      </c>
      <c r="Q414" s="1">
        <v>21995982344</v>
      </c>
      <c r="R414" s="1">
        <v>521739108642</v>
      </c>
      <c r="S414" s="1">
        <v>1122618736889</v>
      </c>
      <c r="T414" s="1">
        <v>422972574</v>
      </c>
      <c r="U414" s="1">
        <v>82295062636</v>
      </c>
      <c r="V414" s="1">
        <v>108016590715</v>
      </c>
    </row>
    <row r="415" spans="1:22" ht="16.5" customHeight="1" x14ac:dyDescent="0.3">
      <c r="A415" s="1" t="s">
        <v>52</v>
      </c>
      <c r="B415" s="1">
        <v>2020</v>
      </c>
      <c r="C415" s="3">
        <f t="shared" si="29"/>
        <v>3.784189633918261</v>
      </c>
      <c r="D415" s="5">
        <v>13</v>
      </c>
      <c r="E415" s="5">
        <v>44</v>
      </c>
      <c r="F415" s="4">
        <v>0</v>
      </c>
      <c r="G415" s="5">
        <v>0</v>
      </c>
      <c r="H415" s="5">
        <v>0</v>
      </c>
      <c r="I415" s="1">
        <v>899326371065</v>
      </c>
      <c r="J415" s="1">
        <v>27440723327</v>
      </c>
      <c r="K415" s="1">
        <v>164359231889</v>
      </c>
      <c r="L415" s="1">
        <v>1063685602954</v>
      </c>
      <c r="M415" s="29">
        <f>-4.336-4.513*(U415/L415)+5.679*(O415/L415)-0.004*(I415/P415)</f>
        <v>-1.5995793870828163</v>
      </c>
      <c r="N415" s="31">
        <v>6.9401877821904918</v>
      </c>
      <c r="O415" s="1">
        <v>554331047412</v>
      </c>
      <c r="P415" s="1">
        <v>534554924112</v>
      </c>
      <c r="Q415" s="1">
        <v>19776123300</v>
      </c>
      <c r="R415" s="1">
        <v>509354555542</v>
      </c>
      <c r="S415" s="1">
        <v>1063685602954</v>
      </c>
      <c r="T415" s="1">
        <v>1423610</v>
      </c>
      <c r="U415" s="1">
        <v>51007467392</v>
      </c>
      <c r="V415" s="1">
        <v>65370355422</v>
      </c>
    </row>
    <row r="416" spans="1:22" ht="16.5" customHeight="1" x14ac:dyDescent="0.3">
      <c r="A416" s="1" t="s">
        <v>52</v>
      </c>
      <c r="B416" s="1">
        <v>2019</v>
      </c>
      <c r="C416" s="3">
        <f t="shared" si="29"/>
        <v>3.7612001156935624</v>
      </c>
      <c r="D416" s="5">
        <v>12</v>
      </c>
      <c r="E416" s="5">
        <v>43</v>
      </c>
      <c r="F416" s="4">
        <v>0</v>
      </c>
      <c r="G416" s="5">
        <v>0</v>
      </c>
      <c r="H416" s="5">
        <v>0</v>
      </c>
      <c r="I416" s="1">
        <v>660019130589</v>
      </c>
      <c r="J416" s="1">
        <v>23235850329</v>
      </c>
      <c r="K416" s="1">
        <v>178625127330</v>
      </c>
      <c r="L416" s="1">
        <v>838644257919</v>
      </c>
      <c r="M416" s="29">
        <f>-4.336-4.513*(U416/L416)+5.679*(O416/L416)-0.004*(I416/P416)</f>
        <v>-2.7963929782786949</v>
      </c>
      <c r="N416" s="31">
        <v>7.4649912574460018</v>
      </c>
      <c r="O416" s="1">
        <v>295792518738</v>
      </c>
      <c r="P416" s="1">
        <v>278016395438</v>
      </c>
      <c r="Q416" s="1">
        <v>17776123300</v>
      </c>
      <c r="R416" s="1">
        <v>542851739181</v>
      </c>
      <c r="S416" s="1">
        <v>838644257919</v>
      </c>
      <c r="T416" s="1">
        <v>17603159</v>
      </c>
      <c r="U416" s="1">
        <v>84347276930</v>
      </c>
      <c r="V416" s="1">
        <v>107627030166</v>
      </c>
    </row>
    <row r="417" spans="1:22" ht="16.5" customHeight="1" x14ac:dyDescent="0.3">
      <c r="A417" s="1" t="s">
        <v>52</v>
      </c>
      <c r="B417" s="1">
        <v>2018</v>
      </c>
      <c r="C417" s="3">
        <f t="shared" si="29"/>
        <v>3.7376696182833684</v>
      </c>
      <c r="D417" s="5">
        <v>11</v>
      </c>
      <c r="E417" s="5">
        <v>42</v>
      </c>
      <c r="F417" s="4">
        <v>0</v>
      </c>
      <c r="G417" s="5">
        <v>0</v>
      </c>
      <c r="H417" s="5">
        <v>0</v>
      </c>
      <c r="I417" s="1">
        <v>615451203951</v>
      </c>
      <c r="J417" s="1">
        <v>55480135095</v>
      </c>
      <c r="K417" s="1">
        <v>220002863459</v>
      </c>
      <c r="L417" s="1">
        <v>835454067410</v>
      </c>
      <c r="M417" s="29">
        <f>-4.336-4.513*(U417/L417)+5.679*(O417/L417)-0.004*(I417/P417)</f>
        <v>-2.9353965973684559</v>
      </c>
      <c r="N417" s="31">
        <v>7.3592809998546045</v>
      </c>
      <c r="O417" s="1">
        <v>298174039246</v>
      </c>
      <c r="P417" s="1">
        <v>280397915946</v>
      </c>
      <c r="Q417" s="1">
        <v>17776123300</v>
      </c>
      <c r="R417" s="1">
        <v>537280028164</v>
      </c>
      <c r="S417" s="1">
        <v>835454067410</v>
      </c>
      <c r="T417" s="1">
        <v>71924861</v>
      </c>
      <c r="U417" s="1">
        <v>114304351307</v>
      </c>
      <c r="V417" s="1">
        <v>145288953762</v>
      </c>
    </row>
    <row r="418" spans="1:22" ht="16.5" customHeight="1" x14ac:dyDescent="0.3">
      <c r="A418" s="1" t="s">
        <v>52</v>
      </c>
      <c r="B418" s="1">
        <v>2017</v>
      </c>
      <c r="C418" s="3">
        <f t="shared" si="29"/>
        <v>3.713572066704308</v>
      </c>
      <c r="D418" s="5">
        <v>10</v>
      </c>
      <c r="E418" s="5">
        <v>41</v>
      </c>
      <c r="F418" s="4">
        <v>0</v>
      </c>
      <c r="G418" s="5">
        <v>0</v>
      </c>
      <c r="H418" s="5">
        <v>0</v>
      </c>
      <c r="I418" s="1">
        <v>537110952685</v>
      </c>
      <c r="J418" s="1">
        <v>47490341428</v>
      </c>
      <c r="K418" s="1">
        <v>192848227688</v>
      </c>
      <c r="L418" s="1">
        <v>729959180373</v>
      </c>
      <c r="M418" s="29">
        <f>-4.336-4.513*(U418/L418)+5.679*(O418/L418)-0.004*(I418/P418)</f>
        <v>-3.0809159737441756</v>
      </c>
      <c r="N418" s="31">
        <v>2.8654119461210428</v>
      </c>
      <c r="O418" s="1">
        <v>249340779612</v>
      </c>
      <c r="P418" s="1">
        <v>230871211673</v>
      </c>
      <c r="Q418" s="1">
        <v>18469567939</v>
      </c>
      <c r="R418" s="1">
        <v>480618400761</v>
      </c>
      <c r="S418" s="1">
        <v>729959180373</v>
      </c>
      <c r="T418" s="1">
        <v>2007291542</v>
      </c>
      <c r="U418" s="1">
        <v>109251787791</v>
      </c>
      <c r="V418" s="1">
        <v>144391933651</v>
      </c>
    </row>
    <row r="419" spans="1:22" ht="16.5" customHeight="1" x14ac:dyDescent="0.3">
      <c r="A419" s="1" t="s">
        <v>52</v>
      </c>
      <c r="B419" s="1">
        <v>2016</v>
      </c>
      <c r="C419" s="3">
        <f t="shared" si="29"/>
        <v>3.6888794541139363</v>
      </c>
      <c r="D419" s="6">
        <v>9</v>
      </c>
      <c r="E419" s="6">
        <v>40</v>
      </c>
      <c r="F419" s="7">
        <v>0</v>
      </c>
      <c r="G419" s="6">
        <v>0</v>
      </c>
      <c r="H419" s="6">
        <v>0</v>
      </c>
      <c r="I419" s="1">
        <v>500544254289</v>
      </c>
      <c r="J419" s="1">
        <v>42038312846</v>
      </c>
      <c r="K419" s="1">
        <v>149367042486</v>
      </c>
      <c r="L419" s="1">
        <v>649911296775</v>
      </c>
      <c r="M419" s="29">
        <f>-4.336-4.513*(U419/L419)+5.679*(O419/L419)-0.004*(I419/P419)</f>
        <v>-3.5646687754539239</v>
      </c>
      <c r="N419" s="31">
        <v>2.5615511423249444</v>
      </c>
      <c r="O419" s="1">
        <v>185319914805</v>
      </c>
      <c r="P419" s="1">
        <v>157297948961</v>
      </c>
      <c r="Q419" s="1">
        <v>28021965844</v>
      </c>
      <c r="R419" s="1">
        <v>464591381970</v>
      </c>
      <c r="S419" s="1">
        <v>649911296775</v>
      </c>
      <c r="T419" s="1">
        <v>6155032345</v>
      </c>
      <c r="U419" s="1">
        <v>120288606742</v>
      </c>
      <c r="V419" s="1">
        <v>153896089141</v>
      </c>
    </row>
    <row r="420" spans="1:22" ht="16.5" customHeight="1" x14ac:dyDescent="0.3">
      <c r="A420" s="1" t="s">
        <v>52</v>
      </c>
      <c r="B420" s="1">
        <v>2015</v>
      </c>
      <c r="C420" s="8"/>
      <c r="D420" s="13"/>
      <c r="E420" s="13"/>
      <c r="F420" s="14"/>
      <c r="G420" s="13"/>
      <c r="H420" s="13"/>
      <c r="I420" s="1">
        <v>465633340617</v>
      </c>
      <c r="J420" s="1">
        <v>26446863900</v>
      </c>
      <c r="K420" s="1">
        <v>178162866544</v>
      </c>
      <c r="L420" s="1">
        <v>643796207161</v>
      </c>
      <c r="M420" s="29">
        <f>-4.336-4.513*(U420/L420)+5.679*(O420/L420)-0.004*(I420/P420)</f>
        <v>-3.0158322657937564</v>
      </c>
      <c r="N420" s="31">
        <v>8.0197984581497224</v>
      </c>
      <c r="O420" s="1">
        <v>245059826377</v>
      </c>
      <c r="P420" s="1">
        <v>201176465912</v>
      </c>
      <c r="Q420" s="1">
        <v>43883360465</v>
      </c>
      <c r="R420" s="1">
        <v>398736380784</v>
      </c>
      <c r="S420" s="1">
        <v>643796207161</v>
      </c>
      <c r="T420" s="1">
        <v>6216468597</v>
      </c>
      <c r="U420" s="1">
        <v>118727094029</v>
      </c>
      <c r="V420" s="1">
        <v>151186321396</v>
      </c>
    </row>
    <row r="421" spans="1:22" ht="16.5" customHeight="1" x14ac:dyDescent="0.3">
      <c r="A421" s="1" t="s">
        <v>52</v>
      </c>
      <c r="B421" s="1">
        <v>2014</v>
      </c>
      <c r="C421" s="8"/>
      <c r="D421" s="13"/>
      <c r="E421" s="13"/>
      <c r="F421" s="14"/>
      <c r="G421" s="13"/>
      <c r="H421" s="13"/>
      <c r="I421" s="1">
        <v>521087847405</v>
      </c>
      <c r="J421" s="1">
        <v>21931573085</v>
      </c>
      <c r="K421" s="1">
        <v>120434292003</v>
      </c>
      <c r="L421" s="1">
        <v>641522139408</v>
      </c>
      <c r="M421" s="29">
        <f>-4.336-4.513*(U421/L421)+5.679*(O421/L421)-0.004*(I421/P421)</f>
        <v>-3.2871389851338271</v>
      </c>
      <c r="N421" s="28">
        <v>5.05</v>
      </c>
      <c r="O421" s="1">
        <v>209154360421</v>
      </c>
      <c r="P421" s="1">
        <v>184284573426</v>
      </c>
      <c r="Q421" s="1">
        <v>24869786995</v>
      </c>
      <c r="R421" s="1">
        <v>432367778987</v>
      </c>
      <c r="S421" s="1">
        <v>641522139408</v>
      </c>
      <c r="T421" s="1">
        <v>7574405723</v>
      </c>
      <c r="U421" s="1">
        <v>112489278077</v>
      </c>
      <c r="V421" s="1">
        <v>137523383319</v>
      </c>
    </row>
    <row r="422" spans="1:22" ht="16.5" customHeight="1" x14ac:dyDescent="0.3">
      <c r="A422" s="1" t="s">
        <v>53</v>
      </c>
      <c r="B422" s="1">
        <v>2023</v>
      </c>
      <c r="C422" s="3">
        <f t="shared" ref="C422:C430" si="30">LN(E422)</f>
        <v>3.9512437185814275</v>
      </c>
      <c r="D422" s="5">
        <v>30</v>
      </c>
      <c r="E422" s="5">
        <v>52</v>
      </c>
      <c r="F422" s="4">
        <v>1.1399999999999999</v>
      </c>
      <c r="G422" s="5">
        <v>0</v>
      </c>
      <c r="H422" s="5">
        <v>1</v>
      </c>
      <c r="I422" s="1">
        <v>199890601067</v>
      </c>
      <c r="J422" s="1">
        <v>50632744398</v>
      </c>
      <c r="K422" s="1">
        <v>290305186578</v>
      </c>
      <c r="L422" s="1">
        <v>490195787645</v>
      </c>
      <c r="M422" s="29">
        <f>-4.336-4.513*(U422/L422)+5.679*(O422/L422)-0.004*(I422/P422)</f>
        <v>-4.0779361061404868</v>
      </c>
      <c r="N422" s="31">
        <v>6.4222466560102589</v>
      </c>
      <c r="O422" s="1">
        <v>51011163798</v>
      </c>
      <c r="P422" s="1">
        <v>51011163798</v>
      </c>
      <c r="Q422" s="1">
        <v>0</v>
      </c>
      <c r="R422" s="1">
        <v>439184623847</v>
      </c>
      <c r="S422" s="1">
        <v>490195787645</v>
      </c>
      <c r="T422" s="1">
        <v>1682926931</v>
      </c>
      <c r="U422" s="1">
        <v>34457590900</v>
      </c>
      <c r="V422" s="1">
        <v>43023648643</v>
      </c>
    </row>
    <row r="423" spans="1:22" ht="16.5" customHeight="1" x14ac:dyDescent="0.3">
      <c r="A423" s="1" t="s">
        <v>53</v>
      </c>
      <c r="B423" s="1">
        <v>2022</v>
      </c>
      <c r="C423" s="3">
        <f t="shared" si="30"/>
        <v>3.9318256327243257</v>
      </c>
      <c r="D423" s="5">
        <v>29</v>
      </c>
      <c r="E423" s="5">
        <v>51</v>
      </c>
      <c r="F423" s="4">
        <v>1.1399999999999999</v>
      </c>
      <c r="G423" s="5">
        <v>0</v>
      </c>
      <c r="H423" s="5">
        <v>1</v>
      </c>
      <c r="I423" s="1">
        <v>234010461584</v>
      </c>
      <c r="J423" s="1">
        <v>97265919374</v>
      </c>
      <c r="K423" s="1">
        <v>292029460572</v>
      </c>
      <c r="L423" s="1">
        <v>526039922156</v>
      </c>
      <c r="M423" s="29">
        <f>-4.336-4.513*(U423/L423)+5.679*(O423/L423)-0.004*(I423/P423)</f>
        <v>-3.3734145884529152</v>
      </c>
      <c r="N423" s="31">
        <v>6.9871667237754878</v>
      </c>
      <c r="O423" s="1">
        <v>91302670194</v>
      </c>
      <c r="P423" s="1">
        <v>77182042194</v>
      </c>
      <c r="Q423" s="1">
        <v>14120628000</v>
      </c>
      <c r="R423" s="1">
        <v>434737251962</v>
      </c>
      <c r="S423" s="1">
        <v>526039922156</v>
      </c>
      <c r="T423" s="1">
        <v>2080058230</v>
      </c>
      <c r="U423" s="1">
        <v>1278494699</v>
      </c>
      <c r="V423" s="1">
        <v>976113303</v>
      </c>
    </row>
    <row r="424" spans="1:22" ht="16.5" customHeight="1" x14ac:dyDescent="0.3">
      <c r="A424" s="1" t="s">
        <v>53</v>
      </c>
      <c r="B424" s="1">
        <v>2021</v>
      </c>
      <c r="C424" s="3">
        <f t="shared" si="30"/>
        <v>3.912023005428146</v>
      </c>
      <c r="D424" s="5">
        <v>28</v>
      </c>
      <c r="E424" s="5">
        <v>50</v>
      </c>
      <c r="F424" s="4">
        <v>1.1399999999999999</v>
      </c>
      <c r="G424" s="5">
        <v>0</v>
      </c>
      <c r="H424" s="5">
        <v>1</v>
      </c>
      <c r="I424" s="1">
        <v>228016833488</v>
      </c>
      <c r="J424" s="1">
        <v>101014148812</v>
      </c>
      <c r="K424" s="1">
        <v>307081986487</v>
      </c>
      <c r="L424" s="1">
        <v>535098819975</v>
      </c>
      <c r="M424" s="29">
        <f>-4.336-4.513*(U424/L424)+5.679*(O424/L424)-0.004*(I424/P424)</f>
        <v>-4.0267461648730665</v>
      </c>
      <c r="N424" s="31">
        <v>6.6900092133089402</v>
      </c>
      <c r="O424" s="1">
        <v>62844806712</v>
      </c>
      <c r="P424" s="1">
        <v>48724178712</v>
      </c>
      <c r="Q424" s="1">
        <v>14120628000</v>
      </c>
      <c r="R424" s="1">
        <v>472254013263</v>
      </c>
      <c r="S424" s="1">
        <v>535098819975</v>
      </c>
      <c r="T424" s="1">
        <v>-1277061428</v>
      </c>
      <c r="U424" s="1">
        <v>40194501770</v>
      </c>
      <c r="V424" s="1">
        <v>49923523068</v>
      </c>
    </row>
    <row r="425" spans="1:22" ht="16.5" customHeight="1" x14ac:dyDescent="0.3">
      <c r="A425" s="1" t="s">
        <v>53</v>
      </c>
      <c r="B425" s="1">
        <v>2020</v>
      </c>
      <c r="C425" s="3">
        <f t="shared" si="30"/>
        <v>3.8918202981106265</v>
      </c>
      <c r="D425" s="5">
        <v>27</v>
      </c>
      <c r="E425" s="5">
        <v>49</v>
      </c>
      <c r="F425" s="4">
        <v>1</v>
      </c>
      <c r="G425" s="5">
        <v>0</v>
      </c>
      <c r="H425" s="5">
        <v>1</v>
      </c>
      <c r="I425" s="1">
        <v>181358238723</v>
      </c>
      <c r="J425" s="1">
        <v>79856690021</v>
      </c>
      <c r="K425" s="1">
        <v>317243464407</v>
      </c>
      <c r="L425" s="1">
        <v>498601703130</v>
      </c>
      <c r="M425" s="29">
        <f>-4.336-4.513*(U425/L425)+5.679*(O425/L425)-0.004*(I425/P425)</f>
        <v>-4.0508530537587761</v>
      </c>
      <c r="N425" s="31">
        <v>6.9401877821904918</v>
      </c>
      <c r="O425" s="1">
        <v>55987914622</v>
      </c>
      <c r="P425" s="1">
        <v>41867286622</v>
      </c>
      <c r="Q425" s="1">
        <v>14120628000</v>
      </c>
      <c r="R425" s="1">
        <v>442613788508</v>
      </c>
      <c r="S425" s="1">
        <v>498601703130</v>
      </c>
      <c r="T425" s="1">
        <v>-681279966</v>
      </c>
      <c r="U425" s="1">
        <v>37035533015</v>
      </c>
      <c r="V425" s="1">
        <v>46260009198</v>
      </c>
    </row>
    <row r="426" spans="1:22" ht="16.5" customHeight="1" x14ac:dyDescent="0.3">
      <c r="A426" s="1" t="s">
        <v>53</v>
      </c>
      <c r="B426" s="1">
        <v>2019</v>
      </c>
      <c r="C426" s="3">
        <f t="shared" si="30"/>
        <v>3.8712010109078911</v>
      </c>
      <c r="D426" s="5">
        <v>26</v>
      </c>
      <c r="E426" s="5">
        <v>48</v>
      </c>
      <c r="F426" s="4">
        <v>1</v>
      </c>
      <c r="G426" s="5">
        <v>0</v>
      </c>
      <c r="H426" s="5">
        <v>1</v>
      </c>
      <c r="I426" s="1">
        <v>206076818495</v>
      </c>
      <c r="J426" s="1">
        <v>125054232145</v>
      </c>
      <c r="K426" s="1">
        <v>309235269354</v>
      </c>
      <c r="L426" s="1">
        <v>515312087849</v>
      </c>
      <c r="M426" s="29">
        <f>-4.336-4.513*(U426/L426)+5.679*(O426/L426)-0.004*(I426/P426)</f>
        <v>-4.0193867762645317</v>
      </c>
      <c r="N426" s="31">
        <v>7.4649912574460018</v>
      </c>
      <c r="O426" s="1">
        <v>70637890561</v>
      </c>
      <c r="P426" s="1">
        <v>55164837556</v>
      </c>
      <c r="Q426" s="1">
        <v>15473053005</v>
      </c>
      <c r="R426" s="1">
        <v>444674197288</v>
      </c>
      <c r="S426" s="1">
        <v>515312087849</v>
      </c>
      <c r="T426" s="1">
        <v>104197888</v>
      </c>
      <c r="U426" s="1">
        <v>51029879410</v>
      </c>
      <c r="V426" s="1">
        <v>63622393888</v>
      </c>
    </row>
    <row r="427" spans="1:22" ht="16.5" customHeight="1" x14ac:dyDescent="0.3">
      <c r="A427" s="1" t="s">
        <v>53</v>
      </c>
      <c r="B427" s="1">
        <v>2018</v>
      </c>
      <c r="C427" s="3">
        <f t="shared" si="30"/>
        <v>3.8501476017100584</v>
      </c>
      <c r="D427" s="5">
        <v>25</v>
      </c>
      <c r="E427" s="5">
        <v>47</v>
      </c>
      <c r="F427" s="4">
        <v>1</v>
      </c>
      <c r="G427" s="5">
        <v>0</v>
      </c>
      <c r="H427" s="5">
        <v>1</v>
      </c>
      <c r="I427" s="1">
        <v>275771476136</v>
      </c>
      <c r="J427" s="1">
        <v>47491571256</v>
      </c>
      <c r="K427" s="1">
        <v>293325051671</v>
      </c>
      <c r="L427" s="1">
        <v>569096527807</v>
      </c>
      <c r="M427" s="29">
        <f>-4.336-4.513*(U427/L427)+5.679*(O427/L427)-0.004*(I427/P427)</f>
        <v>-4.4188619986622522</v>
      </c>
      <c r="N427" s="31">
        <v>7.3592809998546045</v>
      </c>
      <c r="O427" s="1">
        <v>65760194680</v>
      </c>
      <c r="P427" s="1">
        <v>47487141675</v>
      </c>
      <c r="Q427" s="1">
        <v>18273053005</v>
      </c>
      <c r="R427" s="1">
        <v>503336333127</v>
      </c>
      <c r="S427" s="1">
        <v>569096527807</v>
      </c>
      <c r="T427" s="1">
        <v>1259429645</v>
      </c>
      <c r="U427" s="1">
        <v>90270107045</v>
      </c>
      <c r="V427" s="1">
        <v>112538849996</v>
      </c>
    </row>
    <row r="428" spans="1:22" ht="16.5" customHeight="1" x14ac:dyDescent="0.3">
      <c r="A428" s="1" t="s">
        <v>53</v>
      </c>
      <c r="B428" s="1">
        <v>2017</v>
      </c>
      <c r="C428" s="3">
        <f t="shared" si="30"/>
        <v>3.8286413964890951</v>
      </c>
      <c r="D428" s="5">
        <v>24</v>
      </c>
      <c r="E428" s="5">
        <v>46</v>
      </c>
      <c r="F428" s="4">
        <v>1</v>
      </c>
      <c r="G428" s="5">
        <v>0</v>
      </c>
      <c r="H428" s="5">
        <v>1</v>
      </c>
      <c r="I428" s="1">
        <v>237179536877</v>
      </c>
      <c r="J428" s="1">
        <v>147630006425</v>
      </c>
      <c r="K428" s="1">
        <v>292209709759</v>
      </c>
      <c r="L428" s="1">
        <v>529389246636</v>
      </c>
      <c r="M428" s="29">
        <f>-4.336-4.513*(U428/L428)+5.679*(O428/L428)-0.004*(I428/P428)</f>
        <v>-4.4933354064246993</v>
      </c>
      <c r="N428" s="31">
        <v>2.8654119461210428</v>
      </c>
      <c r="O428" s="1">
        <v>62691107188</v>
      </c>
      <c r="P428" s="1">
        <v>49546684749</v>
      </c>
      <c r="Q428" s="1">
        <v>13144422439</v>
      </c>
      <c r="R428" s="1">
        <v>466698139448</v>
      </c>
      <c r="S428" s="1">
        <v>529389246636</v>
      </c>
      <c r="T428" s="1">
        <v>2668563726</v>
      </c>
      <c r="U428" s="1">
        <v>95098104063</v>
      </c>
      <c r="V428" s="1">
        <v>118626027046</v>
      </c>
    </row>
    <row r="429" spans="1:22" ht="16.5" customHeight="1" x14ac:dyDescent="0.3">
      <c r="A429" s="1" t="s">
        <v>53</v>
      </c>
      <c r="B429" s="1">
        <v>2016</v>
      </c>
      <c r="C429" s="3">
        <f t="shared" si="30"/>
        <v>3.8066624897703196</v>
      </c>
      <c r="D429" s="5">
        <v>23</v>
      </c>
      <c r="E429" s="5">
        <v>45</v>
      </c>
      <c r="F429" s="4">
        <v>1</v>
      </c>
      <c r="G429" s="5">
        <v>0</v>
      </c>
      <c r="H429" s="5">
        <v>1</v>
      </c>
      <c r="I429" s="1">
        <v>256165799112</v>
      </c>
      <c r="J429" s="1">
        <v>168098734381</v>
      </c>
      <c r="K429" s="1">
        <v>273417609963</v>
      </c>
      <c r="L429" s="1">
        <v>529583409075</v>
      </c>
      <c r="M429" s="29">
        <f>-4.336-4.513*(U429/L429)+5.679*(O429/L429)-0.004*(I429/P429)</f>
        <v>-4.1637913788804868</v>
      </c>
      <c r="N429" s="31">
        <v>2.5615511423249444</v>
      </c>
      <c r="O429" s="1">
        <v>104245592853</v>
      </c>
      <c r="P429" s="1">
        <v>96598863402</v>
      </c>
      <c r="Q429" s="1">
        <v>7646729451</v>
      </c>
      <c r="R429" s="1">
        <v>425337816222</v>
      </c>
      <c r="S429" s="1">
        <v>529583409075</v>
      </c>
      <c r="T429" s="1">
        <v>-1607334459</v>
      </c>
      <c r="U429" s="1">
        <v>109726210470</v>
      </c>
      <c r="V429" s="1">
        <v>136818538043</v>
      </c>
    </row>
    <row r="430" spans="1:22" ht="16.5" customHeight="1" x14ac:dyDescent="0.3">
      <c r="A430" s="1" t="s">
        <v>53</v>
      </c>
      <c r="B430" s="1">
        <v>2015</v>
      </c>
      <c r="C430" s="3">
        <f t="shared" si="30"/>
        <v>3.784189633918261</v>
      </c>
      <c r="D430" s="6">
        <v>22</v>
      </c>
      <c r="E430" s="6">
        <v>44</v>
      </c>
      <c r="F430" s="7">
        <v>1</v>
      </c>
      <c r="G430" s="6">
        <v>0</v>
      </c>
      <c r="H430" s="6">
        <v>1</v>
      </c>
      <c r="I430" s="1">
        <v>176999543157</v>
      </c>
      <c r="J430" s="1">
        <v>70885725114</v>
      </c>
      <c r="K430" s="1">
        <v>272381294138</v>
      </c>
      <c r="L430" s="1">
        <v>449380837295</v>
      </c>
      <c r="M430" s="29">
        <f>-4.336-4.513*(U430/L430)+5.679*(O430/L430)-0.004*(I430/P430)</f>
        <v>-4.6758531104568153</v>
      </c>
      <c r="N430" s="31">
        <v>8.0197984581497224</v>
      </c>
      <c r="O430" s="1">
        <v>53647796003</v>
      </c>
      <c r="P430" s="1">
        <v>52295370998</v>
      </c>
      <c r="Q430" s="1">
        <v>1352425005</v>
      </c>
      <c r="R430" s="1">
        <v>395733041292</v>
      </c>
      <c r="S430" s="1">
        <v>449380837295</v>
      </c>
      <c r="T430" s="1">
        <v>446347626</v>
      </c>
      <c r="U430" s="1">
        <v>100001194247</v>
      </c>
      <c r="V430" s="1">
        <v>128388223428</v>
      </c>
    </row>
    <row r="431" spans="1:22" ht="16.5" customHeight="1" x14ac:dyDescent="0.3">
      <c r="A431" s="1" t="s">
        <v>53</v>
      </c>
      <c r="B431" s="1">
        <v>2014</v>
      </c>
      <c r="C431" s="8"/>
      <c r="D431" s="13"/>
      <c r="E431" s="13"/>
      <c r="F431" s="14"/>
      <c r="G431" s="13"/>
      <c r="H431" s="13"/>
      <c r="I431" s="1">
        <v>157736799502</v>
      </c>
      <c r="J431" s="1">
        <v>70252490415</v>
      </c>
      <c r="K431" s="1">
        <v>270673276557</v>
      </c>
      <c r="L431" s="1">
        <v>428410076059</v>
      </c>
      <c r="M431" s="29">
        <f>-4.336-4.513*(U431/L431)+5.679*(O431/L431)-0.004*(I431/P431)</f>
        <v>-4.2692704041197498</v>
      </c>
      <c r="N431" s="28">
        <v>5.05</v>
      </c>
      <c r="O431" s="1">
        <v>39732334732</v>
      </c>
      <c r="P431" s="1">
        <v>36404436104</v>
      </c>
      <c r="Q431" s="1">
        <v>3327898628</v>
      </c>
      <c r="R431" s="1">
        <v>388677741327</v>
      </c>
      <c r="S431" s="1">
        <v>428410076059</v>
      </c>
      <c r="T431" s="1">
        <v>5262992842</v>
      </c>
      <c r="U431" s="1">
        <v>42018006816</v>
      </c>
      <c r="V431" s="1">
        <v>54619401916</v>
      </c>
    </row>
    <row r="432" spans="1:22" ht="16.5" customHeight="1" x14ac:dyDescent="0.3">
      <c r="A432" s="1" t="s">
        <v>54</v>
      </c>
      <c r="B432" s="1">
        <v>2023</v>
      </c>
      <c r="C432" s="3">
        <f t="shared" ref="C432:C439" si="31">LN(E432)</f>
        <v>3.9318256327243257</v>
      </c>
      <c r="D432" s="5">
        <v>30</v>
      </c>
      <c r="E432" s="5">
        <v>51</v>
      </c>
      <c r="F432" s="4">
        <v>20.5</v>
      </c>
      <c r="G432" s="5">
        <v>0</v>
      </c>
      <c r="H432" s="5">
        <v>0</v>
      </c>
      <c r="I432" s="1">
        <v>1303628520779</v>
      </c>
      <c r="J432" s="1">
        <v>365525221996</v>
      </c>
      <c r="K432" s="1">
        <v>418326863474</v>
      </c>
      <c r="L432" s="1">
        <v>1721955384253</v>
      </c>
      <c r="M432" s="29">
        <f>-4.336-4.513*(U432/L432)+5.679*(O432/L432)-0.004*(I432/P432)</f>
        <v>-4.0163397151913793</v>
      </c>
      <c r="N432" s="31">
        <v>6.4222466560102589</v>
      </c>
      <c r="O432" s="1">
        <v>285728284256</v>
      </c>
      <c r="P432" s="1">
        <v>285728284256</v>
      </c>
      <c r="Q432" s="1">
        <v>0</v>
      </c>
      <c r="R432" s="1">
        <v>1436227099997</v>
      </c>
      <c r="S432" s="1">
        <v>1721955384253</v>
      </c>
      <c r="T432" s="1">
        <v>4830027491</v>
      </c>
      <c r="U432" s="1">
        <v>230619245583</v>
      </c>
      <c r="V432" s="1">
        <v>293097422919</v>
      </c>
    </row>
    <row r="433" spans="1:22" ht="16.5" customHeight="1" x14ac:dyDescent="0.3">
      <c r="A433" s="1" t="s">
        <v>54</v>
      </c>
      <c r="B433" s="1">
        <v>2022</v>
      </c>
      <c r="C433" s="3">
        <f t="shared" si="31"/>
        <v>3.912023005428146</v>
      </c>
      <c r="D433" s="5">
        <v>29</v>
      </c>
      <c r="E433" s="5">
        <v>50</v>
      </c>
      <c r="F433" s="4">
        <v>20.5</v>
      </c>
      <c r="G433" s="5">
        <v>0</v>
      </c>
      <c r="H433" s="5">
        <v>0</v>
      </c>
      <c r="I433" s="1">
        <v>1247956593498</v>
      </c>
      <c r="J433" s="1">
        <v>381683099438</v>
      </c>
      <c r="K433" s="1">
        <v>470462489630</v>
      </c>
      <c r="L433" s="1">
        <v>1718419083128</v>
      </c>
      <c r="M433" s="29">
        <f>-4.336-4.513*(U433/L433)+5.679*(O433/L433)-0.004*(I433/P433)</f>
        <v>-4.4677869655387372</v>
      </c>
      <c r="N433" s="31">
        <v>6.9871667237754878</v>
      </c>
      <c r="O433" s="1">
        <v>289501873256</v>
      </c>
      <c r="P433" s="1">
        <v>289501873256</v>
      </c>
      <c r="Q433" s="1">
        <v>0</v>
      </c>
      <c r="R433" s="1">
        <v>1428917209872</v>
      </c>
      <c r="S433" s="1">
        <v>1718419083128</v>
      </c>
      <c r="T433" s="1">
        <v>8044142219</v>
      </c>
      <c r="U433" s="1">
        <v>407914025598</v>
      </c>
      <c r="V433" s="1">
        <v>513657698229</v>
      </c>
    </row>
    <row r="434" spans="1:22" ht="16.5" customHeight="1" x14ac:dyDescent="0.3">
      <c r="A434" s="1" t="s">
        <v>54</v>
      </c>
      <c r="B434" s="1">
        <v>2021</v>
      </c>
      <c r="C434" s="3">
        <f t="shared" si="31"/>
        <v>3.8918202981106265</v>
      </c>
      <c r="D434" s="5">
        <v>28</v>
      </c>
      <c r="E434" s="5">
        <v>49</v>
      </c>
      <c r="F434" s="4">
        <v>4.0000000000000001E-3</v>
      </c>
      <c r="G434" s="5">
        <v>0</v>
      </c>
      <c r="H434" s="5">
        <v>0</v>
      </c>
      <c r="I434" s="1">
        <v>935732715920</v>
      </c>
      <c r="J434" s="1">
        <v>342693305251</v>
      </c>
      <c r="K434" s="1">
        <v>520109634408</v>
      </c>
      <c r="L434" s="1">
        <v>1455842350328</v>
      </c>
      <c r="M434" s="29">
        <f>-4.336-4.513*(U434/L434)+5.679*(O434/L434)-0.004*(I434/P434)</f>
        <v>-3.8694265174197344</v>
      </c>
      <c r="N434" s="31">
        <v>6.6900092133089402</v>
      </c>
      <c r="O434" s="1">
        <v>296131689228</v>
      </c>
      <c r="P434" s="1">
        <v>296131689228</v>
      </c>
      <c r="Q434" s="1">
        <v>0</v>
      </c>
      <c r="R434" s="1">
        <v>1159710661100</v>
      </c>
      <c r="S434" s="1">
        <v>1455842350328</v>
      </c>
      <c r="T434" s="1">
        <v>6356180093</v>
      </c>
      <c r="U434" s="1">
        <v>218053054337</v>
      </c>
      <c r="V434" s="1">
        <v>277969606535</v>
      </c>
    </row>
    <row r="435" spans="1:22" ht="16.5" customHeight="1" x14ac:dyDescent="0.3">
      <c r="A435" s="1" t="s">
        <v>54</v>
      </c>
      <c r="B435" s="1">
        <v>2020</v>
      </c>
      <c r="C435" s="3">
        <f t="shared" si="31"/>
        <v>3.8712010109078911</v>
      </c>
      <c r="D435" s="5">
        <v>27</v>
      </c>
      <c r="E435" s="5">
        <v>48</v>
      </c>
      <c r="F435" s="4">
        <v>4.0000000000000001E-3</v>
      </c>
      <c r="G435" s="5">
        <v>0</v>
      </c>
      <c r="H435" s="5">
        <v>0</v>
      </c>
      <c r="I435" s="1">
        <v>779699918283</v>
      </c>
      <c r="J435" s="1">
        <v>235112656432</v>
      </c>
      <c r="K435" s="1">
        <v>519357320996</v>
      </c>
      <c r="L435" s="1">
        <v>1299057239279</v>
      </c>
      <c r="M435" s="29">
        <f>-4.336-4.513*(U435/L435)+5.679*(O435/L435)-0.004*(I435/P435)</f>
        <v>-3.6870261370113186</v>
      </c>
      <c r="N435" s="31">
        <v>6.9401877821904918</v>
      </c>
      <c r="O435" s="1">
        <v>294647449543</v>
      </c>
      <c r="P435" s="1">
        <v>242510365743</v>
      </c>
      <c r="Q435" s="1">
        <v>52137083800</v>
      </c>
      <c r="R435" s="1">
        <v>1004409789736</v>
      </c>
      <c r="S435" s="1">
        <v>1299057239279</v>
      </c>
      <c r="T435" s="1">
        <v>13051400651</v>
      </c>
      <c r="U435" s="1">
        <v>180266379721</v>
      </c>
      <c r="V435" s="1">
        <v>238115916831</v>
      </c>
    </row>
    <row r="436" spans="1:22" ht="16.5" customHeight="1" x14ac:dyDescent="0.3">
      <c r="A436" s="1" t="s">
        <v>54</v>
      </c>
      <c r="B436" s="1">
        <v>2019</v>
      </c>
      <c r="C436" s="3">
        <f t="shared" si="31"/>
        <v>3.8501476017100584</v>
      </c>
      <c r="D436" s="5">
        <v>26</v>
      </c>
      <c r="E436" s="5">
        <v>47</v>
      </c>
      <c r="F436" s="4">
        <v>4.0000000000000001E-3</v>
      </c>
      <c r="G436" s="5">
        <v>0</v>
      </c>
      <c r="H436" s="5">
        <v>0</v>
      </c>
      <c r="I436" s="1">
        <v>741643916688</v>
      </c>
      <c r="J436" s="1">
        <v>282726403253</v>
      </c>
      <c r="K436" s="1">
        <v>523350637991</v>
      </c>
      <c r="L436" s="1">
        <v>1264994554679</v>
      </c>
      <c r="M436" s="29">
        <f>-4.336-4.513*(U436/L436)+5.679*(O436/L436)-0.004*(I436/P436)</f>
        <v>-3.7675305099831613</v>
      </c>
      <c r="N436" s="31">
        <v>7.4649912574460018</v>
      </c>
      <c r="O436" s="1">
        <v>329247132239</v>
      </c>
      <c r="P436" s="1">
        <v>217286654427</v>
      </c>
      <c r="Q436" s="1">
        <v>111960477812</v>
      </c>
      <c r="R436" s="1">
        <v>935747422440</v>
      </c>
      <c r="S436" s="1">
        <v>1264994554679</v>
      </c>
      <c r="T436" s="1">
        <v>12644653673</v>
      </c>
      <c r="U436" s="1">
        <v>251144008677</v>
      </c>
      <c r="V436" s="1">
        <v>326078241902</v>
      </c>
    </row>
    <row r="437" spans="1:22" ht="16.5" customHeight="1" x14ac:dyDescent="0.3">
      <c r="A437" s="1" t="s">
        <v>54</v>
      </c>
      <c r="B437" s="1">
        <v>2018</v>
      </c>
      <c r="C437" s="3">
        <f t="shared" si="31"/>
        <v>4.0775374439057197</v>
      </c>
      <c r="D437" s="5">
        <v>25</v>
      </c>
      <c r="E437" s="5">
        <v>59</v>
      </c>
      <c r="F437" s="4">
        <v>0.12</v>
      </c>
      <c r="G437" s="5">
        <v>0</v>
      </c>
      <c r="H437" s="5">
        <v>0</v>
      </c>
      <c r="I437" s="1">
        <v>883212350657</v>
      </c>
      <c r="J437" s="1">
        <v>296308557311</v>
      </c>
      <c r="K437" s="1">
        <v>244580660210</v>
      </c>
      <c r="L437" s="1">
        <v>1127793010867</v>
      </c>
      <c r="M437" s="29">
        <f>-4.336-4.513*(U437/L437)+5.679*(O437/L437)-0.004*(I437/P437)</f>
        <v>-3.9312497156341193</v>
      </c>
      <c r="N437" s="31">
        <v>7.3592809998546045</v>
      </c>
      <c r="O437" s="1">
        <v>285376358757</v>
      </c>
      <c r="P437" s="1">
        <v>238256915945</v>
      </c>
      <c r="Q437" s="1">
        <v>47119442812</v>
      </c>
      <c r="R437" s="1">
        <v>842416652110</v>
      </c>
      <c r="S437" s="1">
        <v>1127793010867</v>
      </c>
      <c r="T437" s="1">
        <v>5896567853</v>
      </c>
      <c r="U437" s="1">
        <v>254255483949</v>
      </c>
      <c r="V437" s="1">
        <v>324024301534</v>
      </c>
    </row>
    <row r="438" spans="1:22" ht="16.5" customHeight="1" x14ac:dyDescent="0.3">
      <c r="A438" s="1" t="s">
        <v>54</v>
      </c>
      <c r="B438" s="1">
        <v>2017</v>
      </c>
      <c r="C438" s="3">
        <f t="shared" si="31"/>
        <v>4.0604430105464191</v>
      </c>
      <c r="D438" s="5">
        <v>24</v>
      </c>
      <c r="E438" s="5">
        <v>58</v>
      </c>
      <c r="F438" s="4">
        <v>0.12</v>
      </c>
      <c r="G438" s="5">
        <v>0</v>
      </c>
      <c r="H438" s="5">
        <v>0</v>
      </c>
      <c r="I438" s="1">
        <v>986051895081</v>
      </c>
      <c r="J438" s="1">
        <v>193630378157</v>
      </c>
      <c r="K438" s="1">
        <v>102774835867</v>
      </c>
      <c r="L438" s="1">
        <v>1088826730948</v>
      </c>
      <c r="M438" s="29">
        <f>-4.336-4.513*(U438/L438)+5.679*(O438/L438)-0.004*(I438/P438)</f>
        <v>-3.9617040153823431</v>
      </c>
      <c r="N438" s="31">
        <v>2.8654119461210428</v>
      </c>
      <c r="O438" s="1">
        <v>269956117399</v>
      </c>
      <c r="P438" s="1">
        <v>263934523387</v>
      </c>
      <c r="Q438" s="1">
        <v>6021594012</v>
      </c>
      <c r="R438" s="1">
        <v>818870613549</v>
      </c>
      <c r="S438" s="1">
        <v>1088826730948</v>
      </c>
      <c r="T438" s="1">
        <v>4355604378</v>
      </c>
      <c r="U438" s="1">
        <v>245793488634</v>
      </c>
      <c r="V438" s="1">
        <v>312110381091</v>
      </c>
    </row>
    <row r="439" spans="1:22" ht="16.5" customHeight="1" x14ac:dyDescent="0.3">
      <c r="A439" s="1" t="s">
        <v>54</v>
      </c>
      <c r="B439" s="1">
        <v>2016</v>
      </c>
      <c r="C439" s="3">
        <f t="shared" si="31"/>
        <v>4.0430512678345503</v>
      </c>
      <c r="D439" s="6">
        <v>23</v>
      </c>
      <c r="E439" s="6">
        <v>57</v>
      </c>
      <c r="F439" s="7">
        <v>0.12</v>
      </c>
      <c r="G439" s="6">
        <v>0</v>
      </c>
      <c r="H439" s="6">
        <v>0</v>
      </c>
      <c r="I439" s="1">
        <v>898292307519</v>
      </c>
      <c r="J439" s="1">
        <v>207672389309</v>
      </c>
      <c r="K439" s="1">
        <v>111382972857</v>
      </c>
      <c r="L439" s="1">
        <v>1009675280376</v>
      </c>
      <c r="M439" s="29">
        <f>-4.336-4.513*(U439/L439)+5.679*(O439/L439)-0.004*(I439/P439)</f>
        <v>-3.4277672846062952</v>
      </c>
      <c r="N439" s="31">
        <v>2.5615511423249444</v>
      </c>
      <c r="O439" s="1">
        <v>302257819637</v>
      </c>
      <c r="P439" s="1">
        <v>299820119637</v>
      </c>
      <c r="Q439" s="1">
        <v>2437700000</v>
      </c>
      <c r="R439" s="1">
        <v>707417460739</v>
      </c>
      <c r="S439" s="1">
        <v>1009675280376</v>
      </c>
      <c r="T439" s="1">
        <v>8809979609</v>
      </c>
      <c r="U439" s="1">
        <v>174474111883</v>
      </c>
      <c r="V439" s="1">
        <v>229568600432</v>
      </c>
    </row>
    <row r="440" spans="1:22" ht="16.5" customHeight="1" x14ac:dyDescent="0.3">
      <c r="A440" s="1" t="s">
        <v>54</v>
      </c>
      <c r="B440" s="1">
        <v>2015</v>
      </c>
      <c r="C440" s="8"/>
      <c r="D440" s="13"/>
      <c r="E440" s="13"/>
      <c r="F440" s="14"/>
      <c r="G440" s="13"/>
      <c r="H440" s="13"/>
      <c r="I440" s="1">
        <v>808401499127</v>
      </c>
      <c r="J440" s="1">
        <v>257414886712</v>
      </c>
      <c r="K440" s="1">
        <v>203278603874</v>
      </c>
      <c r="L440" s="1">
        <v>1011680103001</v>
      </c>
      <c r="M440" s="29">
        <f>-4.336-4.513*(U440/L440)+5.679*(O440/L440)-0.004*(I440/P440)</f>
        <v>-2.8353236053918565</v>
      </c>
      <c r="N440" s="31">
        <v>8.0197984581497224</v>
      </c>
      <c r="O440" s="1">
        <v>388234666044</v>
      </c>
      <c r="P440" s="1">
        <v>386143270025</v>
      </c>
      <c r="Q440" s="1">
        <v>2091396019</v>
      </c>
      <c r="R440" s="1">
        <v>623445436957</v>
      </c>
      <c r="S440" s="1">
        <v>1011680103001</v>
      </c>
      <c r="T440" s="1">
        <v>10596176317</v>
      </c>
      <c r="U440" s="1">
        <v>150256658345</v>
      </c>
      <c r="V440" s="1">
        <v>203836584427</v>
      </c>
    </row>
    <row r="441" spans="1:22" ht="16.5" customHeight="1" x14ac:dyDescent="0.3">
      <c r="A441" s="1" t="s">
        <v>54</v>
      </c>
      <c r="B441" s="1">
        <v>2014</v>
      </c>
      <c r="C441" s="8"/>
      <c r="D441" s="13"/>
      <c r="E441" s="13"/>
      <c r="F441" s="14"/>
      <c r="G441" s="13"/>
      <c r="H441" s="13"/>
      <c r="I441" s="1">
        <v>641040545375</v>
      </c>
      <c r="J441" s="1">
        <v>227001875830</v>
      </c>
      <c r="K441" s="1">
        <v>330346967417</v>
      </c>
      <c r="L441" s="1">
        <v>971387512792</v>
      </c>
      <c r="M441" s="29">
        <f>-4.336-4.513*(U441/L441)+5.679*(O441/L441)-0.004*(I441/P441)</f>
        <v>-3.02895143154206</v>
      </c>
      <c r="N441" s="28">
        <v>5.05</v>
      </c>
      <c r="O441" s="1">
        <v>350634725338</v>
      </c>
      <c r="P441" s="1">
        <v>340083300854</v>
      </c>
      <c r="Q441" s="1">
        <v>10551424484</v>
      </c>
      <c r="R441" s="1">
        <v>620752787454</v>
      </c>
      <c r="S441" s="1">
        <v>971387512792</v>
      </c>
      <c r="T441" s="1">
        <v>16107911877</v>
      </c>
      <c r="U441" s="1">
        <v>158271631639</v>
      </c>
      <c r="V441" s="1">
        <v>223083478359</v>
      </c>
    </row>
    <row r="442" spans="1:22" ht="16.5" customHeight="1" x14ac:dyDescent="0.3">
      <c r="A442" s="1" t="s">
        <v>55</v>
      </c>
      <c r="B442" s="1">
        <v>2023</v>
      </c>
      <c r="C442" s="3">
        <f t="shared" ref="C442:C450" si="32">LN(E442)</f>
        <v>4.1588830833596715</v>
      </c>
      <c r="D442" s="11">
        <v>19</v>
      </c>
      <c r="E442" s="11">
        <v>64</v>
      </c>
      <c r="F442" s="4">
        <v>2.73</v>
      </c>
      <c r="G442" s="5">
        <v>0</v>
      </c>
      <c r="H442" s="5">
        <v>0</v>
      </c>
      <c r="I442" s="1">
        <v>362096033366</v>
      </c>
      <c r="J442" s="1">
        <v>88578017876</v>
      </c>
      <c r="K442" s="1">
        <v>219974640254</v>
      </c>
      <c r="L442" s="1">
        <v>582070673620</v>
      </c>
      <c r="M442" s="29">
        <f>-4.336-4.513*(U442/L442)+5.679*(O442/L442)-0.004*(I442/P442)</f>
        <v>-1.8502787576384609</v>
      </c>
      <c r="N442" s="31">
        <v>6.4222466560102589</v>
      </c>
      <c r="O442" s="1">
        <v>295665851293</v>
      </c>
      <c r="P442" s="1">
        <v>283846958891</v>
      </c>
      <c r="Q442" s="1">
        <v>11818892402</v>
      </c>
      <c r="R442" s="1">
        <v>286404822327</v>
      </c>
      <c r="S442" s="1">
        <v>582070673620</v>
      </c>
      <c r="T442" s="1">
        <v>16071095309</v>
      </c>
      <c r="U442" s="1">
        <v>50797873492</v>
      </c>
      <c r="V442" s="1">
        <v>78794421214</v>
      </c>
    </row>
    <row r="443" spans="1:22" ht="16.5" customHeight="1" x14ac:dyDescent="0.3">
      <c r="A443" s="1" t="s">
        <v>55</v>
      </c>
      <c r="B443" s="1">
        <v>2022</v>
      </c>
      <c r="C443" s="3">
        <f t="shared" si="32"/>
        <v>4.1431347263915326</v>
      </c>
      <c r="D443" s="11">
        <v>18</v>
      </c>
      <c r="E443" s="11">
        <v>63</v>
      </c>
      <c r="F443" s="4">
        <v>2.73</v>
      </c>
      <c r="G443" s="5">
        <v>0</v>
      </c>
      <c r="H443" s="5">
        <v>0</v>
      </c>
      <c r="I443" s="1">
        <v>577707067141</v>
      </c>
      <c r="J443" s="1">
        <v>235465762087</v>
      </c>
      <c r="K443" s="1">
        <v>303082514811</v>
      </c>
      <c r="L443" s="1">
        <v>880789581952</v>
      </c>
      <c r="M443" s="29">
        <f>-4.336-4.513*(U443/L443)+5.679*(O443/L443)-0.004*(I443/P443)</f>
        <v>-0.58828390416426146</v>
      </c>
      <c r="N443" s="31">
        <v>6.9871667237754878</v>
      </c>
      <c r="O443" s="1">
        <v>621505201617</v>
      </c>
      <c r="P443" s="1">
        <v>523870650215</v>
      </c>
      <c r="Q443" s="1">
        <v>97634551402</v>
      </c>
      <c r="R443" s="1">
        <v>259284380335</v>
      </c>
      <c r="S443" s="1">
        <v>880789581952</v>
      </c>
      <c r="T443" s="1">
        <v>13847062093</v>
      </c>
      <c r="U443" s="1">
        <v>49788062320</v>
      </c>
      <c r="V443" s="1">
        <v>74555839613</v>
      </c>
    </row>
    <row r="444" spans="1:22" ht="16.5" customHeight="1" x14ac:dyDescent="0.3">
      <c r="A444" s="1" t="s">
        <v>55</v>
      </c>
      <c r="B444" s="1">
        <v>2021</v>
      </c>
      <c r="C444" s="3">
        <f t="shared" si="32"/>
        <v>4.1271343850450917</v>
      </c>
      <c r="D444" s="5">
        <v>17</v>
      </c>
      <c r="E444" s="5">
        <v>62</v>
      </c>
      <c r="F444" s="4">
        <v>2.73</v>
      </c>
      <c r="G444" s="5">
        <v>0</v>
      </c>
      <c r="H444" s="5">
        <v>0</v>
      </c>
      <c r="I444" s="1">
        <v>619309025887</v>
      </c>
      <c r="J444" s="1">
        <v>344968790812</v>
      </c>
      <c r="K444" s="1">
        <v>108585379535</v>
      </c>
      <c r="L444" s="1">
        <v>727894405422</v>
      </c>
      <c r="M444" s="29">
        <f>-4.336-4.513*(U444/L444)+5.679*(O444/L444)-0.004*(I444/P444)</f>
        <v>-0.64062982688164127</v>
      </c>
      <c r="N444" s="31">
        <v>6.6900092133089402</v>
      </c>
      <c r="O444" s="1">
        <v>495132049082</v>
      </c>
      <c r="P444" s="1">
        <v>306246550122</v>
      </c>
      <c r="Q444" s="1">
        <v>188885498960</v>
      </c>
      <c r="R444" s="1">
        <v>232762356340</v>
      </c>
      <c r="S444" s="1">
        <v>727894405422</v>
      </c>
      <c r="T444" s="1">
        <v>13736368764</v>
      </c>
      <c r="U444" s="1">
        <v>25731813754</v>
      </c>
      <c r="V444" s="1">
        <v>46223618453</v>
      </c>
    </row>
    <row r="445" spans="1:22" ht="16.5" customHeight="1" x14ac:dyDescent="0.3">
      <c r="A445" s="1" t="s">
        <v>55</v>
      </c>
      <c r="B445" s="1">
        <v>2020</v>
      </c>
      <c r="C445" s="3">
        <f t="shared" si="32"/>
        <v>4.1108738641733114</v>
      </c>
      <c r="D445" s="5">
        <v>16</v>
      </c>
      <c r="E445" s="5">
        <v>61</v>
      </c>
      <c r="F445" s="4">
        <v>2.73</v>
      </c>
      <c r="G445" s="5">
        <v>0</v>
      </c>
      <c r="H445" s="5">
        <v>0</v>
      </c>
      <c r="I445" s="1">
        <v>448753449111</v>
      </c>
      <c r="J445" s="1">
        <v>80729351950</v>
      </c>
      <c r="K445" s="1">
        <v>114778248670</v>
      </c>
      <c r="L445" s="1">
        <v>563531697781</v>
      </c>
      <c r="M445" s="29">
        <f>-4.336-4.513*(U445/L445)+5.679*(O445/L445)-0.004*(I445/P445)</f>
        <v>-1.2384101125226163</v>
      </c>
      <c r="N445" s="31">
        <v>6.9401877821904918</v>
      </c>
      <c r="O445" s="1">
        <v>334927274393</v>
      </c>
      <c r="P445" s="1">
        <v>303139178332</v>
      </c>
      <c r="Q445" s="1">
        <v>31788096061</v>
      </c>
      <c r="R445" s="1">
        <v>228604423388</v>
      </c>
      <c r="S445" s="1">
        <v>563531697781</v>
      </c>
      <c r="T445" s="1">
        <v>4336972833</v>
      </c>
      <c r="U445" s="1">
        <v>33929757634</v>
      </c>
      <c r="V445" s="1">
        <v>45850594617</v>
      </c>
    </row>
    <row r="446" spans="1:22" ht="16.5" customHeight="1" x14ac:dyDescent="0.3">
      <c r="A446" s="1" t="s">
        <v>55</v>
      </c>
      <c r="B446" s="1">
        <v>2019</v>
      </c>
      <c r="C446" s="3">
        <f t="shared" si="32"/>
        <v>4.0943445622221004</v>
      </c>
      <c r="D446" s="5">
        <v>15</v>
      </c>
      <c r="E446" s="5">
        <v>60</v>
      </c>
      <c r="F446" s="4">
        <v>2.73</v>
      </c>
      <c r="G446" s="5">
        <v>0</v>
      </c>
      <c r="H446" s="5">
        <v>0</v>
      </c>
      <c r="I446" s="1">
        <v>414154275039</v>
      </c>
      <c r="J446" s="1">
        <v>109569667540</v>
      </c>
      <c r="K446" s="1">
        <v>100955512070</v>
      </c>
      <c r="L446" s="1">
        <v>515109787109</v>
      </c>
      <c r="M446" s="29">
        <f>-4.336-4.513*(U446/L446)+5.679*(O446/L446)-0.004*(I446/P446)</f>
        <v>-1.3754994729078585</v>
      </c>
      <c r="N446" s="31">
        <v>7.4649912574460018</v>
      </c>
      <c r="O446" s="1">
        <v>292131966219</v>
      </c>
      <c r="P446" s="1">
        <v>250213473096</v>
      </c>
      <c r="Q446" s="1">
        <v>41918493123</v>
      </c>
      <c r="R446" s="1">
        <v>222977820890</v>
      </c>
      <c r="S446" s="1">
        <v>515109787109</v>
      </c>
      <c r="T446" s="1">
        <v>529848346</v>
      </c>
      <c r="U446" s="1">
        <v>28943982570</v>
      </c>
      <c r="V446" s="1">
        <v>40744995063</v>
      </c>
    </row>
    <row r="447" spans="1:22" ht="16.5" customHeight="1" x14ac:dyDescent="0.3">
      <c r="A447" s="1" t="s">
        <v>55</v>
      </c>
      <c r="B447" s="1">
        <v>2018</v>
      </c>
      <c r="C447" s="3">
        <f t="shared" si="32"/>
        <v>4.0775374439057197</v>
      </c>
      <c r="D447" s="5">
        <v>14</v>
      </c>
      <c r="E447" s="5">
        <v>59</v>
      </c>
      <c r="F447" s="4">
        <v>3.62</v>
      </c>
      <c r="G447" s="5">
        <v>0</v>
      </c>
      <c r="H447" s="5">
        <v>0</v>
      </c>
      <c r="I447" s="1">
        <v>377569471575</v>
      </c>
      <c r="J447" s="1">
        <v>110083108097</v>
      </c>
      <c r="K447" s="1">
        <v>70759442546</v>
      </c>
      <c r="L447" s="1">
        <v>448328914121</v>
      </c>
      <c r="M447" s="29">
        <f>-4.336-4.513*(U447/L447)+5.679*(O447/L447)-0.004*(I447/P447)</f>
        <v>-0.69916866395854615</v>
      </c>
      <c r="N447" s="31">
        <v>7.3592809998546045</v>
      </c>
      <c r="O447" s="1">
        <v>310243232467</v>
      </c>
      <c r="P447" s="1">
        <v>284887915218</v>
      </c>
      <c r="Q447" s="1">
        <v>25355317249</v>
      </c>
      <c r="R447" s="1">
        <v>138085681654</v>
      </c>
      <c r="S447" s="1">
        <v>448328914121</v>
      </c>
      <c r="T447" s="1">
        <v>22383015804</v>
      </c>
      <c r="U447" s="1">
        <v>28583635030</v>
      </c>
      <c r="V447" s="1">
        <v>43544148825</v>
      </c>
    </row>
    <row r="448" spans="1:22" ht="16.5" customHeight="1" x14ac:dyDescent="0.3">
      <c r="A448" s="1" t="s">
        <v>55</v>
      </c>
      <c r="B448" s="1">
        <v>2017</v>
      </c>
      <c r="C448" s="3">
        <f t="shared" si="32"/>
        <v>4.0604430105464191</v>
      </c>
      <c r="D448" s="5">
        <v>13</v>
      </c>
      <c r="E448" s="5">
        <v>58</v>
      </c>
      <c r="F448" s="4">
        <v>1.97</v>
      </c>
      <c r="G448" s="5">
        <v>0</v>
      </c>
      <c r="H448" s="5">
        <v>0</v>
      </c>
      <c r="I448" s="1">
        <v>587361099707</v>
      </c>
      <c r="J448" s="1">
        <v>143517317825</v>
      </c>
      <c r="K448" s="1">
        <v>74797000346</v>
      </c>
      <c r="L448" s="1">
        <v>662158100053</v>
      </c>
      <c r="M448" s="29">
        <f>-4.336-4.513*(U448/L448)+5.679*(O448/L448)-0.004*(I448/P448)</f>
        <v>1.1804569516326777E-2</v>
      </c>
      <c r="N448" s="31">
        <v>2.8654119461210428</v>
      </c>
      <c r="O448" s="1">
        <v>521373235859</v>
      </c>
      <c r="P448" s="1">
        <v>310050509738</v>
      </c>
      <c r="Q448" s="1">
        <v>211322726121</v>
      </c>
      <c r="R448" s="1">
        <v>140784864194</v>
      </c>
      <c r="S448" s="1">
        <v>662158100053</v>
      </c>
      <c r="T448" s="1">
        <v>4142993087</v>
      </c>
      <c r="U448" s="1">
        <v>17045648569</v>
      </c>
      <c r="V448" s="1">
        <v>25397647691</v>
      </c>
    </row>
    <row r="449" spans="1:22" ht="16.5" customHeight="1" x14ac:dyDescent="0.3">
      <c r="A449" s="1" t="s">
        <v>55</v>
      </c>
      <c r="B449" s="1">
        <v>2016</v>
      </c>
      <c r="C449" s="3">
        <f t="shared" si="32"/>
        <v>4.0430512678345503</v>
      </c>
      <c r="D449" s="5">
        <v>12</v>
      </c>
      <c r="E449" s="5">
        <v>57</v>
      </c>
      <c r="F449" s="4">
        <v>3.23</v>
      </c>
      <c r="G449" s="5">
        <v>0</v>
      </c>
      <c r="H449" s="5">
        <v>0</v>
      </c>
      <c r="I449" s="1">
        <v>435286148830</v>
      </c>
      <c r="J449" s="1">
        <v>121567138593</v>
      </c>
      <c r="K449" s="1">
        <v>80407966102</v>
      </c>
      <c r="L449" s="1">
        <v>515694114932</v>
      </c>
      <c r="M449" s="29">
        <f>-4.336-4.513*(U449/L449)+5.679*(O449/L449)-0.004*(I449/P449)</f>
        <v>0.38909670340842528</v>
      </c>
      <c r="N449" s="31">
        <v>2.5615511423249444</v>
      </c>
      <c r="O449" s="1">
        <v>440499917090</v>
      </c>
      <c r="P449" s="1">
        <v>176172043289</v>
      </c>
      <c r="Q449" s="1">
        <v>264327873801</v>
      </c>
      <c r="R449" s="1">
        <v>75194197842</v>
      </c>
      <c r="S449" s="1">
        <v>515694114932</v>
      </c>
      <c r="T449" s="1">
        <v>5767998608</v>
      </c>
      <c r="U449" s="1">
        <v>13250112021</v>
      </c>
      <c r="V449" s="1">
        <v>22477485710</v>
      </c>
    </row>
    <row r="450" spans="1:22" ht="16.5" customHeight="1" x14ac:dyDescent="0.3">
      <c r="A450" s="1" t="s">
        <v>55</v>
      </c>
      <c r="B450" s="1">
        <v>2015</v>
      </c>
      <c r="C450" s="3">
        <f t="shared" si="32"/>
        <v>4.0253516907351496</v>
      </c>
      <c r="D450" s="6">
        <v>11</v>
      </c>
      <c r="E450" s="6">
        <v>56</v>
      </c>
      <c r="F450" s="7">
        <v>3.92</v>
      </c>
      <c r="G450" s="6">
        <v>0</v>
      </c>
      <c r="H450" s="6">
        <v>0</v>
      </c>
      <c r="I450" s="1">
        <v>272107857374</v>
      </c>
      <c r="J450" s="1">
        <v>163544270906</v>
      </c>
      <c r="K450" s="1">
        <v>86013174899</v>
      </c>
      <c r="L450" s="1">
        <v>358121032273</v>
      </c>
      <c r="M450" s="29">
        <f>-4.336-4.513*(U450/L450)+5.679*(O450/L450)-0.004*(I450/P450)</f>
        <v>-7.3894165654320373E-2</v>
      </c>
      <c r="N450" s="31">
        <v>8.0197984581497224</v>
      </c>
      <c r="O450" s="1">
        <v>277380839352</v>
      </c>
      <c r="P450" s="1">
        <v>267063552850</v>
      </c>
      <c r="Q450" s="1">
        <v>10317286502</v>
      </c>
      <c r="R450" s="1">
        <v>80740192921</v>
      </c>
      <c r="S450" s="1">
        <v>358121032273</v>
      </c>
      <c r="T450" s="1">
        <v>4891738401</v>
      </c>
      <c r="U450" s="1">
        <v>10511080145</v>
      </c>
      <c r="V450" s="1">
        <v>18384786641</v>
      </c>
    </row>
    <row r="451" spans="1:22" ht="16.5" customHeight="1" x14ac:dyDescent="0.3">
      <c r="A451" s="1" t="s">
        <v>55</v>
      </c>
      <c r="B451" s="1">
        <v>2014</v>
      </c>
      <c r="C451" s="8"/>
      <c r="D451" s="13"/>
      <c r="E451" s="13"/>
      <c r="F451" s="14"/>
      <c r="G451" s="13"/>
      <c r="H451" s="13"/>
      <c r="I451" s="1">
        <v>227677164697</v>
      </c>
      <c r="J451" s="1">
        <v>145925472640</v>
      </c>
      <c r="K451" s="1">
        <v>75919032824</v>
      </c>
      <c r="L451" s="1">
        <v>303596197521</v>
      </c>
      <c r="M451" s="29">
        <f>-4.336-4.513*(U451/L451)+5.679*(O451/L451)-0.004*(I451/P451)</f>
        <v>-6.919039622899878E-2</v>
      </c>
      <c r="N451" s="28">
        <v>5.05</v>
      </c>
      <c r="O451" s="1">
        <v>235792540957</v>
      </c>
      <c r="P451" s="1">
        <v>232310473049</v>
      </c>
      <c r="Q451" s="1">
        <v>3482067908</v>
      </c>
      <c r="R451" s="1">
        <v>67803656564</v>
      </c>
      <c r="S451" s="1">
        <v>303596197521</v>
      </c>
      <c r="T451" s="1">
        <v>4127361544</v>
      </c>
      <c r="U451" s="1">
        <v>9414691848</v>
      </c>
      <c r="V451" s="1" t="e">
        <v>#VALUE!</v>
      </c>
    </row>
    <row r="452" spans="1:22" ht="16.5" customHeight="1" x14ac:dyDescent="0.3">
      <c r="A452" s="1" t="s">
        <v>56</v>
      </c>
      <c r="B452" s="1">
        <v>2023</v>
      </c>
      <c r="C452" s="3">
        <f t="shared" ref="C452:C455" si="33">LN(E452)</f>
        <v>3.6109179126442243</v>
      </c>
      <c r="D452" s="11">
        <v>19</v>
      </c>
      <c r="E452" s="11">
        <v>37</v>
      </c>
      <c r="F452" s="12">
        <v>6.0000000000000001E-3</v>
      </c>
      <c r="G452" s="11">
        <v>1</v>
      </c>
      <c r="H452" s="11">
        <v>0</v>
      </c>
      <c r="I452" s="1">
        <v>137905485282</v>
      </c>
      <c r="J452" s="1">
        <v>54017409260</v>
      </c>
      <c r="K452" s="1">
        <v>86401061466</v>
      </c>
      <c r="L452" s="1">
        <v>224306546748</v>
      </c>
      <c r="M452" s="29">
        <f>-4.336-4.513*(U452/L452)+5.679*(O452/L452)-0.004*(I452/P452)</f>
        <v>-1.0636004969887274</v>
      </c>
      <c r="N452" s="31">
        <v>6.4222466560102589</v>
      </c>
      <c r="O452" s="1">
        <v>116485058898</v>
      </c>
      <c r="P452" s="1">
        <v>115067795698</v>
      </c>
      <c r="Q452" s="1">
        <v>1417263200</v>
      </c>
      <c r="R452" s="1">
        <v>107821487850</v>
      </c>
      <c r="S452" s="1">
        <v>224306546748</v>
      </c>
      <c r="T452" s="1">
        <v>9739243717</v>
      </c>
      <c r="U452" s="1">
        <v>-16303408536</v>
      </c>
      <c r="V452" s="1">
        <v>-5063256145</v>
      </c>
    </row>
    <row r="453" spans="1:22" ht="16.5" customHeight="1" x14ac:dyDescent="0.3">
      <c r="A453" s="1" t="s">
        <v>56</v>
      </c>
      <c r="B453" s="1">
        <v>2022</v>
      </c>
      <c r="C453" s="3">
        <f t="shared" si="33"/>
        <v>3.5835189384561099</v>
      </c>
      <c r="D453" s="11">
        <v>18</v>
      </c>
      <c r="E453" s="11">
        <v>36</v>
      </c>
      <c r="F453" s="12">
        <v>6.0000000000000001E-3</v>
      </c>
      <c r="G453" s="11">
        <v>1</v>
      </c>
      <c r="H453" s="11">
        <v>0</v>
      </c>
      <c r="I453" s="1">
        <v>116677569468</v>
      </c>
      <c r="J453" s="1">
        <v>46915502952</v>
      </c>
      <c r="K453" s="1">
        <v>191125431437</v>
      </c>
      <c r="L453" s="1">
        <v>307803000905</v>
      </c>
      <c r="M453" s="29">
        <f>-4.336-4.513*(U453/L453)+5.679*(O453/L453)-0.004*(I453/P453)</f>
        <v>-0.81591777778580588</v>
      </c>
      <c r="N453" s="31">
        <v>6.9871667237754878</v>
      </c>
      <c r="O453" s="1">
        <v>183678104519</v>
      </c>
      <c r="P453" s="1">
        <v>167428114699</v>
      </c>
      <c r="Q453" s="1">
        <v>16249989820</v>
      </c>
      <c r="R453" s="1">
        <v>124124896386</v>
      </c>
      <c r="S453" s="1">
        <v>307803000905</v>
      </c>
      <c r="T453" s="1">
        <v>11543750798</v>
      </c>
      <c r="U453" s="1">
        <v>-9138472155</v>
      </c>
      <c r="V453" s="1">
        <v>2405278643</v>
      </c>
    </row>
    <row r="454" spans="1:22" ht="16.5" customHeight="1" x14ac:dyDescent="0.3">
      <c r="A454" s="1" t="s">
        <v>56</v>
      </c>
      <c r="B454" s="1">
        <v>2021</v>
      </c>
      <c r="C454" s="3">
        <f t="shared" si="33"/>
        <v>3.7612001156935624</v>
      </c>
      <c r="D454" s="5">
        <v>17</v>
      </c>
      <c r="E454" s="5">
        <v>43</v>
      </c>
      <c r="F454" s="4">
        <v>0</v>
      </c>
      <c r="G454" s="5">
        <v>0</v>
      </c>
      <c r="H454" s="5">
        <v>0</v>
      </c>
      <c r="I454" s="1">
        <v>127354128071</v>
      </c>
      <c r="J454" s="1">
        <v>28540521620</v>
      </c>
      <c r="K454" s="1">
        <v>186021292108</v>
      </c>
      <c r="L454" s="1">
        <v>313375420179</v>
      </c>
      <c r="M454" s="29">
        <f>-4.336-4.513*(U454/L454)+5.679*(O454/L454)-0.004*(I454/P454)</f>
        <v>-1.2743878137341103</v>
      </c>
      <c r="N454" s="31">
        <v>6.6900092133089402</v>
      </c>
      <c r="O454" s="1">
        <v>180112051638</v>
      </c>
      <c r="P454" s="1">
        <v>161014061818</v>
      </c>
      <c r="Q454" s="1">
        <v>19097989820</v>
      </c>
      <c r="R454" s="1">
        <v>133263368541</v>
      </c>
      <c r="S454" s="1">
        <v>313375420179</v>
      </c>
      <c r="T454" s="1">
        <v>10548459905</v>
      </c>
      <c r="U454" s="1">
        <v>13833564894</v>
      </c>
      <c r="V454" s="1">
        <v>24382024799</v>
      </c>
    </row>
    <row r="455" spans="1:22" ht="16.5" customHeight="1" x14ac:dyDescent="0.3">
      <c r="A455" s="1" t="s">
        <v>56</v>
      </c>
      <c r="B455" s="1">
        <v>2020</v>
      </c>
      <c r="C455" s="3">
        <f t="shared" si="33"/>
        <v>3.4657359027997265</v>
      </c>
      <c r="D455" s="5">
        <v>16</v>
      </c>
      <c r="E455" s="5">
        <v>32</v>
      </c>
      <c r="F455" s="4">
        <v>5.0599999999999996</v>
      </c>
      <c r="G455" s="5">
        <v>0</v>
      </c>
      <c r="H455" s="5">
        <v>0</v>
      </c>
      <c r="I455" s="1">
        <v>107823575116</v>
      </c>
      <c r="J455" s="1">
        <v>9230231294</v>
      </c>
      <c r="K455" s="1">
        <v>192514015174</v>
      </c>
      <c r="L455" s="1">
        <v>300337590290</v>
      </c>
      <c r="M455" s="29">
        <f>-4.336-4.513*(U455/L455)+5.679*(O455/L455)-0.004*(I455/P455)</f>
        <v>-0.93615311207963003</v>
      </c>
      <c r="N455" s="31">
        <v>6.9401877821904918</v>
      </c>
      <c r="O455" s="1">
        <v>180907786643</v>
      </c>
      <c r="P455" s="1">
        <v>158664796290</v>
      </c>
      <c r="Q455" s="1">
        <v>22242990353</v>
      </c>
      <c r="R455" s="1">
        <v>119429803647</v>
      </c>
      <c r="S455" s="1">
        <v>300337590290</v>
      </c>
      <c r="T455" s="1">
        <v>14399685426</v>
      </c>
      <c r="U455" s="1">
        <v>1209195431</v>
      </c>
      <c r="V455" s="1">
        <v>14871489808</v>
      </c>
    </row>
    <row r="456" spans="1:22" ht="16.5" customHeight="1" x14ac:dyDescent="0.3">
      <c r="A456" s="1" t="s">
        <v>56</v>
      </c>
      <c r="B456" s="1">
        <v>2019</v>
      </c>
      <c r="C456" s="8"/>
      <c r="D456" s="9"/>
      <c r="E456" s="9"/>
      <c r="F456" s="10"/>
      <c r="G456" s="9"/>
      <c r="H456" s="9"/>
      <c r="I456" s="1">
        <v>49653149979</v>
      </c>
      <c r="J456" s="1">
        <v>12768198776</v>
      </c>
      <c r="K456" s="1">
        <v>160691761994</v>
      </c>
      <c r="L456" s="1">
        <v>210344911973</v>
      </c>
      <c r="M456" s="29">
        <f>-4.336-4.513*(U456/L456)+5.679*(O456/L456)-0.004*(I456/P456)</f>
        <v>-0.27359188948960028</v>
      </c>
      <c r="N456" s="31">
        <v>7.4649912574460018</v>
      </c>
      <c r="O456" s="1">
        <v>150610458695</v>
      </c>
      <c r="P456" s="1">
        <v>129183877433</v>
      </c>
      <c r="Q456" s="1">
        <v>21426581262</v>
      </c>
      <c r="R456" s="1">
        <v>59734453278</v>
      </c>
      <c r="S456" s="1">
        <v>210344911973</v>
      </c>
      <c r="T456" s="1">
        <v>10571536197</v>
      </c>
      <c r="U456" s="1">
        <v>107805366</v>
      </c>
      <c r="V456" s="1">
        <v>10679341563</v>
      </c>
    </row>
    <row r="457" spans="1:22" ht="16.5" customHeight="1" x14ac:dyDescent="0.3">
      <c r="A457" s="1" t="s">
        <v>56</v>
      </c>
      <c r="B457" s="1">
        <v>2018</v>
      </c>
      <c r="C457" s="8"/>
      <c r="D457" s="9"/>
      <c r="E457" s="9"/>
      <c r="F457" s="10"/>
      <c r="G457" s="9"/>
      <c r="H457" s="9"/>
      <c r="I457" s="1">
        <v>77704806155</v>
      </c>
      <c r="J457" s="1">
        <v>19439980571</v>
      </c>
      <c r="K457" s="1">
        <v>167571930858</v>
      </c>
      <c r="L457" s="1">
        <v>245276737013</v>
      </c>
      <c r="M457" s="29">
        <f>-4.336-4.513*(U457/L457)+5.679*(O457/L457)-0.004*(I457/P457)</f>
        <v>-0.79785131617275029</v>
      </c>
      <c r="N457" s="31">
        <v>7.3592809998546045</v>
      </c>
      <c r="O457" s="1">
        <v>152965208310</v>
      </c>
      <c r="P457" s="1">
        <v>129361857768</v>
      </c>
      <c r="Q457" s="1">
        <v>23603350542</v>
      </c>
      <c r="R457" s="1">
        <v>92311528703</v>
      </c>
      <c r="S457" s="1">
        <v>245276737013</v>
      </c>
      <c r="T457" s="1">
        <v>9198116174</v>
      </c>
      <c r="U457" s="1">
        <v>60829718</v>
      </c>
      <c r="V457" s="1">
        <v>9258945892</v>
      </c>
    </row>
    <row r="458" spans="1:22" ht="16.5" customHeight="1" x14ac:dyDescent="0.3">
      <c r="A458" s="1" t="s">
        <v>56</v>
      </c>
      <c r="B458" s="1">
        <v>2017</v>
      </c>
      <c r="C458" s="3">
        <f t="shared" ref="C458:C460" si="34">LN(E458)</f>
        <v>3.5835189384561099</v>
      </c>
      <c r="D458" s="5">
        <v>13</v>
      </c>
      <c r="E458" s="5">
        <v>36</v>
      </c>
      <c r="F458" s="4">
        <v>0.37</v>
      </c>
      <c r="G458" s="5">
        <v>0</v>
      </c>
      <c r="H458" s="5">
        <v>1</v>
      </c>
      <c r="I458" s="1">
        <v>63394181441</v>
      </c>
      <c r="J458" s="1">
        <v>20673055497</v>
      </c>
      <c r="K458" s="1">
        <v>177267827376</v>
      </c>
      <c r="L458" s="1">
        <v>240662008817</v>
      </c>
      <c r="M458" s="29">
        <f>-4.336-4.513*(U458/L458)+5.679*(O458/L458)-0.004*(I458/P458)</f>
        <v>-0.84403325746656943</v>
      </c>
      <c r="N458" s="31">
        <v>2.8654119461210428</v>
      </c>
      <c r="O458" s="1">
        <v>148411309832</v>
      </c>
      <c r="P458" s="1">
        <v>116574879817</v>
      </c>
      <c r="Q458" s="1">
        <v>31836430015</v>
      </c>
      <c r="R458" s="1">
        <v>92250698985</v>
      </c>
      <c r="S458" s="1">
        <v>240662008817</v>
      </c>
      <c r="T458" s="1">
        <v>10852840657</v>
      </c>
      <c r="U458" s="1">
        <v>425571297</v>
      </c>
      <c r="V458" s="1">
        <v>11277596954</v>
      </c>
    </row>
    <row r="459" spans="1:22" ht="16.5" customHeight="1" x14ac:dyDescent="0.3">
      <c r="A459" s="1" t="s">
        <v>56</v>
      </c>
      <c r="B459" s="1">
        <v>2016</v>
      </c>
      <c r="C459" s="3">
        <f t="shared" si="34"/>
        <v>3.8712010109078911</v>
      </c>
      <c r="D459" s="5">
        <v>12</v>
      </c>
      <c r="E459" s="5">
        <v>48</v>
      </c>
      <c r="F459" s="4">
        <v>1.1499999999999999</v>
      </c>
      <c r="G459" s="5">
        <v>0</v>
      </c>
      <c r="H459" s="5">
        <v>0</v>
      </c>
      <c r="I459" s="1">
        <v>75663253766</v>
      </c>
      <c r="J459" s="1">
        <v>31338974822</v>
      </c>
      <c r="K459" s="1">
        <v>193008482796</v>
      </c>
      <c r="L459" s="1">
        <v>268671736562</v>
      </c>
      <c r="M459" s="29">
        <f>-4.336-4.513*(U459/L459)+5.679*(O459/L459)-0.004*(I459/P459)</f>
        <v>-0.35029412839853141</v>
      </c>
      <c r="N459" s="31">
        <v>2.5615511423249444</v>
      </c>
      <c r="O459" s="1">
        <v>181246571874</v>
      </c>
      <c r="P459" s="1">
        <v>139998173950</v>
      </c>
      <c r="Q459" s="1">
        <v>41248397924</v>
      </c>
      <c r="R459" s="1">
        <v>87425164688</v>
      </c>
      <c r="S459" s="1">
        <v>268671736562</v>
      </c>
      <c r="T459" s="1">
        <v>10749392564</v>
      </c>
      <c r="U459" s="1">
        <v>-9334823922</v>
      </c>
      <c r="V459" s="1" t="e">
        <v>#VALUE!</v>
      </c>
    </row>
    <row r="460" spans="1:22" ht="16.5" customHeight="1" x14ac:dyDescent="0.3">
      <c r="A460" s="1" t="s">
        <v>56</v>
      </c>
      <c r="B460" s="1">
        <v>2015</v>
      </c>
      <c r="C460" s="3">
        <f t="shared" si="34"/>
        <v>3.8501476017100584</v>
      </c>
      <c r="D460" s="6">
        <v>11</v>
      </c>
      <c r="E460" s="6">
        <v>47</v>
      </c>
      <c r="F460" s="7">
        <v>1.1499999999999999</v>
      </c>
      <c r="G460" s="6">
        <v>0</v>
      </c>
      <c r="H460" s="6">
        <v>0</v>
      </c>
      <c r="I460" s="1">
        <v>84625878415</v>
      </c>
      <c r="J460" s="1">
        <v>41884385920</v>
      </c>
      <c r="K460" s="1">
        <v>197907377329</v>
      </c>
      <c r="L460" s="1">
        <v>282533255744</v>
      </c>
      <c r="M460" s="29">
        <f>-4.336-4.513*(U460/L460)+5.679*(O460/L460)-0.004*(I460/P460)</f>
        <v>-0.74470359859538604</v>
      </c>
      <c r="N460" s="31">
        <v>8.0197984581497224</v>
      </c>
      <c r="O460" s="1">
        <v>182648394148</v>
      </c>
      <c r="P460" s="1">
        <v>125958349366</v>
      </c>
      <c r="Q460" s="1">
        <v>56690044782</v>
      </c>
      <c r="R460" s="1">
        <v>99884861596</v>
      </c>
      <c r="S460" s="1">
        <v>282533255744</v>
      </c>
      <c r="T460" s="1">
        <v>15384171346</v>
      </c>
      <c r="U460" s="1">
        <v>4839414809</v>
      </c>
      <c r="V460" s="1">
        <v>21769252628</v>
      </c>
    </row>
    <row r="461" spans="1:22" ht="16.5" customHeight="1" x14ac:dyDescent="0.3">
      <c r="A461" s="1" t="s">
        <v>56</v>
      </c>
      <c r="B461" s="1">
        <v>2014</v>
      </c>
      <c r="C461" s="8"/>
      <c r="D461" s="13"/>
      <c r="E461" s="13"/>
      <c r="F461" s="14"/>
      <c r="G461" s="13"/>
      <c r="H461" s="13"/>
      <c r="I461" s="1">
        <v>101227414736</v>
      </c>
      <c r="J461" s="1">
        <v>53446195753</v>
      </c>
      <c r="K461" s="1">
        <v>239380413569</v>
      </c>
      <c r="L461" s="1">
        <v>340607828305</v>
      </c>
      <c r="M461" s="29">
        <f>-4.336-4.513*(U461/L461)+5.679*(O461/L461)-0.004*(I461/P461)</f>
        <v>-0.46861462546818444</v>
      </c>
      <c r="N461" s="28">
        <v>5.05</v>
      </c>
      <c r="O461" s="1">
        <v>236178752419</v>
      </c>
      <c r="P461" s="1">
        <v>129286720788</v>
      </c>
      <c r="Q461" s="1">
        <v>106892031631</v>
      </c>
      <c r="R461" s="1">
        <v>104429075886</v>
      </c>
      <c r="S461" s="1">
        <v>340607828305</v>
      </c>
      <c r="T461" s="1">
        <v>20555554475</v>
      </c>
      <c r="U461" s="1">
        <v>5081023866</v>
      </c>
      <c r="V461" s="1" t="e">
        <v>#VALUE!</v>
      </c>
    </row>
    <row r="462" spans="1:22" ht="16.5" customHeight="1" x14ac:dyDescent="0.3">
      <c r="A462" s="1" t="s">
        <v>57</v>
      </c>
      <c r="B462" s="1">
        <v>2023</v>
      </c>
      <c r="C462" s="3">
        <f t="shared" ref="C462:C478" si="35">LN(E462)</f>
        <v>3.8066624897703196</v>
      </c>
      <c r="D462" s="11">
        <v>19</v>
      </c>
      <c r="E462" s="11">
        <v>45</v>
      </c>
      <c r="F462" s="12">
        <v>0.15</v>
      </c>
      <c r="G462" s="5">
        <v>0</v>
      </c>
      <c r="H462" s="5">
        <v>0</v>
      </c>
      <c r="I462" s="1">
        <v>19889440906559</v>
      </c>
      <c r="J462" s="1">
        <v>2602818535216</v>
      </c>
      <c r="K462" s="1">
        <v>1762452451166</v>
      </c>
      <c r="L462" s="1">
        <v>21651893357725</v>
      </c>
      <c r="M462" s="29">
        <f>-4.336-4.513*(U462/L462)+5.679*(O462/L462)-0.004*(I462/P462)</f>
        <v>-0.90756770424018107</v>
      </c>
      <c r="N462" s="31">
        <v>6.4222466560102589</v>
      </c>
      <c r="O462" s="1">
        <v>13244460933549</v>
      </c>
      <c r="P462" s="1">
        <v>12745683334882</v>
      </c>
      <c r="Q462" s="1">
        <v>498777598667</v>
      </c>
      <c r="R462" s="1">
        <v>8407432424176</v>
      </c>
      <c r="S462" s="1">
        <v>21651893357725</v>
      </c>
      <c r="T462" s="1">
        <v>130346321748</v>
      </c>
      <c r="U462" s="1">
        <v>187922316931</v>
      </c>
      <c r="V462" s="1">
        <v>340406681624</v>
      </c>
    </row>
    <row r="463" spans="1:22" ht="16.5" customHeight="1" x14ac:dyDescent="0.3">
      <c r="A463" s="1" t="s">
        <v>57</v>
      </c>
      <c r="B463" s="1">
        <v>2022</v>
      </c>
      <c r="C463" s="3">
        <f t="shared" si="35"/>
        <v>3.784189633918261</v>
      </c>
      <c r="D463" s="11">
        <v>18</v>
      </c>
      <c r="E463" s="11">
        <v>44</v>
      </c>
      <c r="F463" s="12">
        <v>1.0999999999999999E-2</v>
      </c>
      <c r="G463" s="5">
        <v>0</v>
      </c>
      <c r="H463" s="5">
        <v>0</v>
      </c>
      <c r="I463" s="1">
        <v>17465000719039</v>
      </c>
      <c r="J463" s="1">
        <v>2837856762717</v>
      </c>
      <c r="K463" s="1">
        <v>1502071227628</v>
      </c>
      <c r="L463" s="1">
        <v>18967071946667</v>
      </c>
      <c r="M463" s="29">
        <f>-4.336-4.513*(U463/L463)+5.679*(O463/L463)-0.004*(I463/P463)</f>
        <v>-1.1281507124544139</v>
      </c>
      <c r="N463" s="31">
        <v>6.9871667237754878</v>
      </c>
      <c r="O463" s="1">
        <v>10753109689422</v>
      </c>
      <c r="P463" s="1">
        <v>10226584924427</v>
      </c>
      <c r="Q463" s="1">
        <v>526524764995</v>
      </c>
      <c r="R463" s="1">
        <v>8213962257245</v>
      </c>
      <c r="S463" s="1">
        <v>18967071946667</v>
      </c>
      <c r="T463" s="1">
        <v>162645814471</v>
      </c>
      <c r="U463" s="1">
        <v>20791833411</v>
      </c>
      <c r="V463" s="1">
        <v>113997886011</v>
      </c>
    </row>
    <row r="464" spans="1:22" ht="16.5" customHeight="1" x14ac:dyDescent="0.3">
      <c r="A464" s="1" t="s">
        <v>57</v>
      </c>
      <c r="B464" s="1">
        <v>2021</v>
      </c>
      <c r="C464" s="3">
        <f t="shared" si="35"/>
        <v>3.8501476017100584</v>
      </c>
      <c r="D464" s="5">
        <v>17</v>
      </c>
      <c r="E464" s="5">
        <v>47</v>
      </c>
      <c r="F464" s="4">
        <v>4.0000000000000001E-3</v>
      </c>
      <c r="G464" s="5">
        <v>0</v>
      </c>
      <c r="H464" s="5">
        <v>0</v>
      </c>
      <c r="I464" s="1">
        <v>12751059518674</v>
      </c>
      <c r="J464" s="1">
        <v>1692285468779</v>
      </c>
      <c r="K464" s="1">
        <v>1173552857857</v>
      </c>
      <c r="L464" s="1">
        <v>13924612376531</v>
      </c>
      <c r="M464" s="29">
        <f>-4.336-4.513*(U464/L464)+5.679*(O464/L464)-0.004*(I464/P464)</f>
        <v>-2.0374796165670319</v>
      </c>
      <c r="N464" s="31">
        <v>6.6900092133089402</v>
      </c>
      <c r="O464" s="1">
        <v>5677051643717</v>
      </c>
      <c r="P464" s="1">
        <v>5674507872916</v>
      </c>
      <c r="Q464" s="1">
        <v>2543770801</v>
      </c>
      <c r="R464" s="1">
        <v>8247560732814</v>
      </c>
      <c r="S464" s="1">
        <v>13924612376531</v>
      </c>
      <c r="T464" s="1">
        <v>12928113078</v>
      </c>
      <c r="U464" s="1">
        <v>24110828208</v>
      </c>
      <c r="V464" s="1">
        <v>39264643759</v>
      </c>
    </row>
    <row r="465" spans="1:22" ht="16.5" customHeight="1" x14ac:dyDescent="0.3">
      <c r="A465" s="1" t="s">
        <v>57</v>
      </c>
      <c r="B465" s="1">
        <v>2020</v>
      </c>
      <c r="C465" s="3">
        <f t="shared" si="35"/>
        <v>3.912023005428146</v>
      </c>
      <c r="D465" s="5">
        <v>16</v>
      </c>
      <c r="E465" s="5">
        <v>50</v>
      </c>
      <c r="F465" s="4">
        <v>1.49</v>
      </c>
      <c r="G465" s="5">
        <v>0</v>
      </c>
      <c r="H465" s="5">
        <v>0</v>
      </c>
      <c r="I465" s="1">
        <v>12867742344915</v>
      </c>
      <c r="J465" s="1">
        <v>1492037630688</v>
      </c>
      <c r="K465" s="1">
        <v>1289671333968</v>
      </c>
      <c r="L465" s="1">
        <v>14157413678883</v>
      </c>
      <c r="M465" s="29">
        <f>-4.336-4.513*(U465/L465)+5.679*(O465/L465)-0.004*(I465/P465)</f>
        <v>-2.1415734131982052</v>
      </c>
      <c r="N465" s="31">
        <v>6.9401877821904918</v>
      </c>
      <c r="O465" s="1">
        <v>5758744202842</v>
      </c>
      <c r="P465" s="1">
        <v>5753169242078</v>
      </c>
      <c r="Q465" s="1">
        <v>5574960764</v>
      </c>
      <c r="R465" s="1">
        <v>8398669476041</v>
      </c>
      <c r="S465" s="1">
        <v>14157413678883</v>
      </c>
      <c r="T465" s="1">
        <v>462594755</v>
      </c>
      <c r="U465" s="1">
        <v>334554278023</v>
      </c>
      <c r="V465" s="1">
        <v>427956244963</v>
      </c>
    </row>
    <row r="466" spans="1:22" ht="16.5" customHeight="1" x14ac:dyDescent="0.3">
      <c r="A466" s="1" t="s">
        <v>57</v>
      </c>
      <c r="B466" s="1">
        <v>2019</v>
      </c>
      <c r="C466" s="3">
        <f t="shared" si="35"/>
        <v>3.8918202981106265</v>
      </c>
      <c r="D466" s="5">
        <v>15</v>
      </c>
      <c r="E466" s="5">
        <v>49</v>
      </c>
      <c r="F466" s="4">
        <v>1.49</v>
      </c>
      <c r="G466" s="5">
        <v>0</v>
      </c>
      <c r="H466" s="5">
        <v>0</v>
      </c>
      <c r="I466" s="1">
        <v>14727405324722</v>
      </c>
      <c r="J466" s="1">
        <v>1626319466015</v>
      </c>
      <c r="K466" s="1">
        <v>1471429330005</v>
      </c>
      <c r="L466" s="1">
        <v>16198834654727</v>
      </c>
      <c r="M466" s="29">
        <f>-4.336-4.513*(U466/L466)+5.679*(O466/L466)-0.004*(I466/P466)</f>
        <v>-1.8319530846759462</v>
      </c>
      <c r="N466" s="31">
        <v>7.4649912574460018</v>
      </c>
      <c r="O466" s="1">
        <v>7729313976168</v>
      </c>
      <c r="P466" s="1">
        <v>7710283750131</v>
      </c>
      <c r="Q466" s="1">
        <v>19030226037</v>
      </c>
      <c r="R466" s="1">
        <v>8469520678559</v>
      </c>
      <c r="S466" s="1">
        <v>16198834654727</v>
      </c>
      <c r="T466" s="1">
        <v>9346944</v>
      </c>
      <c r="U466" s="1">
        <v>710916598665</v>
      </c>
      <c r="V466" s="1">
        <v>890730926865</v>
      </c>
    </row>
    <row r="467" spans="1:22" ht="16.5" customHeight="1" x14ac:dyDescent="0.3">
      <c r="A467" s="1" t="s">
        <v>57</v>
      </c>
      <c r="B467" s="1">
        <v>2018</v>
      </c>
      <c r="C467" s="3">
        <f t="shared" si="35"/>
        <v>3.8712010109078911</v>
      </c>
      <c r="D467" s="5">
        <v>14</v>
      </c>
      <c r="E467" s="5">
        <v>48</v>
      </c>
      <c r="F467" s="4">
        <v>1.47</v>
      </c>
      <c r="G467" s="5">
        <v>0</v>
      </c>
      <c r="H467" s="5">
        <v>0</v>
      </c>
      <c r="I467" s="1">
        <v>15323459276998</v>
      </c>
      <c r="J467" s="1">
        <v>1443523976605</v>
      </c>
      <c r="K467" s="1">
        <v>1499602669344</v>
      </c>
      <c r="L467" s="1">
        <v>16823061946342</v>
      </c>
      <c r="M467" s="29">
        <f>-4.336-4.513*(U467/L467)+5.679*(O467/L467)-0.004*(I467/P467)</f>
        <v>-1.7570280667488736</v>
      </c>
      <c r="N467" s="31">
        <v>7.3592809998546045</v>
      </c>
      <c r="O467" s="1">
        <v>8860568747448</v>
      </c>
      <c r="P467" s="1">
        <v>8851372781946</v>
      </c>
      <c r="Q467" s="1">
        <v>9195965502</v>
      </c>
      <c r="R467" s="1">
        <v>7962493198894</v>
      </c>
      <c r="S467" s="1">
        <v>16823061946342</v>
      </c>
      <c r="T467" s="1">
        <v>256508001</v>
      </c>
      <c r="U467" s="1">
        <v>1510407549274</v>
      </c>
      <c r="V467" s="1">
        <v>1872974285564</v>
      </c>
    </row>
    <row r="468" spans="1:22" ht="16.5" customHeight="1" x14ac:dyDescent="0.3">
      <c r="A468" s="1" t="s">
        <v>57</v>
      </c>
      <c r="B468" s="1">
        <v>2017</v>
      </c>
      <c r="C468" s="3">
        <f t="shared" si="35"/>
        <v>3.8501476017100584</v>
      </c>
      <c r="D468" s="5">
        <v>13</v>
      </c>
      <c r="E468" s="5">
        <v>47</v>
      </c>
      <c r="F468" s="4">
        <v>1.47</v>
      </c>
      <c r="G468" s="5">
        <v>0</v>
      </c>
      <c r="H468" s="5">
        <v>0</v>
      </c>
      <c r="I468" s="1">
        <v>14323046481379</v>
      </c>
      <c r="J468" s="1">
        <v>1873811750026</v>
      </c>
      <c r="K468" s="1">
        <v>1554271582049</v>
      </c>
      <c r="L468" s="1">
        <v>15877318063428</v>
      </c>
      <c r="M468" s="29">
        <f>-4.336-4.513*(U468/L468)+5.679*(O468/L468)-0.004*(I468/P468)</f>
        <v>-1.7469105281346347</v>
      </c>
      <c r="N468" s="31">
        <v>2.8654119461210428</v>
      </c>
      <c r="O468" s="1">
        <v>8570630214809</v>
      </c>
      <c r="P468" s="1">
        <v>8559717905972</v>
      </c>
      <c r="Q468" s="1">
        <v>10912308837</v>
      </c>
      <c r="R468" s="1">
        <v>7306687848619</v>
      </c>
      <c r="S468" s="1">
        <v>15877318063428</v>
      </c>
      <c r="T468" s="1">
        <v>45704258</v>
      </c>
      <c r="U468" s="1">
        <v>1652679229340</v>
      </c>
      <c r="V468" s="1">
        <v>2060742539013</v>
      </c>
    </row>
    <row r="469" spans="1:22" ht="16.5" customHeight="1" x14ac:dyDescent="0.3">
      <c r="A469" s="1" t="s">
        <v>57</v>
      </c>
      <c r="B469" s="1">
        <v>2016</v>
      </c>
      <c r="C469" s="3">
        <f t="shared" si="35"/>
        <v>4.0430512678345503</v>
      </c>
      <c r="D469" s="5">
        <v>12</v>
      </c>
      <c r="E469" s="5">
        <v>57</v>
      </c>
      <c r="F469" s="4">
        <v>4.7</v>
      </c>
      <c r="G469" s="5">
        <v>0</v>
      </c>
      <c r="H469" s="5">
        <v>0</v>
      </c>
      <c r="I469" s="1">
        <v>9943464944899</v>
      </c>
      <c r="J469" s="1">
        <v>1240877076159</v>
      </c>
      <c r="K469" s="1">
        <v>1797406246208</v>
      </c>
      <c r="L469" s="1">
        <v>11740871191107</v>
      </c>
      <c r="M469" s="29">
        <f>-4.336-4.513*(U469/L469)+5.679*(O469/L469)-0.004*(I469/P469)</f>
        <v>-2.2260611803322998</v>
      </c>
      <c r="N469" s="31">
        <v>2.5615511423249444</v>
      </c>
      <c r="O469" s="1">
        <v>5507243351828</v>
      </c>
      <c r="P469" s="1">
        <v>5495199216604</v>
      </c>
      <c r="Q469" s="1">
        <v>12044135224</v>
      </c>
      <c r="R469" s="1">
        <v>6233627839279</v>
      </c>
      <c r="S469" s="1">
        <v>11740871191107</v>
      </c>
      <c r="T469" s="1">
        <v>281190168</v>
      </c>
      <c r="U469" s="1">
        <v>1422143918540</v>
      </c>
      <c r="V469" s="1">
        <v>1763074958674</v>
      </c>
    </row>
    <row r="470" spans="1:22" ht="16.5" customHeight="1" x14ac:dyDescent="0.3">
      <c r="A470" s="1" t="s">
        <v>57</v>
      </c>
      <c r="B470" s="1">
        <v>2015</v>
      </c>
      <c r="C470" s="3">
        <f t="shared" si="35"/>
        <v>4.0253516907351496</v>
      </c>
      <c r="D470" s="5">
        <v>11</v>
      </c>
      <c r="E470" s="5">
        <v>56</v>
      </c>
      <c r="F470" s="4">
        <v>5.29</v>
      </c>
      <c r="G470" s="5">
        <v>0</v>
      </c>
      <c r="H470" s="5">
        <v>0</v>
      </c>
      <c r="I470" s="1">
        <v>6485874716823</v>
      </c>
      <c r="J470" s="1">
        <v>1051277324227</v>
      </c>
      <c r="K470" s="1">
        <v>1329221251200</v>
      </c>
      <c r="L470" s="1">
        <v>7815095968023</v>
      </c>
      <c r="M470" s="29">
        <f>-4.336-4.513*(U470/L470)+5.679*(O470/L470)-0.004*(I470/P470)</f>
        <v>-1.4421187691607784</v>
      </c>
      <c r="N470" s="31">
        <v>8.0197984581497224</v>
      </c>
      <c r="O470" s="1">
        <v>4572560185669</v>
      </c>
      <c r="P470" s="1">
        <v>4559132890228</v>
      </c>
      <c r="Q470" s="1">
        <v>13427295441</v>
      </c>
      <c r="R470" s="1">
        <v>3242535782354</v>
      </c>
      <c r="S470" s="1">
        <v>7815095968023</v>
      </c>
      <c r="T470" s="1">
        <v>1590712601</v>
      </c>
      <c r="U470" s="1">
        <v>732802653417</v>
      </c>
      <c r="V470" s="1">
        <v>926668522246</v>
      </c>
    </row>
    <row r="471" spans="1:22" ht="16.5" customHeight="1" x14ac:dyDescent="0.3">
      <c r="A471" s="1" t="s">
        <v>57</v>
      </c>
      <c r="B471" s="1">
        <v>2014</v>
      </c>
      <c r="C471" s="3">
        <f t="shared" si="35"/>
        <v>4.0073331852324712</v>
      </c>
      <c r="D471" s="6">
        <v>10</v>
      </c>
      <c r="E471" s="6">
        <v>55</v>
      </c>
      <c r="F471" s="7">
        <v>5.25</v>
      </c>
      <c r="G471" s="6">
        <v>0</v>
      </c>
      <c r="H471" s="6">
        <v>0</v>
      </c>
      <c r="I471" s="1">
        <v>3635696412928</v>
      </c>
      <c r="J471" s="1">
        <v>269593810165</v>
      </c>
      <c r="K471" s="1">
        <v>1227365452521</v>
      </c>
      <c r="L471" s="1">
        <v>4863061865449</v>
      </c>
      <c r="M471" s="29">
        <f>-4.336-4.513*(U471/L471)+5.679*(O471/L471)-0.004*(I471/P471)</f>
        <v>-2.1595135702766948</v>
      </c>
      <c r="N471" s="28">
        <v>5.05</v>
      </c>
      <c r="O471" s="1">
        <v>2153669745752</v>
      </c>
      <c r="P471" s="1">
        <v>2139242012076</v>
      </c>
      <c r="Q471" s="1">
        <v>14427733676</v>
      </c>
      <c r="R471" s="1">
        <v>2709392119697</v>
      </c>
      <c r="S471" s="1">
        <v>4863061865449</v>
      </c>
      <c r="T471" s="1">
        <v>372976263</v>
      </c>
      <c r="U471" s="1">
        <v>357465707491</v>
      </c>
      <c r="V471" s="1">
        <v>464287418714</v>
      </c>
    </row>
    <row r="472" spans="1:22" ht="16.5" customHeight="1" x14ac:dyDescent="0.3">
      <c r="A472" s="1" t="s">
        <v>58</v>
      </c>
      <c r="B472" s="1">
        <v>2023</v>
      </c>
      <c r="C472" s="3">
        <f t="shared" si="35"/>
        <v>3.8918202981106265</v>
      </c>
      <c r="D472" s="5">
        <v>14</v>
      </c>
      <c r="E472" s="5">
        <v>49</v>
      </c>
      <c r="F472" s="4">
        <v>0.66</v>
      </c>
      <c r="G472" s="5">
        <v>0</v>
      </c>
      <c r="H472" s="5">
        <v>0</v>
      </c>
      <c r="I472" s="1">
        <v>366834879955</v>
      </c>
      <c r="J472" s="1">
        <v>169369816680</v>
      </c>
      <c r="K472" s="1">
        <v>4148880586569</v>
      </c>
      <c r="L472" s="1">
        <v>4515715466524</v>
      </c>
      <c r="M472" s="29">
        <f>-4.336-4.513*(U472/L472)+5.679*(O472/L472)-0.004*(I472/P472)</f>
        <v>-0.51333729646941162</v>
      </c>
      <c r="N472" s="31">
        <v>6.4222466560102589</v>
      </c>
      <c r="O472" s="1">
        <v>3105098183080</v>
      </c>
      <c r="P472" s="1">
        <v>624971212854</v>
      </c>
      <c r="Q472" s="1">
        <v>2480126970226</v>
      </c>
      <c r="R472" s="1">
        <v>1410617283444</v>
      </c>
      <c r="S472" s="1">
        <v>4515715466524</v>
      </c>
      <c r="T472" s="1">
        <v>222088301499</v>
      </c>
      <c r="U472" s="1">
        <v>80033959521</v>
      </c>
      <c r="V472" s="1">
        <v>313632678564</v>
      </c>
    </row>
    <row r="473" spans="1:22" ht="16.5" customHeight="1" x14ac:dyDescent="0.3">
      <c r="A473" s="1" t="s">
        <v>58</v>
      </c>
      <c r="B473" s="1">
        <v>2022</v>
      </c>
      <c r="C473" s="3">
        <f t="shared" si="35"/>
        <v>3.8066624897703196</v>
      </c>
      <c r="D473" s="5">
        <v>13</v>
      </c>
      <c r="E473" s="5">
        <v>45</v>
      </c>
      <c r="F473" s="4">
        <v>0.02</v>
      </c>
      <c r="G473" s="5">
        <v>0</v>
      </c>
      <c r="H473" s="5">
        <v>1</v>
      </c>
      <c r="I473" s="1">
        <v>405068195101</v>
      </c>
      <c r="J473" s="1">
        <v>148232274746</v>
      </c>
      <c r="K473" s="1">
        <v>4091344758708</v>
      </c>
      <c r="L473" s="1">
        <v>4496412953809</v>
      </c>
      <c r="M473" s="29">
        <f>-4.336-4.513*(U473/L473)+5.679*(O473/L473)-0.004*(I473/P473)</f>
        <v>-0.45432878001187421</v>
      </c>
      <c r="N473" s="31">
        <v>6.9871667237754878</v>
      </c>
      <c r="O473" s="1">
        <v>3152415758244</v>
      </c>
      <c r="P473" s="1">
        <v>594535016364</v>
      </c>
      <c r="Q473" s="1">
        <v>2557880741880</v>
      </c>
      <c r="R473" s="1">
        <v>1343997195565</v>
      </c>
      <c r="S473" s="1">
        <v>4496412953809</v>
      </c>
      <c r="T473" s="1">
        <v>222451012613</v>
      </c>
      <c r="U473" s="1">
        <v>96768970299</v>
      </c>
      <c r="V473" s="1">
        <v>333775133953</v>
      </c>
    </row>
    <row r="474" spans="1:22" ht="16.5" customHeight="1" x14ac:dyDescent="0.3">
      <c r="A474" s="1" t="s">
        <v>58</v>
      </c>
      <c r="B474" s="1">
        <v>2021</v>
      </c>
      <c r="C474" s="3">
        <f t="shared" si="35"/>
        <v>4.1108738641733114</v>
      </c>
      <c r="D474" s="5">
        <v>12</v>
      </c>
      <c r="E474" s="5">
        <v>61</v>
      </c>
      <c r="F474" s="4">
        <v>0.14000000000000001</v>
      </c>
      <c r="G474" s="5">
        <v>0</v>
      </c>
      <c r="H474" s="5">
        <v>0</v>
      </c>
      <c r="I474" s="1">
        <v>484424527830</v>
      </c>
      <c r="J474" s="1">
        <v>116223161984</v>
      </c>
      <c r="K474" s="1">
        <v>4270927120278</v>
      </c>
      <c r="L474" s="1">
        <v>4755351648108</v>
      </c>
      <c r="M474" s="29">
        <f>-4.336-4.513*(U474/L474)+5.679*(O474/L474)-0.004*(I474/P474)</f>
        <v>-0.14678025476567719</v>
      </c>
      <c r="N474" s="31">
        <v>6.6900092133089402</v>
      </c>
      <c r="O474" s="1">
        <v>3500293762078</v>
      </c>
      <c r="P474" s="1">
        <v>560504441693</v>
      </c>
      <c r="Q474" s="1">
        <v>2939789320385</v>
      </c>
      <c r="R474" s="1">
        <v>1255057886030</v>
      </c>
      <c r="S474" s="1">
        <v>4755351648108</v>
      </c>
      <c r="T474" s="1">
        <v>191766361201</v>
      </c>
      <c r="U474" s="1">
        <v>-13180652831</v>
      </c>
      <c r="V474" s="1">
        <v>187531003851</v>
      </c>
    </row>
    <row r="475" spans="1:22" ht="16.5" customHeight="1" x14ac:dyDescent="0.3">
      <c r="A475" s="1" t="s">
        <v>58</v>
      </c>
      <c r="B475" s="1">
        <v>2020</v>
      </c>
      <c r="C475" s="3">
        <f t="shared" si="35"/>
        <v>4.0943445622221004</v>
      </c>
      <c r="D475" s="5">
        <v>11</v>
      </c>
      <c r="E475" s="5">
        <v>60</v>
      </c>
      <c r="F475" s="4">
        <v>0.14000000000000001</v>
      </c>
      <c r="G475" s="5">
        <v>0</v>
      </c>
      <c r="H475" s="5">
        <v>0</v>
      </c>
      <c r="I475" s="1">
        <v>666106398483</v>
      </c>
      <c r="J475" s="1">
        <v>198816989108</v>
      </c>
      <c r="K475" s="1">
        <v>3865125532004</v>
      </c>
      <c r="L475" s="1">
        <v>4531231930487</v>
      </c>
      <c r="M475" s="29">
        <f>-4.336-4.513*(U475/L475)+5.679*(O475/L475)-0.004*(I475/P475)</f>
        <v>-0.45277555224463101</v>
      </c>
      <c r="N475" s="31">
        <v>6.9401877821904918</v>
      </c>
      <c r="O475" s="1">
        <v>3182066944330</v>
      </c>
      <c r="P475" s="1">
        <v>673934079095</v>
      </c>
      <c r="Q475" s="1">
        <v>2508132865235</v>
      </c>
      <c r="R475" s="1">
        <v>1349164986157</v>
      </c>
      <c r="S475" s="1">
        <v>4531231930487</v>
      </c>
      <c r="T475" s="1">
        <v>176938216469</v>
      </c>
      <c r="U475" s="1">
        <v>101319113125</v>
      </c>
      <c r="V475" s="1">
        <v>295089139124</v>
      </c>
    </row>
    <row r="476" spans="1:22" ht="16.5" customHeight="1" x14ac:dyDescent="0.3">
      <c r="A476" s="1" t="s">
        <v>58</v>
      </c>
      <c r="B476" s="1">
        <v>2019</v>
      </c>
      <c r="C476" s="3">
        <f t="shared" si="35"/>
        <v>4.0775374439057197</v>
      </c>
      <c r="D476" s="5">
        <v>10</v>
      </c>
      <c r="E476" s="5">
        <v>59</v>
      </c>
      <c r="F476" s="4">
        <v>0.14000000000000001</v>
      </c>
      <c r="G476" s="5">
        <v>0</v>
      </c>
      <c r="H476" s="5">
        <v>0</v>
      </c>
      <c r="I476" s="1">
        <v>492374041107</v>
      </c>
      <c r="J476" s="1">
        <v>202060218908</v>
      </c>
      <c r="K476" s="1">
        <v>4034270429761</v>
      </c>
      <c r="L476" s="1">
        <v>4526644470868</v>
      </c>
      <c r="M476" s="29">
        <f>-4.336-4.513*(U476/L476)+5.679*(O476/L476)-0.004*(I476/P476)</f>
        <v>-0.5707990354506699</v>
      </c>
      <c r="N476" s="31">
        <v>7.4649912574460018</v>
      </c>
      <c r="O476" s="1">
        <v>3069994718336</v>
      </c>
      <c r="P476" s="1">
        <v>759907323691</v>
      </c>
      <c r="Q476" s="1">
        <v>2310087394645</v>
      </c>
      <c r="R476" s="1">
        <v>1456649752532</v>
      </c>
      <c r="S476" s="1">
        <v>4526644470868</v>
      </c>
      <c r="T476" s="1">
        <v>200885083681</v>
      </c>
      <c r="U476" s="1">
        <v>83988900701</v>
      </c>
      <c r="V476" s="1">
        <v>297434102990</v>
      </c>
    </row>
    <row r="477" spans="1:22" ht="16.5" customHeight="1" x14ac:dyDescent="0.3">
      <c r="A477" s="1" t="s">
        <v>58</v>
      </c>
      <c r="B477" s="1">
        <v>2018</v>
      </c>
      <c r="C477" s="3">
        <f t="shared" si="35"/>
        <v>4.0604430105464191</v>
      </c>
      <c r="D477" s="5">
        <v>9</v>
      </c>
      <c r="E477" s="5">
        <v>58</v>
      </c>
      <c r="F477" s="4">
        <v>0.53</v>
      </c>
      <c r="G477" s="5">
        <v>0</v>
      </c>
      <c r="H477" s="5">
        <v>0</v>
      </c>
      <c r="I477" s="1">
        <v>667208903378</v>
      </c>
      <c r="J477" s="1">
        <v>133912346967</v>
      </c>
      <c r="K477" s="1">
        <v>3763071561017</v>
      </c>
      <c r="L477" s="1">
        <v>4430280464395</v>
      </c>
      <c r="M477" s="29">
        <f>-4.336-4.513*(U477/L477)+5.679*(O477/L477)-0.004*(I477/P477)</f>
        <v>-0.67631695373841494</v>
      </c>
      <c r="N477" s="31">
        <v>7.3592809998546045</v>
      </c>
      <c r="O477" s="1">
        <v>2960171534948</v>
      </c>
      <c r="P477" s="1">
        <v>671625280039</v>
      </c>
      <c r="Q477" s="1">
        <v>2288546254909</v>
      </c>
      <c r="R477" s="1">
        <v>1470108929447</v>
      </c>
      <c r="S477" s="1">
        <v>4430280464395</v>
      </c>
      <c r="T477" s="1">
        <v>208824592233</v>
      </c>
      <c r="U477" s="1">
        <v>128470473605</v>
      </c>
      <c r="V477" s="1">
        <v>366037545325</v>
      </c>
    </row>
    <row r="478" spans="1:22" ht="16.5" customHeight="1" x14ac:dyDescent="0.3">
      <c r="A478" s="1" t="s">
        <v>58</v>
      </c>
      <c r="B478" s="1">
        <v>2017</v>
      </c>
      <c r="C478" s="3">
        <f t="shared" si="35"/>
        <v>4.0430512678345503</v>
      </c>
      <c r="D478" s="6">
        <v>8</v>
      </c>
      <c r="E478" s="6">
        <v>57</v>
      </c>
      <c r="F478" s="7">
        <v>0.56000000000000005</v>
      </c>
      <c r="G478" s="6">
        <v>0</v>
      </c>
      <c r="H478" s="6">
        <v>0</v>
      </c>
      <c r="I478" s="1">
        <v>678774792804</v>
      </c>
      <c r="J478" s="1">
        <v>127294518547</v>
      </c>
      <c r="K478" s="1">
        <v>3623530019961</v>
      </c>
      <c r="L478" s="1">
        <v>4302304812765</v>
      </c>
      <c r="M478" s="29">
        <f>-4.336-4.513*(U478/L478)+5.679*(O478/L478)-0.004*(I478/P478)</f>
        <v>-0.682249461156893</v>
      </c>
      <c r="N478" s="31">
        <v>2.8654119461210428</v>
      </c>
      <c r="O478" s="1">
        <v>2893309048285</v>
      </c>
      <c r="P478" s="1">
        <v>688482555588</v>
      </c>
      <c r="Q478" s="1">
        <v>2204826492697</v>
      </c>
      <c r="R478" s="1">
        <v>1408995764480</v>
      </c>
      <c r="S478" s="1">
        <v>4302304812765</v>
      </c>
      <c r="T478" s="1">
        <v>215447168775</v>
      </c>
      <c r="U478" s="1">
        <v>153908041660</v>
      </c>
      <c r="V478" s="1">
        <v>397127999938</v>
      </c>
    </row>
    <row r="479" spans="1:22" ht="16.5" customHeight="1" x14ac:dyDescent="0.3">
      <c r="A479" s="1" t="s">
        <v>58</v>
      </c>
      <c r="B479" s="1">
        <v>2016</v>
      </c>
      <c r="C479" s="8"/>
      <c r="D479" s="13"/>
      <c r="E479" s="13"/>
      <c r="F479" s="14"/>
      <c r="G479" s="13"/>
      <c r="H479" s="13"/>
      <c r="I479" s="1">
        <v>468781050257</v>
      </c>
      <c r="J479" s="1">
        <v>65786696364</v>
      </c>
      <c r="K479" s="1">
        <v>3378529281233</v>
      </c>
      <c r="L479" s="1">
        <v>3847310331490</v>
      </c>
      <c r="M479" s="29">
        <f>-4.336-4.513*(U479/L479)+5.679*(O479/L479)-0.004*(I479/P479)</f>
        <v>-0.10052545265471945</v>
      </c>
      <c r="N479" s="31">
        <v>2.5615511423249444</v>
      </c>
      <c r="O479" s="1">
        <v>2961128514653</v>
      </c>
      <c r="P479" s="1">
        <v>612668790538</v>
      </c>
      <c r="Q479" s="1">
        <v>2348459724115</v>
      </c>
      <c r="R479" s="1">
        <v>886181816836</v>
      </c>
      <c r="S479" s="1">
        <v>3847310331490</v>
      </c>
      <c r="T479" s="1">
        <v>177753168301</v>
      </c>
      <c r="U479" s="1">
        <v>112849287417</v>
      </c>
      <c r="V479" s="1">
        <v>307937921102</v>
      </c>
    </row>
    <row r="480" spans="1:22" ht="16.5" customHeight="1" x14ac:dyDescent="0.3">
      <c r="A480" s="1" t="s">
        <v>58</v>
      </c>
      <c r="B480" s="1">
        <v>2015</v>
      </c>
      <c r="C480" s="8"/>
      <c r="D480" s="13"/>
      <c r="E480" s="13"/>
      <c r="F480" s="14"/>
      <c r="G480" s="13"/>
      <c r="H480" s="13"/>
      <c r="I480" s="1">
        <v>399665208519</v>
      </c>
      <c r="J480" s="1">
        <v>92210067778</v>
      </c>
      <c r="K480" s="1">
        <v>2881433951024</v>
      </c>
      <c r="L480" s="1">
        <v>3281099159543</v>
      </c>
      <c r="M480" s="29">
        <f>-4.336-4.513*(U480/L480)+5.679*(O480/L480)-0.004*(I480/P480)</f>
        <v>0.19034983843246819</v>
      </c>
      <c r="N480" s="31">
        <v>8.0197984581497224</v>
      </c>
      <c r="O480" s="1">
        <v>2674659299842</v>
      </c>
      <c r="P480" s="1">
        <v>756077954244</v>
      </c>
      <c r="Q480" s="1">
        <v>1918581345598</v>
      </c>
      <c r="R480" s="1">
        <v>606439859701</v>
      </c>
      <c r="S480" s="1">
        <v>3281099159543</v>
      </c>
      <c r="T480" s="1">
        <v>114959100724</v>
      </c>
      <c r="U480" s="1">
        <v>73354734183</v>
      </c>
      <c r="V480" s="1">
        <v>196663401857</v>
      </c>
    </row>
    <row r="481" spans="1:22" ht="16.5" customHeight="1" x14ac:dyDescent="0.3">
      <c r="A481" s="1" t="s">
        <v>58</v>
      </c>
      <c r="B481" s="1">
        <v>2014</v>
      </c>
      <c r="C481" s="8"/>
      <c r="D481" s="13"/>
      <c r="E481" s="13"/>
      <c r="F481" s="14"/>
      <c r="G481" s="13"/>
      <c r="H481" s="13"/>
      <c r="I481" s="1">
        <v>569677142510</v>
      </c>
      <c r="J481" s="1">
        <v>117624502707</v>
      </c>
      <c r="K481" s="1">
        <v>1925652076413</v>
      </c>
      <c r="L481" s="1">
        <v>2495329218923</v>
      </c>
      <c r="M481" s="29">
        <f>-4.336-4.513*(U481/L481)+5.679*(O481/L481)-0.004*(I481/P481)</f>
        <v>0.16844564130152098</v>
      </c>
      <c r="N481" s="28">
        <v>5.05</v>
      </c>
      <c r="O481" s="1">
        <v>1993591056820</v>
      </c>
      <c r="P481" s="1">
        <v>744814027047</v>
      </c>
      <c r="Q481" s="1">
        <v>1248777029773</v>
      </c>
      <c r="R481" s="1">
        <v>501738162103</v>
      </c>
      <c r="S481" s="1">
        <v>2495329218923</v>
      </c>
      <c r="T481" s="1">
        <v>73821051711</v>
      </c>
      <c r="U481" s="1">
        <v>16373697203</v>
      </c>
      <c r="V481" s="1">
        <v>88161808988</v>
      </c>
    </row>
    <row r="482" spans="1:22" ht="16.5" customHeight="1" x14ac:dyDescent="0.3">
      <c r="A482" s="1" t="s">
        <v>59</v>
      </c>
      <c r="B482" s="1">
        <v>2023</v>
      </c>
      <c r="C482" s="3">
        <f t="shared" ref="C482:C488" si="36">LN(E482)</f>
        <v>4.0775374439057197</v>
      </c>
      <c r="D482" s="5">
        <v>19</v>
      </c>
      <c r="E482" s="5">
        <v>59</v>
      </c>
      <c r="F482" s="4">
        <v>2.8000000000000001E-2</v>
      </c>
      <c r="G482" s="5">
        <v>0</v>
      </c>
      <c r="H482" s="5">
        <v>0</v>
      </c>
      <c r="I482" s="1">
        <v>538525318762</v>
      </c>
      <c r="J482" s="1">
        <v>245015236228</v>
      </c>
      <c r="K482" s="1">
        <v>147743208017</v>
      </c>
      <c r="L482" s="1">
        <v>686268526779</v>
      </c>
      <c r="M482" s="29">
        <f>-4.336-4.513*(U482/L482)+5.679*(O482/L482)-0.004*(I482/P482)</f>
        <v>0.70920504650079763</v>
      </c>
      <c r="N482" s="31">
        <v>6.4222466560102589</v>
      </c>
      <c r="O482" s="1">
        <v>619693748309</v>
      </c>
      <c r="P482" s="1">
        <v>594416285338</v>
      </c>
      <c r="Q482" s="1">
        <v>25277462971</v>
      </c>
      <c r="R482" s="1">
        <v>66574778470</v>
      </c>
      <c r="S482" s="1">
        <v>686268526779</v>
      </c>
      <c r="T482" s="1">
        <v>13004597040</v>
      </c>
      <c r="U482" s="1">
        <v>12051495253</v>
      </c>
      <c r="V482" s="1">
        <v>28333054435</v>
      </c>
    </row>
    <row r="483" spans="1:22" ht="16.5" customHeight="1" x14ac:dyDescent="0.3">
      <c r="A483" s="1" t="s">
        <v>59</v>
      </c>
      <c r="B483" s="1">
        <v>2022</v>
      </c>
      <c r="C483" s="3">
        <f t="shared" si="36"/>
        <v>4.0604430105464191</v>
      </c>
      <c r="D483" s="5">
        <v>18</v>
      </c>
      <c r="E483" s="5">
        <v>58</v>
      </c>
      <c r="F483" s="4">
        <v>2.8000000000000001E-2</v>
      </c>
      <c r="G483" s="5">
        <v>0</v>
      </c>
      <c r="H483" s="5">
        <v>0</v>
      </c>
      <c r="I483" s="1">
        <v>515441250018</v>
      </c>
      <c r="J483" s="1">
        <v>128353998089</v>
      </c>
      <c r="K483" s="1">
        <v>152157964977</v>
      </c>
      <c r="L483" s="1">
        <v>667599214995</v>
      </c>
      <c r="M483" s="29">
        <f>-4.336-4.513*(U483/L483)+5.679*(O483/L483)-0.004*(I483/P483)</f>
        <v>0.71696713995793238</v>
      </c>
      <c r="N483" s="31">
        <v>6.9871667237754878</v>
      </c>
      <c r="O483" s="1">
        <v>602850939496</v>
      </c>
      <c r="P483" s="1">
        <v>584229614249</v>
      </c>
      <c r="Q483" s="1">
        <v>18621325247</v>
      </c>
      <c r="R483" s="1">
        <v>64748275499</v>
      </c>
      <c r="S483" s="1">
        <v>667599214995</v>
      </c>
      <c r="T483" s="1">
        <v>13606890024</v>
      </c>
      <c r="U483" s="1">
        <v>10608821267</v>
      </c>
      <c r="V483" s="1">
        <v>27091742179</v>
      </c>
    </row>
    <row r="484" spans="1:22" ht="16.5" customHeight="1" x14ac:dyDescent="0.3">
      <c r="A484" s="1" t="s">
        <v>59</v>
      </c>
      <c r="B484" s="1">
        <v>2021</v>
      </c>
      <c r="C484" s="3">
        <f t="shared" si="36"/>
        <v>4.0430512678345503</v>
      </c>
      <c r="D484" s="5">
        <v>17</v>
      </c>
      <c r="E484" s="5">
        <v>57</v>
      </c>
      <c r="F484" s="4">
        <v>2.8000000000000001E-2</v>
      </c>
      <c r="G484" s="5">
        <v>0</v>
      </c>
      <c r="H484" s="5">
        <v>0</v>
      </c>
      <c r="I484" s="1">
        <v>371056521309</v>
      </c>
      <c r="J484" s="1">
        <v>103026463473</v>
      </c>
      <c r="K484" s="1">
        <v>176288785152</v>
      </c>
      <c r="L484" s="1">
        <v>547345306461</v>
      </c>
      <c r="M484" s="29">
        <f>-4.336-4.513*(U484/L484)+5.679*(O484/L484)-0.004*(I484/P484)</f>
        <v>0.58625445822904665</v>
      </c>
      <c r="N484" s="31">
        <v>6.6900092133089402</v>
      </c>
      <c r="O484" s="1">
        <v>482784119407</v>
      </c>
      <c r="P484" s="1">
        <v>459735228032</v>
      </c>
      <c r="Q484" s="1">
        <v>23048891375</v>
      </c>
      <c r="R484" s="1">
        <v>64561187054</v>
      </c>
      <c r="S484" s="1">
        <v>547345306461</v>
      </c>
      <c r="T484" s="1">
        <v>15090549313</v>
      </c>
      <c r="U484" s="1">
        <v>10146481169</v>
      </c>
      <c r="V484" s="1">
        <v>27158780002</v>
      </c>
    </row>
    <row r="485" spans="1:22" ht="16.5" customHeight="1" x14ac:dyDescent="0.3">
      <c r="A485" s="1" t="s">
        <v>59</v>
      </c>
      <c r="B485" s="1">
        <v>2020</v>
      </c>
      <c r="C485" s="3">
        <f t="shared" si="36"/>
        <v>4.0253516907351496</v>
      </c>
      <c r="D485" s="5">
        <v>16</v>
      </c>
      <c r="E485" s="5">
        <v>56</v>
      </c>
      <c r="F485" s="4">
        <v>2.8000000000000001E-2</v>
      </c>
      <c r="G485" s="5">
        <v>0</v>
      </c>
      <c r="H485" s="5">
        <v>0</v>
      </c>
      <c r="I485" s="1">
        <v>354529110622</v>
      </c>
      <c r="J485" s="1">
        <v>142629055862</v>
      </c>
      <c r="K485" s="1">
        <v>192919273682</v>
      </c>
      <c r="L485" s="1">
        <v>547448384304</v>
      </c>
      <c r="M485" s="29">
        <f>-4.336-4.513*(U485/L485)+5.679*(O485/L485)-0.004*(I485/P485)</f>
        <v>0.61671571043131856</v>
      </c>
      <c r="N485" s="31">
        <v>6.9401877821904918</v>
      </c>
      <c r="O485" s="1">
        <v>485441856419</v>
      </c>
      <c r="P485" s="1">
        <v>458197181568</v>
      </c>
      <c r="Q485" s="1">
        <v>27244674851</v>
      </c>
      <c r="R485" s="1">
        <v>62006527885</v>
      </c>
      <c r="S485" s="1">
        <v>547448384304</v>
      </c>
      <c r="T485" s="1">
        <v>15643507983</v>
      </c>
      <c r="U485" s="1">
        <v>9699477253</v>
      </c>
      <c r="V485" s="1">
        <v>26257067496</v>
      </c>
    </row>
    <row r="486" spans="1:22" ht="16.5" customHeight="1" x14ac:dyDescent="0.3">
      <c r="A486" s="1" t="s">
        <v>59</v>
      </c>
      <c r="B486" s="1">
        <v>2019</v>
      </c>
      <c r="C486" s="3">
        <f t="shared" si="36"/>
        <v>4.0073331852324712</v>
      </c>
      <c r="D486" s="5">
        <v>15</v>
      </c>
      <c r="E486" s="5">
        <v>55</v>
      </c>
      <c r="F486" s="4">
        <v>2.8000000000000001E-2</v>
      </c>
      <c r="G486" s="5">
        <v>0</v>
      </c>
      <c r="H486" s="5">
        <v>0</v>
      </c>
      <c r="I486" s="1">
        <v>294947021784</v>
      </c>
      <c r="J486" s="1">
        <v>90331667434</v>
      </c>
      <c r="K486" s="1">
        <v>201278189244</v>
      </c>
      <c r="L486" s="1">
        <v>496225211028</v>
      </c>
      <c r="M486" s="29">
        <f>-4.336-4.513*(U486/L486)+5.679*(O486/L486)-0.004*(I486/P486)</f>
        <v>0.6053230167493856</v>
      </c>
      <c r="N486" s="31">
        <v>7.4649912574460018</v>
      </c>
      <c r="O486" s="1">
        <v>437589487343</v>
      </c>
      <c r="P486" s="1">
        <v>413660307016</v>
      </c>
      <c r="Q486" s="1">
        <v>23929180327</v>
      </c>
      <c r="R486" s="1">
        <v>58635723685</v>
      </c>
      <c r="S486" s="1">
        <v>496225211028</v>
      </c>
      <c r="T486" s="1">
        <v>15121672163</v>
      </c>
      <c r="U486" s="1">
        <v>7012269647</v>
      </c>
      <c r="V486" s="1">
        <v>29280040235</v>
      </c>
    </row>
    <row r="487" spans="1:22" ht="16.5" customHeight="1" x14ac:dyDescent="0.3">
      <c r="A487" s="1" t="s">
        <v>59</v>
      </c>
      <c r="B487" s="1">
        <v>2018</v>
      </c>
      <c r="C487" s="3">
        <f t="shared" si="36"/>
        <v>3.9889840465642745</v>
      </c>
      <c r="D487" s="5">
        <v>14</v>
      </c>
      <c r="E487" s="5">
        <v>54</v>
      </c>
      <c r="F487" s="4">
        <v>2.8000000000000001E-2</v>
      </c>
      <c r="G487" s="5">
        <v>0</v>
      </c>
      <c r="H487" s="5">
        <v>0</v>
      </c>
      <c r="I487" s="1">
        <v>415499647321</v>
      </c>
      <c r="J487" s="1">
        <v>112141623233</v>
      </c>
      <c r="K487" s="1">
        <v>199372684922</v>
      </c>
      <c r="L487" s="1">
        <v>614872332243</v>
      </c>
      <c r="M487" s="29">
        <f>-4.336-4.513*(U487/L487)+5.679*(O487/L487)-0.004*(I487/P487)</f>
        <v>0.73787133514693737</v>
      </c>
      <c r="N487" s="31">
        <v>7.3592809998546045</v>
      </c>
      <c r="O487" s="1">
        <v>555971406385</v>
      </c>
      <c r="P487" s="1">
        <v>533732801231</v>
      </c>
      <c r="Q487" s="1">
        <v>22238605154</v>
      </c>
      <c r="R487" s="1">
        <v>58900925858</v>
      </c>
      <c r="S487" s="1">
        <v>614872332243</v>
      </c>
      <c r="T487" s="1">
        <v>16820743864</v>
      </c>
      <c r="U487" s="1">
        <v>7902471820</v>
      </c>
      <c r="V487" s="1">
        <v>26372876630</v>
      </c>
    </row>
    <row r="488" spans="1:22" ht="16.5" customHeight="1" x14ac:dyDescent="0.3">
      <c r="A488" s="1" t="s">
        <v>59</v>
      </c>
      <c r="B488" s="1">
        <v>2017</v>
      </c>
      <c r="C488" s="3">
        <f t="shared" si="36"/>
        <v>3.970291913552122</v>
      </c>
      <c r="D488" s="6">
        <v>13</v>
      </c>
      <c r="E488" s="6">
        <v>53</v>
      </c>
      <c r="F488" s="7">
        <v>2.8000000000000001E-2</v>
      </c>
      <c r="G488" s="6">
        <v>0</v>
      </c>
      <c r="H488" s="6">
        <v>0</v>
      </c>
      <c r="I488" s="1">
        <v>443415597274</v>
      </c>
      <c r="J488" s="1">
        <v>133071716038</v>
      </c>
      <c r="K488" s="1">
        <v>211598816550</v>
      </c>
      <c r="L488" s="1">
        <v>655014413824</v>
      </c>
      <c r="M488" s="29">
        <f>-4.336-4.513*(U488/L488)+5.679*(O488/L488)-0.004*(I488/P488)</f>
        <v>0.75268065578074406</v>
      </c>
      <c r="N488" s="31">
        <v>2.8654119461210428</v>
      </c>
      <c r="O488" s="1">
        <v>592748120975</v>
      </c>
      <c r="P488" s="1">
        <v>556926221172</v>
      </c>
      <c r="Q488" s="1">
        <v>35821899803</v>
      </c>
      <c r="R488" s="1">
        <v>62266292849</v>
      </c>
      <c r="S488" s="1">
        <v>655014413824</v>
      </c>
      <c r="T488" s="1">
        <v>20584569776</v>
      </c>
      <c r="U488" s="1">
        <v>6862697729</v>
      </c>
      <c r="V488" s="1">
        <v>28147019006</v>
      </c>
    </row>
    <row r="489" spans="1:22" ht="16.5" customHeight="1" x14ac:dyDescent="0.3">
      <c r="A489" s="1" t="s">
        <v>59</v>
      </c>
      <c r="B489" s="1">
        <v>2016</v>
      </c>
      <c r="C489" s="8"/>
      <c r="D489" s="13"/>
      <c r="E489" s="13"/>
      <c r="F489" s="14"/>
      <c r="G489" s="13"/>
      <c r="H489" s="13"/>
      <c r="I489" s="1">
        <v>424332543893</v>
      </c>
      <c r="J489" s="1">
        <v>124960108081</v>
      </c>
      <c r="K489" s="1">
        <v>226751061112</v>
      </c>
      <c r="L489" s="1">
        <v>651083605005</v>
      </c>
      <c r="M489" s="29">
        <f>-4.336-4.513*(U489/L489)+5.679*(O489/L489)-0.004*(I489/P489)</f>
        <v>0.7770246499761293</v>
      </c>
      <c r="N489" s="31">
        <v>2.5615511423249444</v>
      </c>
      <c r="O489" s="1">
        <v>590987823562</v>
      </c>
      <c r="P489" s="1">
        <v>531322282467</v>
      </c>
      <c r="Q489" s="1">
        <v>59665541095</v>
      </c>
      <c r="R489" s="1">
        <v>60095781443</v>
      </c>
      <c r="S489" s="1">
        <v>651083605005</v>
      </c>
      <c r="T489" s="1">
        <v>24767637716</v>
      </c>
      <c r="U489" s="1">
        <v>5569114987</v>
      </c>
      <c r="V489" s="1">
        <v>31928364368</v>
      </c>
    </row>
    <row r="490" spans="1:22" ht="16.5" customHeight="1" x14ac:dyDescent="0.3">
      <c r="A490" s="1" t="s">
        <v>59</v>
      </c>
      <c r="B490" s="1">
        <v>2015</v>
      </c>
      <c r="C490" s="8"/>
      <c r="D490" s="13"/>
      <c r="E490" s="13"/>
      <c r="F490" s="14"/>
      <c r="G490" s="13"/>
      <c r="H490" s="13"/>
      <c r="I490" s="1">
        <v>466840964604</v>
      </c>
      <c r="J490" s="1">
        <v>149619992827</v>
      </c>
      <c r="K490" s="1">
        <v>243302081790</v>
      </c>
      <c r="L490" s="1">
        <v>710143046394</v>
      </c>
      <c r="M490" s="29">
        <f>-4.336-4.513*(U490/L490)+5.679*(O490/L490)-0.004*(I490/P490)</f>
        <v>0.86467422023242124</v>
      </c>
      <c r="N490" s="31">
        <v>8.0197984581497224</v>
      </c>
      <c r="O490" s="1">
        <v>655553365498</v>
      </c>
      <c r="P490" s="1">
        <v>553279665969</v>
      </c>
      <c r="Q490" s="1">
        <v>102273699529</v>
      </c>
      <c r="R490" s="1">
        <v>54589680896</v>
      </c>
      <c r="S490" s="1">
        <v>710143046394</v>
      </c>
      <c r="T490" s="1">
        <v>15286337581</v>
      </c>
      <c r="U490" s="1">
        <v>6042131195</v>
      </c>
      <c r="V490" s="1">
        <v>19572969535</v>
      </c>
    </row>
    <row r="491" spans="1:22" ht="16.5" customHeight="1" x14ac:dyDescent="0.3">
      <c r="A491" s="1" t="s">
        <v>59</v>
      </c>
      <c r="B491" s="1">
        <v>2014</v>
      </c>
      <c r="C491" s="8"/>
      <c r="D491" s="13"/>
      <c r="E491" s="13"/>
      <c r="F491" s="14"/>
      <c r="G491" s="13"/>
      <c r="H491" s="13"/>
      <c r="I491" s="1">
        <v>276712365497</v>
      </c>
      <c r="J491" s="1">
        <v>103895046445</v>
      </c>
      <c r="K491" s="1">
        <v>245933722958</v>
      </c>
      <c r="L491" s="1">
        <v>522646088455</v>
      </c>
      <c r="M491" s="29">
        <f>-4.336-4.513*(U491/L491)+5.679*(O491/L491)-0.004*(I491/P491)</f>
        <v>0.70319535161798408</v>
      </c>
      <c r="N491" s="28">
        <v>5.05</v>
      </c>
      <c r="O491" s="1">
        <v>468669322151</v>
      </c>
      <c r="P491" s="1">
        <v>290607594446</v>
      </c>
      <c r="Q491" s="1">
        <v>178061727705</v>
      </c>
      <c r="R491" s="1">
        <v>53976766304</v>
      </c>
      <c r="S491" s="1">
        <v>522646088455</v>
      </c>
      <c r="T491" s="1">
        <v>12184107497</v>
      </c>
      <c r="U491" s="1">
        <v>5731601308</v>
      </c>
      <c r="V491" s="1">
        <v>13829838099</v>
      </c>
    </row>
    <row r="492" spans="1:22" ht="16.5" customHeight="1" x14ac:dyDescent="0.3">
      <c r="A492" s="1" t="s">
        <v>60</v>
      </c>
      <c r="B492" s="1">
        <v>2023</v>
      </c>
      <c r="C492" s="3">
        <f>LN(E492)</f>
        <v>3.6635616461296463</v>
      </c>
      <c r="D492" s="5">
        <v>17</v>
      </c>
      <c r="E492" s="5">
        <v>39</v>
      </c>
      <c r="F492" s="4">
        <v>0</v>
      </c>
      <c r="G492" s="5">
        <v>0</v>
      </c>
      <c r="H492" s="5">
        <v>1</v>
      </c>
      <c r="I492" s="1">
        <v>2371405966150</v>
      </c>
      <c r="J492" s="1">
        <v>627894516188</v>
      </c>
      <c r="K492" s="1">
        <v>940276776574</v>
      </c>
      <c r="L492" s="1">
        <v>3311682742724</v>
      </c>
      <c r="M492" s="29">
        <f>-4.336-4.513*(U492/L492)+5.679*(O492/L492)-0.004*(I492/P492)</f>
        <v>-0.28232298513086423</v>
      </c>
      <c r="N492" s="31">
        <v>6.4222466560102589</v>
      </c>
      <c r="O492" s="1">
        <v>2400165710598</v>
      </c>
      <c r="P492" s="1">
        <v>1381842265456</v>
      </c>
      <c r="Q492" s="1">
        <v>1018323445142</v>
      </c>
      <c r="R492" s="1">
        <v>911517032126</v>
      </c>
      <c r="S492" s="1">
        <v>3311682742724</v>
      </c>
      <c r="T492" s="1">
        <v>207718600083</v>
      </c>
      <c r="U492" s="1">
        <v>40619518535</v>
      </c>
      <c r="V492" s="1">
        <v>255780187035</v>
      </c>
    </row>
    <row r="493" spans="1:22" ht="16.5" customHeight="1" x14ac:dyDescent="0.3">
      <c r="A493" s="1" t="s">
        <v>60</v>
      </c>
      <c r="B493" s="1">
        <v>2022</v>
      </c>
      <c r="C493" s="15"/>
      <c r="D493" s="5">
        <v>16</v>
      </c>
      <c r="E493" s="9"/>
      <c r="F493" s="10"/>
      <c r="G493" s="9"/>
      <c r="H493" s="9"/>
      <c r="I493" s="1">
        <v>2337160179693</v>
      </c>
      <c r="J493" s="1">
        <v>670560376249</v>
      </c>
      <c r="K493" s="1">
        <v>1035318031303</v>
      </c>
      <c r="L493" s="1">
        <v>3372478210996</v>
      </c>
      <c r="M493" s="29">
        <f>-4.336-4.513*(U493/L493)+5.679*(O493/L493)-0.004*(I493/P493)</f>
        <v>-0.25905262965335996</v>
      </c>
      <c r="N493" s="31">
        <v>6.9871667237754878</v>
      </c>
      <c r="O493" s="1">
        <v>2500760097868</v>
      </c>
      <c r="P493" s="1">
        <v>1318754778696</v>
      </c>
      <c r="Q493" s="1">
        <v>1182005319172</v>
      </c>
      <c r="R493" s="1">
        <v>871718113128</v>
      </c>
      <c r="S493" s="1">
        <v>3372478210996</v>
      </c>
      <c r="T493" s="1">
        <v>182026644354</v>
      </c>
      <c r="U493" s="1">
        <v>94946367014</v>
      </c>
      <c r="V493" s="1">
        <v>286170599498</v>
      </c>
    </row>
    <row r="494" spans="1:22" ht="16.5" customHeight="1" x14ac:dyDescent="0.3">
      <c r="A494" s="1" t="s">
        <v>60</v>
      </c>
      <c r="B494" s="1">
        <v>2021</v>
      </c>
      <c r="C494" s="16">
        <f t="shared" ref="C494:C500" si="37">LN(E494)</f>
        <v>4.0430512678345503</v>
      </c>
      <c r="D494" s="5">
        <v>15</v>
      </c>
      <c r="E494" s="5">
        <v>57</v>
      </c>
      <c r="F494" s="4">
        <v>0</v>
      </c>
      <c r="G494" s="5">
        <v>0</v>
      </c>
      <c r="H494" s="5">
        <v>0</v>
      </c>
      <c r="I494" s="1">
        <v>1662548985962</v>
      </c>
      <c r="J494" s="1">
        <v>498591600236</v>
      </c>
      <c r="K494" s="1">
        <v>765189334620</v>
      </c>
      <c r="L494" s="1">
        <v>2427738320582</v>
      </c>
      <c r="M494" s="29">
        <f>-4.336-4.513*(U494/L494)+5.679*(O494/L494)-0.004*(I494/P494)</f>
        <v>-0.6580514209630135</v>
      </c>
      <c r="N494" s="31">
        <v>6.6900092133089402</v>
      </c>
      <c r="O494" s="1">
        <v>1650188457833</v>
      </c>
      <c r="P494" s="1">
        <v>937601996499</v>
      </c>
      <c r="Q494" s="1">
        <v>712586461334</v>
      </c>
      <c r="R494" s="1">
        <v>777549862749</v>
      </c>
      <c r="S494" s="1">
        <v>2427738320582</v>
      </c>
      <c r="T494" s="1">
        <v>57650796973</v>
      </c>
      <c r="U494" s="1">
        <v>94195469624</v>
      </c>
      <c r="V494" s="1">
        <v>169309382801</v>
      </c>
    </row>
    <row r="495" spans="1:22" ht="16.5" customHeight="1" x14ac:dyDescent="0.3">
      <c r="A495" s="1" t="s">
        <v>60</v>
      </c>
      <c r="B495" s="1">
        <v>2020</v>
      </c>
      <c r="C495" s="16">
        <f t="shared" si="37"/>
        <v>4.0253516907351496</v>
      </c>
      <c r="D495" s="5">
        <v>14</v>
      </c>
      <c r="E495" s="5">
        <v>56</v>
      </c>
      <c r="F495" s="4">
        <v>0</v>
      </c>
      <c r="G495" s="5">
        <v>0</v>
      </c>
      <c r="H495" s="5">
        <v>0</v>
      </c>
      <c r="I495" s="1">
        <v>796231705794</v>
      </c>
      <c r="J495" s="1">
        <v>514674133037</v>
      </c>
      <c r="K495" s="1">
        <v>597684180583</v>
      </c>
      <c r="L495" s="1">
        <v>1393915886377</v>
      </c>
      <c r="M495" s="29">
        <f>-4.336-4.513*(U495/L495)+5.679*(O495/L495)-0.004*(I495/P495)</f>
        <v>-2.1639807479731603</v>
      </c>
      <c r="N495" s="31">
        <v>6.9401877821904918</v>
      </c>
      <c r="O495" s="1">
        <v>630298302005</v>
      </c>
      <c r="P495" s="1">
        <v>594002754590</v>
      </c>
      <c r="Q495" s="1">
        <v>36295547415</v>
      </c>
      <c r="R495" s="1">
        <v>763617584372</v>
      </c>
      <c r="S495" s="1">
        <v>1393915886377</v>
      </c>
      <c r="T495" s="1">
        <v>17403905961</v>
      </c>
      <c r="U495" s="1">
        <v>120624420845</v>
      </c>
      <c r="V495" s="1">
        <v>167824197078</v>
      </c>
    </row>
    <row r="496" spans="1:22" ht="16.5" customHeight="1" x14ac:dyDescent="0.3">
      <c r="A496" s="1" t="s">
        <v>60</v>
      </c>
      <c r="B496" s="1">
        <v>2019</v>
      </c>
      <c r="C496" s="16">
        <f t="shared" si="37"/>
        <v>4.0073331852324712</v>
      </c>
      <c r="D496" s="5">
        <v>13</v>
      </c>
      <c r="E496" s="5">
        <v>55</v>
      </c>
      <c r="F496" s="4">
        <v>6.72</v>
      </c>
      <c r="G496" s="5">
        <v>0</v>
      </c>
      <c r="H496" s="5">
        <v>0</v>
      </c>
      <c r="I496" s="1">
        <v>619828714883</v>
      </c>
      <c r="J496" s="1">
        <v>496002597616</v>
      </c>
      <c r="K496" s="1">
        <v>613187217863</v>
      </c>
      <c r="L496" s="1">
        <v>1233015932746</v>
      </c>
      <c r="M496" s="29">
        <f>-4.336-4.513*(U496/L496)+5.679*(O496/L496)-0.004*(I496/P496)</f>
        <v>-2.4841316397307778</v>
      </c>
      <c r="N496" s="31">
        <v>7.4649912574460018</v>
      </c>
      <c r="O496" s="1">
        <v>533954430121</v>
      </c>
      <c r="P496" s="1">
        <v>524123680121</v>
      </c>
      <c r="Q496" s="1">
        <v>9830750000</v>
      </c>
      <c r="R496" s="1">
        <v>699061502625</v>
      </c>
      <c r="S496" s="1">
        <v>1233015932746</v>
      </c>
      <c r="T496" s="1">
        <v>29224728348</v>
      </c>
      <c r="U496" s="1">
        <v>164660171959</v>
      </c>
      <c r="V496" s="1">
        <v>234389203322</v>
      </c>
    </row>
    <row r="497" spans="1:22" ht="16.5" customHeight="1" x14ac:dyDescent="0.3">
      <c r="A497" s="1" t="s">
        <v>60</v>
      </c>
      <c r="B497" s="1">
        <v>2018</v>
      </c>
      <c r="C497" s="16">
        <f t="shared" si="37"/>
        <v>3.9889840465642745</v>
      </c>
      <c r="D497" s="5">
        <v>12</v>
      </c>
      <c r="E497" s="5">
        <v>54</v>
      </c>
      <c r="F497" s="4">
        <v>6.72</v>
      </c>
      <c r="G497" s="5">
        <v>0</v>
      </c>
      <c r="H497" s="5">
        <v>0</v>
      </c>
      <c r="I497" s="1">
        <v>634311621981</v>
      </c>
      <c r="J497" s="1">
        <v>476670200721</v>
      </c>
      <c r="K497" s="1">
        <v>700729236272</v>
      </c>
      <c r="L497" s="1">
        <v>1335040858253</v>
      </c>
      <c r="M497" s="29">
        <f>-4.336-4.513*(U497/L497)+5.679*(O497/L497)-0.004*(I497/P497)</f>
        <v>-1.9062403608540526</v>
      </c>
      <c r="N497" s="31">
        <v>7.3592809998546045</v>
      </c>
      <c r="O497" s="1">
        <v>700812985137</v>
      </c>
      <c r="P497" s="1">
        <v>671625301608</v>
      </c>
      <c r="Q497" s="1">
        <v>29187683529</v>
      </c>
      <c r="R497" s="1">
        <v>634227873116</v>
      </c>
      <c r="S497" s="1">
        <v>1335040858253</v>
      </c>
      <c r="T497" s="1">
        <v>37507939932</v>
      </c>
      <c r="U497" s="1">
        <v>161986499038</v>
      </c>
      <c r="V497" s="1">
        <v>237970199806</v>
      </c>
    </row>
    <row r="498" spans="1:22" ht="16.5" customHeight="1" x14ac:dyDescent="0.3">
      <c r="A498" s="1" t="s">
        <v>60</v>
      </c>
      <c r="B498" s="1">
        <v>2017</v>
      </c>
      <c r="C498" s="16">
        <f t="shared" si="37"/>
        <v>3.970291913552122</v>
      </c>
      <c r="D498" s="5">
        <v>11</v>
      </c>
      <c r="E498" s="5">
        <v>53</v>
      </c>
      <c r="F498" s="4">
        <v>6.72</v>
      </c>
      <c r="G498" s="5">
        <v>0</v>
      </c>
      <c r="H498" s="5">
        <v>0</v>
      </c>
      <c r="I498" s="1">
        <v>509764293607</v>
      </c>
      <c r="J498" s="1">
        <v>348503105265</v>
      </c>
      <c r="K498" s="1">
        <v>727430468923</v>
      </c>
      <c r="L498" s="1">
        <v>1237194762530</v>
      </c>
      <c r="M498" s="29">
        <f>-4.336-4.513*(U498/L498)+5.679*(O498/L498)-0.004*(I498/P498)</f>
        <v>-1.775729984582918</v>
      </c>
      <c r="N498" s="31">
        <v>2.8654119461210428</v>
      </c>
      <c r="O498" s="1">
        <v>696702038581</v>
      </c>
      <c r="P498" s="1">
        <v>530558103532</v>
      </c>
      <c r="Q498" s="1">
        <v>166143935049</v>
      </c>
      <c r="R498" s="1">
        <v>540492723949</v>
      </c>
      <c r="S498" s="1">
        <v>1237194762530</v>
      </c>
      <c r="T498" s="1">
        <v>27539830222</v>
      </c>
      <c r="U498" s="1">
        <v>173778727789</v>
      </c>
      <c r="V498" s="1">
        <v>244854611619</v>
      </c>
    </row>
    <row r="499" spans="1:22" ht="16.5" customHeight="1" x14ac:dyDescent="0.3">
      <c r="A499" s="1" t="s">
        <v>60</v>
      </c>
      <c r="B499" s="1">
        <v>2016</v>
      </c>
      <c r="C499" s="16">
        <f t="shared" si="37"/>
        <v>3.9512437185814275</v>
      </c>
      <c r="D499" s="5">
        <v>10</v>
      </c>
      <c r="E499" s="5">
        <v>52</v>
      </c>
      <c r="F499" s="4">
        <v>5.21</v>
      </c>
      <c r="G499" s="5">
        <v>0</v>
      </c>
      <c r="H499" s="5">
        <v>0</v>
      </c>
      <c r="I499" s="1">
        <v>465491730564</v>
      </c>
      <c r="J499" s="1">
        <v>266620491901</v>
      </c>
      <c r="K499" s="1">
        <v>540654283930</v>
      </c>
      <c r="L499" s="1">
        <v>1006146014494</v>
      </c>
      <c r="M499" s="29">
        <f>-4.336-4.513*(U499/L499)+5.679*(O499/L499)-0.004*(I499/P499)</f>
        <v>-1.5254169749959228</v>
      </c>
      <c r="N499" s="31">
        <v>2.5615511423249444</v>
      </c>
      <c r="O499" s="1">
        <v>619488022334</v>
      </c>
      <c r="P499" s="1">
        <v>462731510713</v>
      </c>
      <c r="Q499" s="1">
        <v>156756511621</v>
      </c>
      <c r="R499" s="1">
        <v>386657992160</v>
      </c>
      <c r="S499" s="1">
        <v>1006146014494</v>
      </c>
      <c r="T499" s="1">
        <v>36884043807</v>
      </c>
      <c r="U499" s="1">
        <v>152042317503</v>
      </c>
      <c r="V499" s="1">
        <v>226249445041</v>
      </c>
    </row>
    <row r="500" spans="1:22" ht="16.5" customHeight="1" x14ac:dyDescent="0.3">
      <c r="A500" s="1" t="s">
        <v>60</v>
      </c>
      <c r="B500" s="1">
        <v>2015</v>
      </c>
      <c r="C500" s="16">
        <f t="shared" si="37"/>
        <v>3.9318256327243257</v>
      </c>
      <c r="D500" s="6">
        <v>9</v>
      </c>
      <c r="E500" s="6">
        <v>51</v>
      </c>
      <c r="F500" s="7">
        <v>5.21</v>
      </c>
      <c r="G500" s="6">
        <v>0</v>
      </c>
      <c r="H500" s="6">
        <v>0</v>
      </c>
      <c r="I500" s="1">
        <v>383841747612</v>
      </c>
      <c r="J500" s="1">
        <v>257562066833</v>
      </c>
      <c r="K500" s="1">
        <v>547940188524</v>
      </c>
      <c r="L500" s="1">
        <v>931781936136</v>
      </c>
      <c r="M500" s="29">
        <f>-4.336-4.513*(U500/L500)+5.679*(O500/L500)-0.004*(I500/P500)</f>
        <v>-0.73055403860073165</v>
      </c>
      <c r="N500" s="31">
        <v>8.0197984581497224</v>
      </c>
      <c r="O500" s="1">
        <v>642019265325</v>
      </c>
      <c r="P500" s="1">
        <v>384387539946</v>
      </c>
      <c r="Q500" s="1">
        <v>257631725379</v>
      </c>
      <c r="R500" s="1">
        <v>289762670811</v>
      </c>
      <c r="S500" s="1">
        <v>931781936136</v>
      </c>
      <c r="T500" s="1">
        <v>20521817801</v>
      </c>
      <c r="U500" s="1">
        <v>62666996154</v>
      </c>
      <c r="V500" s="1">
        <v>100042729544</v>
      </c>
    </row>
    <row r="501" spans="1:22" ht="16.5" customHeight="1" x14ac:dyDescent="0.3">
      <c r="A501" s="1" t="s">
        <v>60</v>
      </c>
      <c r="B501" s="1">
        <v>2014</v>
      </c>
      <c r="C501" s="15"/>
      <c r="D501" s="13"/>
      <c r="E501" s="13"/>
      <c r="F501" s="14"/>
      <c r="G501" s="13"/>
      <c r="H501" s="13"/>
      <c r="I501" s="1">
        <v>382063282087</v>
      </c>
      <c r="J501" s="1">
        <v>180593834859</v>
      </c>
      <c r="K501" s="1">
        <v>273657352334</v>
      </c>
      <c r="L501" s="1">
        <v>655720634421</v>
      </c>
      <c r="M501" s="29">
        <f>-4.336-4.513*(U501/L501)+5.679*(O501/L501)-0.004*(I501/P501)</f>
        <v>-1.0977083771416836</v>
      </c>
      <c r="N501" s="28">
        <v>5.05</v>
      </c>
      <c r="O501" s="1">
        <v>414787465662</v>
      </c>
      <c r="P501" s="1">
        <v>296619428224</v>
      </c>
      <c r="Q501" s="1">
        <v>118168037438</v>
      </c>
      <c r="R501" s="1">
        <v>240933168759</v>
      </c>
      <c r="S501" s="1">
        <v>655720634421</v>
      </c>
      <c r="T501" s="1">
        <v>22258094640</v>
      </c>
      <c r="U501" s="1">
        <v>50694649463</v>
      </c>
      <c r="V501" s="1">
        <v>88346834169</v>
      </c>
    </row>
    <row r="502" spans="1:22" ht="16.5" customHeight="1" x14ac:dyDescent="0.3">
      <c r="A502" s="1" t="s">
        <v>61</v>
      </c>
      <c r="B502" s="1">
        <v>2023</v>
      </c>
      <c r="C502" s="16">
        <f t="shared" ref="C502:C510" si="38">LN(E502)</f>
        <v>3.9318256327243257</v>
      </c>
      <c r="D502" s="5">
        <v>20</v>
      </c>
      <c r="E502" s="5">
        <v>51</v>
      </c>
      <c r="F502" s="4">
        <v>7.4</v>
      </c>
      <c r="G502" s="5">
        <v>0</v>
      </c>
      <c r="H502" s="5">
        <v>1</v>
      </c>
      <c r="I502" s="1">
        <v>103070301774</v>
      </c>
      <c r="J502" s="1">
        <v>16753406609</v>
      </c>
      <c r="K502" s="1">
        <v>4366093851</v>
      </c>
      <c r="L502" s="1">
        <v>107436395625</v>
      </c>
      <c r="M502" s="29">
        <f>-4.336-4.513*(U502/L502)+5.679*(O502/L502)-0.004*(I502/P502)</f>
        <v>-0.15292700889945243</v>
      </c>
      <c r="N502" s="31">
        <v>6.4222466560102589</v>
      </c>
      <c r="O502" s="1">
        <v>79489845557</v>
      </c>
      <c r="P502" s="1">
        <v>76681936719</v>
      </c>
      <c r="Q502" s="1">
        <v>2807908838</v>
      </c>
      <c r="R502" s="1">
        <v>27946550068</v>
      </c>
      <c r="S502" s="1">
        <v>107436395625</v>
      </c>
      <c r="T502" s="1">
        <v>0</v>
      </c>
      <c r="U502" s="1">
        <v>317065201</v>
      </c>
      <c r="V502" s="1" t="e">
        <v>#VALUE!</v>
      </c>
    </row>
    <row r="503" spans="1:22" ht="16.5" customHeight="1" x14ac:dyDescent="0.3">
      <c r="A503" s="1" t="s">
        <v>61</v>
      </c>
      <c r="B503" s="1">
        <v>2022</v>
      </c>
      <c r="C503" s="16">
        <f t="shared" si="38"/>
        <v>3.912023005428146</v>
      </c>
      <c r="D503" s="5">
        <v>19</v>
      </c>
      <c r="E503" s="5">
        <v>50</v>
      </c>
      <c r="F503" s="4">
        <v>7.4</v>
      </c>
      <c r="G503" s="5">
        <v>0</v>
      </c>
      <c r="H503" s="5">
        <v>1</v>
      </c>
      <c r="I503" s="1">
        <v>106334231955</v>
      </c>
      <c r="J503" s="1">
        <v>15197122252</v>
      </c>
      <c r="K503" s="1">
        <v>5045735951</v>
      </c>
      <c r="L503" s="1">
        <v>111379967906</v>
      </c>
      <c r="M503" s="29">
        <f>-4.336-4.513*(U503/L503)+5.679*(O503/L503)-0.004*(I503/P503)</f>
        <v>-0.11162224458164832</v>
      </c>
      <c r="N503" s="31">
        <v>6.9871667237754878</v>
      </c>
      <c r="O503" s="1">
        <v>83326361012</v>
      </c>
      <c r="P503" s="1">
        <v>81626814432</v>
      </c>
      <c r="Q503" s="1">
        <v>1699546580</v>
      </c>
      <c r="R503" s="1">
        <v>28053606894</v>
      </c>
      <c r="S503" s="1">
        <v>111379967906</v>
      </c>
      <c r="T503" s="1">
        <v>0</v>
      </c>
      <c r="U503" s="1">
        <v>469526300</v>
      </c>
      <c r="V503" s="1" t="e">
        <v>#VALUE!</v>
      </c>
    </row>
    <row r="504" spans="1:22" ht="16.5" customHeight="1" x14ac:dyDescent="0.3">
      <c r="A504" s="1" t="s">
        <v>61</v>
      </c>
      <c r="B504" s="1">
        <v>2021</v>
      </c>
      <c r="C504" s="16">
        <f t="shared" si="38"/>
        <v>3.8918202981106265</v>
      </c>
      <c r="D504" s="5">
        <v>18</v>
      </c>
      <c r="E504" s="5">
        <v>49</v>
      </c>
      <c r="F504" s="4">
        <v>7.4</v>
      </c>
      <c r="G504" s="5">
        <v>0</v>
      </c>
      <c r="H504" s="5">
        <v>1</v>
      </c>
      <c r="I504" s="1">
        <v>73086031249</v>
      </c>
      <c r="J504" s="1">
        <v>17518316064</v>
      </c>
      <c r="K504" s="1">
        <v>6861537221</v>
      </c>
      <c r="L504" s="1">
        <v>79947568470</v>
      </c>
      <c r="M504" s="29">
        <f>-4.336-4.513*(U504/L504)+5.679*(O504/L504)-0.004*(I504/P504)</f>
        <v>-0.62477086244039626</v>
      </c>
      <c r="N504" s="31">
        <v>6.6900092133089402</v>
      </c>
      <c r="O504" s="1">
        <v>52363487876</v>
      </c>
      <c r="P504" s="1">
        <v>51366674328</v>
      </c>
      <c r="Q504" s="1">
        <v>996813548</v>
      </c>
      <c r="R504" s="1">
        <v>27584080594</v>
      </c>
      <c r="S504" s="1">
        <v>79947568470</v>
      </c>
      <c r="T504" s="1">
        <v>0</v>
      </c>
      <c r="U504" s="1">
        <v>47306660</v>
      </c>
      <c r="V504" s="1" t="e">
        <v>#VALUE!</v>
      </c>
    </row>
    <row r="505" spans="1:22" ht="16.5" customHeight="1" x14ac:dyDescent="0.3">
      <c r="A505" s="1" t="s">
        <v>61</v>
      </c>
      <c r="B505" s="1">
        <v>2020</v>
      </c>
      <c r="C505" s="16">
        <f t="shared" si="38"/>
        <v>3.8712010109078911</v>
      </c>
      <c r="D505" s="5">
        <v>17</v>
      </c>
      <c r="E505" s="5">
        <v>48</v>
      </c>
      <c r="F505" s="4">
        <v>5.18</v>
      </c>
      <c r="G505" s="5">
        <v>0</v>
      </c>
      <c r="H505" s="5">
        <v>1</v>
      </c>
      <c r="I505" s="1">
        <v>84927513748</v>
      </c>
      <c r="J505" s="1">
        <v>8724835335</v>
      </c>
      <c r="K505" s="1">
        <v>8001481533</v>
      </c>
      <c r="L505" s="1">
        <v>92928995281</v>
      </c>
      <c r="M505" s="29">
        <f>-4.336-4.513*(U505/L505)+5.679*(O505/L505)-0.004*(I505/P505)</f>
        <v>-0.35534118834734923</v>
      </c>
      <c r="N505" s="31">
        <v>6.9401877821904918</v>
      </c>
      <c r="O505" s="1">
        <v>65392221347</v>
      </c>
      <c r="P505" s="1">
        <v>64003134711</v>
      </c>
      <c r="Q505" s="1">
        <v>1389086636</v>
      </c>
      <c r="R505" s="1">
        <v>27536773934</v>
      </c>
      <c r="S505" s="1">
        <v>92928995281</v>
      </c>
      <c r="T505" s="1">
        <v>66645394</v>
      </c>
      <c r="U505" s="1">
        <v>210627295</v>
      </c>
      <c r="V505" s="1" t="e">
        <v>#VALUE!</v>
      </c>
    </row>
    <row r="506" spans="1:22" ht="16.5" customHeight="1" x14ac:dyDescent="0.3">
      <c r="A506" s="1" t="s">
        <v>61</v>
      </c>
      <c r="B506" s="1">
        <v>2019</v>
      </c>
      <c r="C506" s="16">
        <f t="shared" si="38"/>
        <v>3.8501476017100584</v>
      </c>
      <c r="D506" s="5">
        <v>16</v>
      </c>
      <c r="E506" s="5">
        <v>47</v>
      </c>
      <c r="F506" s="4">
        <v>5.18</v>
      </c>
      <c r="G506" s="5">
        <v>0</v>
      </c>
      <c r="H506" s="5">
        <v>1</v>
      </c>
      <c r="I506" s="1">
        <v>68769807170</v>
      </c>
      <c r="J506" s="1">
        <v>5780891271</v>
      </c>
      <c r="K506" s="1">
        <v>9251312500</v>
      </c>
      <c r="L506" s="1">
        <v>78021119670</v>
      </c>
      <c r="M506" s="29">
        <f>-4.336-4.513*(U506/L506)+5.679*(O506/L506)-0.004*(I506/P506)</f>
        <v>-0.7187352739883377</v>
      </c>
      <c r="N506" s="31">
        <v>7.4649912574460018</v>
      </c>
      <c r="O506" s="1">
        <v>50322289602</v>
      </c>
      <c r="P506" s="1">
        <v>48578550724</v>
      </c>
      <c r="Q506" s="1">
        <v>1743738878</v>
      </c>
      <c r="R506" s="1">
        <v>27698830068</v>
      </c>
      <c r="S506" s="1">
        <v>78021119670</v>
      </c>
      <c r="T506" s="1">
        <v>0</v>
      </c>
      <c r="U506" s="1">
        <v>690325477</v>
      </c>
      <c r="V506" s="1" t="e">
        <v>#VALUE!</v>
      </c>
    </row>
    <row r="507" spans="1:22" ht="16.5" customHeight="1" x14ac:dyDescent="0.3">
      <c r="A507" s="1" t="s">
        <v>61</v>
      </c>
      <c r="B507" s="1">
        <v>2018</v>
      </c>
      <c r="C507" s="16">
        <f t="shared" si="38"/>
        <v>3.8286413964890951</v>
      </c>
      <c r="D507" s="5">
        <v>15</v>
      </c>
      <c r="E507" s="5">
        <v>46</v>
      </c>
      <c r="F507" s="4">
        <v>2.3199999999999998</v>
      </c>
      <c r="G507" s="5">
        <v>0</v>
      </c>
      <c r="H507" s="5">
        <v>1</v>
      </c>
      <c r="I507" s="1">
        <v>108021810644</v>
      </c>
      <c r="J507" s="1">
        <v>15439886038</v>
      </c>
      <c r="K507" s="1">
        <v>10120754574</v>
      </c>
      <c r="L507" s="1">
        <v>118142565218</v>
      </c>
      <c r="M507" s="29">
        <f>-4.336-4.513*(U507/L507)+5.679*(O507/L507)-0.004*(I507/P507)</f>
        <v>-4.2861908909648257E-2</v>
      </c>
      <c r="N507" s="31">
        <v>7.3592809998546045</v>
      </c>
      <c r="O507" s="1">
        <v>90315711823</v>
      </c>
      <c r="P507" s="1">
        <v>88263347987</v>
      </c>
      <c r="Q507" s="1">
        <v>2052363836</v>
      </c>
      <c r="R507" s="1">
        <v>27826853395</v>
      </c>
      <c r="S507" s="1">
        <v>118142565218</v>
      </c>
      <c r="T507" s="1">
        <v>0</v>
      </c>
      <c r="U507" s="1">
        <v>1134992599</v>
      </c>
      <c r="V507" s="1" t="e">
        <v>#VALUE!</v>
      </c>
    </row>
    <row r="508" spans="1:22" ht="16.5" customHeight="1" x14ac:dyDescent="0.3">
      <c r="A508" s="1" t="s">
        <v>61</v>
      </c>
      <c r="B508" s="1">
        <v>2017</v>
      </c>
      <c r="C508" s="16">
        <f t="shared" si="38"/>
        <v>3.8066624897703196</v>
      </c>
      <c r="D508" s="5">
        <v>14</v>
      </c>
      <c r="E508" s="5">
        <v>45</v>
      </c>
      <c r="F508" s="4">
        <v>2.3199999999999998</v>
      </c>
      <c r="G508" s="5">
        <v>0</v>
      </c>
      <c r="H508" s="5">
        <v>1</v>
      </c>
      <c r="I508" s="1">
        <v>83984495825</v>
      </c>
      <c r="J508" s="1">
        <v>12691809146</v>
      </c>
      <c r="K508" s="1">
        <v>11358979030</v>
      </c>
      <c r="L508" s="1">
        <v>95343474855</v>
      </c>
      <c r="M508" s="29">
        <f>-4.336-4.513*(U508/L508)+5.679*(O508/L508)-0.004*(I508/P508)</f>
        <v>-0.24871214589584534</v>
      </c>
      <c r="N508" s="31">
        <v>2.8654119461210428</v>
      </c>
      <c r="O508" s="1">
        <v>69486672766</v>
      </c>
      <c r="P508" s="1">
        <v>67184290030</v>
      </c>
      <c r="Q508" s="1">
        <v>2302382736</v>
      </c>
      <c r="R508" s="1">
        <v>25856802089</v>
      </c>
      <c r="S508" s="1">
        <v>95343474855</v>
      </c>
      <c r="T508" s="1">
        <v>0</v>
      </c>
      <c r="U508" s="1">
        <v>984233782</v>
      </c>
      <c r="V508" s="1" t="e">
        <v>#VALUE!</v>
      </c>
    </row>
    <row r="509" spans="1:22" ht="16.5" customHeight="1" x14ac:dyDescent="0.3">
      <c r="A509" s="1" t="s">
        <v>61</v>
      </c>
      <c r="B509" s="1">
        <v>2016</v>
      </c>
      <c r="C509" s="16">
        <f t="shared" si="38"/>
        <v>3.784189633918261</v>
      </c>
      <c r="D509" s="5">
        <v>13</v>
      </c>
      <c r="E509" s="5">
        <v>44</v>
      </c>
      <c r="F509" s="4">
        <v>2.2799999999999998</v>
      </c>
      <c r="G509" s="5">
        <v>0</v>
      </c>
      <c r="H509" s="5">
        <v>1</v>
      </c>
      <c r="I509" s="1">
        <v>93628520556</v>
      </c>
      <c r="J509" s="1">
        <v>32273547497</v>
      </c>
      <c r="K509" s="1">
        <v>11452588595</v>
      </c>
      <c r="L509" s="1">
        <v>105081109151</v>
      </c>
      <c r="M509" s="29">
        <f>-4.336-4.513*(U509/L509)+5.679*(O509/L509)-0.004*(I509/P509)</f>
        <v>-9.6894228533605631E-2</v>
      </c>
      <c r="N509" s="31">
        <v>2.5615511423249444</v>
      </c>
      <c r="O509" s="1">
        <v>79305871931</v>
      </c>
      <c r="P509" s="1">
        <v>76541526216</v>
      </c>
      <c r="Q509" s="1">
        <v>2764345715</v>
      </c>
      <c r="R509" s="1">
        <v>25775237220</v>
      </c>
      <c r="S509" s="1">
        <v>105081109151</v>
      </c>
      <c r="T509" s="1">
        <v>0</v>
      </c>
      <c r="U509" s="1">
        <v>978053070</v>
      </c>
      <c r="V509" s="1" t="e">
        <v>#VALUE!</v>
      </c>
    </row>
    <row r="510" spans="1:22" ht="16.5" customHeight="1" x14ac:dyDescent="0.3">
      <c r="A510" s="1" t="s">
        <v>61</v>
      </c>
      <c r="B510" s="1">
        <v>2015</v>
      </c>
      <c r="C510" s="16">
        <f t="shared" si="38"/>
        <v>3.7612001156935624</v>
      </c>
      <c r="D510" s="6">
        <v>12</v>
      </c>
      <c r="E510" s="6">
        <v>43</v>
      </c>
      <c r="F510" s="7">
        <v>2.2799999999999998</v>
      </c>
      <c r="G510" s="6">
        <v>0</v>
      </c>
      <c r="H510" s="6">
        <v>1</v>
      </c>
      <c r="I510" s="1">
        <v>76700231989</v>
      </c>
      <c r="J510" s="1">
        <v>11210092955</v>
      </c>
      <c r="K510" s="1">
        <v>13021375366</v>
      </c>
      <c r="L510" s="1">
        <v>89721607355</v>
      </c>
      <c r="M510" s="29">
        <f>-4.336-4.513*(U510/L510)+5.679*(O510/L510)-0.004*(I510/P510)</f>
        <v>-0.33664434363572332</v>
      </c>
      <c r="N510" s="31">
        <v>8.0197984581497224</v>
      </c>
      <c r="O510" s="1">
        <v>64058804432</v>
      </c>
      <c r="P510" s="1">
        <v>60931612357</v>
      </c>
      <c r="Q510" s="1">
        <v>3127192075</v>
      </c>
      <c r="R510" s="1">
        <v>25662802923</v>
      </c>
      <c r="S510" s="1">
        <v>89721607355</v>
      </c>
      <c r="T510" s="1">
        <v>0</v>
      </c>
      <c r="U510" s="1">
        <v>999239773</v>
      </c>
      <c r="V510" s="1" t="e">
        <v>#VALUE!</v>
      </c>
    </row>
    <row r="511" spans="1:22" ht="16.5" customHeight="1" x14ac:dyDescent="0.3">
      <c r="A511" s="1" t="s">
        <v>61</v>
      </c>
      <c r="B511" s="1">
        <v>2014</v>
      </c>
      <c r="C511" s="15"/>
      <c r="D511" s="13"/>
      <c r="E511" s="13"/>
      <c r="F511" s="14"/>
      <c r="G511" s="13"/>
      <c r="H511" s="13"/>
      <c r="I511" s="1">
        <v>78490955258</v>
      </c>
      <c r="J511" s="1">
        <v>11601658302</v>
      </c>
      <c r="K511" s="1">
        <v>13316862048</v>
      </c>
      <c r="L511" s="1">
        <v>91807817306</v>
      </c>
      <c r="M511" s="29">
        <f>-4.336-4.513*(U511/L511)+5.679*(O511/L511)-0.004*(I511/P511)</f>
        <v>-0.31827624554718215</v>
      </c>
      <c r="N511" s="28">
        <v>5.05</v>
      </c>
      <c r="O511" s="1">
        <v>66069009134</v>
      </c>
      <c r="P511" s="1">
        <v>63832623183</v>
      </c>
      <c r="Q511" s="1">
        <v>2236385951</v>
      </c>
      <c r="R511" s="1">
        <v>25738808172</v>
      </c>
      <c r="S511" s="1">
        <v>91807817306</v>
      </c>
      <c r="T511" s="1">
        <v>13421579</v>
      </c>
      <c r="U511" s="1">
        <v>1306424392</v>
      </c>
      <c r="V511" s="1" t="e">
        <v>#VALUE!</v>
      </c>
    </row>
    <row r="512" spans="1:22" ht="16.5" customHeight="1" x14ac:dyDescent="0.3">
      <c r="A512" s="1" t="s">
        <v>62</v>
      </c>
      <c r="B512" s="1">
        <v>2023</v>
      </c>
      <c r="C512" s="16">
        <f t="shared" ref="C512:C516" si="39">LN(E512)</f>
        <v>4.0775374439057197</v>
      </c>
      <c r="D512" s="5">
        <v>17</v>
      </c>
      <c r="E512" s="5">
        <v>59</v>
      </c>
      <c r="F512" s="4">
        <v>0.68</v>
      </c>
      <c r="G512" s="5">
        <v>0</v>
      </c>
      <c r="H512" s="5">
        <v>0</v>
      </c>
      <c r="I512" s="1">
        <v>385911700754</v>
      </c>
      <c r="J512" s="1">
        <v>153404975871</v>
      </c>
      <c r="K512" s="1">
        <v>1172853164753</v>
      </c>
      <c r="L512" s="1">
        <v>1558764865507</v>
      </c>
      <c r="M512" s="29">
        <f>-4.336-4.513*(U512/L512)+5.679*(O512/L512)-0.004*(I512/P512)</f>
        <v>-2.164674852826288</v>
      </c>
      <c r="N512" s="31">
        <v>6.4222466560102589</v>
      </c>
      <c r="O512" s="1">
        <v>622131102153</v>
      </c>
      <c r="P512" s="1">
        <v>74557089507</v>
      </c>
      <c r="Q512" s="1">
        <v>547574012646</v>
      </c>
      <c r="R512" s="1">
        <v>936633763354</v>
      </c>
      <c r="S512" s="1">
        <v>1558764865507</v>
      </c>
      <c r="T512" s="1">
        <v>1835952770</v>
      </c>
      <c r="U512" s="1">
        <v>25753192699</v>
      </c>
      <c r="V512" s="1">
        <v>31975091425</v>
      </c>
    </row>
    <row r="513" spans="1:22" ht="16.5" customHeight="1" x14ac:dyDescent="0.3">
      <c r="A513" s="1" t="s">
        <v>62</v>
      </c>
      <c r="B513" s="1">
        <v>2022</v>
      </c>
      <c r="C513" s="16">
        <f t="shared" si="39"/>
        <v>4.0604430105464191</v>
      </c>
      <c r="D513" s="5">
        <v>16</v>
      </c>
      <c r="E513" s="5">
        <v>58</v>
      </c>
      <c r="F513" s="4">
        <v>16.760000000000002</v>
      </c>
      <c r="G513" s="5">
        <v>0</v>
      </c>
      <c r="H513" s="5">
        <v>0</v>
      </c>
      <c r="I513" s="1">
        <v>570930236065</v>
      </c>
      <c r="J513" s="1">
        <v>143816153816</v>
      </c>
      <c r="K513" s="1">
        <v>1092709731537</v>
      </c>
      <c r="L513" s="1">
        <v>1663639967602</v>
      </c>
      <c r="M513" s="29">
        <f>-4.336-4.513*(U513/L513)+5.679*(O513/L513)-0.004*(I513/P513)</f>
        <v>-2.1596650629156717</v>
      </c>
      <c r="N513" s="31">
        <v>6.9871667237754878</v>
      </c>
      <c r="O513" s="1">
        <v>658808191947</v>
      </c>
      <c r="P513" s="1">
        <v>87961022956</v>
      </c>
      <c r="Q513" s="1">
        <v>570847168991</v>
      </c>
      <c r="R513" s="1">
        <v>1004831775655</v>
      </c>
      <c r="S513" s="1">
        <v>1663639967602</v>
      </c>
      <c r="T513" s="1">
        <v>5504129153</v>
      </c>
      <c r="U513" s="1">
        <v>17181711324</v>
      </c>
      <c r="V513" s="1">
        <v>21344635230</v>
      </c>
    </row>
    <row r="514" spans="1:22" ht="16.5" customHeight="1" x14ac:dyDescent="0.3">
      <c r="A514" s="1" t="s">
        <v>62</v>
      </c>
      <c r="B514" s="1">
        <v>2021</v>
      </c>
      <c r="C514" s="16">
        <f t="shared" si="39"/>
        <v>4.0430512678345503</v>
      </c>
      <c r="D514" s="5">
        <v>15</v>
      </c>
      <c r="E514" s="5">
        <v>57</v>
      </c>
      <c r="F514" s="4">
        <v>16.600000000000001</v>
      </c>
      <c r="G514" s="5">
        <v>0</v>
      </c>
      <c r="H514" s="5">
        <v>0</v>
      </c>
      <c r="I514" s="1">
        <v>861452280567</v>
      </c>
      <c r="J514" s="1">
        <v>93991441499</v>
      </c>
      <c r="K514" s="1">
        <v>924560148868</v>
      </c>
      <c r="L514" s="1">
        <v>1786012429435</v>
      </c>
      <c r="M514" s="29">
        <f>-4.336-4.513*(U514/L514)+5.679*(O514/L514)-0.004*(I514/P514)</f>
        <v>-2.7950100639200617</v>
      </c>
      <c r="N514" s="31">
        <v>6.6900092133089402</v>
      </c>
      <c r="O514" s="1">
        <v>689016926104</v>
      </c>
      <c r="P514" s="1">
        <v>94204191470</v>
      </c>
      <c r="Q514" s="1">
        <v>594812734634</v>
      </c>
      <c r="R514" s="1">
        <v>1096995503331</v>
      </c>
      <c r="S514" s="1">
        <v>1786012429435</v>
      </c>
      <c r="T514" s="1">
        <v>-670659197</v>
      </c>
      <c r="U514" s="1">
        <v>242714607941</v>
      </c>
      <c r="V514" s="1">
        <v>303371735909</v>
      </c>
    </row>
    <row r="515" spans="1:22" ht="16.5" customHeight="1" x14ac:dyDescent="0.3">
      <c r="A515" s="1" t="s">
        <v>62</v>
      </c>
      <c r="B515" s="1">
        <v>2020</v>
      </c>
      <c r="C515" s="16">
        <f t="shared" si="39"/>
        <v>4.0253516907351496</v>
      </c>
      <c r="D515" s="5">
        <v>14</v>
      </c>
      <c r="E515" s="5">
        <v>56</v>
      </c>
      <c r="F515" s="4">
        <v>0.99</v>
      </c>
      <c r="G515" s="5">
        <v>0</v>
      </c>
      <c r="H515" s="5">
        <v>0</v>
      </c>
      <c r="I515" s="1">
        <v>1260070820865</v>
      </c>
      <c r="J515" s="1">
        <v>161235888055</v>
      </c>
      <c r="K515" s="1">
        <v>743542630509</v>
      </c>
      <c r="L515" s="1">
        <v>2003613451374</v>
      </c>
      <c r="M515" s="29">
        <f>-4.336-4.513*(U515/L515)+5.679*(O515/L515)-0.004*(I515/P515)</f>
        <v>-2.0207036282019932</v>
      </c>
      <c r="N515" s="31">
        <v>6.9401877821904918</v>
      </c>
      <c r="O515" s="1">
        <v>1034219009984</v>
      </c>
      <c r="P515" s="1">
        <v>415345550368</v>
      </c>
      <c r="Q515" s="1">
        <v>618873459616</v>
      </c>
      <c r="R515" s="1">
        <v>969394441390</v>
      </c>
      <c r="S515" s="1">
        <v>2003613451374</v>
      </c>
      <c r="T515" s="1">
        <v>-803862255</v>
      </c>
      <c r="U515" s="1">
        <v>268126886841</v>
      </c>
      <c r="V515" s="1">
        <v>337337355546</v>
      </c>
    </row>
    <row r="516" spans="1:22" ht="16.5" customHeight="1" x14ac:dyDescent="0.3">
      <c r="A516" s="1" t="s">
        <v>62</v>
      </c>
      <c r="B516" s="1">
        <v>2019</v>
      </c>
      <c r="C516" s="16">
        <f t="shared" si="39"/>
        <v>4.0073331852324712</v>
      </c>
      <c r="D516" s="5">
        <v>13</v>
      </c>
      <c r="E516" s="5">
        <v>55</v>
      </c>
      <c r="F516" s="4">
        <v>0.56000000000000005</v>
      </c>
      <c r="G516" s="5">
        <v>0</v>
      </c>
      <c r="H516" s="5">
        <v>0</v>
      </c>
      <c r="I516" s="1">
        <v>1439075865583</v>
      </c>
      <c r="J516" s="1">
        <v>196375273222</v>
      </c>
      <c r="K516" s="1">
        <v>659568613385</v>
      </c>
      <c r="L516" s="1">
        <v>2098644478968</v>
      </c>
      <c r="M516" s="29">
        <f>-4.336-4.513*(U516/L516)+5.679*(O516/L516)-0.004*(I516/P516)</f>
        <v>-1.6296484953637518</v>
      </c>
      <c r="N516" s="31">
        <v>7.4649912574460018</v>
      </c>
      <c r="O516" s="1">
        <v>1301513732131</v>
      </c>
      <c r="P516" s="1">
        <v>657059962930</v>
      </c>
      <c r="Q516" s="1">
        <v>644453769201</v>
      </c>
      <c r="R516" s="1">
        <v>797130746837</v>
      </c>
      <c r="S516" s="1">
        <v>2098644478968</v>
      </c>
      <c r="T516" s="1">
        <v>-109102661</v>
      </c>
      <c r="U516" s="1">
        <v>375191946009</v>
      </c>
      <c r="V516" s="1">
        <v>468997640573</v>
      </c>
    </row>
    <row r="517" spans="1:22" ht="16.5" customHeight="1" x14ac:dyDescent="0.3">
      <c r="A517" s="1" t="s">
        <v>62</v>
      </c>
      <c r="B517" s="1">
        <v>2018</v>
      </c>
      <c r="C517" s="15"/>
      <c r="D517" s="9"/>
      <c r="E517" s="9"/>
      <c r="F517" s="10"/>
      <c r="G517" s="9"/>
      <c r="H517" s="9"/>
      <c r="I517" s="1">
        <v>1037991030518</v>
      </c>
      <c r="J517" s="1">
        <v>278047198237</v>
      </c>
      <c r="K517" s="1">
        <v>552556624801</v>
      </c>
      <c r="L517" s="1">
        <v>1590547655319</v>
      </c>
      <c r="M517" s="29">
        <f>-4.336-4.513*(U517/L517)+5.679*(O517/L517)-0.004*(I517/P517)</f>
        <v>-0.62726599081903367</v>
      </c>
      <c r="N517" s="31">
        <v>7.3592809998546045</v>
      </c>
      <c r="O517" s="1">
        <v>1116203178291</v>
      </c>
      <c r="P517" s="1">
        <v>466756239610</v>
      </c>
      <c r="Q517" s="1">
        <v>649446938681</v>
      </c>
      <c r="R517" s="1">
        <v>474344477028</v>
      </c>
      <c r="S517" s="1">
        <v>1590547655319</v>
      </c>
      <c r="T517" s="1">
        <v>-7251113481</v>
      </c>
      <c r="U517" s="1">
        <v>94360996072</v>
      </c>
      <c r="V517" s="1">
        <v>118336001493</v>
      </c>
    </row>
    <row r="518" spans="1:22" ht="16.5" customHeight="1" x14ac:dyDescent="0.3">
      <c r="A518" s="1" t="s">
        <v>62</v>
      </c>
      <c r="B518" s="1">
        <v>2017</v>
      </c>
      <c r="C518" s="16">
        <f t="shared" ref="C518:C530" si="40">LN(E518)</f>
        <v>4.1271343850450917</v>
      </c>
      <c r="D518" s="5">
        <v>11</v>
      </c>
      <c r="E518" s="5">
        <v>62</v>
      </c>
      <c r="F518" s="4">
        <v>1.01</v>
      </c>
      <c r="G518" s="5">
        <v>0</v>
      </c>
      <c r="H518" s="5">
        <v>0</v>
      </c>
      <c r="I518" s="1">
        <v>816165954368</v>
      </c>
      <c r="J518" s="1">
        <v>383286248487</v>
      </c>
      <c r="K518" s="1">
        <v>428254625870</v>
      </c>
      <c r="L518" s="1">
        <v>1244420580238</v>
      </c>
      <c r="M518" s="29">
        <f>-4.336-4.513*(U518/L518)+5.679*(O518/L518)-0.004*(I518/P518)</f>
        <v>-0.88104132417246439</v>
      </c>
      <c r="N518" s="31">
        <v>2.8654119461210428</v>
      </c>
      <c r="O518" s="1">
        <v>819738695282</v>
      </c>
      <c r="P518" s="1">
        <v>256044936254</v>
      </c>
      <c r="Q518" s="1">
        <v>563693759028</v>
      </c>
      <c r="R518" s="1">
        <v>424681884956</v>
      </c>
      <c r="S518" s="1">
        <v>1244420580238</v>
      </c>
      <c r="T518" s="1">
        <v>-247660721</v>
      </c>
      <c r="U518" s="1">
        <v>75339589263</v>
      </c>
      <c r="V518" s="1">
        <v>94191175646</v>
      </c>
    </row>
    <row r="519" spans="1:22" ht="16.5" customHeight="1" x14ac:dyDescent="0.3">
      <c r="A519" s="1" t="s">
        <v>62</v>
      </c>
      <c r="B519" s="1">
        <v>2016</v>
      </c>
      <c r="C519" s="16">
        <f t="shared" si="40"/>
        <v>4.1108738641733114</v>
      </c>
      <c r="D519" s="5">
        <v>10</v>
      </c>
      <c r="E519" s="5">
        <v>61</v>
      </c>
      <c r="F519" s="4">
        <v>1.01</v>
      </c>
      <c r="G519" s="5">
        <v>0</v>
      </c>
      <c r="H519" s="5">
        <v>0</v>
      </c>
      <c r="I519" s="1">
        <v>999921673205</v>
      </c>
      <c r="J519" s="1">
        <v>427949166515</v>
      </c>
      <c r="K519" s="1">
        <v>375135954171</v>
      </c>
      <c r="L519" s="1">
        <v>1375057627376</v>
      </c>
      <c r="M519" s="29">
        <f>-4.336-4.513*(U519/L519)+5.679*(O519/L519)-0.004*(I519/P519)</f>
        <v>-0.50565043263692211</v>
      </c>
      <c r="N519" s="31">
        <v>2.5615511423249444</v>
      </c>
      <c r="O519" s="1">
        <v>974680968632</v>
      </c>
      <c r="P519" s="1">
        <v>434273942617</v>
      </c>
      <c r="Q519" s="1">
        <v>540407026015</v>
      </c>
      <c r="R519" s="1">
        <v>400376658744</v>
      </c>
      <c r="S519" s="1">
        <v>1375057627376</v>
      </c>
      <c r="T519" s="1">
        <v>-852078661</v>
      </c>
      <c r="U519" s="1">
        <v>56635824731</v>
      </c>
      <c r="V519" s="1">
        <v>70355172666</v>
      </c>
    </row>
    <row r="520" spans="1:22" ht="16.5" customHeight="1" x14ac:dyDescent="0.3">
      <c r="A520" s="1" t="s">
        <v>62</v>
      </c>
      <c r="B520" s="1">
        <v>2015</v>
      </c>
      <c r="C520" s="16">
        <f t="shared" si="40"/>
        <v>4.0943445622221004</v>
      </c>
      <c r="D520" s="5">
        <v>9</v>
      </c>
      <c r="E520" s="5">
        <v>60</v>
      </c>
      <c r="F520" s="4">
        <v>1.01</v>
      </c>
      <c r="G520" s="5">
        <v>0</v>
      </c>
      <c r="H520" s="5">
        <v>0</v>
      </c>
      <c r="I520" s="1">
        <v>723327844847</v>
      </c>
      <c r="J520" s="1">
        <v>313695863255</v>
      </c>
      <c r="K520" s="1">
        <v>382454779632</v>
      </c>
      <c r="L520" s="1">
        <v>1105782624479</v>
      </c>
      <c r="M520" s="29">
        <f>-4.336-4.513*(U520/L520)+5.679*(O520/L520)-0.004*(I520/P520)</f>
        <v>-0.85670377559680555</v>
      </c>
      <c r="N520" s="31">
        <v>8.0197984581497224</v>
      </c>
      <c r="O520" s="1">
        <v>722833205569</v>
      </c>
      <c r="P520" s="1">
        <v>232653242438</v>
      </c>
      <c r="Q520" s="1">
        <v>490179963131</v>
      </c>
      <c r="R520" s="1">
        <v>382949418910</v>
      </c>
      <c r="S520" s="1">
        <v>1105782624479</v>
      </c>
      <c r="T520" s="1">
        <v>-37032118</v>
      </c>
      <c r="U520" s="1">
        <v>54037842206</v>
      </c>
      <c r="V520" s="1">
        <v>69755725405</v>
      </c>
    </row>
    <row r="521" spans="1:22" ht="16.5" customHeight="1" x14ac:dyDescent="0.3">
      <c r="A521" s="1" t="s">
        <v>62</v>
      </c>
      <c r="B521" s="1">
        <v>2014</v>
      </c>
      <c r="C521" s="16">
        <f t="shared" si="40"/>
        <v>4.0775374439057197</v>
      </c>
      <c r="D521" s="6">
        <v>8</v>
      </c>
      <c r="E521" s="6">
        <v>59</v>
      </c>
      <c r="F521" s="7">
        <v>1.01</v>
      </c>
      <c r="G521" s="6">
        <v>0</v>
      </c>
      <c r="H521" s="6">
        <v>0</v>
      </c>
      <c r="I521" s="1">
        <v>765528356385</v>
      </c>
      <c r="J521" s="1">
        <v>396940454191</v>
      </c>
      <c r="K521" s="1">
        <v>348500028752</v>
      </c>
      <c r="L521" s="1">
        <v>1114028385137</v>
      </c>
      <c r="M521" s="29">
        <f>-4.336-4.513*(U521/L521)+5.679*(O521/L521)-0.004*(I521/P521)</f>
        <v>-0.88544215281730865</v>
      </c>
      <c r="N521" s="28">
        <v>5.05</v>
      </c>
      <c r="O521" s="1">
        <v>723913653264</v>
      </c>
      <c r="P521" s="1">
        <v>291298408283</v>
      </c>
      <c r="Q521" s="1">
        <v>432615244981</v>
      </c>
      <c r="R521" s="1">
        <v>390114731873</v>
      </c>
      <c r="S521" s="1">
        <v>1114028385137</v>
      </c>
      <c r="T521" s="1">
        <v>223727591</v>
      </c>
      <c r="U521" s="1">
        <v>56586670339</v>
      </c>
      <c r="V521" s="1">
        <v>71322792922</v>
      </c>
    </row>
    <row r="522" spans="1:22" ht="16.5" customHeight="1" x14ac:dyDescent="0.3">
      <c r="A522" s="1" t="s">
        <v>63</v>
      </c>
      <c r="B522" s="1">
        <v>2023</v>
      </c>
      <c r="C522" s="16">
        <f t="shared" si="40"/>
        <v>3.784189633918261</v>
      </c>
      <c r="D522" s="5">
        <v>16</v>
      </c>
      <c r="E522" s="5">
        <v>44</v>
      </c>
      <c r="F522" s="4">
        <v>0.3</v>
      </c>
      <c r="G522" s="5">
        <v>0</v>
      </c>
      <c r="H522" s="5">
        <v>0</v>
      </c>
      <c r="I522" s="1">
        <v>141313121479</v>
      </c>
      <c r="J522" s="1">
        <v>27107143181</v>
      </c>
      <c r="K522" s="1">
        <v>25089800870</v>
      </c>
      <c r="L522" s="1">
        <v>166402922349</v>
      </c>
      <c r="M522" s="29">
        <f>-4.336-4.513*(U522/L522)+5.679*(O522/L522)-0.004*(I522/P522)</f>
        <v>-2.3944809649944583</v>
      </c>
      <c r="N522" s="31">
        <v>6.4222466560102589</v>
      </c>
      <c r="O522" s="1">
        <v>68349328053</v>
      </c>
      <c r="P522" s="1">
        <v>68349328053</v>
      </c>
      <c r="Q522" s="1">
        <v>0</v>
      </c>
      <c r="R522" s="1">
        <v>98053594296</v>
      </c>
      <c r="S522" s="1">
        <v>166402922349</v>
      </c>
      <c r="T522" s="1">
        <v>1473351352</v>
      </c>
      <c r="U522" s="1">
        <v>14115938843</v>
      </c>
      <c r="V522" s="1" t="e">
        <v>#VALUE!</v>
      </c>
    </row>
    <row r="523" spans="1:22" ht="16.5" customHeight="1" x14ac:dyDescent="0.3">
      <c r="A523" s="1" t="s">
        <v>63</v>
      </c>
      <c r="B523" s="1">
        <v>2022</v>
      </c>
      <c r="C523" s="16">
        <f t="shared" si="40"/>
        <v>3.7612001156935624</v>
      </c>
      <c r="D523" s="5">
        <v>15</v>
      </c>
      <c r="E523" s="5">
        <v>43</v>
      </c>
      <c r="F523" s="4">
        <v>0.3</v>
      </c>
      <c r="G523" s="5">
        <v>0</v>
      </c>
      <c r="H523" s="5">
        <v>0</v>
      </c>
      <c r="I523" s="1">
        <v>140650881538</v>
      </c>
      <c r="J523" s="1">
        <v>43096373082</v>
      </c>
      <c r="K523" s="1">
        <v>26794320038</v>
      </c>
      <c r="L523" s="1">
        <v>167445201576</v>
      </c>
      <c r="M523" s="29">
        <f>-4.336-4.513*(U523/L523)+5.679*(O523/L523)-0.004*(I523/P523)</f>
        <v>-2.2579659576580298</v>
      </c>
      <c r="N523" s="31">
        <v>6.9871667237754878</v>
      </c>
      <c r="O523" s="1">
        <v>72989761413</v>
      </c>
      <c r="P523" s="1">
        <v>72989761413</v>
      </c>
      <c r="Q523" s="1">
        <v>0</v>
      </c>
      <c r="R523" s="1">
        <v>94455440163</v>
      </c>
      <c r="S523" s="1">
        <v>167445201576</v>
      </c>
      <c r="T523" s="1">
        <v>526199561</v>
      </c>
      <c r="U523" s="1">
        <v>14460749372</v>
      </c>
      <c r="V523" s="1" t="e">
        <v>#VALUE!</v>
      </c>
    </row>
    <row r="524" spans="1:22" ht="16.5" customHeight="1" x14ac:dyDescent="0.3">
      <c r="A524" s="1" t="s">
        <v>63</v>
      </c>
      <c r="B524" s="1">
        <v>2021</v>
      </c>
      <c r="C524" s="16">
        <f t="shared" si="40"/>
        <v>3.7376696182833684</v>
      </c>
      <c r="D524" s="5">
        <v>14</v>
      </c>
      <c r="E524" s="5">
        <v>42</v>
      </c>
      <c r="F524" s="4">
        <v>0.3</v>
      </c>
      <c r="G524" s="5">
        <v>0</v>
      </c>
      <c r="H524" s="5">
        <v>0</v>
      </c>
      <c r="I524" s="1">
        <v>103934994447</v>
      </c>
      <c r="J524" s="1">
        <v>26504585897</v>
      </c>
      <c r="K524" s="1">
        <v>25666571453</v>
      </c>
      <c r="L524" s="1">
        <v>129601565900</v>
      </c>
      <c r="M524" s="29">
        <f>-4.336-4.513*(U524/L524)+5.679*(O524/L524)-0.004*(I524/P524)</f>
        <v>-3.1494978772196851</v>
      </c>
      <c r="N524" s="31">
        <v>6.6900092133089402</v>
      </c>
      <c r="O524" s="1">
        <v>38311630918</v>
      </c>
      <c r="P524" s="1">
        <v>38311630918</v>
      </c>
      <c r="Q524" s="1">
        <v>0</v>
      </c>
      <c r="R524" s="1">
        <v>91289934982</v>
      </c>
      <c r="S524" s="1">
        <v>129601565900</v>
      </c>
      <c r="T524" s="1">
        <v>544293156</v>
      </c>
      <c r="U524" s="1">
        <v>13825136957</v>
      </c>
      <c r="V524" s="1" t="e">
        <v>#VALUE!</v>
      </c>
    </row>
    <row r="525" spans="1:22" ht="16.5" customHeight="1" x14ac:dyDescent="0.3">
      <c r="A525" s="1" t="s">
        <v>63</v>
      </c>
      <c r="B525" s="1">
        <v>2020</v>
      </c>
      <c r="C525" s="16">
        <f t="shared" si="40"/>
        <v>3.713572066704308</v>
      </c>
      <c r="D525" s="5">
        <v>13</v>
      </c>
      <c r="E525" s="5">
        <v>41</v>
      </c>
      <c r="F525" s="4">
        <v>0.3</v>
      </c>
      <c r="G525" s="5">
        <v>0</v>
      </c>
      <c r="H525" s="5">
        <v>0</v>
      </c>
      <c r="I525" s="1">
        <v>87381706073</v>
      </c>
      <c r="J525" s="1">
        <v>26351832286</v>
      </c>
      <c r="K525" s="1">
        <v>26435510009</v>
      </c>
      <c r="L525" s="1">
        <v>113817216082</v>
      </c>
      <c r="M525" s="29">
        <f>-4.336-4.513*(U525/L525)+5.679*(O525/L525)-0.004*(I525/P525)</f>
        <v>-3.5736268991176421</v>
      </c>
      <c r="N525" s="31">
        <v>6.9401877821904918</v>
      </c>
      <c r="O525" s="1">
        <v>26598590664</v>
      </c>
      <c r="P525" s="1">
        <v>26598590664</v>
      </c>
      <c r="Q525" s="1">
        <v>0</v>
      </c>
      <c r="R525" s="1">
        <v>87218625418</v>
      </c>
      <c r="S525" s="1">
        <v>113817216082</v>
      </c>
      <c r="T525" s="1">
        <v>1033765494</v>
      </c>
      <c r="U525" s="1">
        <v>13912378213</v>
      </c>
      <c r="V525" s="1" t="e">
        <v>#VALUE!</v>
      </c>
    </row>
    <row r="526" spans="1:22" ht="16.5" customHeight="1" x14ac:dyDescent="0.3">
      <c r="A526" s="1" t="s">
        <v>63</v>
      </c>
      <c r="B526" s="1">
        <v>2019</v>
      </c>
      <c r="C526" s="16">
        <f t="shared" si="40"/>
        <v>3.6888794541139363</v>
      </c>
      <c r="D526" s="5">
        <v>12</v>
      </c>
      <c r="E526" s="5">
        <v>40</v>
      </c>
      <c r="F526" s="4">
        <v>0.3</v>
      </c>
      <c r="G526" s="5">
        <v>0</v>
      </c>
      <c r="H526" s="5">
        <v>0</v>
      </c>
      <c r="I526" s="1">
        <v>79844622781</v>
      </c>
      <c r="J526" s="1">
        <v>38908033011</v>
      </c>
      <c r="K526" s="1">
        <v>31992485392</v>
      </c>
      <c r="L526" s="1">
        <v>111837108173</v>
      </c>
      <c r="M526" s="29">
        <f>-4.336-4.513*(U526/L526)+5.679*(O526/L526)-0.004*(I526/P526)</f>
        <v>-3.446514222218461</v>
      </c>
      <c r="N526" s="31">
        <v>7.4649912574460018</v>
      </c>
      <c r="O526" s="1">
        <v>28358664754</v>
      </c>
      <c r="P526" s="1">
        <v>28358664754</v>
      </c>
      <c r="Q526" s="1">
        <v>0</v>
      </c>
      <c r="R526" s="1">
        <v>83478443419</v>
      </c>
      <c r="S526" s="1">
        <v>111837108173</v>
      </c>
      <c r="T526" s="1">
        <v>3021562214</v>
      </c>
      <c r="U526" s="1">
        <v>13364019017</v>
      </c>
      <c r="V526" s="1" t="e">
        <v>#VALUE!</v>
      </c>
    </row>
    <row r="527" spans="1:22" ht="16.5" customHeight="1" x14ac:dyDescent="0.3">
      <c r="A527" s="1" t="s">
        <v>63</v>
      </c>
      <c r="B527" s="1">
        <v>2018</v>
      </c>
      <c r="C527" s="16">
        <f t="shared" si="40"/>
        <v>3.6635616461296463</v>
      </c>
      <c r="D527" s="5">
        <v>11</v>
      </c>
      <c r="E527" s="5">
        <v>39</v>
      </c>
      <c r="F527" s="4">
        <v>0.3</v>
      </c>
      <c r="G527" s="5">
        <v>0</v>
      </c>
      <c r="H527" s="5">
        <v>0</v>
      </c>
      <c r="I527" s="1">
        <v>60661034195</v>
      </c>
      <c r="J527" s="1">
        <v>22788615313</v>
      </c>
      <c r="K527" s="1">
        <v>33125003890</v>
      </c>
      <c r="L527" s="1">
        <v>93786038085</v>
      </c>
      <c r="M527" s="29">
        <f>-4.336-4.513*(U527/L527)+5.679*(O527/L527)-0.004*(I527/P527)</f>
        <v>-4.1060489757294727</v>
      </c>
      <c r="N527" s="31">
        <v>7.3592809998546045</v>
      </c>
      <c r="O527" s="1">
        <v>14157325981</v>
      </c>
      <c r="P527" s="1">
        <v>14157325981</v>
      </c>
      <c r="Q527" s="1">
        <v>0</v>
      </c>
      <c r="R527" s="1">
        <v>79628712104</v>
      </c>
      <c r="S527" s="1">
        <v>93786038085</v>
      </c>
      <c r="T527" s="1">
        <v>52235341</v>
      </c>
      <c r="U527" s="1">
        <v>12680223439</v>
      </c>
      <c r="V527" s="1" t="e">
        <v>#VALUE!</v>
      </c>
    </row>
    <row r="528" spans="1:22" ht="16.5" customHeight="1" x14ac:dyDescent="0.3">
      <c r="A528" s="1" t="s">
        <v>63</v>
      </c>
      <c r="B528" s="1">
        <v>2017</v>
      </c>
      <c r="C528" s="16">
        <f t="shared" si="40"/>
        <v>3.6375861597263857</v>
      </c>
      <c r="D528" s="5">
        <v>10</v>
      </c>
      <c r="E528" s="5">
        <v>38</v>
      </c>
      <c r="F528" s="4">
        <v>0.3</v>
      </c>
      <c r="G528" s="5">
        <v>0</v>
      </c>
      <c r="H528" s="5">
        <v>0</v>
      </c>
      <c r="I528" s="1">
        <v>62527636784</v>
      </c>
      <c r="J528" s="1">
        <v>25614144832</v>
      </c>
      <c r="K528" s="1">
        <v>32156394937</v>
      </c>
      <c r="L528" s="1">
        <v>94684031721</v>
      </c>
      <c r="M528" s="29">
        <f>-4.336-4.513*(U528/L528)+5.679*(O528/L528)-0.004*(I528/P528)</f>
        <v>-3.7925043009938233</v>
      </c>
      <c r="N528" s="31">
        <v>2.8654119461210428</v>
      </c>
      <c r="O528" s="1">
        <v>16619413109</v>
      </c>
      <c r="P528" s="1">
        <v>16619413109</v>
      </c>
      <c r="Q528" s="1">
        <v>0</v>
      </c>
      <c r="R528" s="1">
        <v>78064618612</v>
      </c>
      <c r="S528" s="1">
        <v>94684031721</v>
      </c>
      <c r="T528" s="1">
        <v>6791081141</v>
      </c>
      <c r="U528" s="1">
        <v>9194849228</v>
      </c>
      <c r="V528" s="1" t="e">
        <v>#VALUE!</v>
      </c>
    </row>
    <row r="529" spans="1:22" ht="16.5" customHeight="1" x14ac:dyDescent="0.3">
      <c r="A529" s="1" t="s">
        <v>63</v>
      </c>
      <c r="B529" s="1">
        <v>2016</v>
      </c>
      <c r="C529" s="16">
        <f t="shared" si="40"/>
        <v>3.8066624897703196</v>
      </c>
      <c r="D529" s="5">
        <v>9</v>
      </c>
      <c r="E529" s="5">
        <v>45</v>
      </c>
      <c r="F529" s="4">
        <v>1.2</v>
      </c>
      <c r="G529" s="5">
        <v>0</v>
      </c>
      <c r="H529" s="5">
        <v>0</v>
      </c>
      <c r="I529" s="1">
        <v>56874364017</v>
      </c>
      <c r="J529" s="1">
        <v>25301416903</v>
      </c>
      <c r="K529" s="1">
        <v>41681728560</v>
      </c>
      <c r="L529" s="1">
        <v>98556092577</v>
      </c>
      <c r="M529" s="29">
        <f>-4.336-4.513*(U529/L529)+5.679*(O529/L529)-0.004*(I529/P529)</f>
        <v>-3.3195610688228556</v>
      </c>
      <c r="N529" s="31">
        <v>2.5615511423249444</v>
      </c>
      <c r="O529" s="1">
        <v>28307095809</v>
      </c>
      <c r="P529" s="1">
        <v>28307095809</v>
      </c>
      <c r="Q529" s="1">
        <v>0</v>
      </c>
      <c r="R529" s="1">
        <v>70248996768</v>
      </c>
      <c r="S529" s="1">
        <v>98556092577</v>
      </c>
      <c r="T529" s="1">
        <v>1447734867</v>
      </c>
      <c r="U529" s="1">
        <v>13247878488</v>
      </c>
      <c r="V529" s="1" t="e">
        <v>#VALUE!</v>
      </c>
    </row>
    <row r="530" spans="1:22" ht="16.5" customHeight="1" x14ac:dyDescent="0.3">
      <c r="A530" s="1" t="s">
        <v>63</v>
      </c>
      <c r="B530" s="1">
        <v>2015</v>
      </c>
      <c r="C530" s="16">
        <f t="shared" si="40"/>
        <v>3.784189633918261</v>
      </c>
      <c r="D530" s="6">
        <v>8</v>
      </c>
      <c r="E530" s="6">
        <v>44</v>
      </c>
      <c r="F530" s="7">
        <v>1.2</v>
      </c>
      <c r="G530" s="6">
        <v>0</v>
      </c>
      <c r="H530" s="6">
        <v>0</v>
      </c>
      <c r="I530" s="1">
        <v>62097024910</v>
      </c>
      <c r="J530" s="1">
        <v>33165121982</v>
      </c>
      <c r="K530" s="1">
        <v>30840674794</v>
      </c>
      <c r="L530" s="1">
        <v>92937699704</v>
      </c>
      <c r="M530" s="29">
        <f>-4.336-4.513*(U530/L530)+5.679*(O530/L530)-0.004*(I530/P530)</f>
        <v>-3.8889490997452256</v>
      </c>
      <c r="N530" s="31">
        <v>8.0197984581497224</v>
      </c>
      <c r="O530" s="1">
        <v>17777119651</v>
      </c>
      <c r="P530" s="1">
        <v>17777119651</v>
      </c>
      <c r="Q530" s="1">
        <v>0</v>
      </c>
      <c r="R530" s="1">
        <v>75160580053</v>
      </c>
      <c r="S530" s="1">
        <v>92937699704</v>
      </c>
      <c r="T530" s="1">
        <v>-119137412</v>
      </c>
      <c r="U530" s="1">
        <v>12876096235</v>
      </c>
      <c r="V530" s="1" t="e">
        <v>#VALUE!</v>
      </c>
    </row>
    <row r="531" spans="1:22" ht="16.5" customHeight="1" x14ac:dyDescent="0.3">
      <c r="A531" s="1" t="s">
        <v>63</v>
      </c>
      <c r="B531" s="1">
        <v>2014</v>
      </c>
      <c r="C531" s="15"/>
      <c r="D531" s="13"/>
      <c r="E531" s="13"/>
      <c r="F531" s="14"/>
      <c r="G531" s="13"/>
      <c r="H531" s="13"/>
      <c r="I531" s="1">
        <v>65466451286</v>
      </c>
      <c r="J531" s="1">
        <v>36983756411</v>
      </c>
      <c r="K531" s="1">
        <v>31258855223</v>
      </c>
      <c r="L531" s="1">
        <v>96725306509</v>
      </c>
      <c r="M531" s="29">
        <f>-4.336-4.513*(U531/L531)+5.679*(O531/L531)-0.004*(I531/P531)</f>
        <v>-2.9845671875230408</v>
      </c>
      <c r="N531" s="28">
        <v>5.05</v>
      </c>
      <c r="O531" s="1">
        <v>32509408255</v>
      </c>
      <c r="P531" s="1">
        <v>32509408255</v>
      </c>
      <c r="Q531" s="1">
        <v>0</v>
      </c>
      <c r="R531" s="1">
        <v>64215898254</v>
      </c>
      <c r="S531" s="1">
        <v>96725306509</v>
      </c>
      <c r="T531" s="1">
        <v>3462037281</v>
      </c>
      <c r="U531" s="1">
        <v>11771337607</v>
      </c>
      <c r="V531" s="1" t="e">
        <v>#VALUE!</v>
      </c>
    </row>
    <row r="532" spans="1:22" ht="16.5" customHeight="1" x14ac:dyDescent="0.3">
      <c r="A532" s="1" t="s">
        <v>64</v>
      </c>
      <c r="B532" s="1">
        <v>2023</v>
      </c>
      <c r="C532" s="16">
        <f t="shared" ref="C532:C539" si="41">LN(E532)</f>
        <v>3.8918202981106265</v>
      </c>
      <c r="D532" s="11">
        <v>19</v>
      </c>
      <c r="E532" s="11">
        <v>49</v>
      </c>
      <c r="F532" s="4">
        <v>0</v>
      </c>
      <c r="G532" s="5">
        <v>0</v>
      </c>
      <c r="H532" s="5">
        <v>0</v>
      </c>
      <c r="I532" s="1">
        <v>36105445867</v>
      </c>
      <c r="J532" s="1">
        <v>17557858328</v>
      </c>
      <c r="K532" s="1">
        <v>13111135288</v>
      </c>
      <c r="L532" s="1">
        <v>49216581155</v>
      </c>
      <c r="M532" s="29">
        <f>-4.336-4.513*(U532/L532)+5.679*(O532/L532)-0.004*(I532/P532)</f>
        <v>-3.7768102447732805</v>
      </c>
      <c r="N532" s="31">
        <v>6.4222466560102589</v>
      </c>
      <c r="O532" s="1">
        <v>7546163399</v>
      </c>
      <c r="P532" s="1">
        <v>7537163399</v>
      </c>
      <c r="Q532" s="1">
        <v>9000000</v>
      </c>
      <c r="R532" s="1">
        <v>41670417756</v>
      </c>
      <c r="S532" s="1">
        <v>49216581155</v>
      </c>
      <c r="T532" s="1">
        <v>-1950855448</v>
      </c>
      <c r="U532" s="1">
        <v>3188610841</v>
      </c>
      <c r="V532" s="1" t="e">
        <v>#VALUE!</v>
      </c>
    </row>
    <row r="533" spans="1:22" ht="16.5" customHeight="1" x14ac:dyDescent="0.3">
      <c r="A533" s="1" t="s">
        <v>64</v>
      </c>
      <c r="B533" s="1">
        <v>2022</v>
      </c>
      <c r="C533" s="16">
        <f t="shared" si="41"/>
        <v>3.8712010109078911</v>
      </c>
      <c r="D533" s="11">
        <v>18</v>
      </c>
      <c r="E533" s="11">
        <v>48</v>
      </c>
      <c r="F533" s="4">
        <v>0</v>
      </c>
      <c r="G533" s="5">
        <v>0</v>
      </c>
      <c r="H533" s="5">
        <v>0</v>
      </c>
      <c r="I533" s="1">
        <v>34874787750</v>
      </c>
      <c r="J533" s="1">
        <v>16748653500</v>
      </c>
      <c r="K533" s="1">
        <v>12303578283</v>
      </c>
      <c r="L533" s="1">
        <v>47178366033</v>
      </c>
      <c r="M533" s="29">
        <f>-4.336-4.513*(U533/L533)+5.679*(O533/L533)-0.004*(I533/P533)</f>
        <v>-3.6576186566122368</v>
      </c>
      <c r="N533" s="31">
        <v>6.9871667237754878</v>
      </c>
      <c r="O533" s="1">
        <v>8058836950</v>
      </c>
      <c r="P533" s="1">
        <v>8049836950</v>
      </c>
      <c r="Q533" s="1">
        <v>9000000</v>
      </c>
      <c r="R533" s="1">
        <v>39119529083</v>
      </c>
      <c r="S533" s="1">
        <v>47178366033</v>
      </c>
      <c r="T533" s="1">
        <v>4020455508</v>
      </c>
      <c r="U533" s="1">
        <v>2868078249</v>
      </c>
      <c r="V533" s="1" t="e">
        <v>#VALUE!</v>
      </c>
    </row>
    <row r="534" spans="1:22" ht="16.5" customHeight="1" x14ac:dyDescent="0.3">
      <c r="A534" s="1" t="s">
        <v>64</v>
      </c>
      <c r="B534" s="1">
        <v>2021</v>
      </c>
      <c r="C534" s="16">
        <f t="shared" si="41"/>
        <v>3.8501476017100584</v>
      </c>
      <c r="D534" s="11">
        <v>17</v>
      </c>
      <c r="E534" s="11">
        <v>47</v>
      </c>
      <c r="F534" s="4">
        <v>0</v>
      </c>
      <c r="G534" s="5">
        <v>0</v>
      </c>
      <c r="H534" s="5">
        <v>0</v>
      </c>
      <c r="I534" s="1">
        <v>34276356238</v>
      </c>
      <c r="J534" s="1">
        <v>13981309303</v>
      </c>
      <c r="K534" s="1">
        <v>12550486204</v>
      </c>
      <c r="L534" s="1">
        <v>46826842442</v>
      </c>
      <c r="M534" s="29">
        <f>-4.336-4.513*(U534/L534)+5.679*(O534/L534)-0.004*(I534/P534)</f>
        <v>-3.8354831221133288</v>
      </c>
      <c r="N534" s="31">
        <v>6.6900092133089402</v>
      </c>
      <c r="O534" s="1">
        <v>8203359959</v>
      </c>
      <c r="P534" s="1">
        <v>8194359959</v>
      </c>
      <c r="Q534" s="1">
        <v>9000000</v>
      </c>
      <c r="R534" s="1">
        <v>38623482483</v>
      </c>
      <c r="S534" s="1">
        <v>46826842442</v>
      </c>
      <c r="T534" s="1">
        <v>4632038382</v>
      </c>
      <c r="U534" s="1">
        <v>4955852956</v>
      </c>
      <c r="V534" s="1" t="e">
        <v>#VALUE!</v>
      </c>
    </row>
    <row r="535" spans="1:22" ht="16.5" customHeight="1" x14ac:dyDescent="0.3">
      <c r="A535" s="1" t="s">
        <v>64</v>
      </c>
      <c r="B535" s="1">
        <v>2020</v>
      </c>
      <c r="C535" s="16">
        <f t="shared" si="41"/>
        <v>3.8286413964890951</v>
      </c>
      <c r="D535" s="5">
        <v>16</v>
      </c>
      <c r="E535" s="5">
        <v>46</v>
      </c>
      <c r="F535" s="4">
        <v>0</v>
      </c>
      <c r="G535" s="5">
        <v>0</v>
      </c>
      <c r="H535" s="5">
        <v>0</v>
      </c>
      <c r="I535" s="1">
        <v>37251551721</v>
      </c>
      <c r="J535" s="1">
        <v>5877892627</v>
      </c>
      <c r="K535" s="1">
        <v>13185823609</v>
      </c>
      <c r="L535" s="1">
        <v>50437375330</v>
      </c>
      <c r="M535" s="29">
        <f>-4.336-4.513*(U535/L535)+5.679*(O535/L535)-0.004*(I535/P535)</f>
        <v>-3.2397364021458133</v>
      </c>
      <c r="N535" s="31">
        <v>6.9401877821904918</v>
      </c>
      <c r="O535" s="1">
        <v>13680423212</v>
      </c>
      <c r="P535" s="1">
        <v>13671423212</v>
      </c>
      <c r="Q535" s="1">
        <v>9000000</v>
      </c>
      <c r="R535" s="1">
        <v>36756952118</v>
      </c>
      <c r="S535" s="1">
        <v>50437375330</v>
      </c>
      <c r="T535" s="1">
        <v>362276446</v>
      </c>
      <c r="U535" s="1">
        <v>4841290247</v>
      </c>
      <c r="V535" s="1" t="e">
        <v>#VALUE!</v>
      </c>
    </row>
    <row r="536" spans="1:22" ht="16.5" customHeight="1" x14ac:dyDescent="0.3">
      <c r="A536" s="1" t="s">
        <v>64</v>
      </c>
      <c r="B536" s="1">
        <v>2019</v>
      </c>
      <c r="C536" s="16">
        <f t="shared" si="41"/>
        <v>3.8066624897703196</v>
      </c>
      <c r="D536" s="5">
        <v>15</v>
      </c>
      <c r="E536" s="5">
        <v>45</v>
      </c>
      <c r="F536" s="4">
        <v>0.8</v>
      </c>
      <c r="G536" s="5">
        <v>0</v>
      </c>
      <c r="H536" s="5">
        <v>0</v>
      </c>
      <c r="I536" s="1">
        <v>36116408610</v>
      </c>
      <c r="J536" s="1">
        <v>11616515029</v>
      </c>
      <c r="K536" s="1">
        <v>7070844432</v>
      </c>
      <c r="L536" s="1">
        <v>43187253042</v>
      </c>
      <c r="M536" s="29">
        <f>-4.336-4.513*(U536/L536)+5.679*(O536/L536)-0.004*(I536/P536)</f>
        <v>-3.7822871612116034</v>
      </c>
      <c r="N536" s="31">
        <v>7.4649912574460018</v>
      </c>
      <c r="O536" s="1">
        <v>8002270927</v>
      </c>
      <c r="P536" s="1">
        <v>7695470101</v>
      </c>
      <c r="Q536" s="1">
        <v>306800826</v>
      </c>
      <c r="R536" s="1">
        <v>35184982115</v>
      </c>
      <c r="S536" s="1">
        <v>43187253042</v>
      </c>
      <c r="T536" s="1">
        <v>609730605</v>
      </c>
      <c r="U536" s="1">
        <v>4591361359</v>
      </c>
      <c r="V536" s="1" t="e">
        <v>#VALUE!</v>
      </c>
    </row>
    <row r="537" spans="1:22" ht="16.5" customHeight="1" x14ac:dyDescent="0.3">
      <c r="A537" s="1" t="s">
        <v>64</v>
      </c>
      <c r="B537" s="1">
        <v>2018</v>
      </c>
      <c r="C537" s="16">
        <f t="shared" si="41"/>
        <v>4.0943445622221004</v>
      </c>
      <c r="D537" s="5">
        <v>14</v>
      </c>
      <c r="E537" s="5">
        <v>60</v>
      </c>
      <c r="F537" s="4">
        <v>0.8</v>
      </c>
      <c r="G537" s="5">
        <v>0</v>
      </c>
      <c r="H537" s="5">
        <v>0</v>
      </c>
      <c r="I537" s="1">
        <v>29963747039</v>
      </c>
      <c r="J537" s="1">
        <v>8548289323</v>
      </c>
      <c r="K537" s="1">
        <v>6597433909</v>
      </c>
      <c r="L537" s="1">
        <v>36561180948</v>
      </c>
      <c r="M537" s="29">
        <f>-4.336-4.513*(U537/L537)+5.679*(O537/L537)-0.004*(I537/P537)</f>
        <v>-4.1334461166578844</v>
      </c>
      <c r="N537" s="31">
        <v>7.3592809998546045</v>
      </c>
      <c r="O537" s="1">
        <v>5141115147</v>
      </c>
      <c r="P537" s="1">
        <v>4493640979</v>
      </c>
      <c r="Q537" s="1">
        <v>647474168</v>
      </c>
      <c r="R537" s="1">
        <v>31420065801</v>
      </c>
      <c r="S537" s="1">
        <v>36561180948</v>
      </c>
      <c r="T537" s="1">
        <v>440174169</v>
      </c>
      <c r="U537" s="1">
        <v>4612368507</v>
      </c>
      <c r="V537" s="1" t="e">
        <v>#VALUE!</v>
      </c>
    </row>
    <row r="538" spans="1:22" ht="16.5" customHeight="1" x14ac:dyDescent="0.3">
      <c r="A538" s="1" t="s">
        <v>64</v>
      </c>
      <c r="B538" s="1">
        <v>2017</v>
      </c>
      <c r="C538" s="16">
        <f t="shared" si="41"/>
        <v>4.0775374439057197</v>
      </c>
      <c r="D538" s="5">
        <v>13</v>
      </c>
      <c r="E538" s="5">
        <v>59</v>
      </c>
      <c r="F538" s="4">
        <v>0.8</v>
      </c>
      <c r="G538" s="5">
        <v>0</v>
      </c>
      <c r="H538" s="5">
        <v>0</v>
      </c>
      <c r="I538" s="1">
        <v>29655133571</v>
      </c>
      <c r="J538" s="1">
        <v>11213397023</v>
      </c>
      <c r="K538" s="1">
        <v>7053275202</v>
      </c>
      <c r="L538" s="1">
        <v>36708408773</v>
      </c>
      <c r="M538" s="29">
        <f>-4.336-4.513*(U538/L538)+5.679*(O538/L538)-0.004*(I538/P538)</f>
        <v>-3.9018026784505433</v>
      </c>
      <c r="N538" s="31">
        <v>2.8654119461210428</v>
      </c>
      <c r="O538" s="1">
        <v>6672597148</v>
      </c>
      <c r="P538" s="1">
        <v>4837238667</v>
      </c>
      <c r="Q538" s="1">
        <v>1835358481</v>
      </c>
      <c r="R538" s="1">
        <v>30035811625</v>
      </c>
      <c r="S538" s="1">
        <v>36708408773</v>
      </c>
      <c r="T538" s="1">
        <v>667801762</v>
      </c>
      <c r="U538" s="1">
        <v>4665368806</v>
      </c>
      <c r="V538" s="1" t="e">
        <v>#VALUE!</v>
      </c>
    </row>
    <row r="539" spans="1:22" ht="16.5" customHeight="1" x14ac:dyDescent="0.3">
      <c r="A539" s="1" t="s">
        <v>64</v>
      </c>
      <c r="B539" s="1">
        <v>2016</v>
      </c>
      <c r="C539" s="16">
        <f t="shared" si="41"/>
        <v>4.0604430105464191</v>
      </c>
      <c r="D539" s="6">
        <v>12</v>
      </c>
      <c r="E539" s="6">
        <v>58</v>
      </c>
      <c r="F539" s="7">
        <v>0.8</v>
      </c>
      <c r="G539" s="6">
        <v>0</v>
      </c>
      <c r="H539" s="6">
        <v>0</v>
      </c>
      <c r="I539" s="1">
        <v>31018549400</v>
      </c>
      <c r="J539" s="1">
        <v>10534545470</v>
      </c>
      <c r="K539" s="1">
        <v>7891885262</v>
      </c>
      <c r="L539" s="1">
        <v>38910434662</v>
      </c>
      <c r="M539" s="29">
        <f>-4.336-4.513*(U539/L539)+5.679*(O539/L539)-0.004*(I539/P539)</f>
        <v>-3.7524482070205227</v>
      </c>
      <c r="N539" s="31">
        <v>2.5615511423249444</v>
      </c>
      <c r="O539" s="1">
        <v>7904449458</v>
      </c>
      <c r="P539" s="1">
        <v>6010402458</v>
      </c>
      <c r="Q539" s="1">
        <v>1894047000</v>
      </c>
      <c r="R539" s="1">
        <v>31005985204</v>
      </c>
      <c r="S539" s="1">
        <v>38910434662</v>
      </c>
      <c r="T539" s="1">
        <v>579376073</v>
      </c>
      <c r="U539" s="1">
        <v>4737397963</v>
      </c>
      <c r="V539" s="1" t="e">
        <v>#VALUE!</v>
      </c>
    </row>
    <row r="540" spans="1:22" ht="16.5" customHeight="1" x14ac:dyDescent="0.3">
      <c r="A540" s="1" t="s">
        <v>64</v>
      </c>
      <c r="B540" s="1">
        <v>2015</v>
      </c>
      <c r="C540" s="15"/>
      <c r="D540" s="13"/>
      <c r="E540" s="13"/>
      <c r="F540" s="14"/>
      <c r="G540" s="13"/>
      <c r="H540" s="13"/>
      <c r="I540" s="1">
        <v>29753447881</v>
      </c>
      <c r="J540" s="1">
        <v>12243690742</v>
      </c>
      <c r="K540" s="1">
        <v>7724388014</v>
      </c>
      <c r="L540" s="1">
        <v>37477835895</v>
      </c>
      <c r="M540" s="29">
        <f>-4.336-4.513*(U540/L540)+5.679*(O540/L540)-0.004*(I540/P540)</f>
        <v>-3.3241244418363651</v>
      </c>
      <c r="N540" s="31">
        <v>8.0197984581497224</v>
      </c>
      <c r="O540" s="1">
        <v>10356517021</v>
      </c>
      <c r="P540" s="1">
        <v>8544302975</v>
      </c>
      <c r="Q540" s="1">
        <v>1812214046</v>
      </c>
      <c r="R540" s="1">
        <v>27121318874</v>
      </c>
      <c r="S540" s="1">
        <v>37477835895</v>
      </c>
      <c r="T540" s="1">
        <v>150258358</v>
      </c>
      <c r="U540" s="1">
        <v>4513566234</v>
      </c>
      <c r="V540" s="1" t="e">
        <v>#VALUE!</v>
      </c>
    </row>
    <row r="541" spans="1:22" ht="16.5" customHeight="1" x14ac:dyDescent="0.3">
      <c r="A541" s="1" t="s">
        <v>64</v>
      </c>
      <c r="B541" s="1">
        <v>2014</v>
      </c>
      <c r="C541" s="15"/>
      <c r="D541" s="13"/>
      <c r="E541" s="13"/>
      <c r="F541" s="14"/>
      <c r="G541" s="13"/>
      <c r="H541" s="13"/>
      <c r="I541" s="1">
        <v>30375872128</v>
      </c>
      <c r="J541" s="1">
        <v>16289518558</v>
      </c>
      <c r="K541" s="1">
        <v>10826690351</v>
      </c>
      <c r="L541" s="1">
        <v>41202562479</v>
      </c>
      <c r="M541" s="29">
        <f>-4.336-4.513*(U541/L541)+5.679*(O541/L541)-0.004*(I541/P541)</f>
        <v>-2.7313991426072879</v>
      </c>
      <c r="N541" s="28">
        <v>5.05</v>
      </c>
      <c r="O541" s="1">
        <v>15384479917</v>
      </c>
      <c r="P541" s="1">
        <v>7825686584</v>
      </c>
      <c r="Q541" s="1">
        <v>7558793333</v>
      </c>
      <c r="R541" s="1">
        <v>25818082562</v>
      </c>
      <c r="S541" s="1">
        <v>41202562479</v>
      </c>
      <c r="T541" s="1">
        <v>225791660</v>
      </c>
      <c r="U541" s="1">
        <v>4567931197</v>
      </c>
      <c r="V541" s="1" t="e">
        <v>#VALUE!</v>
      </c>
    </row>
    <row r="542" spans="1:22" ht="16.5" customHeight="1" x14ac:dyDescent="0.3">
      <c r="A542" s="1" t="s">
        <v>65</v>
      </c>
      <c r="B542" s="1">
        <v>2023</v>
      </c>
      <c r="C542" s="16">
        <f t="shared" ref="C542:C550" si="42">LN(E542)</f>
        <v>4.1896547420264252</v>
      </c>
      <c r="D542" s="5">
        <v>19</v>
      </c>
      <c r="E542" s="5">
        <v>66</v>
      </c>
      <c r="F542" s="4">
        <v>0.93</v>
      </c>
      <c r="G542" s="5">
        <v>0</v>
      </c>
      <c r="H542" s="5">
        <v>0</v>
      </c>
      <c r="I542" s="1">
        <v>7101240626454</v>
      </c>
      <c r="J542" s="1">
        <v>5494431478923</v>
      </c>
      <c r="K542" s="1">
        <v>5910463631418</v>
      </c>
      <c r="L542" s="1">
        <v>13011704257872</v>
      </c>
      <c r="M542" s="29">
        <f>-4.336-4.513*(U542/L542)+5.679*(O542/L542)-0.004*(I542/P542)</f>
        <v>-0.70624407590051197</v>
      </c>
      <c r="N542" s="31">
        <v>6.4222466560102589</v>
      </c>
      <c r="O542" s="1">
        <v>8345469400426</v>
      </c>
      <c r="P542" s="1">
        <v>7141605465752</v>
      </c>
      <c r="Q542" s="1">
        <v>1203863934674</v>
      </c>
      <c r="R542" s="1">
        <v>4666234857446</v>
      </c>
      <c r="S542" s="1">
        <v>13011704257872</v>
      </c>
      <c r="T542" s="1">
        <v>280735411591</v>
      </c>
      <c r="U542" s="1">
        <v>25007194215</v>
      </c>
      <c r="V542" s="1">
        <v>359548474138</v>
      </c>
    </row>
    <row r="543" spans="1:22" ht="16.5" customHeight="1" x14ac:dyDescent="0.3">
      <c r="A543" s="1" t="s">
        <v>65</v>
      </c>
      <c r="B543" s="1">
        <v>2022</v>
      </c>
      <c r="C543" s="16">
        <f t="shared" si="42"/>
        <v>4.1743872698956368</v>
      </c>
      <c r="D543" s="5">
        <v>18</v>
      </c>
      <c r="E543" s="5">
        <v>65</v>
      </c>
      <c r="F543" s="4">
        <v>0.93</v>
      </c>
      <c r="G543" s="5">
        <v>0</v>
      </c>
      <c r="H543" s="5">
        <v>0</v>
      </c>
      <c r="I543" s="1">
        <v>7065129967455</v>
      </c>
      <c r="J543" s="1">
        <v>5207103337086</v>
      </c>
      <c r="K543" s="1">
        <v>5908973953895</v>
      </c>
      <c r="L543" s="1">
        <v>12974103921350</v>
      </c>
      <c r="M543" s="29">
        <f>-4.336-4.513*(U543/L543)+5.679*(O543/L543)-0.004*(I543/P543)</f>
        <v>-0.69427421503579689</v>
      </c>
      <c r="N543" s="31">
        <v>6.9871667237754878</v>
      </c>
      <c r="O543" s="1">
        <v>8332876258119</v>
      </c>
      <c r="P543" s="1">
        <v>7213028754790</v>
      </c>
      <c r="Q543" s="1">
        <v>1119847503329</v>
      </c>
      <c r="R543" s="1">
        <v>4641227663231</v>
      </c>
      <c r="S543" s="1">
        <v>12974103921350</v>
      </c>
      <c r="T543" s="1">
        <v>200733624698</v>
      </c>
      <c r="U543" s="1">
        <v>5194587097</v>
      </c>
      <c r="V543" s="1">
        <v>258727927899</v>
      </c>
    </row>
    <row r="544" spans="1:22" ht="16.5" customHeight="1" x14ac:dyDescent="0.3">
      <c r="A544" s="1" t="s">
        <v>65</v>
      </c>
      <c r="B544" s="1">
        <v>2021</v>
      </c>
      <c r="C544" s="16">
        <f t="shared" si="42"/>
        <v>4.1588830833596715</v>
      </c>
      <c r="D544" s="5">
        <v>17</v>
      </c>
      <c r="E544" s="5">
        <v>64</v>
      </c>
      <c r="F544" s="4">
        <v>0.93</v>
      </c>
      <c r="G544" s="5">
        <v>0</v>
      </c>
      <c r="H544" s="5">
        <v>0</v>
      </c>
      <c r="I544" s="1">
        <v>5637467418086</v>
      </c>
      <c r="J544" s="1">
        <v>4203442852223</v>
      </c>
      <c r="K544" s="1">
        <v>5225086874069</v>
      </c>
      <c r="L544" s="1">
        <v>10862554292155</v>
      </c>
      <c r="M544" s="29">
        <f>-4.336-4.513*(U544/L544)+5.679*(O544/L544)-0.004*(I544/P544)</f>
        <v>-1.4558367127082432</v>
      </c>
      <c r="N544" s="31">
        <v>6.6900092133089402</v>
      </c>
      <c r="O544" s="1">
        <v>6176631172021</v>
      </c>
      <c r="P544" s="1">
        <v>5171698802616</v>
      </c>
      <c r="Q544" s="1">
        <v>1004932369405</v>
      </c>
      <c r="R544" s="1">
        <v>4685923120134</v>
      </c>
      <c r="S544" s="1">
        <v>10862554292155</v>
      </c>
      <c r="T544" s="1">
        <v>199009893014</v>
      </c>
      <c r="U544" s="1">
        <v>829557934446</v>
      </c>
      <c r="V544" s="1">
        <v>1161967890719</v>
      </c>
    </row>
    <row r="545" spans="1:22" ht="16.5" customHeight="1" x14ac:dyDescent="0.3">
      <c r="A545" s="1" t="s">
        <v>65</v>
      </c>
      <c r="B545" s="1">
        <v>2020</v>
      </c>
      <c r="C545" s="16">
        <f t="shared" si="42"/>
        <v>4.1431347263915326</v>
      </c>
      <c r="D545" s="5">
        <v>16</v>
      </c>
      <c r="E545" s="5">
        <v>63</v>
      </c>
      <c r="F545" s="4">
        <v>0.93</v>
      </c>
      <c r="G545" s="5">
        <v>0</v>
      </c>
      <c r="H545" s="5">
        <v>0</v>
      </c>
      <c r="I545" s="1">
        <v>4653090308712</v>
      </c>
      <c r="J545" s="1">
        <v>3348892720551</v>
      </c>
      <c r="K545" s="1">
        <v>5448180986529</v>
      </c>
      <c r="L545" s="1">
        <v>10101271295241</v>
      </c>
      <c r="M545" s="29">
        <f>-4.336-4.513*(U545/L545)+5.679*(O545/L545)-0.004*(I545/P545)</f>
        <v>-1.6521727511097875</v>
      </c>
      <c r="N545" s="31">
        <v>6.9401877821904918</v>
      </c>
      <c r="O545" s="1">
        <v>5894311104553</v>
      </c>
      <c r="P545" s="1">
        <v>4254585526684</v>
      </c>
      <c r="Q545" s="1">
        <v>1639725577869</v>
      </c>
      <c r="R545" s="1">
        <v>4206960190688</v>
      </c>
      <c r="S545" s="1">
        <v>10101271295241</v>
      </c>
      <c r="T545" s="1">
        <v>319611291711</v>
      </c>
      <c r="U545" s="1">
        <v>1400296032328</v>
      </c>
      <c r="V545" s="1">
        <v>1863792662561</v>
      </c>
    </row>
    <row r="546" spans="1:22" ht="16.5" customHeight="1" x14ac:dyDescent="0.3">
      <c r="A546" s="1" t="s">
        <v>65</v>
      </c>
      <c r="B546" s="1">
        <v>2019</v>
      </c>
      <c r="C546" s="16">
        <f t="shared" si="42"/>
        <v>4.1271343850450917</v>
      </c>
      <c r="D546" s="5">
        <v>15</v>
      </c>
      <c r="E546" s="5">
        <v>62</v>
      </c>
      <c r="F546" s="4">
        <v>1.1200000000000001</v>
      </c>
      <c r="G546" s="5">
        <v>0</v>
      </c>
      <c r="H546" s="5">
        <v>0</v>
      </c>
      <c r="I546" s="1">
        <v>4377863152608</v>
      </c>
      <c r="J546" s="1">
        <v>3128239779920</v>
      </c>
      <c r="K546" s="1">
        <v>5214061770392</v>
      </c>
      <c r="L546" s="1">
        <v>9591924923000</v>
      </c>
      <c r="M546" s="29">
        <f>-4.336-4.513*(U546/L546)+5.679*(O546/L546)-0.004*(I546/P546)</f>
        <v>-0.59574702215085129</v>
      </c>
      <c r="N546" s="31">
        <v>7.4649912574460018</v>
      </c>
      <c r="O546" s="1">
        <v>6565967444140</v>
      </c>
      <c r="P546" s="1">
        <v>4819677610567</v>
      </c>
      <c r="Q546" s="1">
        <v>1746289833573</v>
      </c>
      <c r="R546" s="1">
        <v>3025957478860</v>
      </c>
      <c r="S546" s="1">
        <v>9591924923000</v>
      </c>
      <c r="T546" s="1">
        <v>294872857938</v>
      </c>
      <c r="U546" s="1">
        <v>305130242224</v>
      </c>
      <c r="V546" s="1">
        <v>626836052629</v>
      </c>
    </row>
    <row r="547" spans="1:22" ht="16.5" customHeight="1" x14ac:dyDescent="0.3">
      <c r="A547" s="1" t="s">
        <v>65</v>
      </c>
      <c r="B547" s="1">
        <v>2018</v>
      </c>
      <c r="C547" s="16">
        <f t="shared" si="42"/>
        <v>4.1108738641733114</v>
      </c>
      <c r="D547" s="5">
        <v>14</v>
      </c>
      <c r="E547" s="5">
        <v>61</v>
      </c>
      <c r="F547" s="4">
        <v>1.1200000000000001</v>
      </c>
      <c r="G547" s="5">
        <v>0</v>
      </c>
      <c r="H547" s="5">
        <v>0</v>
      </c>
      <c r="I547" s="1">
        <v>3771110157571</v>
      </c>
      <c r="J547" s="1">
        <v>2701421140647</v>
      </c>
      <c r="K547" s="1">
        <v>4578903291616</v>
      </c>
      <c r="L547" s="1">
        <v>8350013449187</v>
      </c>
      <c r="M547" s="29">
        <f>-4.336-4.513*(U547/L547)+5.679*(O547/L547)-0.004*(I547/P547)</f>
        <v>-0.72336601466870942</v>
      </c>
      <c r="N547" s="31">
        <v>7.3592809998546045</v>
      </c>
      <c r="O547" s="1">
        <v>5603485031551</v>
      </c>
      <c r="P547" s="1">
        <v>4075302630398</v>
      </c>
      <c r="Q547" s="1">
        <v>1528182401153</v>
      </c>
      <c r="R547" s="1">
        <v>2746528417636</v>
      </c>
      <c r="S547" s="1">
        <v>8350013449187</v>
      </c>
      <c r="T547" s="1">
        <v>192635924873</v>
      </c>
      <c r="U547" s="1">
        <v>360235354153</v>
      </c>
      <c r="V547" s="1">
        <v>582305373392</v>
      </c>
    </row>
    <row r="548" spans="1:22" ht="16.5" customHeight="1" x14ac:dyDescent="0.3">
      <c r="A548" s="1" t="s">
        <v>65</v>
      </c>
      <c r="B548" s="1">
        <v>2017</v>
      </c>
      <c r="C548" s="16">
        <f t="shared" si="42"/>
        <v>4.0943445622221004</v>
      </c>
      <c r="D548" s="5">
        <v>13</v>
      </c>
      <c r="E548" s="5">
        <v>60</v>
      </c>
      <c r="F548" s="4">
        <v>1.1200000000000001</v>
      </c>
      <c r="G548" s="5">
        <v>0</v>
      </c>
      <c r="H548" s="5">
        <v>0</v>
      </c>
      <c r="I548" s="1">
        <v>3327953697400</v>
      </c>
      <c r="J548" s="1">
        <v>2037872432223</v>
      </c>
      <c r="K548" s="1">
        <v>3661262259814</v>
      </c>
      <c r="L548" s="1">
        <v>6989215957214</v>
      </c>
      <c r="M548" s="29">
        <f>-4.336-4.513*(U548/L548)+5.679*(O548/L548)-0.004*(I548/P548)</f>
        <v>-0.82352423241778061</v>
      </c>
      <c r="N548" s="31">
        <v>2.8654119461210428</v>
      </c>
      <c r="O548" s="1">
        <v>4486599351977</v>
      </c>
      <c r="P548" s="1">
        <v>3462415430265</v>
      </c>
      <c r="Q548" s="1">
        <v>1024183921712</v>
      </c>
      <c r="R548" s="1">
        <v>2502616605237</v>
      </c>
      <c r="S548" s="1">
        <v>6989215957214</v>
      </c>
      <c r="T548" s="1">
        <v>119958870054</v>
      </c>
      <c r="U548" s="1">
        <v>200105222090</v>
      </c>
      <c r="V548" s="1">
        <v>398758226140</v>
      </c>
    </row>
    <row r="549" spans="1:22" ht="16.5" customHeight="1" x14ac:dyDescent="0.3">
      <c r="A549" s="1" t="s">
        <v>65</v>
      </c>
      <c r="B549" s="1">
        <v>2016</v>
      </c>
      <c r="C549" s="16">
        <f t="shared" si="42"/>
        <v>4.0775374439057197</v>
      </c>
      <c r="D549" s="5">
        <v>12</v>
      </c>
      <c r="E549" s="5">
        <v>59</v>
      </c>
      <c r="F549" s="4">
        <v>1.1200000000000001</v>
      </c>
      <c r="G549" s="5">
        <v>0</v>
      </c>
      <c r="H549" s="5">
        <v>0</v>
      </c>
      <c r="I549" s="1">
        <v>3228355446050</v>
      </c>
      <c r="J549" s="1">
        <v>1937658395282</v>
      </c>
      <c r="K549" s="1">
        <v>2300916377409</v>
      </c>
      <c r="L549" s="1">
        <v>5529271823459</v>
      </c>
      <c r="M549" s="29">
        <f>-4.336-4.513*(U549/L549)+5.679*(O549/L549)-0.004*(I549/P549)</f>
        <v>-1.4326798416689193</v>
      </c>
      <c r="N549" s="31">
        <v>2.5615511423249444</v>
      </c>
      <c r="O549" s="1">
        <v>3190129918957</v>
      </c>
      <c r="P549" s="1">
        <v>2629726611851</v>
      </c>
      <c r="Q549" s="1">
        <v>560403307106</v>
      </c>
      <c r="R549" s="1">
        <v>2339141904502</v>
      </c>
      <c r="S549" s="1">
        <v>5529271823459</v>
      </c>
      <c r="T549" s="1">
        <v>112795922720</v>
      </c>
      <c r="U549" s="1">
        <v>451218626346</v>
      </c>
      <c r="V549" s="1">
        <v>633652118496</v>
      </c>
    </row>
    <row r="550" spans="1:22" ht="16.5" customHeight="1" x14ac:dyDescent="0.3">
      <c r="A550" s="1" t="s">
        <v>65</v>
      </c>
      <c r="B550" s="1">
        <v>2015</v>
      </c>
      <c r="C550" s="16">
        <f t="shared" si="42"/>
        <v>4.0604430105464191</v>
      </c>
      <c r="D550" s="6">
        <v>11</v>
      </c>
      <c r="E550" s="6">
        <v>58</v>
      </c>
      <c r="F550" s="7">
        <v>1.1200000000000001</v>
      </c>
      <c r="G550" s="6">
        <v>0</v>
      </c>
      <c r="H550" s="6">
        <v>0</v>
      </c>
      <c r="I550" s="1">
        <v>3118937874056</v>
      </c>
      <c r="J550" s="1">
        <v>2248878404178</v>
      </c>
      <c r="K550" s="1">
        <v>1496272853026</v>
      </c>
      <c r="L550" s="1">
        <v>4615210727082</v>
      </c>
      <c r="M550" s="29">
        <f>-4.336-4.513*(U550/L550)+5.679*(O550/L550)-0.004*(I550/P550)</f>
        <v>-1.3045073479303753</v>
      </c>
      <c r="N550" s="31">
        <v>8.0197984581497224</v>
      </c>
      <c r="O550" s="1">
        <v>2668763190851</v>
      </c>
      <c r="P550" s="1">
        <v>2410964470019</v>
      </c>
      <c r="Q550" s="1">
        <v>257798720832</v>
      </c>
      <c r="R550" s="1">
        <v>1946447536231</v>
      </c>
      <c r="S550" s="1">
        <v>4615210727082</v>
      </c>
      <c r="T550" s="1">
        <v>123034853426</v>
      </c>
      <c r="U550" s="1">
        <v>252835571205</v>
      </c>
      <c r="V550" s="1">
        <v>377763989779</v>
      </c>
    </row>
    <row r="551" spans="1:22" ht="16.5" customHeight="1" x14ac:dyDescent="0.3">
      <c r="A551" s="1" t="s">
        <v>65</v>
      </c>
      <c r="B551" s="1">
        <v>2014</v>
      </c>
      <c r="C551" s="15"/>
      <c r="D551" s="13"/>
      <c r="E551" s="13"/>
      <c r="F551" s="14"/>
      <c r="G551" s="13"/>
      <c r="H551" s="13"/>
      <c r="I551" s="1">
        <v>2976238692579</v>
      </c>
      <c r="J551" s="1">
        <v>2142649910396</v>
      </c>
      <c r="K551" s="1">
        <v>1244123005933</v>
      </c>
      <c r="L551" s="1">
        <v>4220361698512</v>
      </c>
      <c r="M551" s="29">
        <f>-4.336-4.513*(U551/L551)+5.679*(O551/L551)-0.004*(I551/P551)</f>
        <v>-1.345251796947166</v>
      </c>
      <c r="N551" s="28">
        <v>5.05</v>
      </c>
      <c r="O551" s="1">
        <v>2390099865524</v>
      </c>
      <c r="P551" s="1">
        <v>2214923420923</v>
      </c>
      <c r="Q551" s="1">
        <v>175176444601</v>
      </c>
      <c r="R551" s="1">
        <v>1830261832988</v>
      </c>
      <c r="S551" s="1">
        <v>4220361698512</v>
      </c>
      <c r="T551" s="1">
        <v>122944276822</v>
      </c>
      <c r="U551" s="1">
        <v>205773104121</v>
      </c>
      <c r="V551" s="1">
        <v>366550533764</v>
      </c>
    </row>
    <row r="552" spans="1:22" ht="16.5" customHeight="1" x14ac:dyDescent="0.3">
      <c r="A552" s="1" t="s">
        <v>66</v>
      </c>
      <c r="B552" s="1">
        <v>2023</v>
      </c>
      <c r="C552" s="16">
        <f t="shared" ref="C552:C558" si="43">LN(E552)</f>
        <v>4.0604430105464191</v>
      </c>
      <c r="D552" s="5">
        <v>28</v>
      </c>
      <c r="E552" s="5">
        <v>58</v>
      </c>
      <c r="F552" s="4">
        <v>0.65</v>
      </c>
      <c r="G552" s="5">
        <v>1</v>
      </c>
      <c r="H552" s="5">
        <v>1</v>
      </c>
      <c r="I552" s="1">
        <v>1260686049632</v>
      </c>
      <c r="J552" s="1">
        <v>487852855794</v>
      </c>
      <c r="K552" s="1">
        <v>728223255164</v>
      </c>
      <c r="L552" s="1">
        <v>1988909304796</v>
      </c>
      <c r="M552" s="29">
        <f>-4.336-4.513*(U552/L552)+5.679*(O552/L552)-0.004*(I552/P552)</f>
        <v>-3.3708129842124746</v>
      </c>
      <c r="N552" s="31">
        <v>6.4222466560102589</v>
      </c>
      <c r="O552" s="1">
        <v>556067765007</v>
      </c>
      <c r="P552" s="1">
        <v>417989445788</v>
      </c>
      <c r="Q552" s="1">
        <v>138078319219</v>
      </c>
      <c r="R552" s="1">
        <v>1432841539789</v>
      </c>
      <c r="S552" s="1">
        <v>1988909304796</v>
      </c>
      <c r="T552" s="1">
        <v>17891582754</v>
      </c>
      <c r="U552" s="1">
        <v>269054870446</v>
      </c>
      <c r="V552" s="1">
        <v>327084779523</v>
      </c>
    </row>
    <row r="553" spans="1:22" ht="16.5" customHeight="1" x14ac:dyDescent="0.3">
      <c r="A553" s="1" t="s">
        <v>66</v>
      </c>
      <c r="B553" s="1">
        <v>2022</v>
      </c>
      <c r="C553" s="16">
        <f t="shared" si="43"/>
        <v>4.0430512678345503</v>
      </c>
      <c r="D553" s="5">
        <v>27</v>
      </c>
      <c r="E553" s="5">
        <v>57</v>
      </c>
      <c r="F553" s="4">
        <v>0.65</v>
      </c>
      <c r="G553" s="5">
        <v>1</v>
      </c>
      <c r="H553" s="5">
        <v>1</v>
      </c>
      <c r="I553" s="1">
        <v>1247789018909</v>
      </c>
      <c r="J553" s="1">
        <v>450345438543</v>
      </c>
      <c r="K553" s="1">
        <v>647928190538</v>
      </c>
      <c r="L553" s="1">
        <v>1895717209447</v>
      </c>
      <c r="M553" s="29">
        <f>-4.336-4.513*(U553/L553)+5.679*(O553/L553)-0.004*(I553/P553)</f>
        <v>-3.3087084548149548</v>
      </c>
      <c r="N553" s="31">
        <v>6.9871667237754878</v>
      </c>
      <c r="O553" s="1">
        <v>540580153262</v>
      </c>
      <c r="P553" s="1">
        <v>405457018941</v>
      </c>
      <c r="Q553" s="1">
        <v>135123134321</v>
      </c>
      <c r="R553" s="1">
        <v>1355137056185</v>
      </c>
      <c r="S553" s="1">
        <v>1895717209447</v>
      </c>
      <c r="T553" s="1">
        <v>11969951763</v>
      </c>
      <c r="U553" s="1">
        <v>243555116974</v>
      </c>
      <c r="V553" s="1">
        <v>300473406114</v>
      </c>
    </row>
    <row r="554" spans="1:22" ht="16.5" customHeight="1" x14ac:dyDescent="0.3">
      <c r="A554" s="1" t="s">
        <v>66</v>
      </c>
      <c r="B554" s="1">
        <v>2021</v>
      </c>
      <c r="C554" s="16">
        <f t="shared" si="43"/>
        <v>4.0253516907351496</v>
      </c>
      <c r="D554" s="5">
        <v>26</v>
      </c>
      <c r="E554" s="5">
        <v>56</v>
      </c>
      <c r="F554" s="4">
        <v>0.65</v>
      </c>
      <c r="G554" s="5">
        <v>1</v>
      </c>
      <c r="H554" s="5">
        <v>1</v>
      </c>
      <c r="I554" s="1">
        <v>948196601158</v>
      </c>
      <c r="J554" s="1">
        <v>254083883236</v>
      </c>
      <c r="K554" s="1">
        <v>611321385870</v>
      </c>
      <c r="L554" s="1">
        <v>1559517987028</v>
      </c>
      <c r="M554" s="29">
        <f>-4.336-4.513*(U554/L554)+5.679*(O554/L554)-0.004*(I554/P554)</f>
        <v>-3.3708307138058662</v>
      </c>
      <c r="N554" s="31">
        <v>6.6900092133089402</v>
      </c>
      <c r="O554" s="1">
        <v>418969098170</v>
      </c>
      <c r="P554" s="1">
        <v>286965689966</v>
      </c>
      <c r="Q554" s="1">
        <v>132003408204</v>
      </c>
      <c r="R554" s="1">
        <v>1140548888858</v>
      </c>
      <c r="S554" s="1">
        <v>1559517987028</v>
      </c>
      <c r="T554" s="1">
        <v>8647017046</v>
      </c>
      <c r="U554" s="1">
        <v>189123578445</v>
      </c>
      <c r="V554" s="1">
        <v>233772427243</v>
      </c>
    </row>
    <row r="555" spans="1:22" ht="16.5" customHeight="1" x14ac:dyDescent="0.3">
      <c r="A555" s="1" t="s">
        <v>66</v>
      </c>
      <c r="B555" s="1">
        <v>2020</v>
      </c>
      <c r="C555" s="16">
        <f t="shared" si="43"/>
        <v>4.0073331852324712</v>
      </c>
      <c r="D555" s="5">
        <v>25</v>
      </c>
      <c r="E555" s="5">
        <v>55</v>
      </c>
      <c r="F555" s="4">
        <v>0.65</v>
      </c>
      <c r="G555" s="5">
        <v>1</v>
      </c>
      <c r="H555" s="5">
        <v>1</v>
      </c>
      <c r="I555" s="1">
        <v>835845735803</v>
      </c>
      <c r="J555" s="1">
        <v>214908006156</v>
      </c>
      <c r="K555" s="1">
        <v>601563700920</v>
      </c>
      <c r="L555" s="1">
        <v>1437409436723</v>
      </c>
      <c r="M555" s="29">
        <f>-4.336-4.513*(U555/L555)+5.679*(O555/L555)-0.004*(I555/P555)</f>
        <v>-3.0681575361152209</v>
      </c>
      <c r="N555" s="31">
        <v>6.9401877821904918</v>
      </c>
      <c r="O555" s="1">
        <v>448783906493</v>
      </c>
      <c r="P555" s="1">
        <v>347872343671</v>
      </c>
      <c r="Q555" s="1">
        <v>100911562822</v>
      </c>
      <c r="R555" s="1">
        <v>988625530230</v>
      </c>
      <c r="S555" s="1">
        <v>1437409436723</v>
      </c>
      <c r="T555" s="1">
        <v>14325530898</v>
      </c>
      <c r="U555" s="1">
        <v>157859564816</v>
      </c>
      <c r="V555" s="1">
        <v>199780170134</v>
      </c>
    </row>
    <row r="556" spans="1:22" ht="16.5" customHeight="1" x14ac:dyDescent="0.3">
      <c r="A556" s="1" t="s">
        <v>66</v>
      </c>
      <c r="B556" s="1">
        <v>2019</v>
      </c>
      <c r="C556" s="16">
        <f t="shared" si="43"/>
        <v>3.9889840465642745</v>
      </c>
      <c r="D556" s="5">
        <v>24</v>
      </c>
      <c r="E556" s="5">
        <v>54</v>
      </c>
      <c r="F556" s="4">
        <v>0.65</v>
      </c>
      <c r="G556" s="5">
        <v>1</v>
      </c>
      <c r="H556" s="5">
        <v>1</v>
      </c>
      <c r="I556" s="1">
        <v>1028808238795</v>
      </c>
      <c r="J556" s="1">
        <v>312967359668</v>
      </c>
      <c r="K556" s="1">
        <v>591744681861</v>
      </c>
      <c r="L556" s="1">
        <v>1620552920656</v>
      </c>
      <c r="M556" s="29">
        <f>-4.336-4.513*(U556/L556)+5.679*(O556/L556)-0.004*(I556/P556)</f>
        <v>-2.328018096793663</v>
      </c>
      <c r="N556" s="31">
        <v>7.4649912574460018</v>
      </c>
      <c r="O556" s="1">
        <v>688044599793</v>
      </c>
      <c r="P556" s="1">
        <v>580312109969</v>
      </c>
      <c r="Q556" s="1">
        <v>107732489824</v>
      </c>
      <c r="R556" s="1">
        <v>932508320863</v>
      </c>
      <c r="S556" s="1">
        <v>1620552920656</v>
      </c>
      <c r="T556" s="1">
        <v>14622931346</v>
      </c>
      <c r="U556" s="1">
        <v>142227417237</v>
      </c>
      <c r="V556" s="1">
        <v>184327441488</v>
      </c>
    </row>
    <row r="557" spans="1:22" ht="16.5" customHeight="1" x14ac:dyDescent="0.3">
      <c r="A557" s="1" t="s">
        <v>66</v>
      </c>
      <c r="B557" s="1">
        <v>2018</v>
      </c>
      <c r="C557" s="16">
        <f t="shared" si="43"/>
        <v>4.0430512678345503</v>
      </c>
      <c r="D557" s="5">
        <v>23</v>
      </c>
      <c r="E557" s="5">
        <v>57</v>
      </c>
      <c r="F557" s="4">
        <v>0.9</v>
      </c>
      <c r="G557" s="5">
        <v>0</v>
      </c>
      <c r="H557" s="5">
        <v>0</v>
      </c>
      <c r="I557" s="1">
        <v>1021237151785</v>
      </c>
      <c r="J557" s="1">
        <v>269729041858</v>
      </c>
      <c r="K557" s="1">
        <v>413103725401</v>
      </c>
      <c r="L557" s="1">
        <v>1434340877186</v>
      </c>
      <c r="M557" s="29">
        <f>-4.336-4.513*(U557/L557)+5.679*(O557/L557)-0.004*(I557/P557)</f>
        <v>-2.704467397097206</v>
      </c>
      <c r="N557" s="31">
        <v>7.3592809998546045</v>
      </c>
      <c r="O557" s="1">
        <v>543686587994</v>
      </c>
      <c r="P557" s="1">
        <v>497319705472</v>
      </c>
      <c r="Q557" s="1">
        <v>46366882522</v>
      </c>
      <c r="R557" s="1">
        <v>890654289192</v>
      </c>
      <c r="S557" s="1">
        <v>1434340877186</v>
      </c>
      <c r="T557" s="1">
        <v>12200034045</v>
      </c>
      <c r="U557" s="1">
        <v>163004798294</v>
      </c>
      <c r="V557" s="1">
        <v>209392183763</v>
      </c>
    </row>
    <row r="558" spans="1:22" ht="16.5" customHeight="1" x14ac:dyDescent="0.3">
      <c r="A558" s="1" t="s">
        <v>66</v>
      </c>
      <c r="B558" s="1">
        <v>2017</v>
      </c>
      <c r="C558" s="16">
        <f t="shared" si="43"/>
        <v>4.0253516907351496</v>
      </c>
      <c r="D558" s="6">
        <v>22</v>
      </c>
      <c r="E558" s="6">
        <v>56</v>
      </c>
      <c r="F558" s="7">
        <v>0.9</v>
      </c>
      <c r="G558" s="6">
        <v>0</v>
      </c>
      <c r="H558" s="6">
        <v>0</v>
      </c>
      <c r="I558" s="1">
        <v>1115417706711</v>
      </c>
      <c r="J558" s="1">
        <v>289896756500</v>
      </c>
      <c r="K558" s="1">
        <v>428772313583</v>
      </c>
      <c r="L558" s="1">
        <v>1544190020294</v>
      </c>
      <c r="M558" s="29">
        <f>-4.336-4.513*(U558/L558)+5.679*(O558/L558)-0.004*(I558/P558)</f>
        <v>-2.20777184514187</v>
      </c>
      <c r="N558" s="31">
        <v>2.8654119461210428</v>
      </c>
      <c r="O558" s="1">
        <v>711179768630</v>
      </c>
      <c r="P558" s="1">
        <v>655810641815</v>
      </c>
      <c r="Q558" s="1">
        <v>55369126815</v>
      </c>
      <c r="R558" s="1">
        <v>833010251664</v>
      </c>
      <c r="S558" s="1">
        <v>1544190020294</v>
      </c>
      <c r="T558" s="1">
        <v>10811343030</v>
      </c>
      <c r="U558" s="1">
        <v>164390794127</v>
      </c>
      <c r="V558" s="1">
        <v>210424642780</v>
      </c>
    </row>
    <row r="559" spans="1:22" ht="16.5" customHeight="1" x14ac:dyDescent="0.3">
      <c r="A559" s="1" t="s">
        <v>66</v>
      </c>
      <c r="B559" s="1">
        <v>2016</v>
      </c>
      <c r="C559" s="15"/>
      <c r="D559" s="13"/>
      <c r="E559" s="13"/>
      <c r="F559" s="14"/>
      <c r="G559" s="13"/>
      <c r="H559" s="13"/>
      <c r="I559" s="1">
        <v>1023140020557</v>
      </c>
      <c r="J559" s="1">
        <v>231119057042</v>
      </c>
      <c r="K559" s="1">
        <v>411119933526</v>
      </c>
      <c r="L559" s="1">
        <v>1434259954083</v>
      </c>
      <c r="M559" s="29">
        <f>-4.336-4.513*(U559/L559)+5.679*(O559/L559)-0.004*(I559/P559)</f>
        <v>-2.1697336893550112</v>
      </c>
      <c r="N559" s="31">
        <v>2.5615511423249444</v>
      </c>
      <c r="O559" s="1">
        <v>661230683709</v>
      </c>
      <c r="P559" s="1">
        <v>612156084540</v>
      </c>
      <c r="Q559" s="1">
        <v>49074599169</v>
      </c>
      <c r="R559" s="1">
        <v>773029270374</v>
      </c>
      <c r="S559" s="1">
        <v>1434259954083</v>
      </c>
      <c r="T559" s="1">
        <v>9102527699</v>
      </c>
      <c r="U559" s="1">
        <v>141491537934</v>
      </c>
      <c r="V559" s="1">
        <v>180379057328</v>
      </c>
    </row>
    <row r="560" spans="1:22" ht="16.5" customHeight="1" x14ac:dyDescent="0.3">
      <c r="A560" s="1" t="s">
        <v>66</v>
      </c>
      <c r="B560" s="1">
        <v>2015</v>
      </c>
      <c r="C560" s="15"/>
      <c r="D560" s="13"/>
      <c r="E560" s="13"/>
      <c r="F560" s="14"/>
      <c r="G560" s="13"/>
      <c r="H560" s="13"/>
      <c r="I560" s="1">
        <v>772566356477</v>
      </c>
      <c r="J560" s="1">
        <v>174194094594</v>
      </c>
      <c r="K560" s="1">
        <v>295366841171</v>
      </c>
      <c r="L560" s="1">
        <v>1067933197648</v>
      </c>
      <c r="M560" s="29">
        <f>-4.336-4.513*(U560/L560)+5.679*(O560/L560)-0.004*(I560/P560)</f>
        <v>-2.5177937673271562</v>
      </c>
      <c r="N560" s="31">
        <v>8.0197984581497224</v>
      </c>
      <c r="O560" s="1">
        <v>513788543129</v>
      </c>
      <c r="P560" s="1">
        <v>482088746871</v>
      </c>
      <c r="Q560" s="1">
        <v>31699796258</v>
      </c>
      <c r="R560" s="1">
        <v>554144654519</v>
      </c>
      <c r="S560" s="1">
        <v>1067933197648</v>
      </c>
      <c r="T560" s="1">
        <v>15816122703</v>
      </c>
      <c r="U560" s="1">
        <v>214765503877</v>
      </c>
      <c r="V560" s="1">
        <v>279303286682</v>
      </c>
    </row>
    <row r="561" spans="1:22" ht="16.5" customHeight="1" x14ac:dyDescent="0.3">
      <c r="A561" s="1" t="s">
        <v>66</v>
      </c>
      <c r="B561" s="1">
        <v>2014</v>
      </c>
      <c r="C561" s="15"/>
      <c r="D561" s="13"/>
      <c r="E561" s="13"/>
      <c r="F561" s="14"/>
      <c r="G561" s="13"/>
      <c r="H561" s="13"/>
      <c r="I561" s="1">
        <v>492865805456</v>
      </c>
      <c r="J561" s="1">
        <v>94796338978</v>
      </c>
      <c r="K561" s="1">
        <v>303500952627</v>
      </c>
      <c r="L561" s="1">
        <v>796366758083</v>
      </c>
      <c r="M561" s="29">
        <f>-4.336-4.513*(U561/L561)+5.679*(O561/L561)-0.004*(I561/P561)</f>
        <v>-1.1252201461129467</v>
      </c>
      <c r="N561" s="28">
        <v>5.05</v>
      </c>
      <c r="O561" s="1">
        <v>486897991560</v>
      </c>
      <c r="P561" s="1">
        <v>477723488366</v>
      </c>
      <c r="Q561" s="1">
        <v>9174503194</v>
      </c>
      <c r="R561" s="1">
        <v>309468766523</v>
      </c>
      <c r="S561" s="1">
        <v>796366758083</v>
      </c>
      <c r="T561" s="1">
        <v>6288733963</v>
      </c>
      <c r="U561" s="1">
        <v>45390851915</v>
      </c>
      <c r="V561" s="1" t="e">
        <v>#VALUE!</v>
      </c>
    </row>
    <row r="562" spans="1:22" ht="16.5" customHeight="1" x14ac:dyDescent="0.3">
      <c r="A562" s="1" t="s">
        <v>67</v>
      </c>
      <c r="B562" s="1">
        <v>2023</v>
      </c>
      <c r="C562" s="16">
        <f t="shared" ref="C562:C575" si="44">LN(E562)</f>
        <v>3.784189633918261</v>
      </c>
      <c r="D562" s="5">
        <v>19</v>
      </c>
      <c r="E562" s="5">
        <v>44</v>
      </c>
      <c r="F562" s="4">
        <v>12.6</v>
      </c>
      <c r="G562" s="5">
        <v>0</v>
      </c>
      <c r="H562" s="5">
        <v>0</v>
      </c>
      <c r="I562" s="1">
        <v>688911819374</v>
      </c>
      <c r="J562" s="1">
        <v>355920843839</v>
      </c>
      <c r="K562" s="1">
        <v>166696444904</v>
      </c>
      <c r="L562" s="1">
        <v>855608264278</v>
      </c>
      <c r="M562" s="29">
        <f>-4.336-4.513*(U562/L562)+5.679*(O562/L562)-0.004*(I562/P562)</f>
        <v>-0.39905637849369696</v>
      </c>
      <c r="N562" s="31">
        <v>6.4222466560102589</v>
      </c>
      <c r="O562" s="1">
        <v>607723197090</v>
      </c>
      <c r="P562" s="1">
        <v>596351753451</v>
      </c>
      <c r="Q562" s="1">
        <v>11371443639</v>
      </c>
      <c r="R562" s="1">
        <v>247885067188</v>
      </c>
      <c r="S562" s="1">
        <v>855608264278</v>
      </c>
      <c r="T562" s="1">
        <v>49685341302</v>
      </c>
      <c r="U562" s="1">
        <v>17466188133</v>
      </c>
      <c r="V562" s="1">
        <v>62628593772</v>
      </c>
    </row>
    <row r="563" spans="1:22" ht="16.5" customHeight="1" x14ac:dyDescent="0.3">
      <c r="A563" s="1" t="s">
        <v>67</v>
      </c>
      <c r="B563" s="1">
        <v>2022</v>
      </c>
      <c r="C563" s="16">
        <f t="shared" si="44"/>
        <v>3.7612001156935624</v>
      </c>
      <c r="D563" s="5">
        <v>18</v>
      </c>
      <c r="E563" s="5">
        <v>43</v>
      </c>
      <c r="F563" s="4">
        <v>12.6</v>
      </c>
      <c r="G563" s="5">
        <v>0</v>
      </c>
      <c r="H563" s="5">
        <v>0</v>
      </c>
      <c r="I563" s="1">
        <v>661295874392</v>
      </c>
      <c r="J563" s="1">
        <v>416049394793</v>
      </c>
      <c r="K563" s="1">
        <v>179423872948</v>
      </c>
      <c r="L563" s="1">
        <v>840719747340</v>
      </c>
      <c r="M563" s="29">
        <f>-4.336-4.513*(U563/L563)+5.679*(O563/L563)-0.004*(I563/P563)</f>
        <v>-0.39389739522709272</v>
      </c>
      <c r="N563" s="31">
        <v>6.9871667237754878</v>
      </c>
      <c r="O563" s="1">
        <v>616426857523</v>
      </c>
      <c r="P563" s="1">
        <v>600017617474</v>
      </c>
      <c r="Q563" s="1">
        <v>16409240049</v>
      </c>
      <c r="R563" s="1">
        <v>224292889817</v>
      </c>
      <c r="S563" s="1">
        <v>840719747340</v>
      </c>
      <c r="T563" s="1">
        <v>27563167317</v>
      </c>
      <c r="U563" s="1">
        <v>40500398144</v>
      </c>
      <c r="V563" s="1">
        <v>77110814207</v>
      </c>
    </row>
    <row r="564" spans="1:22" ht="16.5" customHeight="1" x14ac:dyDescent="0.3">
      <c r="A564" s="1" t="s">
        <v>67</v>
      </c>
      <c r="B564" s="1">
        <v>2021</v>
      </c>
      <c r="C564" s="16">
        <f t="shared" si="44"/>
        <v>3.7376696182833684</v>
      </c>
      <c r="D564" s="5">
        <v>17</v>
      </c>
      <c r="E564" s="5">
        <v>42</v>
      </c>
      <c r="F564" s="4">
        <v>12.6</v>
      </c>
      <c r="G564" s="5">
        <v>0</v>
      </c>
      <c r="H564" s="5">
        <v>0</v>
      </c>
      <c r="I564" s="1">
        <v>613423111892</v>
      </c>
      <c r="J564" s="1">
        <v>401281209530</v>
      </c>
      <c r="K564" s="1">
        <v>173568685370</v>
      </c>
      <c r="L564" s="1">
        <v>786991797262</v>
      </c>
      <c r="M564" s="29">
        <f>-4.336-4.513*(U564/L564)+5.679*(O564/L564)-0.004*(I564/P564)</f>
        <v>-0.17442152821481144</v>
      </c>
      <c r="N564" s="31">
        <v>6.6900092133089402</v>
      </c>
      <c r="O564" s="1">
        <v>587435154059</v>
      </c>
      <c r="P564" s="1">
        <v>568540681308</v>
      </c>
      <c r="Q564" s="1">
        <v>18894472751</v>
      </c>
      <c r="R564" s="1">
        <v>199556643203</v>
      </c>
      <c r="S564" s="1">
        <v>786991797262</v>
      </c>
      <c r="T564" s="1">
        <v>24649138029</v>
      </c>
      <c r="U564" s="1">
        <v>12745322645</v>
      </c>
      <c r="V564" s="1">
        <v>41060012775</v>
      </c>
    </row>
    <row r="565" spans="1:22" ht="16.5" customHeight="1" x14ac:dyDescent="0.3">
      <c r="A565" s="1" t="s">
        <v>67</v>
      </c>
      <c r="B565" s="1">
        <v>2020</v>
      </c>
      <c r="C565" s="16">
        <f t="shared" si="44"/>
        <v>3.713572066704308</v>
      </c>
      <c r="D565" s="5">
        <v>16</v>
      </c>
      <c r="E565" s="5">
        <v>41</v>
      </c>
      <c r="F565" s="4">
        <v>7.68</v>
      </c>
      <c r="G565" s="5">
        <v>0</v>
      </c>
      <c r="H565" s="5">
        <v>0</v>
      </c>
      <c r="I565" s="1">
        <v>701638384392</v>
      </c>
      <c r="J565" s="1">
        <v>397312526827</v>
      </c>
      <c r="K565" s="1">
        <v>195967918462</v>
      </c>
      <c r="L565" s="1">
        <v>897606302854</v>
      </c>
      <c r="M565" s="29">
        <f>-4.336-4.513*(U565/L565)+5.679*(O565/L565)-0.004*(I565/P565)</f>
        <v>-0.29732814098987009</v>
      </c>
      <c r="N565" s="31">
        <v>6.9401877821904918</v>
      </c>
      <c r="O565" s="1">
        <v>650380951274</v>
      </c>
      <c r="P565" s="1">
        <v>628418444274</v>
      </c>
      <c r="Q565" s="1">
        <v>21962507000</v>
      </c>
      <c r="R565" s="1">
        <v>247225351580</v>
      </c>
      <c r="S565" s="1">
        <v>897606302854</v>
      </c>
      <c r="T565" s="1">
        <v>26760271692</v>
      </c>
      <c r="U565" s="1">
        <v>14262651056</v>
      </c>
      <c r="V565" s="1">
        <v>40995222562</v>
      </c>
    </row>
    <row r="566" spans="1:22" ht="16.5" customHeight="1" x14ac:dyDescent="0.3">
      <c r="A566" s="1" t="s">
        <v>67</v>
      </c>
      <c r="B566" s="1">
        <v>2019</v>
      </c>
      <c r="C566" s="16">
        <f t="shared" si="44"/>
        <v>3.6888794541139363</v>
      </c>
      <c r="D566" s="5">
        <v>15</v>
      </c>
      <c r="E566" s="5">
        <v>40</v>
      </c>
      <c r="F566" s="4">
        <v>7.68</v>
      </c>
      <c r="G566" s="5">
        <v>0</v>
      </c>
      <c r="H566" s="5">
        <v>0</v>
      </c>
      <c r="I566" s="1">
        <v>543581411753</v>
      </c>
      <c r="J566" s="1">
        <v>290675870633</v>
      </c>
      <c r="K566" s="1">
        <v>170402873065</v>
      </c>
      <c r="L566" s="1">
        <v>713984284818</v>
      </c>
      <c r="M566" s="29">
        <f>-4.336-4.513*(U566/L566)+5.679*(O566/L566)-0.004*(I566/P566)</f>
        <v>-0.7156857485862641</v>
      </c>
      <c r="N566" s="31">
        <v>7.4649912574460018</v>
      </c>
      <c r="O566" s="1">
        <v>476120136380</v>
      </c>
      <c r="P566" s="1">
        <v>466570466511</v>
      </c>
      <c r="Q566" s="1">
        <v>9549669869</v>
      </c>
      <c r="R566" s="1">
        <v>237864148438</v>
      </c>
      <c r="S566" s="1">
        <v>713984284818</v>
      </c>
      <c r="T566" s="1">
        <v>16969597574</v>
      </c>
      <c r="U566" s="1">
        <v>25639583861</v>
      </c>
      <c r="V566" s="1">
        <v>46244864149</v>
      </c>
    </row>
    <row r="567" spans="1:22" ht="16.5" customHeight="1" x14ac:dyDescent="0.3">
      <c r="A567" s="1" t="s">
        <v>67</v>
      </c>
      <c r="B567" s="1">
        <v>2018</v>
      </c>
      <c r="C567" s="16">
        <f t="shared" si="44"/>
        <v>3.8918202981106265</v>
      </c>
      <c r="D567" s="5">
        <v>14</v>
      </c>
      <c r="E567" s="5">
        <v>49</v>
      </c>
      <c r="F567" s="4">
        <v>0.24</v>
      </c>
      <c r="G567" s="5">
        <v>0</v>
      </c>
      <c r="H567" s="5">
        <v>0</v>
      </c>
      <c r="I567" s="1">
        <v>443922030540</v>
      </c>
      <c r="J567" s="1">
        <v>174022124265</v>
      </c>
      <c r="K567" s="1">
        <v>173473415727</v>
      </c>
      <c r="L567" s="1">
        <v>617395446267</v>
      </c>
      <c r="M567" s="29">
        <f>-4.336-4.513*(U567/L567)+5.679*(O567/L567)-0.004*(I567/P567)</f>
        <v>-1.0223165426217138</v>
      </c>
      <c r="N567" s="31">
        <v>7.3592809998546045</v>
      </c>
      <c r="O567" s="1">
        <v>377591693908</v>
      </c>
      <c r="P567" s="1">
        <v>377218348991</v>
      </c>
      <c r="Q567" s="1">
        <v>373344917</v>
      </c>
      <c r="R567" s="1">
        <v>239803752359</v>
      </c>
      <c r="S567" s="1">
        <v>617395446267</v>
      </c>
      <c r="T567" s="1">
        <v>19296542532</v>
      </c>
      <c r="U567" s="1">
        <v>21179675108</v>
      </c>
      <c r="V567" s="1">
        <v>39211863285</v>
      </c>
    </row>
    <row r="568" spans="1:22" ht="16.5" customHeight="1" x14ac:dyDescent="0.3">
      <c r="A568" s="1" t="s">
        <v>67</v>
      </c>
      <c r="B568" s="1">
        <v>2017</v>
      </c>
      <c r="C568" s="16">
        <f t="shared" si="44"/>
        <v>3.8712010109078911</v>
      </c>
      <c r="D568" s="5">
        <v>13</v>
      </c>
      <c r="E568" s="5">
        <v>48</v>
      </c>
      <c r="F568" s="4">
        <v>0.24</v>
      </c>
      <c r="G568" s="5">
        <v>0</v>
      </c>
      <c r="H568" s="5">
        <v>0</v>
      </c>
      <c r="I568" s="1">
        <v>449492924881</v>
      </c>
      <c r="J568" s="1">
        <v>180417969276</v>
      </c>
      <c r="K568" s="1">
        <v>167549667647</v>
      </c>
      <c r="L568" s="1">
        <v>617042592528</v>
      </c>
      <c r="M568" s="29">
        <f>-4.336-4.513*(U568/L568)+5.679*(O568/L568)-0.004*(I568/P568)</f>
        <v>-1.1723638729475985</v>
      </c>
      <c r="N568" s="31">
        <v>2.8654119461210428</v>
      </c>
      <c r="O568" s="1">
        <v>366719393787</v>
      </c>
      <c r="P568" s="1">
        <v>366620393787</v>
      </c>
      <c r="Q568" s="1">
        <v>99000000</v>
      </c>
      <c r="R568" s="1">
        <v>250323198741</v>
      </c>
      <c r="S568" s="1">
        <v>617042592528</v>
      </c>
      <c r="T568" s="1">
        <v>26899951823</v>
      </c>
      <c r="U568" s="1">
        <v>28246202727</v>
      </c>
      <c r="V568" s="1">
        <v>45999216320</v>
      </c>
    </row>
    <row r="569" spans="1:22" ht="16.5" customHeight="1" x14ac:dyDescent="0.3">
      <c r="A569" s="1" t="s">
        <v>67</v>
      </c>
      <c r="B569" s="1">
        <v>2016</v>
      </c>
      <c r="C569" s="16">
        <f t="shared" si="44"/>
        <v>3.8501476017100584</v>
      </c>
      <c r="D569" s="5">
        <v>12</v>
      </c>
      <c r="E569" s="5">
        <v>47</v>
      </c>
      <c r="F569" s="4">
        <v>0</v>
      </c>
      <c r="G569" s="5">
        <v>0</v>
      </c>
      <c r="H569" s="5">
        <v>0</v>
      </c>
      <c r="I569" s="1">
        <v>384293610104</v>
      </c>
      <c r="J569" s="1">
        <v>178937567453</v>
      </c>
      <c r="K569" s="1">
        <v>147560151174</v>
      </c>
      <c r="L569" s="1">
        <v>531853761278</v>
      </c>
      <c r="M569" s="29">
        <f>-4.336-4.513*(U569/L569)+5.679*(O569/L569)-0.004*(I569/P569)</f>
        <v>-0.56550496784374105</v>
      </c>
      <c r="N569" s="31">
        <v>2.5615511423249444</v>
      </c>
      <c r="O569" s="1">
        <v>372589521794</v>
      </c>
      <c r="P569" s="1">
        <v>372418347404</v>
      </c>
      <c r="Q569" s="1">
        <v>171174390</v>
      </c>
      <c r="R569" s="1">
        <v>159264239483</v>
      </c>
      <c r="S569" s="1">
        <v>531853761278</v>
      </c>
      <c r="T569" s="1">
        <v>13634157777</v>
      </c>
      <c r="U569" s="1">
        <v>24016990437</v>
      </c>
      <c r="V569" s="1">
        <v>40348461368</v>
      </c>
    </row>
    <row r="570" spans="1:22" ht="16.5" customHeight="1" x14ac:dyDescent="0.3">
      <c r="A570" s="1" t="s">
        <v>67</v>
      </c>
      <c r="B570" s="1">
        <v>2015</v>
      </c>
      <c r="C570" s="16">
        <f t="shared" si="44"/>
        <v>3.8286413964890951</v>
      </c>
      <c r="D570" s="5">
        <v>11</v>
      </c>
      <c r="E570" s="5">
        <v>46</v>
      </c>
      <c r="F570" s="4">
        <v>0</v>
      </c>
      <c r="G570" s="5">
        <v>0</v>
      </c>
      <c r="H570" s="5">
        <v>0</v>
      </c>
      <c r="I570" s="1">
        <v>356029811268</v>
      </c>
      <c r="J570" s="1">
        <v>187866160295</v>
      </c>
      <c r="K570" s="1">
        <v>94262725880</v>
      </c>
      <c r="L570" s="1">
        <v>450292537148</v>
      </c>
      <c r="M570" s="29">
        <f>-4.336-4.513*(U570/L570)+5.679*(O570/L570)-0.004*(I570/P570)</f>
        <v>-0.31949241656955246</v>
      </c>
      <c r="N570" s="31">
        <v>8.0197984581497224</v>
      </c>
      <c r="O570" s="1">
        <v>336452369253</v>
      </c>
      <c r="P570" s="1">
        <v>336341544077</v>
      </c>
      <c r="Q570" s="1">
        <v>110825176</v>
      </c>
      <c r="R570" s="1">
        <v>113840167895</v>
      </c>
      <c r="S570" s="1">
        <v>450292537148</v>
      </c>
      <c r="T570" s="1">
        <v>16305874576</v>
      </c>
      <c r="U570" s="1">
        <v>22203193080</v>
      </c>
      <c r="V570" s="1">
        <v>38805960783</v>
      </c>
    </row>
    <row r="571" spans="1:22" ht="16.5" customHeight="1" x14ac:dyDescent="0.3">
      <c r="A571" s="1" t="s">
        <v>67</v>
      </c>
      <c r="B571" s="1">
        <v>2014</v>
      </c>
      <c r="C571" s="16">
        <f t="shared" si="44"/>
        <v>3.8066624897703196</v>
      </c>
      <c r="D571" s="6">
        <v>10</v>
      </c>
      <c r="E571" s="6">
        <v>45</v>
      </c>
      <c r="F571" s="7">
        <v>0</v>
      </c>
      <c r="G571" s="6">
        <v>0</v>
      </c>
      <c r="H571" s="6">
        <v>0</v>
      </c>
      <c r="I571" s="1">
        <v>264997068621</v>
      </c>
      <c r="J571" s="1">
        <v>173961143431</v>
      </c>
      <c r="K571" s="1">
        <v>51334309886</v>
      </c>
      <c r="L571" s="1">
        <v>316331378507</v>
      </c>
      <c r="M571" s="29">
        <f>-4.336-4.513*(U571/L571)+5.679*(O571/L571)-0.004*(I571/P571)</f>
        <v>-0.48947064182231587</v>
      </c>
      <c r="N571" s="28">
        <v>5.05</v>
      </c>
      <c r="O571" s="1">
        <v>223557647054</v>
      </c>
      <c r="P571" s="1">
        <v>222926632678</v>
      </c>
      <c r="Q571" s="1">
        <v>631014376</v>
      </c>
      <c r="R571" s="1">
        <v>92773731453</v>
      </c>
      <c r="S571" s="1">
        <v>316331378507</v>
      </c>
      <c r="T571" s="1">
        <v>11585851705</v>
      </c>
      <c r="U571" s="1">
        <v>11367566389</v>
      </c>
      <c r="V571" s="1">
        <v>24674418656</v>
      </c>
    </row>
    <row r="572" spans="1:22" ht="16.5" customHeight="1" x14ac:dyDescent="0.3">
      <c r="A572" s="1" t="s">
        <v>68</v>
      </c>
      <c r="B572" s="1">
        <v>2023</v>
      </c>
      <c r="C572" s="16">
        <f t="shared" si="44"/>
        <v>3.8286413964890951</v>
      </c>
      <c r="D572" s="5">
        <v>18</v>
      </c>
      <c r="E572" s="5">
        <v>46</v>
      </c>
      <c r="F572" s="4">
        <v>0.83</v>
      </c>
      <c r="G572" s="5">
        <v>0</v>
      </c>
      <c r="H572" s="5">
        <v>0</v>
      </c>
      <c r="I572" s="1">
        <v>1308697117341</v>
      </c>
      <c r="J572" s="1">
        <v>930532589709</v>
      </c>
      <c r="K572" s="1">
        <v>369177225387</v>
      </c>
      <c r="L572" s="1">
        <v>1677874342728</v>
      </c>
      <c r="M572" s="29">
        <f>-4.336-4.513*(U572/L572)+5.679*(O572/L572)-0.004*(I572/P572)</f>
        <v>-1.3265383356829858</v>
      </c>
      <c r="N572" s="31">
        <v>6.4222466560102589</v>
      </c>
      <c r="O572" s="1">
        <v>975842808328</v>
      </c>
      <c r="P572" s="1">
        <v>963190003435</v>
      </c>
      <c r="Q572" s="1">
        <v>12652804893</v>
      </c>
      <c r="R572" s="1">
        <v>702031534400</v>
      </c>
      <c r="S572" s="1">
        <v>1677874342728</v>
      </c>
      <c r="T572" s="1">
        <v>16289182560</v>
      </c>
      <c r="U572" s="1">
        <v>107067097134</v>
      </c>
      <c r="V572" s="1">
        <v>160624435738</v>
      </c>
    </row>
    <row r="573" spans="1:22" ht="16.5" customHeight="1" x14ac:dyDescent="0.3">
      <c r="A573" s="1" t="s">
        <v>68</v>
      </c>
      <c r="B573" s="1">
        <v>2022</v>
      </c>
      <c r="C573" s="16">
        <f t="shared" si="44"/>
        <v>3.8066624897703196</v>
      </c>
      <c r="D573" s="5">
        <v>17</v>
      </c>
      <c r="E573" s="5">
        <v>45</v>
      </c>
      <c r="F573" s="4">
        <v>0.83</v>
      </c>
      <c r="G573" s="5">
        <v>0</v>
      </c>
      <c r="H573" s="5">
        <v>0</v>
      </c>
      <c r="I573" s="1">
        <v>858240351248</v>
      </c>
      <c r="J573" s="1">
        <v>518286550450</v>
      </c>
      <c r="K573" s="1">
        <v>319367063231</v>
      </c>
      <c r="L573" s="1">
        <v>1177607414479</v>
      </c>
      <c r="M573" s="29">
        <f>-4.336-4.513*(U573/L573)+5.679*(O573/L573)-0.004*(I573/P573)</f>
        <v>-1.5243136738600145</v>
      </c>
      <c r="N573" s="31">
        <v>6.9871667237754878</v>
      </c>
      <c r="O573" s="1">
        <v>582642977213</v>
      </c>
      <c r="P573" s="1">
        <v>574472870621</v>
      </c>
      <c r="Q573" s="1">
        <v>8170106592</v>
      </c>
      <c r="R573" s="1">
        <v>594964437266</v>
      </c>
      <c r="S573" s="1">
        <v>1177607414479</v>
      </c>
      <c r="T573" s="1">
        <v>10174462948</v>
      </c>
      <c r="U573" s="1">
        <v>-2054154180</v>
      </c>
      <c r="V573" s="1">
        <v>5723455291</v>
      </c>
    </row>
    <row r="574" spans="1:22" ht="16.5" customHeight="1" x14ac:dyDescent="0.3">
      <c r="A574" s="1" t="s">
        <v>68</v>
      </c>
      <c r="B574" s="1">
        <v>2021</v>
      </c>
      <c r="C574" s="16">
        <f t="shared" si="44"/>
        <v>3.784189633918261</v>
      </c>
      <c r="D574" s="5">
        <v>16</v>
      </c>
      <c r="E574" s="5">
        <v>44</v>
      </c>
      <c r="F574" s="4">
        <v>0.65</v>
      </c>
      <c r="G574" s="5">
        <v>0</v>
      </c>
      <c r="H574" s="5">
        <v>0</v>
      </c>
      <c r="I574" s="1">
        <v>885272586715</v>
      </c>
      <c r="J574" s="1">
        <v>306804047982</v>
      </c>
      <c r="K574" s="1">
        <v>96420504507</v>
      </c>
      <c r="L574" s="1">
        <v>981693091222</v>
      </c>
      <c r="M574" s="29">
        <f>-4.336-4.513*(U574/L574)+5.679*(O574/L574)-0.004*(I574/P574)</f>
        <v>-2.3441381359653675</v>
      </c>
      <c r="N574" s="31">
        <v>6.6900092133089402</v>
      </c>
      <c r="O574" s="1">
        <v>379731794632</v>
      </c>
      <c r="P574" s="1">
        <v>367888036887</v>
      </c>
      <c r="Q574" s="1">
        <v>11843757745</v>
      </c>
      <c r="R574" s="1">
        <v>601961296590</v>
      </c>
      <c r="S574" s="1">
        <v>981693091222</v>
      </c>
      <c r="T574" s="1">
        <v>3428842535</v>
      </c>
      <c r="U574" s="1">
        <v>42466338764</v>
      </c>
      <c r="V574" s="1">
        <v>58862591608</v>
      </c>
    </row>
    <row r="575" spans="1:22" ht="16.5" customHeight="1" x14ac:dyDescent="0.3">
      <c r="A575" s="1" t="s">
        <v>68</v>
      </c>
      <c r="B575" s="1">
        <v>2020</v>
      </c>
      <c r="C575" s="16">
        <f t="shared" si="44"/>
        <v>3.8712010109078911</v>
      </c>
      <c r="D575" s="5">
        <v>15</v>
      </c>
      <c r="E575" s="5">
        <v>48</v>
      </c>
      <c r="F575" s="4">
        <v>1.29</v>
      </c>
      <c r="G575" s="5">
        <v>0</v>
      </c>
      <c r="H575" s="5">
        <v>0</v>
      </c>
      <c r="I575" s="1">
        <v>511578348599</v>
      </c>
      <c r="J575" s="1">
        <v>233813349552</v>
      </c>
      <c r="K575" s="1">
        <v>110754892638</v>
      </c>
      <c r="L575" s="1">
        <v>622333241237</v>
      </c>
      <c r="M575" s="29">
        <f>-4.336-4.513*(U575/L575)+5.679*(O575/L575)-0.004*(I575/P575)</f>
        <v>-2.270709635144839</v>
      </c>
      <c r="N575" s="31">
        <v>6.9401877821904918</v>
      </c>
      <c r="O575" s="1">
        <v>252843051747</v>
      </c>
      <c r="P575" s="1">
        <v>244921302746</v>
      </c>
      <c r="Q575" s="1">
        <v>7921749001</v>
      </c>
      <c r="R575" s="1">
        <v>369490189490</v>
      </c>
      <c r="S575" s="1">
        <v>622333241237</v>
      </c>
      <c r="T575" s="1">
        <v>4739477830</v>
      </c>
      <c r="U575" s="1">
        <v>32217429687</v>
      </c>
      <c r="V575" s="1">
        <v>42505850345</v>
      </c>
    </row>
    <row r="576" spans="1:22" ht="16.5" customHeight="1" x14ac:dyDescent="0.3">
      <c r="A576" s="1" t="s">
        <v>68</v>
      </c>
      <c r="B576" s="1">
        <v>2019</v>
      </c>
      <c r="C576" s="15"/>
      <c r="D576" s="9"/>
      <c r="E576" s="9"/>
      <c r="F576" s="10"/>
      <c r="G576" s="9"/>
      <c r="H576" s="9"/>
      <c r="I576" s="1">
        <v>533982301637</v>
      </c>
      <c r="J576" s="1">
        <v>308405622351</v>
      </c>
      <c r="K576" s="1">
        <v>125224286065</v>
      </c>
      <c r="L576" s="1">
        <v>659206587702</v>
      </c>
      <c r="M576" s="29">
        <f>-4.336-4.513*(U576/L576)+5.679*(O576/L576)-0.004*(I576/P576)</f>
        <v>-1.749110657867968</v>
      </c>
      <c r="N576" s="31">
        <v>7.4649912574460018</v>
      </c>
      <c r="O576" s="1">
        <v>321463380026</v>
      </c>
      <c r="P576" s="1">
        <v>305427665212</v>
      </c>
      <c r="Q576" s="1">
        <v>16035714814</v>
      </c>
      <c r="R576" s="1">
        <v>337743207676</v>
      </c>
      <c r="S576" s="1">
        <v>659206587702</v>
      </c>
      <c r="T576" s="1">
        <v>3367253480</v>
      </c>
      <c r="U576" s="1">
        <v>25633957186</v>
      </c>
      <c r="V576" s="1">
        <v>35646536090</v>
      </c>
    </row>
    <row r="577" spans="1:22" ht="16.5" customHeight="1" x14ac:dyDescent="0.3">
      <c r="A577" s="1" t="s">
        <v>68</v>
      </c>
      <c r="B577" s="1">
        <v>2018</v>
      </c>
      <c r="C577" s="16">
        <f t="shared" ref="C577:C579" si="45">LN(E577)</f>
        <v>3.8286413964890951</v>
      </c>
      <c r="D577" s="5">
        <v>13</v>
      </c>
      <c r="E577" s="5">
        <v>46</v>
      </c>
      <c r="F577" s="4">
        <v>2.1</v>
      </c>
      <c r="G577" s="5">
        <v>0</v>
      </c>
      <c r="H577" s="5">
        <v>0</v>
      </c>
      <c r="I577" s="1">
        <v>314079704632</v>
      </c>
      <c r="J577" s="1">
        <v>204076601116</v>
      </c>
      <c r="K577" s="1">
        <v>34898689102</v>
      </c>
      <c r="L577" s="1">
        <v>348978393734</v>
      </c>
      <c r="M577" s="29">
        <f>-4.336-4.513*(U577/L577)+5.679*(O577/L577)-0.004*(I577/P577)</f>
        <v>-1.1919749398530011</v>
      </c>
      <c r="N577" s="31">
        <v>7.3592809998546045</v>
      </c>
      <c r="O577" s="1">
        <v>204589311203</v>
      </c>
      <c r="P577" s="1">
        <v>188197418905</v>
      </c>
      <c r="Q577" s="1">
        <v>16391892298</v>
      </c>
      <c r="R577" s="1">
        <v>144389082531</v>
      </c>
      <c r="S577" s="1">
        <v>348978393734</v>
      </c>
      <c r="T577" s="1">
        <v>4034229258</v>
      </c>
      <c r="U577" s="1">
        <v>13812600226</v>
      </c>
      <c r="V577" s="1" t="e">
        <v>#VALUE!</v>
      </c>
    </row>
    <row r="578" spans="1:22" ht="16.5" customHeight="1" x14ac:dyDescent="0.3">
      <c r="A578" s="1" t="s">
        <v>68</v>
      </c>
      <c r="B578" s="1">
        <v>2017</v>
      </c>
      <c r="C578" s="16">
        <f t="shared" si="45"/>
        <v>3.8066624897703196</v>
      </c>
      <c r="D578" s="5">
        <v>12</v>
      </c>
      <c r="E578" s="5">
        <v>45</v>
      </c>
      <c r="F578" s="4">
        <v>3.19</v>
      </c>
      <c r="G578" s="5">
        <v>0</v>
      </c>
      <c r="H578" s="5">
        <v>0</v>
      </c>
      <c r="I578" s="1">
        <v>326468030918</v>
      </c>
      <c r="J578" s="1">
        <v>193304507699</v>
      </c>
      <c r="K578" s="1">
        <v>18465356095</v>
      </c>
      <c r="L578" s="1">
        <v>344933387013</v>
      </c>
      <c r="M578" s="29">
        <f>-4.336-4.513*(U578/L578)+5.679*(O578/L578)-0.004*(I578/P578)</f>
        <v>-0.21458953028131475</v>
      </c>
      <c r="N578" s="31">
        <v>2.8654119461210428</v>
      </c>
      <c r="O578" s="1">
        <v>256257184376</v>
      </c>
      <c r="P578" s="1">
        <v>230311292078</v>
      </c>
      <c r="Q578" s="1">
        <v>25945892298</v>
      </c>
      <c r="R578" s="1">
        <v>88676202637</v>
      </c>
      <c r="S578" s="1">
        <v>344933387013</v>
      </c>
      <c r="T578" s="1">
        <v>3462471328</v>
      </c>
      <c r="U578" s="1">
        <v>7027851661</v>
      </c>
      <c r="V578" s="1" t="e">
        <v>#VALUE!</v>
      </c>
    </row>
    <row r="579" spans="1:22" ht="16.5" customHeight="1" x14ac:dyDescent="0.3">
      <c r="A579" s="1" t="s">
        <v>68</v>
      </c>
      <c r="B579" s="1">
        <v>2016</v>
      </c>
      <c r="C579" s="16">
        <f t="shared" si="45"/>
        <v>3.784189633918261</v>
      </c>
      <c r="D579" s="6">
        <v>11</v>
      </c>
      <c r="E579" s="6">
        <v>44</v>
      </c>
      <c r="F579" s="7">
        <v>2.9</v>
      </c>
      <c r="G579" s="6">
        <v>0</v>
      </c>
      <c r="H579" s="6">
        <v>0</v>
      </c>
      <c r="I579" s="1">
        <v>261638691097</v>
      </c>
      <c r="J579" s="1">
        <v>154396001983</v>
      </c>
      <c r="K579" s="1">
        <v>14487370902</v>
      </c>
      <c r="L579" s="1">
        <v>276126061999</v>
      </c>
      <c r="M579" s="29">
        <f>-4.336-4.513*(U579/L579)+5.679*(O579/L579)-0.004*(I579/P579)</f>
        <v>-0.48327717490097705</v>
      </c>
      <c r="N579" s="31">
        <v>2.5615511423249444</v>
      </c>
      <c r="O579" s="1">
        <v>193024420347</v>
      </c>
      <c r="P579" s="1">
        <v>187064528049</v>
      </c>
      <c r="Q579" s="1">
        <v>5959892298</v>
      </c>
      <c r="R579" s="1">
        <v>83101641652</v>
      </c>
      <c r="S579" s="1">
        <v>276126061999</v>
      </c>
      <c r="T579" s="1">
        <v>3753184811</v>
      </c>
      <c r="U579" s="1">
        <v>6825544287</v>
      </c>
      <c r="V579" s="1" t="e">
        <v>#VALUE!</v>
      </c>
    </row>
    <row r="580" spans="1:22" ht="16.5" customHeight="1" x14ac:dyDescent="0.3">
      <c r="A580" s="1" t="s">
        <v>68</v>
      </c>
      <c r="B580" s="1">
        <v>2015</v>
      </c>
      <c r="C580" s="15"/>
      <c r="D580" s="13"/>
      <c r="E580" s="13"/>
      <c r="F580" s="14"/>
      <c r="G580" s="13"/>
      <c r="H580" s="13"/>
      <c r="I580" s="1">
        <v>223346288704</v>
      </c>
      <c r="J580" s="1">
        <v>101176782618</v>
      </c>
      <c r="K580" s="1">
        <v>11386318558</v>
      </c>
      <c r="L580" s="1">
        <v>234732607262</v>
      </c>
      <c r="M580" s="29">
        <f>-4.336-4.513*(U580/L580)+5.679*(O580/L580)-0.004*(I580/P580)</f>
        <v>-0.74140113472188351</v>
      </c>
      <c r="N580" s="31">
        <v>8.0197984581497224</v>
      </c>
      <c r="O580" s="1">
        <v>152508476559</v>
      </c>
      <c r="P580" s="1">
        <v>146548584261</v>
      </c>
      <c r="Q580" s="1">
        <v>5959892298</v>
      </c>
      <c r="R580" s="1">
        <v>82224130703</v>
      </c>
      <c r="S580" s="1">
        <v>234732607262</v>
      </c>
      <c r="T580" s="1">
        <v>3928708016</v>
      </c>
      <c r="U580" s="1">
        <v>4629981094</v>
      </c>
      <c r="V580" s="1" t="e">
        <v>#VALUE!</v>
      </c>
    </row>
    <row r="581" spans="1:22" ht="16.5" customHeight="1" x14ac:dyDescent="0.3">
      <c r="A581" s="1" t="s">
        <v>68</v>
      </c>
      <c r="B581" s="1">
        <v>2014</v>
      </c>
      <c r="C581" s="15"/>
      <c r="D581" s="13"/>
      <c r="E581" s="13"/>
      <c r="F581" s="14"/>
      <c r="G581" s="13"/>
      <c r="H581" s="13"/>
      <c r="I581" s="1">
        <v>202399027105</v>
      </c>
      <c r="J581" s="1">
        <v>107027386943</v>
      </c>
      <c r="K581" s="1">
        <v>10835785355</v>
      </c>
      <c r="L581" s="1">
        <v>213234812460</v>
      </c>
      <c r="M581" s="29">
        <f>-4.336-4.513*(U581/L581)+5.679*(O581/L581)-0.004*(I581/P581)</f>
        <v>-0.91028327772879525</v>
      </c>
      <c r="N581" s="28">
        <v>5.05</v>
      </c>
      <c r="O581" s="1">
        <v>132196274134</v>
      </c>
      <c r="P581" s="1">
        <v>132196274134</v>
      </c>
      <c r="Q581" s="1">
        <v>0</v>
      </c>
      <c r="R581" s="1">
        <v>81038538326</v>
      </c>
      <c r="S581" s="1">
        <v>213234812460</v>
      </c>
      <c r="T581" s="1">
        <v>3653005846</v>
      </c>
      <c r="U581" s="1">
        <v>4200019025</v>
      </c>
      <c r="V581" s="1" t="e">
        <v>#VALUE!</v>
      </c>
    </row>
    <row r="582" spans="1:22" ht="16.5" customHeight="1" x14ac:dyDescent="0.3">
      <c r="A582" s="1" t="s">
        <v>69</v>
      </c>
      <c r="B582" s="1">
        <v>2023</v>
      </c>
      <c r="C582" s="16">
        <f t="shared" ref="C582:C589" si="46">LN(E582)</f>
        <v>3.970291913552122</v>
      </c>
      <c r="D582" s="11">
        <v>19</v>
      </c>
      <c r="E582" s="11">
        <v>53</v>
      </c>
      <c r="F582" s="12">
        <v>0</v>
      </c>
      <c r="G582" s="11">
        <v>0</v>
      </c>
      <c r="H582" s="11">
        <v>1</v>
      </c>
      <c r="I582" s="1">
        <v>1403123810398</v>
      </c>
      <c r="J582" s="1">
        <v>365030884166</v>
      </c>
      <c r="K582" s="1">
        <v>874335875790</v>
      </c>
      <c r="L582" s="1">
        <v>2277459686188</v>
      </c>
      <c r="M582" s="29">
        <f>-4.336-4.513*(U582/L582)+5.679*(O582/L582)-0.004*(I582/P582)</f>
        <v>-2.4068531322538327</v>
      </c>
      <c r="N582" s="31">
        <v>6.4222466560102589</v>
      </c>
      <c r="O582" s="1">
        <v>826667957660</v>
      </c>
      <c r="P582" s="1">
        <v>618074636805</v>
      </c>
      <c r="Q582" s="1">
        <v>208593320855</v>
      </c>
      <c r="R582" s="1">
        <v>1450791728528</v>
      </c>
      <c r="S582" s="1">
        <v>2277459686188</v>
      </c>
      <c r="T582" s="1">
        <v>33583940979</v>
      </c>
      <c r="U582" s="1">
        <v>62134364376</v>
      </c>
      <c r="V582" s="1">
        <v>107280773394</v>
      </c>
    </row>
    <row r="583" spans="1:22" ht="16.5" customHeight="1" x14ac:dyDescent="0.3">
      <c r="A583" s="1" t="s">
        <v>69</v>
      </c>
      <c r="B583" s="1">
        <v>2022</v>
      </c>
      <c r="C583" s="16">
        <f t="shared" si="46"/>
        <v>3.5263605246161616</v>
      </c>
      <c r="D583" s="11">
        <v>18</v>
      </c>
      <c r="E583" s="11">
        <v>34</v>
      </c>
      <c r="F583" s="12">
        <v>0</v>
      </c>
      <c r="G583" s="5">
        <v>1</v>
      </c>
      <c r="H583" s="5">
        <v>0</v>
      </c>
      <c r="I583" s="1">
        <v>1422244637211</v>
      </c>
      <c r="J583" s="1">
        <v>315080042466</v>
      </c>
      <c r="K583" s="1">
        <v>683078250292</v>
      </c>
      <c r="L583" s="1">
        <v>2105322887503</v>
      </c>
      <c r="M583" s="29">
        <f>-4.336-4.513*(U583/L583)+5.679*(O583/L583)-0.004*(I583/P583)</f>
        <v>-2.6632356609802597</v>
      </c>
      <c r="N583" s="31">
        <v>6.9871667237754878</v>
      </c>
      <c r="O583" s="1">
        <v>713665523351</v>
      </c>
      <c r="P583" s="1">
        <v>554067518856</v>
      </c>
      <c r="Q583" s="1">
        <v>159598004495</v>
      </c>
      <c r="R583" s="1">
        <v>1391657364152</v>
      </c>
      <c r="S583" s="1">
        <v>2105322887503</v>
      </c>
      <c r="T583" s="1">
        <v>39829651630</v>
      </c>
      <c r="U583" s="1">
        <v>112913962533</v>
      </c>
      <c r="V583" s="1">
        <v>177824576184</v>
      </c>
    </row>
    <row r="584" spans="1:22" ht="16.5" customHeight="1" x14ac:dyDescent="0.3">
      <c r="A584" s="1" t="s">
        <v>69</v>
      </c>
      <c r="B584" s="1">
        <v>2021</v>
      </c>
      <c r="C584" s="16">
        <f t="shared" si="46"/>
        <v>3.4965075614664802</v>
      </c>
      <c r="D584" s="5">
        <v>17</v>
      </c>
      <c r="E584" s="5">
        <v>33</v>
      </c>
      <c r="F584" s="4">
        <v>0</v>
      </c>
      <c r="G584" s="5">
        <v>1</v>
      </c>
      <c r="H584" s="5">
        <v>0</v>
      </c>
      <c r="I584" s="1">
        <v>1261155476594</v>
      </c>
      <c r="J584" s="1">
        <v>308196486695</v>
      </c>
      <c r="K584" s="1">
        <v>519872591524</v>
      </c>
      <c r="L584" s="1">
        <v>1781028068118</v>
      </c>
      <c r="M584" s="29">
        <f>-4.336-4.513*(U584/L584)+5.679*(O584/L584)-0.004*(I584/P584)</f>
        <v>-2.1448013826688928</v>
      </c>
      <c r="N584" s="31">
        <v>6.6900092133089402</v>
      </c>
      <c r="O584" s="1">
        <v>759357932999</v>
      </c>
      <c r="P584" s="1">
        <v>652796913367</v>
      </c>
      <c r="Q584" s="1">
        <v>106561019632</v>
      </c>
      <c r="R584" s="1">
        <v>1021670135119</v>
      </c>
      <c r="S584" s="1">
        <v>1781028068118</v>
      </c>
      <c r="T584" s="1">
        <v>36566954695</v>
      </c>
      <c r="U584" s="1">
        <v>87756304428</v>
      </c>
      <c r="V584" s="1">
        <v>141794931743</v>
      </c>
    </row>
    <row r="585" spans="1:22" ht="16.5" customHeight="1" x14ac:dyDescent="0.3">
      <c r="A585" s="1" t="s">
        <v>69</v>
      </c>
      <c r="B585" s="1">
        <v>2020</v>
      </c>
      <c r="C585" s="16">
        <f t="shared" si="46"/>
        <v>3.912023005428146</v>
      </c>
      <c r="D585" s="5">
        <v>16</v>
      </c>
      <c r="E585" s="5">
        <v>50</v>
      </c>
      <c r="F585" s="4">
        <v>1.7999999999999999E-2</v>
      </c>
      <c r="G585" s="5">
        <v>1</v>
      </c>
      <c r="H585" s="5">
        <v>1</v>
      </c>
      <c r="I585" s="1">
        <v>1442218072079</v>
      </c>
      <c r="J585" s="1">
        <v>226988243589</v>
      </c>
      <c r="K585" s="1">
        <v>358188882117</v>
      </c>
      <c r="L585" s="1">
        <v>1800406954196</v>
      </c>
      <c r="M585" s="29">
        <f>-4.336-4.513*(U585/L585)+5.679*(O585/L585)-0.004*(I585/P585)</f>
        <v>-1.9093667395763014</v>
      </c>
      <c r="N585" s="31">
        <v>6.9401877821904918</v>
      </c>
      <c r="O585" s="1">
        <v>829411456121</v>
      </c>
      <c r="P585" s="1">
        <v>343580612887</v>
      </c>
      <c r="Q585" s="1">
        <v>485830843234</v>
      </c>
      <c r="R585" s="1">
        <v>970995498075</v>
      </c>
      <c r="S585" s="1">
        <v>1800406954196</v>
      </c>
      <c r="T585" s="1">
        <v>34566340332</v>
      </c>
      <c r="U585" s="1">
        <v>68927680762</v>
      </c>
      <c r="V585" s="1">
        <v>119208119331</v>
      </c>
    </row>
    <row r="586" spans="1:22" ht="16.5" customHeight="1" x14ac:dyDescent="0.3">
      <c r="A586" s="1" t="s">
        <v>69</v>
      </c>
      <c r="B586" s="1">
        <v>2019</v>
      </c>
      <c r="C586" s="16">
        <f t="shared" si="46"/>
        <v>3.8918202981106265</v>
      </c>
      <c r="D586" s="5">
        <v>15</v>
      </c>
      <c r="E586" s="5">
        <v>49</v>
      </c>
      <c r="F586" s="4">
        <v>1.7999999999999999E-2</v>
      </c>
      <c r="G586" s="5">
        <v>1</v>
      </c>
      <c r="H586" s="5">
        <v>1</v>
      </c>
      <c r="I586" s="1">
        <v>1376618361925</v>
      </c>
      <c r="J586" s="1">
        <v>227082192942</v>
      </c>
      <c r="K586" s="1">
        <v>335853078921</v>
      </c>
      <c r="L586" s="1">
        <v>1712471440846</v>
      </c>
      <c r="M586" s="29">
        <f>-4.336-4.513*(U586/L586)+5.679*(O586/L586)-0.004*(I586/P586)</f>
        <v>-1.8361191280472537</v>
      </c>
      <c r="N586" s="31">
        <v>7.4649912574460018</v>
      </c>
      <c r="O586" s="1">
        <v>828048961866</v>
      </c>
      <c r="P586" s="1">
        <v>326647198784</v>
      </c>
      <c r="Q586" s="1">
        <v>501401763082</v>
      </c>
      <c r="R586" s="1">
        <v>884422478980</v>
      </c>
      <c r="S586" s="1">
        <v>1712471440846</v>
      </c>
      <c r="T586" s="1">
        <v>46522602205</v>
      </c>
      <c r="U586" s="1">
        <v>87003627848</v>
      </c>
      <c r="V586" s="1">
        <v>142315014552</v>
      </c>
    </row>
    <row r="587" spans="1:22" ht="16.5" customHeight="1" x14ac:dyDescent="0.3">
      <c r="A587" s="1" t="s">
        <v>69</v>
      </c>
      <c r="B587" s="1">
        <v>2018</v>
      </c>
      <c r="C587" s="16">
        <f t="shared" si="46"/>
        <v>3.7612001156935624</v>
      </c>
      <c r="D587" s="5">
        <v>14</v>
      </c>
      <c r="E587" s="5">
        <v>43</v>
      </c>
      <c r="F587" s="4">
        <v>0</v>
      </c>
      <c r="G587" s="5">
        <v>0</v>
      </c>
      <c r="H587" s="5">
        <v>0</v>
      </c>
      <c r="I587" s="1">
        <v>1246519616167</v>
      </c>
      <c r="J587" s="1">
        <v>297946447531</v>
      </c>
      <c r="K587" s="1">
        <v>484409510896</v>
      </c>
      <c r="L587" s="1">
        <v>1730929127063</v>
      </c>
      <c r="M587" s="29">
        <f>-4.336-4.513*(U587/L587)+5.679*(O587/L587)-0.004*(I587/P587)</f>
        <v>-1.3462402923146382</v>
      </c>
      <c r="N587" s="31">
        <v>7.3592809998546045</v>
      </c>
      <c r="O587" s="1">
        <v>925802484185</v>
      </c>
      <c r="P587" s="1">
        <v>341615314261</v>
      </c>
      <c r="Q587" s="1">
        <v>584187169924</v>
      </c>
      <c r="R587" s="1">
        <v>805126642878</v>
      </c>
      <c r="S587" s="1">
        <v>1730929127063</v>
      </c>
      <c r="T587" s="1">
        <v>44635647881</v>
      </c>
      <c r="U587" s="1">
        <v>12698029644</v>
      </c>
      <c r="V587" s="1">
        <v>54538767081</v>
      </c>
    </row>
    <row r="588" spans="1:22" ht="16.5" customHeight="1" x14ac:dyDescent="0.3">
      <c r="A588" s="1" t="s">
        <v>69</v>
      </c>
      <c r="B588" s="1">
        <v>2017</v>
      </c>
      <c r="C588" s="16">
        <f t="shared" si="46"/>
        <v>3.7376696182833684</v>
      </c>
      <c r="D588" s="5">
        <v>13</v>
      </c>
      <c r="E588" s="5">
        <v>42</v>
      </c>
      <c r="F588" s="4">
        <v>0</v>
      </c>
      <c r="G588" s="5">
        <v>0</v>
      </c>
      <c r="H588" s="5">
        <v>0</v>
      </c>
      <c r="I588" s="1">
        <v>734843534249</v>
      </c>
      <c r="J588" s="1">
        <v>253713879657</v>
      </c>
      <c r="K588" s="1">
        <v>486312027566</v>
      </c>
      <c r="L588" s="1">
        <v>1221155561815</v>
      </c>
      <c r="M588" s="29">
        <f>-4.336-4.513*(U588/L588)+5.679*(O588/L588)-0.004*(I588/P588)</f>
        <v>-2.6267976230510923</v>
      </c>
      <c r="N588" s="31">
        <v>2.8654119461210428</v>
      </c>
      <c r="O588" s="1">
        <v>429386977707</v>
      </c>
      <c r="P588" s="1">
        <v>268553670691</v>
      </c>
      <c r="Q588" s="1">
        <v>160833307016</v>
      </c>
      <c r="R588" s="1">
        <v>791768584108</v>
      </c>
      <c r="S588" s="1">
        <v>1221155561815</v>
      </c>
      <c r="T588" s="1">
        <v>18670821991</v>
      </c>
      <c r="U588" s="1">
        <v>74877213248</v>
      </c>
      <c r="V588" s="1">
        <v>114917846647</v>
      </c>
    </row>
    <row r="589" spans="1:22" ht="16.5" customHeight="1" x14ac:dyDescent="0.3">
      <c r="A589" s="1" t="s">
        <v>69</v>
      </c>
      <c r="B589" s="1">
        <v>2016</v>
      </c>
      <c r="C589" s="16">
        <f t="shared" si="46"/>
        <v>3.713572066704308</v>
      </c>
      <c r="D589" s="6">
        <v>12</v>
      </c>
      <c r="E589" s="6">
        <v>41</v>
      </c>
      <c r="F589" s="7">
        <v>0</v>
      </c>
      <c r="G589" s="6">
        <v>0</v>
      </c>
      <c r="H589" s="6">
        <v>0</v>
      </c>
      <c r="I589" s="1">
        <v>646646800208</v>
      </c>
      <c r="J589" s="1">
        <v>189939893124</v>
      </c>
      <c r="K589" s="1">
        <v>198745386559</v>
      </c>
      <c r="L589" s="1">
        <v>845392186767</v>
      </c>
      <c r="M589" s="29">
        <f>-4.336-4.513*(U589/L589)+5.679*(O589/L589)-0.004*(I589/P589)</f>
        <v>-3.5632841458823723</v>
      </c>
      <c r="N589" s="31">
        <v>2.5615511423249444</v>
      </c>
      <c r="O589" s="1">
        <v>188745047248</v>
      </c>
      <c r="P589" s="1">
        <v>185407509142</v>
      </c>
      <c r="Q589" s="1">
        <v>3337538106</v>
      </c>
      <c r="R589" s="1">
        <v>656647139519</v>
      </c>
      <c r="S589" s="1">
        <v>845392186767</v>
      </c>
      <c r="T589" s="1">
        <v>8126996150</v>
      </c>
      <c r="U589" s="1">
        <v>90148739540</v>
      </c>
      <c r="V589" s="1">
        <v>120909354034</v>
      </c>
    </row>
    <row r="590" spans="1:22" ht="16.5" customHeight="1" x14ac:dyDescent="0.3">
      <c r="A590" s="1" t="s">
        <v>69</v>
      </c>
      <c r="B590" s="1">
        <v>2015</v>
      </c>
      <c r="C590" s="15"/>
      <c r="D590" s="13"/>
      <c r="E590" s="13"/>
      <c r="F590" s="14"/>
      <c r="G590" s="13"/>
      <c r="H590" s="13"/>
      <c r="I590" s="1">
        <v>586159183855</v>
      </c>
      <c r="J590" s="1">
        <v>197756278329</v>
      </c>
      <c r="K590" s="1">
        <v>194464631490</v>
      </c>
      <c r="L590" s="1">
        <v>780623815345</v>
      </c>
      <c r="M590" s="29">
        <f>-4.336-4.513*(U590/L590)+5.679*(O590/L590)-0.004*(I590/P590)</f>
        <v>-3.1473436916717104</v>
      </c>
      <c r="N590" s="31">
        <v>8.0197984581497224</v>
      </c>
      <c r="O590" s="1">
        <v>213125415366</v>
      </c>
      <c r="P590" s="1">
        <v>206411992165</v>
      </c>
      <c r="Q590" s="1">
        <v>6713423201</v>
      </c>
      <c r="R590" s="1">
        <v>567498399979</v>
      </c>
      <c r="S590" s="1">
        <v>780623815345</v>
      </c>
      <c r="T590" s="1">
        <v>14010412507</v>
      </c>
      <c r="U590" s="1">
        <v>60620140566</v>
      </c>
      <c r="V590" s="1">
        <v>92046926630</v>
      </c>
    </row>
    <row r="591" spans="1:22" ht="16.5" customHeight="1" x14ac:dyDescent="0.3">
      <c r="A591" s="1" t="s">
        <v>69</v>
      </c>
      <c r="B591" s="1">
        <v>2014</v>
      </c>
      <c r="C591" s="15"/>
      <c r="D591" s="13"/>
      <c r="E591" s="13"/>
      <c r="F591" s="14"/>
      <c r="G591" s="13"/>
      <c r="H591" s="13"/>
      <c r="I591" s="1">
        <v>394441177261</v>
      </c>
      <c r="J591" s="1">
        <v>175333226629</v>
      </c>
      <c r="K591" s="1">
        <v>198912568129</v>
      </c>
      <c r="L591" s="1">
        <v>593353745390</v>
      </c>
      <c r="M591" s="29">
        <f>-4.336-4.513*(U591/L591)+5.679*(O591/L591)-0.004*(I591/P591)</f>
        <v>-1.8288130587330504</v>
      </c>
      <c r="N591" s="28">
        <v>5.05</v>
      </c>
      <c r="O591" s="1">
        <v>287730471306</v>
      </c>
      <c r="P591" s="1">
        <v>282837285928</v>
      </c>
      <c r="Q591" s="1">
        <v>4893185378</v>
      </c>
      <c r="R591" s="1">
        <v>305623274084</v>
      </c>
      <c r="S591" s="1">
        <v>593353745390</v>
      </c>
      <c r="T591" s="1">
        <v>22170827742</v>
      </c>
      <c r="U591" s="1">
        <v>31700122110</v>
      </c>
      <c r="V591" s="1">
        <v>62000232643</v>
      </c>
    </row>
    <row r="592" spans="1:22" ht="16.5" customHeight="1" x14ac:dyDescent="0.3">
      <c r="A592" s="1" t="s">
        <v>70</v>
      </c>
      <c r="B592" s="1">
        <v>2023</v>
      </c>
      <c r="C592" s="16">
        <f t="shared" ref="C592:C599" si="47">LN(E592)</f>
        <v>4.0073331852324712</v>
      </c>
      <c r="D592" s="11">
        <v>12</v>
      </c>
      <c r="E592" s="11">
        <v>55</v>
      </c>
      <c r="F592" s="12">
        <v>20</v>
      </c>
      <c r="G592" s="5">
        <v>0</v>
      </c>
      <c r="H592" s="5">
        <v>0</v>
      </c>
      <c r="I592" s="1">
        <v>13504495425086</v>
      </c>
      <c r="J592" s="1">
        <v>2160588161856</v>
      </c>
      <c r="K592" s="1">
        <v>1733471002213</v>
      </c>
      <c r="L592" s="1">
        <v>15237966427299</v>
      </c>
      <c r="M592" s="29">
        <f>-4.336-4.513*(U592/L592)+5.679*(O592/L592)-0.004*(I592/P592)</f>
        <v>-2.7109756688264386</v>
      </c>
      <c r="N592" s="31">
        <v>6.4222466560102589</v>
      </c>
      <c r="O592" s="1">
        <v>5274583193141</v>
      </c>
      <c r="P592" s="1">
        <v>4517257789256</v>
      </c>
      <c r="Q592" s="1">
        <v>757325403885</v>
      </c>
      <c r="R592" s="1">
        <v>9963383234158</v>
      </c>
      <c r="S592" s="1">
        <v>15237966427299</v>
      </c>
      <c r="T592" s="1">
        <v>27372487527</v>
      </c>
      <c r="U592" s="1">
        <v>1110142716892</v>
      </c>
      <c r="V592" s="1">
        <v>1264965297746</v>
      </c>
    </row>
    <row r="593" spans="1:22" ht="16.5" customHeight="1" x14ac:dyDescent="0.3">
      <c r="A593" s="1" t="s">
        <v>70</v>
      </c>
      <c r="B593" s="1">
        <v>2022</v>
      </c>
      <c r="C593" s="16">
        <f t="shared" si="47"/>
        <v>3.9889840465642745</v>
      </c>
      <c r="D593" s="11">
        <v>11</v>
      </c>
      <c r="E593" s="11">
        <v>54</v>
      </c>
      <c r="F593" s="12">
        <v>20</v>
      </c>
      <c r="G593" s="5">
        <v>0</v>
      </c>
      <c r="H593" s="5">
        <v>0</v>
      </c>
      <c r="I593" s="1">
        <v>11624186590632</v>
      </c>
      <c r="J593" s="1">
        <v>2282527702409</v>
      </c>
      <c r="K593" s="1">
        <v>2542674129384</v>
      </c>
      <c r="L593" s="1">
        <v>14166860720016</v>
      </c>
      <c r="M593" s="29">
        <f>-4.336-4.513*(U593/L593)+5.679*(O593/L593)-0.004*(I593/P593)</f>
        <v>-4.301055183558268</v>
      </c>
      <c r="N593" s="31">
        <v>6.9871667237754878</v>
      </c>
      <c r="O593" s="1">
        <v>3561411903496</v>
      </c>
      <c r="P593" s="1">
        <v>2874435985843</v>
      </c>
      <c r="Q593" s="1">
        <v>686975917653</v>
      </c>
      <c r="R593" s="1">
        <v>10605448816520</v>
      </c>
      <c r="S593" s="1">
        <v>14166860720016</v>
      </c>
      <c r="T593" s="1">
        <v>60402056552</v>
      </c>
      <c r="U593" s="1">
        <v>4321080734535</v>
      </c>
      <c r="V593" s="1">
        <v>4606587549120</v>
      </c>
    </row>
    <row r="594" spans="1:22" ht="16.5" customHeight="1" x14ac:dyDescent="0.3">
      <c r="A594" s="1" t="s">
        <v>70</v>
      </c>
      <c r="B594" s="1">
        <v>2021</v>
      </c>
      <c r="C594" s="16">
        <f t="shared" si="47"/>
        <v>3.970291913552122</v>
      </c>
      <c r="D594" s="5">
        <v>10</v>
      </c>
      <c r="E594" s="5">
        <v>53</v>
      </c>
      <c r="F594" s="4">
        <v>5.6670000000000002E-3</v>
      </c>
      <c r="G594" s="5">
        <v>0</v>
      </c>
      <c r="H594" s="5">
        <v>0</v>
      </c>
      <c r="I594" s="1">
        <v>7276291649429</v>
      </c>
      <c r="J594" s="1">
        <v>2204077707734</v>
      </c>
      <c r="K594" s="1">
        <v>3795829685496</v>
      </c>
      <c r="L594" s="1">
        <v>11072121334925</v>
      </c>
      <c r="M594" s="29">
        <f>-4.336-4.513*(U594/L594)+5.679*(O594/L594)-0.004*(I594/P594)</f>
        <v>-3.2460520811427775</v>
      </c>
      <c r="N594" s="31">
        <v>6.6900092133089402</v>
      </c>
      <c r="O594" s="1">
        <v>3594024059539</v>
      </c>
      <c r="P594" s="1">
        <v>3186610542693</v>
      </c>
      <c r="Q594" s="1">
        <v>407413516846</v>
      </c>
      <c r="R594" s="1">
        <v>7478097275386</v>
      </c>
      <c r="S594" s="1">
        <v>11072121334925</v>
      </c>
      <c r="T594" s="1">
        <v>45072929624</v>
      </c>
      <c r="U594" s="1">
        <v>1826124286936</v>
      </c>
      <c r="V594" s="1">
        <v>1974850189854</v>
      </c>
    </row>
    <row r="595" spans="1:22" ht="16.5" customHeight="1" x14ac:dyDescent="0.3">
      <c r="A595" s="1" t="s">
        <v>70</v>
      </c>
      <c r="B595" s="1">
        <v>2020</v>
      </c>
      <c r="C595" s="16">
        <f t="shared" si="47"/>
        <v>3.9512437185814275</v>
      </c>
      <c r="D595" s="5">
        <v>9</v>
      </c>
      <c r="E595" s="5">
        <v>52</v>
      </c>
      <c r="F595" s="4">
        <v>5.6670000000000002E-3</v>
      </c>
      <c r="G595" s="5">
        <v>0</v>
      </c>
      <c r="H595" s="5">
        <v>0</v>
      </c>
      <c r="I595" s="1">
        <v>3978192126939</v>
      </c>
      <c r="J595" s="1">
        <v>834134886038</v>
      </c>
      <c r="K595" s="1">
        <v>4739288564672</v>
      </c>
      <c r="L595" s="1">
        <v>8717480691611</v>
      </c>
      <c r="M595" s="29">
        <f>-4.336-4.513*(U595/L595)+5.679*(O595/L595)-0.004*(I595/P595)</f>
        <v>-3.1290695028063533</v>
      </c>
      <c r="N595" s="31">
        <v>6.9401877821904918</v>
      </c>
      <c r="O595" s="1">
        <v>2391033021663</v>
      </c>
      <c r="P595" s="1">
        <v>2050151784755</v>
      </c>
      <c r="Q595" s="1">
        <v>340881236908</v>
      </c>
      <c r="R595" s="1">
        <v>6326447669948</v>
      </c>
      <c r="S595" s="1">
        <v>8717480691611</v>
      </c>
      <c r="T595" s="1">
        <v>63234525222</v>
      </c>
      <c r="U595" s="1">
        <v>662446334271</v>
      </c>
      <c r="V595" s="1">
        <v>759834863471</v>
      </c>
    </row>
    <row r="596" spans="1:22" ht="16.5" customHeight="1" x14ac:dyDescent="0.3">
      <c r="A596" s="1" t="s">
        <v>70</v>
      </c>
      <c r="B596" s="1">
        <v>2019</v>
      </c>
      <c r="C596" s="16">
        <f t="shared" si="47"/>
        <v>3.9318256327243257</v>
      </c>
      <c r="D596" s="5">
        <v>8</v>
      </c>
      <c r="E596" s="5">
        <v>51</v>
      </c>
      <c r="F596" s="4">
        <v>5.6670000000000002E-3</v>
      </c>
      <c r="G596" s="5">
        <v>0</v>
      </c>
      <c r="H596" s="5">
        <v>0</v>
      </c>
      <c r="I596" s="1">
        <v>4250036958838</v>
      </c>
      <c r="J596" s="1">
        <v>1301123071541</v>
      </c>
      <c r="K596" s="1">
        <v>5922557793908</v>
      </c>
      <c r="L596" s="1">
        <v>10172594752746</v>
      </c>
      <c r="M596" s="29">
        <f>-4.336-4.513*(U596/L596)+5.679*(O596/L596)-0.004*(I596/P596)</f>
        <v>-2.2608547980593037</v>
      </c>
      <c r="N596" s="31">
        <v>7.4649912574460018</v>
      </c>
      <c r="O596" s="1">
        <v>4066267502667</v>
      </c>
      <c r="P596" s="1">
        <v>3299997853380</v>
      </c>
      <c r="Q596" s="1">
        <v>766269649287</v>
      </c>
      <c r="R596" s="1">
        <v>6106327250079</v>
      </c>
      <c r="S596" s="1">
        <v>10172594752746</v>
      </c>
      <c r="T596" s="1">
        <v>102753481637</v>
      </c>
      <c r="U596" s="1">
        <v>427723729092</v>
      </c>
      <c r="V596" s="1">
        <v>550260701616</v>
      </c>
    </row>
    <row r="597" spans="1:22" ht="16.5" customHeight="1" x14ac:dyDescent="0.3">
      <c r="A597" s="1" t="s">
        <v>70</v>
      </c>
      <c r="B597" s="1">
        <v>2018</v>
      </c>
      <c r="C597" s="16">
        <f t="shared" si="47"/>
        <v>3.912023005428146</v>
      </c>
      <c r="D597" s="5">
        <v>7</v>
      </c>
      <c r="E597" s="5">
        <v>50</v>
      </c>
      <c r="F597" s="4">
        <v>5.6670000000000002E-3</v>
      </c>
      <c r="G597" s="5">
        <v>0</v>
      </c>
      <c r="H597" s="5">
        <v>0</v>
      </c>
      <c r="I597" s="1">
        <v>4318349014853</v>
      </c>
      <c r="J597" s="1">
        <v>982641291700</v>
      </c>
      <c r="K597" s="1">
        <v>6712237373179</v>
      </c>
      <c r="L597" s="1">
        <v>11030586388032</v>
      </c>
      <c r="M597" s="29">
        <f>-4.336-4.513*(U597/L597)+5.679*(O597/L597)-0.004*(I597/P597)</f>
        <v>-2.1596954355113209</v>
      </c>
      <c r="N597" s="31">
        <v>7.3592809998546045</v>
      </c>
      <c r="O597" s="1">
        <v>4761714137133</v>
      </c>
      <c r="P597" s="1">
        <v>3096935931168</v>
      </c>
      <c r="Q597" s="1">
        <v>1664778205965</v>
      </c>
      <c r="R597" s="1">
        <v>6268872250899</v>
      </c>
      <c r="S597" s="1">
        <v>11030586388032</v>
      </c>
      <c r="T597" s="1">
        <v>260130153544</v>
      </c>
      <c r="U597" s="1">
        <v>659059415844</v>
      </c>
      <c r="V597" s="1">
        <v>848251414628</v>
      </c>
    </row>
    <row r="598" spans="1:22" ht="16.5" customHeight="1" x14ac:dyDescent="0.3">
      <c r="A598" s="1" t="s">
        <v>70</v>
      </c>
      <c r="B598" s="1">
        <v>2017</v>
      </c>
      <c r="C598" s="16">
        <f t="shared" si="47"/>
        <v>3.8712010109078911</v>
      </c>
      <c r="D598" s="5">
        <v>6</v>
      </c>
      <c r="E598" s="5">
        <v>48</v>
      </c>
      <c r="F598" s="4">
        <v>9.8219999999999991E-3</v>
      </c>
      <c r="G598" s="5">
        <v>0</v>
      </c>
      <c r="H598" s="5">
        <v>1</v>
      </c>
      <c r="I598" s="1">
        <v>4838709104648</v>
      </c>
      <c r="J598" s="1">
        <v>370662712495</v>
      </c>
      <c r="K598" s="1">
        <v>7617455035205</v>
      </c>
      <c r="L598" s="1">
        <v>12456164139853</v>
      </c>
      <c r="M598" s="29">
        <f>-4.336-4.513*(U598/L598)+5.679*(O598/L598)-0.004*(I598/P598)</f>
        <v>-1.7025485273876257</v>
      </c>
      <c r="N598" s="31">
        <v>2.8654119461210428</v>
      </c>
      <c r="O598" s="1">
        <v>6302642116732</v>
      </c>
      <c r="P598" s="1">
        <v>2525325658242</v>
      </c>
      <c r="Q598" s="1">
        <v>3777316458490</v>
      </c>
      <c r="R598" s="1">
        <v>6153522023121</v>
      </c>
      <c r="S598" s="1">
        <v>12456164139853</v>
      </c>
      <c r="T598" s="1">
        <v>202888783558</v>
      </c>
      <c r="U598" s="1">
        <v>641376709257</v>
      </c>
      <c r="V598" s="1">
        <v>862311664076</v>
      </c>
    </row>
    <row r="599" spans="1:22" ht="16.5" customHeight="1" x14ac:dyDescent="0.3">
      <c r="A599" s="1" t="s">
        <v>70</v>
      </c>
      <c r="B599" s="1">
        <v>2016</v>
      </c>
      <c r="C599" s="16">
        <f t="shared" si="47"/>
        <v>3.8501476017100584</v>
      </c>
      <c r="D599" s="6">
        <v>5</v>
      </c>
      <c r="E599" s="6">
        <v>47</v>
      </c>
      <c r="F599" s="7">
        <v>9.8219999999999991E-3</v>
      </c>
      <c r="G599" s="6">
        <v>0</v>
      </c>
      <c r="H599" s="6">
        <v>1</v>
      </c>
      <c r="I599" s="1">
        <v>4034415094113</v>
      </c>
      <c r="J599" s="1">
        <v>374120518186</v>
      </c>
      <c r="K599" s="1">
        <v>8932636790069</v>
      </c>
      <c r="L599" s="1">
        <v>12967051884182</v>
      </c>
      <c r="M599" s="29">
        <f>-4.336-4.513*(U599/L599)+5.679*(O599/L599)-0.004*(I599/P599)</f>
        <v>-1.4428065034643962</v>
      </c>
      <c r="N599" s="31">
        <v>2.5615511423249444</v>
      </c>
      <c r="O599" s="1">
        <v>7116808808039</v>
      </c>
      <c r="P599" s="1">
        <v>2535800653695</v>
      </c>
      <c r="Q599" s="1">
        <v>4581008154344</v>
      </c>
      <c r="R599" s="1">
        <v>5850243076143</v>
      </c>
      <c r="S599" s="1">
        <v>12967051884182</v>
      </c>
      <c r="T599" s="1">
        <v>432719478011</v>
      </c>
      <c r="U599" s="1">
        <v>624339822048</v>
      </c>
      <c r="V599" s="1">
        <v>865513782354</v>
      </c>
    </row>
    <row r="600" spans="1:22" ht="16.5" customHeight="1" x14ac:dyDescent="0.3">
      <c r="A600" s="1" t="s">
        <v>70</v>
      </c>
      <c r="B600" s="1">
        <v>2015</v>
      </c>
      <c r="C600" s="15"/>
      <c r="D600" s="13"/>
      <c r="E600" s="13"/>
      <c r="F600" s="14"/>
      <c r="G600" s="13"/>
      <c r="H600" s="13"/>
      <c r="I600" s="1">
        <v>4431356579753</v>
      </c>
      <c r="J600" s="1">
        <v>391329837679</v>
      </c>
      <c r="K600" s="1">
        <v>10047262662133</v>
      </c>
      <c r="L600" s="1">
        <v>14478619241886</v>
      </c>
      <c r="M600" s="29">
        <f>-4.336-4.513*(U600/L600)+5.679*(O600/L600)-0.004*(I600/P600)</f>
        <v>-1.3312541416977337</v>
      </c>
      <c r="N600" s="31">
        <v>8.0197984581497224</v>
      </c>
      <c r="O600" s="1">
        <v>8245426462266</v>
      </c>
      <c r="P600" s="1">
        <v>2424036133222</v>
      </c>
      <c r="Q600" s="1">
        <v>5821390329044</v>
      </c>
      <c r="R600" s="1">
        <v>6233192779620</v>
      </c>
      <c r="S600" s="1">
        <v>14478619241886</v>
      </c>
      <c r="T600" s="1">
        <v>663674008733</v>
      </c>
      <c r="U600" s="1">
        <v>712460180212</v>
      </c>
      <c r="V600" s="1">
        <v>947242736210</v>
      </c>
    </row>
    <row r="601" spans="1:22" ht="16.5" customHeight="1" x14ac:dyDescent="0.3">
      <c r="A601" s="1" t="s">
        <v>70</v>
      </c>
      <c r="B601" s="1">
        <v>2014</v>
      </c>
      <c r="C601" s="15"/>
      <c r="D601" s="13"/>
      <c r="E601" s="13"/>
      <c r="F601" s="14"/>
      <c r="G601" s="13"/>
      <c r="H601" s="13"/>
      <c r="I601" s="1">
        <v>5372435053605</v>
      </c>
      <c r="J601" s="1">
        <v>230085912611</v>
      </c>
      <c r="K601" s="1">
        <v>11171170909669</v>
      </c>
      <c r="L601" s="1">
        <v>16543605963274</v>
      </c>
      <c r="M601" s="29">
        <f>-4.336-4.513*(U601/L601)+5.679*(O601/L601)-0.004*(I601/P601)</f>
        <v>-0.79640727377575227</v>
      </c>
      <c r="N601" s="28">
        <v>5.05</v>
      </c>
      <c r="O601" s="1">
        <v>10978818567808</v>
      </c>
      <c r="P601" s="1">
        <v>4113820986688</v>
      </c>
      <c r="Q601" s="1">
        <v>6864997581120</v>
      </c>
      <c r="R601" s="1">
        <v>5564787395466</v>
      </c>
      <c r="S601" s="1">
        <v>16543605963274</v>
      </c>
      <c r="T601" s="1">
        <v>478359553374</v>
      </c>
      <c r="U601" s="1">
        <v>820886988004</v>
      </c>
      <c r="V601" s="1">
        <v>1183753873594</v>
      </c>
    </row>
    <row r="602" spans="1:22" ht="16.5" customHeight="1" x14ac:dyDescent="0.3">
      <c r="A602" s="1" t="s">
        <v>71</v>
      </c>
      <c r="B602" s="1">
        <v>2023</v>
      </c>
      <c r="C602" s="16">
        <f t="shared" ref="C602:C606" si="48">LN(E602)</f>
        <v>3.5553480614894135</v>
      </c>
      <c r="D602" s="11">
        <v>19</v>
      </c>
      <c r="E602" s="11">
        <v>35</v>
      </c>
      <c r="F602" s="12">
        <v>3.01</v>
      </c>
      <c r="G602" s="5">
        <v>0</v>
      </c>
      <c r="H602" s="5">
        <v>1</v>
      </c>
      <c r="I602" s="1">
        <v>12466646825746</v>
      </c>
      <c r="J602" s="1">
        <v>854908643204</v>
      </c>
      <c r="K602" s="1">
        <v>3069259448849</v>
      </c>
      <c r="L602" s="1">
        <v>15535906274595</v>
      </c>
      <c r="M602" s="29">
        <f>-4.336-4.513*(U602/L602)+5.679*(O602/L602)-0.004*(I602/P602)</f>
        <v>-4.0092721637374327</v>
      </c>
      <c r="N602" s="31">
        <v>6.4222466560102589</v>
      </c>
      <c r="O602" s="1">
        <v>3508967832597</v>
      </c>
      <c r="P602" s="1">
        <v>3492906503052</v>
      </c>
      <c r="Q602" s="1">
        <v>16061329545</v>
      </c>
      <c r="R602" s="1">
        <v>12026938441998</v>
      </c>
      <c r="S602" s="1">
        <v>15535906274595</v>
      </c>
      <c r="T602" s="1">
        <v>98468801772</v>
      </c>
      <c r="U602" s="1">
        <v>3241661075841</v>
      </c>
      <c r="V602" s="1">
        <v>3517072489722</v>
      </c>
    </row>
    <row r="603" spans="1:22" ht="16.5" customHeight="1" x14ac:dyDescent="0.3">
      <c r="A603" s="1" t="s">
        <v>71</v>
      </c>
      <c r="B603" s="1">
        <v>2022</v>
      </c>
      <c r="C603" s="16">
        <f t="shared" si="48"/>
        <v>3.5263605246161616</v>
      </c>
      <c r="D603" s="11">
        <v>18</v>
      </c>
      <c r="E603" s="11">
        <v>34</v>
      </c>
      <c r="F603" s="12">
        <v>3.01</v>
      </c>
      <c r="G603" s="5">
        <v>0</v>
      </c>
      <c r="H603" s="5">
        <v>1</v>
      </c>
      <c r="I603" s="1">
        <v>10985294291433</v>
      </c>
      <c r="J603" s="1">
        <v>999984030331</v>
      </c>
      <c r="K603" s="1">
        <v>2419888455934</v>
      </c>
      <c r="L603" s="1">
        <v>13405182747367</v>
      </c>
      <c r="M603" s="29">
        <f>-4.336-4.513*(U603/L603)+5.679*(O603/L603)-0.004*(I603/P603)</f>
        <v>-5.2960960104962531</v>
      </c>
      <c r="N603" s="31">
        <v>6.9871667237754878</v>
      </c>
      <c r="O603" s="1">
        <v>2571528808329</v>
      </c>
      <c r="P603" s="1">
        <v>2571428808329</v>
      </c>
      <c r="Q603" s="1">
        <v>100000000</v>
      </c>
      <c r="R603" s="1">
        <v>10833653939038</v>
      </c>
      <c r="S603" s="1">
        <v>13405182747367</v>
      </c>
      <c r="T603" s="1">
        <v>149753537985</v>
      </c>
      <c r="U603" s="1">
        <v>6036982866996</v>
      </c>
      <c r="V603" s="1">
        <v>6393345785251</v>
      </c>
    </row>
    <row r="604" spans="1:22" ht="16.5" customHeight="1" x14ac:dyDescent="0.3">
      <c r="A604" s="1" t="s">
        <v>71</v>
      </c>
      <c r="B604" s="1">
        <v>2021</v>
      </c>
      <c r="C604" s="16">
        <f t="shared" si="48"/>
        <v>3.4965075614664802</v>
      </c>
      <c r="D604" s="5">
        <v>17</v>
      </c>
      <c r="E604" s="5">
        <v>33</v>
      </c>
      <c r="F604" s="4">
        <v>2.92</v>
      </c>
      <c r="G604" s="5">
        <v>0</v>
      </c>
      <c r="H604" s="5">
        <v>1</v>
      </c>
      <c r="I604" s="1">
        <v>5997347534355</v>
      </c>
      <c r="J604" s="1">
        <v>1386431589969</v>
      </c>
      <c r="K604" s="1">
        <v>2523045582016</v>
      </c>
      <c r="L604" s="1">
        <v>8520393116371</v>
      </c>
      <c r="M604" s="29">
        <f>-4.336-4.513*(U604/L604)+5.679*(O604/L604)-0.004*(I604/P604)</f>
        <v>-4.2198322791994709</v>
      </c>
      <c r="N604" s="31">
        <v>6.6900092133089402</v>
      </c>
      <c r="O604" s="1">
        <v>2188391014861</v>
      </c>
      <c r="P604" s="1">
        <v>2188291014861</v>
      </c>
      <c r="Q604" s="1">
        <v>100000000</v>
      </c>
      <c r="R604" s="1">
        <v>6332002101510</v>
      </c>
      <c r="S604" s="1">
        <v>8520393116371</v>
      </c>
      <c r="T604" s="1">
        <v>68114072606</v>
      </c>
      <c r="U604" s="1">
        <v>2513776233600</v>
      </c>
      <c r="V604" s="1">
        <v>2650776530052</v>
      </c>
    </row>
    <row r="605" spans="1:22" ht="16.5" customHeight="1" x14ac:dyDescent="0.3">
      <c r="A605" s="1" t="s">
        <v>71</v>
      </c>
      <c r="B605" s="1">
        <v>2020</v>
      </c>
      <c r="C605" s="16">
        <f t="shared" si="48"/>
        <v>3.4657359027997265</v>
      </c>
      <c r="D605" s="5">
        <v>16</v>
      </c>
      <c r="E605" s="5">
        <v>32</v>
      </c>
      <c r="F605" s="4">
        <v>2.92</v>
      </c>
      <c r="G605" s="5">
        <v>0</v>
      </c>
      <c r="H605" s="5">
        <v>1</v>
      </c>
      <c r="I605" s="1">
        <v>3433498648020</v>
      </c>
      <c r="J605" s="1">
        <v>697142527758</v>
      </c>
      <c r="K605" s="1">
        <v>2442651123868</v>
      </c>
      <c r="L605" s="1">
        <v>5876149771888</v>
      </c>
      <c r="M605" s="29">
        <f>-4.336-4.513*(U605/L605)+5.679*(O605/L605)-0.004*(I605/P605)</f>
        <v>-3.323696331999038</v>
      </c>
      <c r="N605" s="31">
        <v>6.9401877821904918</v>
      </c>
      <c r="O605" s="1">
        <v>1808718873158</v>
      </c>
      <c r="P605" s="1">
        <v>1808618873158</v>
      </c>
      <c r="Q605" s="1">
        <v>100000000</v>
      </c>
      <c r="R605" s="1">
        <v>4067430898730</v>
      </c>
      <c r="S605" s="1">
        <v>5876149771888</v>
      </c>
      <c r="T605" s="1">
        <v>85051371186</v>
      </c>
      <c r="U605" s="1">
        <v>948071164744</v>
      </c>
      <c r="V605" s="1">
        <v>1021162701486</v>
      </c>
    </row>
    <row r="606" spans="1:22" ht="16.5" customHeight="1" x14ac:dyDescent="0.3">
      <c r="A606" s="1" t="s">
        <v>71</v>
      </c>
      <c r="B606" s="1">
        <v>2019</v>
      </c>
      <c r="C606" s="16">
        <f t="shared" si="48"/>
        <v>4.1431347263915326</v>
      </c>
      <c r="D606" s="5">
        <v>15</v>
      </c>
      <c r="E606" s="5">
        <v>63</v>
      </c>
      <c r="F606" s="4">
        <v>17.829999999999998</v>
      </c>
      <c r="G606" s="5">
        <v>0</v>
      </c>
      <c r="H606" s="5">
        <v>0</v>
      </c>
      <c r="I606" s="1">
        <v>2262978406341</v>
      </c>
      <c r="J606" s="1">
        <v>808254216704</v>
      </c>
      <c r="K606" s="1">
        <v>2458878165037</v>
      </c>
      <c r="L606" s="1">
        <v>4721856571378</v>
      </c>
      <c r="M606" s="29">
        <f>-4.336-4.513*(U606/L606)+5.679*(O606/L606)-0.004*(I606/P606)</f>
        <v>-3.3616106153535985</v>
      </c>
      <c r="N606" s="31">
        <v>7.4649912574460018</v>
      </c>
      <c r="O606" s="1">
        <v>1270297172928</v>
      </c>
      <c r="P606" s="1">
        <v>1270197172928</v>
      </c>
      <c r="Q606" s="1">
        <v>100000000</v>
      </c>
      <c r="R606" s="1">
        <v>3451559398450</v>
      </c>
      <c r="S606" s="1">
        <v>4721856571378</v>
      </c>
      <c r="T606" s="1">
        <v>57475187631</v>
      </c>
      <c r="U606" s="1">
        <v>571557934840</v>
      </c>
      <c r="V606" s="1">
        <v>627329883595</v>
      </c>
    </row>
    <row r="607" spans="1:22" ht="16.5" customHeight="1" x14ac:dyDescent="0.3">
      <c r="A607" s="1" t="s">
        <v>71</v>
      </c>
      <c r="B607" s="1">
        <v>2018</v>
      </c>
      <c r="C607" s="15"/>
      <c r="D607" s="9"/>
      <c r="E607" s="9"/>
      <c r="F607" s="10"/>
      <c r="G607" s="9"/>
      <c r="H607" s="9"/>
      <c r="I607" s="1">
        <v>2135742164879</v>
      </c>
      <c r="J607" s="1">
        <v>796639449816</v>
      </c>
      <c r="K607" s="1">
        <v>2594254229062</v>
      </c>
      <c r="L607" s="1">
        <v>4729996393941</v>
      </c>
      <c r="M607" s="29">
        <f>-4.336-4.513*(U607/L607)+5.679*(O607/L607)-0.004*(I607/P607)</f>
        <v>-3.2957445641633583</v>
      </c>
      <c r="N607" s="31">
        <v>7.3592809998546045</v>
      </c>
      <c r="O607" s="1">
        <v>1564572904360</v>
      </c>
      <c r="P607" s="1">
        <v>1564572904360</v>
      </c>
      <c r="Q607" s="1">
        <v>0</v>
      </c>
      <c r="R607" s="1">
        <v>3165423489581</v>
      </c>
      <c r="S607" s="1">
        <v>4729996393941</v>
      </c>
      <c r="T607" s="1">
        <v>56130010206</v>
      </c>
      <c r="U607" s="1">
        <v>872807017986</v>
      </c>
      <c r="V607" s="1">
        <v>932187577053</v>
      </c>
    </row>
    <row r="608" spans="1:22" ht="16.5" customHeight="1" x14ac:dyDescent="0.3">
      <c r="A608" s="1" t="s">
        <v>71</v>
      </c>
      <c r="B608" s="1">
        <v>2017</v>
      </c>
      <c r="C608" s="16">
        <f>LN(E608)</f>
        <v>4.1108738641733114</v>
      </c>
      <c r="D608" s="5">
        <v>13</v>
      </c>
      <c r="E608" s="5">
        <v>61</v>
      </c>
      <c r="F608" s="4">
        <v>26.2</v>
      </c>
      <c r="G608" s="5">
        <v>0</v>
      </c>
      <c r="H608" s="5">
        <v>0</v>
      </c>
      <c r="I608" s="1">
        <v>370850867908</v>
      </c>
      <c r="J608" s="1">
        <v>34560786867</v>
      </c>
      <c r="K608" s="1">
        <v>515580109821</v>
      </c>
      <c r="L608" s="1">
        <v>886430977729</v>
      </c>
      <c r="M608" s="29">
        <f>-4.336-4.513*(U608/L608)+5.679*(O608/L608)-0.004*(I608/P608)</f>
        <v>-3.5854614769634376</v>
      </c>
      <c r="N608" s="31">
        <v>2.8654119461210428</v>
      </c>
      <c r="O608" s="1">
        <v>220236772549</v>
      </c>
      <c r="P608" s="1">
        <v>220236772549</v>
      </c>
      <c r="Q608" s="1">
        <v>0</v>
      </c>
      <c r="R608" s="1">
        <v>666194205180</v>
      </c>
      <c r="S608" s="1">
        <v>886430977729</v>
      </c>
      <c r="T608" s="1">
        <v>550925252</v>
      </c>
      <c r="U608" s="1">
        <v>128396517600</v>
      </c>
      <c r="V608" s="1">
        <v>140138954098</v>
      </c>
    </row>
    <row r="609" spans="1:22" ht="16.5" customHeight="1" x14ac:dyDescent="0.3">
      <c r="A609" s="1" t="s">
        <v>71</v>
      </c>
      <c r="B609" s="1">
        <v>2016</v>
      </c>
      <c r="C609" s="15"/>
      <c r="D609" s="9"/>
      <c r="E609" s="9"/>
      <c r="F609" s="10"/>
      <c r="G609" s="9"/>
      <c r="H609" s="9"/>
      <c r="I609" s="1">
        <v>839492384337</v>
      </c>
      <c r="J609" s="1">
        <v>172900730338</v>
      </c>
      <c r="K609" s="1">
        <v>1165220133955</v>
      </c>
      <c r="L609" s="1">
        <v>2004712518292</v>
      </c>
      <c r="M609" s="29">
        <f>-4.336-4.513*(U609/L609)+5.679*(O609/L609)-0.004*(I609/P609)</f>
        <v>-3.245425034644347</v>
      </c>
      <c r="N609" s="31">
        <v>2.5615511423249444</v>
      </c>
      <c r="O609" s="1">
        <v>640751723006</v>
      </c>
      <c r="P609" s="1">
        <v>640751723006</v>
      </c>
      <c r="Q609" s="1">
        <v>0</v>
      </c>
      <c r="R609" s="1">
        <v>1363960795286</v>
      </c>
      <c r="S609" s="1">
        <v>2004712518292</v>
      </c>
      <c r="T609" s="1">
        <v>18839830868</v>
      </c>
      <c r="U609" s="1">
        <v>319528852037</v>
      </c>
      <c r="V609" s="1">
        <v>348101743545</v>
      </c>
    </row>
    <row r="610" spans="1:22" ht="16.5" customHeight="1" x14ac:dyDescent="0.3">
      <c r="A610" s="1" t="s">
        <v>71</v>
      </c>
      <c r="B610" s="1">
        <v>2015</v>
      </c>
      <c r="C610" s="16">
        <f>LN(E610)</f>
        <v>4.0775374439057197</v>
      </c>
      <c r="D610" s="6">
        <v>11</v>
      </c>
      <c r="E610" s="6">
        <v>59</v>
      </c>
      <c r="F610" s="7">
        <v>26.2</v>
      </c>
      <c r="G610" s="6">
        <v>0</v>
      </c>
      <c r="H610" s="6">
        <v>0</v>
      </c>
      <c r="I610" s="1">
        <v>827356454453</v>
      </c>
      <c r="J610" s="1">
        <v>177667282917</v>
      </c>
      <c r="K610" s="1">
        <v>1007180251135</v>
      </c>
      <c r="L610" s="1">
        <v>1834536705588</v>
      </c>
      <c r="M610" s="29">
        <f>-4.336-4.513*(U610/L610)+5.679*(O610/L610)-0.004*(I610/P610)</f>
        <v>-3.318694055627319</v>
      </c>
      <c r="N610" s="31">
        <v>8.0197984581497224</v>
      </c>
      <c r="O610" s="1">
        <v>640531444696</v>
      </c>
      <c r="P610" s="1">
        <v>640531444696</v>
      </c>
      <c r="Q610" s="1">
        <v>0</v>
      </c>
      <c r="R610" s="1">
        <v>1194005260892</v>
      </c>
      <c r="S610" s="1">
        <v>1834536705588</v>
      </c>
      <c r="T610" s="1">
        <v>30604812706</v>
      </c>
      <c r="U610" s="1">
        <v>390386550138</v>
      </c>
      <c r="V610" s="1">
        <v>420820218027</v>
      </c>
    </row>
    <row r="611" spans="1:22" ht="16.5" customHeight="1" x14ac:dyDescent="0.3">
      <c r="A611" s="1" t="s">
        <v>71</v>
      </c>
      <c r="B611" s="1">
        <v>2014</v>
      </c>
      <c r="C611" s="15"/>
      <c r="D611" s="13"/>
      <c r="E611" s="13"/>
      <c r="F611" s="14"/>
      <c r="G611" s="13"/>
      <c r="H611" s="13"/>
      <c r="I611" s="1">
        <v>943911152673</v>
      </c>
      <c r="J611" s="1">
        <v>156234000383</v>
      </c>
      <c r="K611" s="1">
        <v>733264273757</v>
      </c>
      <c r="L611" s="1">
        <v>1677175426430</v>
      </c>
      <c r="M611" s="29">
        <f>-4.336-4.513*(U611/L611)+5.679*(O611/L611)-0.004*(I611/P611)</f>
        <v>-2.4204273867101587</v>
      </c>
      <c r="N611" s="28">
        <v>5.05</v>
      </c>
      <c r="O611" s="1">
        <v>743186943695</v>
      </c>
      <c r="P611" s="1">
        <v>743186943695</v>
      </c>
      <c r="Q611" s="1">
        <v>0</v>
      </c>
      <c r="R611" s="1">
        <v>933988482735</v>
      </c>
      <c r="S611" s="1">
        <v>1677175426430</v>
      </c>
      <c r="T611" s="1">
        <v>22053507325</v>
      </c>
      <c r="U611" s="1">
        <v>221424044361</v>
      </c>
      <c r="V611" s="1">
        <v>271348469123</v>
      </c>
    </row>
    <row r="612" spans="1:22" ht="16.5" customHeight="1" x14ac:dyDescent="0.3">
      <c r="A612" s="1" t="s">
        <v>72</v>
      </c>
      <c r="B612" s="1">
        <v>2023</v>
      </c>
      <c r="C612" s="16">
        <f t="shared" ref="C612:C629" si="49">LN(E612)</f>
        <v>3.9318256327243257</v>
      </c>
      <c r="D612" s="5">
        <v>28</v>
      </c>
      <c r="E612" s="5">
        <v>51</v>
      </c>
      <c r="F612" s="4">
        <v>0.41</v>
      </c>
      <c r="G612" s="5">
        <v>0</v>
      </c>
      <c r="H612" s="5">
        <v>1</v>
      </c>
      <c r="I612" s="1">
        <v>359926792107</v>
      </c>
      <c r="J612" s="1">
        <v>2261731935</v>
      </c>
      <c r="K612" s="1">
        <v>109169165244</v>
      </c>
      <c r="L612" s="1">
        <v>469095957351</v>
      </c>
      <c r="M612" s="29">
        <f>-4.336-4.513*(U612/L612)+5.679*(O612/L612)-0.004*(I612/P612)</f>
        <v>-4.4951059275732925</v>
      </c>
      <c r="N612" s="31">
        <v>6.4222466560102589</v>
      </c>
      <c r="O612" s="1">
        <v>58327753502</v>
      </c>
      <c r="P612" s="1">
        <v>51926646930</v>
      </c>
      <c r="Q612" s="1">
        <v>6401106572</v>
      </c>
      <c r="R612" s="1">
        <v>410768203849</v>
      </c>
      <c r="S612" s="1">
        <v>469095957351</v>
      </c>
      <c r="T612" s="1">
        <v>-25269908060</v>
      </c>
      <c r="U612" s="1">
        <v>87053668250</v>
      </c>
      <c r="V612" s="1">
        <v>109899362693</v>
      </c>
    </row>
    <row r="613" spans="1:22" ht="16.5" customHeight="1" x14ac:dyDescent="0.3">
      <c r="A613" s="1" t="s">
        <v>72</v>
      </c>
      <c r="B613" s="1">
        <v>2022</v>
      </c>
      <c r="C613" s="16">
        <f t="shared" si="49"/>
        <v>3.912023005428146</v>
      </c>
      <c r="D613" s="5">
        <v>27</v>
      </c>
      <c r="E613" s="5">
        <v>50</v>
      </c>
      <c r="F613" s="4">
        <v>0.41</v>
      </c>
      <c r="G613" s="5">
        <v>0</v>
      </c>
      <c r="H613" s="5">
        <v>1</v>
      </c>
      <c r="I613" s="1">
        <v>369280328082</v>
      </c>
      <c r="J613" s="1">
        <v>64650000</v>
      </c>
      <c r="K613" s="1">
        <v>122132335637</v>
      </c>
      <c r="L613" s="1">
        <v>491412663719</v>
      </c>
      <c r="M613" s="29">
        <f>-4.336-4.513*(U613/L613)+5.679*(O613/L613)-0.004*(I613/P613)</f>
        <v>-4.2840783951402122</v>
      </c>
      <c r="N613" s="31">
        <v>6.9871667237754878</v>
      </c>
      <c r="O613" s="1">
        <v>49046475371</v>
      </c>
      <c r="P613" s="1">
        <v>43092760650</v>
      </c>
      <c r="Q613" s="1">
        <v>5953714721</v>
      </c>
      <c r="R613" s="1">
        <v>442366188348</v>
      </c>
      <c r="S613" s="1">
        <v>491412663719</v>
      </c>
      <c r="T613" s="1">
        <v>32603530808</v>
      </c>
      <c r="U613" s="1">
        <v>52332261663</v>
      </c>
      <c r="V613" s="1">
        <v>65279910680</v>
      </c>
    </row>
    <row r="614" spans="1:22" ht="16.5" customHeight="1" x14ac:dyDescent="0.3">
      <c r="A614" s="1" t="s">
        <v>72</v>
      </c>
      <c r="B614" s="1">
        <v>2021</v>
      </c>
      <c r="C614" s="16">
        <f t="shared" si="49"/>
        <v>3.8918202981106265</v>
      </c>
      <c r="D614" s="5">
        <v>26</v>
      </c>
      <c r="E614" s="5">
        <v>49</v>
      </c>
      <c r="F614" s="4">
        <v>0.41</v>
      </c>
      <c r="G614" s="5">
        <v>0</v>
      </c>
      <c r="H614" s="5">
        <v>1</v>
      </c>
      <c r="I614" s="1">
        <v>393899760544</v>
      </c>
      <c r="J614" s="1">
        <v>139950000</v>
      </c>
      <c r="K614" s="1">
        <v>137321671700</v>
      </c>
      <c r="L614" s="1">
        <v>531221432244</v>
      </c>
      <c r="M614" s="29">
        <f>-4.336-4.513*(U614/L614)+5.679*(O614/L614)-0.004*(I614/P614)</f>
        <v>-4.4607124551514312</v>
      </c>
      <c r="N614" s="31">
        <v>6.6900092133089402</v>
      </c>
      <c r="O614" s="1">
        <v>62638416897</v>
      </c>
      <c r="P614" s="1">
        <v>57112905017</v>
      </c>
      <c r="Q614" s="1">
        <v>5525511880</v>
      </c>
      <c r="R614" s="1">
        <v>468583015347</v>
      </c>
      <c r="S614" s="1">
        <v>531221432244</v>
      </c>
      <c r="T614" s="1">
        <v>-4690726859</v>
      </c>
      <c r="U614" s="1">
        <v>90254477584</v>
      </c>
      <c r="V614" s="1">
        <v>112233187930</v>
      </c>
    </row>
    <row r="615" spans="1:22" ht="16.5" customHeight="1" x14ac:dyDescent="0.3">
      <c r="A615" s="1" t="s">
        <v>72</v>
      </c>
      <c r="B615" s="1">
        <v>2020</v>
      </c>
      <c r="C615" s="16">
        <f t="shared" si="49"/>
        <v>3.8712010109078911</v>
      </c>
      <c r="D615" s="5">
        <v>25</v>
      </c>
      <c r="E615" s="5">
        <v>48</v>
      </c>
      <c r="F615" s="4">
        <v>0.41</v>
      </c>
      <c r="G615" s="5">
        <v>0</v>
      </c>
      <c r="H615" s="5">
        <v>1</v>
      </c>
      <c r="I615" s="1">
        <v>318560446203</v>
      </c>
      <c r="J615" s="1">
        <v>139950000</v>
      </c>
      <c r="K615" s="1">
        <v>156875835731</v>
      </c>
      <c r="L615" s="1">
        <v>475436281934</v>
      </c>
      <c r="M615" s="29">
        <f>-4.336-4.513*(U615/L615)+5.679*(O615/L615)-0.004*(I615/P615)</f>
        <v>-4.7410773886390798</v>
      </c>
      <c r="N615" s="31">
        <v>6.9401877821904918</v>
      </c>
      <c r="O615" s="1">
        <v>46745069786</v>
      </c>
      <c r="P615" s="1">
        <v>41660575276</v>
      </c>
      <c r="Q615" s="1">
        <v>5084494510</v>
      </c>
      <c r="R615" s="1">
        <v>428691212148</v>
      </c>
      <c r="S615" s="1">
        <v>475436281934</v>
      </c>
      <c r="T615" s="1">
        <v>-7664690756</v>
      </c>
      <c r="U615" s="1">
        <v>98274299648</v>
      </c>
      <c r="V615" s="1">
        <v>121600025659</v>
      </c>
    </row>
    <row r="616" spans="1:22" ht="16.5" customHeight="1" x14ac:dyDescent="0.3">
      <c r="A616" s="1" t="s">
        <v>72</v>
      </c>
      <c r="B616" s="1">
        <v>2019</v>
      </c>
      <c r="C616" s="16">
        <f t="shared" si="49"/>
        <v>3.8501476017100584</v>
      </c>
      <c r="D616" s="5">
        <v>24</v>
      </c>
      <c r="E616" s="5">
        <v>47</v>
      </c>
      <c r="F616" s="4">
        <v>0.41</v>
      </c>
      <c r="G616" s="5">
        <v>0</v>
      </c>
      <c r="H616" s="5">
        <v>1</v>
      </c>
      <c r="I616" s="1">
        <v>249765386099</v>
      </c>
      <c r="J616" s="1">
        <v>144827091</v>
      </c>
      <c r="K616" s="1">
        <v>176828158567</v>
      </c>
      <c r="L616" s="1">
        <v>426593544666</v>
      </c>
      <c r="M616" s="29">
        <f>-4.336-4.513*(U616/L616)+5.679*(O616/L616)-0.004*(I616/P616)</f>
        <v>-4.5571071623525139</v>
      </c>
      <c r="N616" s="31">
        <v>7.4649912574460018</v>
      </c>
      <c r="O616" s="1">
        <v>39523273991</v>
      </c>
      <c r="P616" s="1">
        <v>34915358167</v>
      </c>
      <c r="Q616" s="1">
        <v>4607915824</v>
      </c>
      <c r="R616" s="1">
        <v>387070270675</v>
      </c>
      <c r="S616" s="1">
        <v>426593544666</v>
      </c>
      <c r="T616" s="1">
        <v>12275806697</v>
      </c>
      <c r="U616" s="1">
        <v>67930222255</v>
      </c>
      <c r="V616" s="1">
        <v>83879445979</v>
      </c>
    </row>
    <row r="617" spans="1:22" ht="16.5" customHeight="1" x14ac:dyDescent="0.3">
      <c r="A617" s="1" t="s">
        <v>72</v>
      </c>
      <c r="B617" s="1">
        <v>2018</v>
      </c>
      <c r="C617" s="16">
        <f t="shared" si="49"/>
        <v>3.8286413964890951</v>
      </c>
      <c r="D617" s="5">
        <v>23</v>
      </c>
      <c r="E617" s="5">
        <v>46</v>
      </c>
      <c r="F617" s="4">
        <v>0.41</v>
      </c>
      <c r="G617" s="5">
        <v>0</v>
      </c>
      <c r="H617" s="5">
        <v>1</v>
      </c>
      <c r="I617" s="1">
        <v>223237307466</v>
      </c>
      <c r="J617" s="1">
        <v>213967470</v>
      </c>
      <c r="K617" s="1">
        <v>196019588569</v>
      </c>
      <c r="L617" s="1">
        <v>419256896035</v>
      </c>
      <c r="M617" s="29">
        <f>-4.336-4.513*(U617/L617)+5.679*(O617/L617)-0.004*(I617/P617)</f>
        <v>-4.6416636704919103</v>
      </c>
      <c r="N617" s="31">
        <v>7.3592809998546045</v>
      </c>
      <c r="O617" s="1">
        <v>32869318007</v>
      </c>
      <c r="P617" s="1">
        <v>28971154301</v>
      </c>
      <c r="Q617" s="1">
        <v>3898163706</v>
      </c>
      <c r="R617" s="1">
        <v>386387578028</v>
      </c>
      <c r="S617" s="1">
        <v>419256896035</v>
      </c>
      <c r="T617" s="1">
        <v>687893899</v>
      </c>
      <c r="U617" s="1">
        <v>66894331513</v>
      </c>
      <c r="V617" s="1">
        <v>83018567139</v>
      </c>
    </row>
    <row r="618" spans="1:22" ht="16.5" customHeight="1" x14ac:dyDescent="0.3">
      <c r="A618" s="1" t="s">
        <v>72</v>
      </c>
      <c r="B618" s="1">
        <v>2017</v>
      </c>
      <c r="C618" s="16">
        <f t="shared" si="49"/>
        <v>3.8066624897703196</v>
      </c>
      <c r="D618" s="5">
        <v>22</v>
      </c>
      <c r="E618" s="5">
        <v>45</v>
      </c>
      <c r="F618" s="4">
        <v>0.39</v>
      </c>
      <c r="G618" s="5">
        <v>0</v>
      </c>
      <c r="H618" s="5">
        <v>1</v>
      </c>
      <c r="I618" s="1">
        <v>191228906328</v>
      </c>
      <c r="J618" s="1">
        <v>233604856</v>
      </c>
      <c r="K618" s="1">
        <v>191317293760</v>
      </c>
      <c r="L618" s="1">
        <v>382546200088</v>
      </c>
      <c r="M618" s="29">
        <f>-4.336-4.513*(U618/L618)+5.679*(O618/L618)-0.004*(I618/P618)</f>
        <v>-4.69685436038377</v>
      </c>
      <c r="N618" s="31">
        <v>2.8654119461210428</v>
      </c>
      <c r="O618" s="1">
        <v>24763027573</v>
      </c>
      <c r="P618" s="1">
        <v>21479040137</v>
      </c>
      <c r="Q618" s="1">
        <v>3283987436</v>
      </c>
      <c r="R618" s="1">
        <v>357783172515</v>
      </c>
      <c r="S618" s="1">
        <v>382546200088</v>
      </c>
      <c r="T618" s="1">
        <v>2392285347</v>
      </c>
      <c r="U618" s="1">
        <v>58730199549</v>
      </c>
      <c r="V618" s="1">
        <v>73434725286</v>
      </c>
    </row>
    <row r="619" spans="1:22" ht="16.5" customHeight="1" x14ac:dyDescent="0.3">
      <c r="A619" s="1" t="s">
        <v>72</v>
      </c>
      <c r="B619" s="1">
        <v>2016</v>
      </c>
      <c r="C619" s="16">
        <f t="shared" si="49"/>
        <v>3.784189633918261</v>
      </c>
      <c r="D619" s="5">
        <v>21</v>
      </c>
      <c r="E619" s="5">
        <v>44</v>
      </c>
      <c r="F619" s="4">
        <v>0.39</v>
      </c>
      <c r="G619" s="5">
        <v>0</v>
      </c>
      <c r="H619" s="5">
        <v>1</v>
      </c>
      <c r="I619" s="1">
        <v>187088337589</v>
      </c>
      <c r="J619" s="1">
        <v>0</v>
      </c>
      <c r="K619" s="1">
        <v>178161581414</v>
      </c>
      <c r="L619" s="1">
        <v>365249919003</v>
      </c>
      <c r="M619" s="29">
        <f>-4.336-4.513*(U619/L619)+5.679*(O619/L619)-0.004*(I619/P619)</f>
        <v>-4.4761069074882087</v>
      </c>
      <c r="N619" s="31">
        <v>2.5615511423249444</v>
      </c>
      <c r="O619" s="1">
        <v>31964790544</v>
      </c>
      <c r="P619" s="1">
        <v>29172575185</v>
      </c>
      <c r="Q619" s="1">
        <v>2792215359</v>
      </c>
      <c r="R619" s="1">
        <v>333285128459</v>
      </c>
      <c r="S619" s="1">
        <v>365249919003</v>
      </c>
      <c r="T619" s="1">
        <v>140286128</v>
      </c>
      <c r="U619" s="1">
        <v>49486474666</v>
      </c>
      <c r="V619" s="1">
        <v>61725415862</v>
      </c>
    </row>
    <row r="620" spans="1:22" ht="16.5" customHeight="1" x14ac:dyDescent="0.3">
      <c r="A620" s="1" t="s">
        <v>72</v>
      </c>
      <c r="B620" s="1">
        <v>2015</v>
      </c>
      <c r="C620" s="16">
        <f t="shared" si="49"/>
        <v>3.7612001156935624</v>
      </c>
      <c r="D620" s="5">
        <v>20</v>
      </c>
      <c r="E620" s="5">
        <v>43</v>
      </c>
      <c r="F620" s="4">
        <v>0.39</v>
      </c>
      <c r="G620" s="5">
        <v>0</v>
      </c>
      <c r="H620" s="5">
        <v>1</v>
      </c>
      <c r="I620" s="1">
        <v>150977813931</v>
      </c>
      <c r="J620" s="1">
        <v>223309156</v>
      </c>
      <c r="K620" s="1">
        <v>219928924532</v>
      </c>
      <c r="L620" s="1">
        <v>370906738463</v>
      </c>
      <c r="M620" s="29">
        <f>-4.336-4.513*(U620/L620)+5.679*(O620/L620)-0.004*(I620/P620)</f>
        <v>-4.2060042682545591</v>
      </c>
      <c r="N620" s="31">
        <v>8.0197984581497224</v>
      </c>
      <c r="O620" s="1">
        <v>45139234255</v>
      </c>
      <c r="P620" s="1">
        <v>42762904724</v>
      </c>
      <c r="Q620" s="1">
        <v>2376329531</v>
      </c>
      <c r="R620" s="1">
        <v>325767504208</v>
      </c>
      <c r="S620" s="1">
        <v>370906738463</v>
      </c>
      <c r="T620" s="1">
        <v>287896236</v>
      </c>
      <c r="U620" s="1">
        <v>44957092017</v>
      </c>
      <c r="V620" s="1">
        <v>57123381237</v>
      </c>
    </row>
    <row r="621" spans="1:22" ht="16.5" customHeight="1" x14ac:dyDescent="0.3">
      <c r="A621" s="1" t="s">
        <v>72</v>
      </c>
      <c r="B621" s="1">
        <v>2014</v>
      </c>
      <c r="C621" s="16">
        <f t="shared" si="49"/>
        <v>3.7376696182833684</v>
      </c>
      <c r="D621" s="6">
        <v>19</v>
      </c>
      <c r="E621" s="6">
        <v>42</v>
      </c>
      <c r="F621" s="7">
        <v>0.73</v>
      </c>
      <c r="G621" s="6">
        <v>0</v>
      </c>
      <c r="H621" s="6">
        <v>1</v>
      </c>
      <c r="I621" s="1">
        <v>97855379867</v>
      </c>
      <c r="J621" s="1">
        <v>688002710</v>
      </c>
      <c r="K621" s="1">
        <v>233960484293</v>
      </c>
      <c r="L621" s="1">
        <v>331815864160</v>
      </c>
      <c r="M621" s="29">
        <f>-4.336-4.513*(U621/L621)+5.679*(O621/L621)-0.004*(I621/P621)</f>
        <v>-4.2276626485550155</v>
      </c>
      <c r="N621" s="28">
        <v>5.05</v>
      </c>
      <c r="O621" s="1">
        <v>19553172601</v>
      </c>
      <c r="P621" s="1">
        <v>19553172601</v>
      </c>
      <c r="Q621" s="1">
        <v>0</v>
      </c>
      <c r="R621" s="1">
        <v>312262691559</v>
      </c>
      <c r="S621" s="1">
        <v>331815864160</v>
      </c>
      <c r="T621" s="1">
        <v>2054813240</v>
      </c>
      <c r="U621" s="1">
        <v>15167742444</v>
      </c>
      <c r="V621" s="1">
        <v>20195528429</v>
      </c>
    </row>
    <row r="622" spans="1:22" ht="16.5" customHeight="1" x14ac:dyDescent="0.3">
      <c r="A622" s="1" t="s">
        <v>73</v>
      </c>
      <c r="B622" s="1">
        <v>2023</v>
      </c>
      <c r="C622" s="16">
        <f t="shared" si="49"/>
        <v>4.0073331852324712</v>
      </c>
      <c r="D622" s="5">
        <v>20</v>
      </c>
      <c r="E622" s="5">
        <v>55</v>
      </c>
      <c r="F622" s="4">
        <v>3.09</v>
      </c>
      <c r="G622" s="5">
        <v>0</v>
      </c>
      <c r="H622" s="5">
        <v>1</v>
      </c>
      <c r="I622" s="1">
        <v>725305333237</v>
      </c>
      <c r="J622" s="1">
        <v>146487687104</v>
      </c>
      <c r="K622" s="1">
        <v>207057467350</v>
      </c>
      <c r="L622" s="1">
        <v>932362800587</v>
      </c>
      <c r="M622" s="29">
        <f>-4.336-4.513*(U622/L622)+5.679*(O622/L622)-0.004*(I622/P622)</f>
        <v>-0.8378418042220146</v>
      </c>
      <c r="N622" s="31">
        <v>6.4222466560102589</v>
      </c>
      <c r="O622" s="1">
        <v>579891438560</v>
      </c>
      <c r="P622" s="1">
        <v>578891438560</v>
      </c>
      <c r="Q622" s="1">
        <v>1000000000</v>
      </c>
      <c r="R622" s="1">
        <v>352471362027</v>
      </c>
      <c r="S622" s="1">
        <v>932362800587</v>
      </c>
      <c r="T622" s="1">
        <v>19885980620</v>
      </c>
      <c r="U622" s="1">
        <v>5977885872</v>
      </c>
      <c r="V622" s="1">
        <v>26388662620</v>
      </c>
    </row>
    <row r="623" spans="1:22" ht="16.5" customHeight="1" x14ac:dyDescent="0.3">
      <c r="A623" s="1" t="s">
        <v>73</v>
      </c>
      <c r="B623" s="1">
        <v>2022</v>
      </c>
      <c r="C623" s="16">
        <f t="shared" si="49"/>
        <v>3.9889840465642745</v>
      </c>
      <c r="D623" s="5">
        <v>19</v>
      </c>
      <c r="E623" s="5">
        <v>54</v>
      </c>
      <c r="F623" s="4">
        <v>0.15</v>
      </c>
      <c r="G623" s="5">
        <v>0</v>
      </c>
      <c r="H623" s="5">
        <v>1</v>
      </c>
      <c r="I623" s="1">
        <v>315754404486</v>
      </c>
      <c r="J623" s="1">
        <v>79190357266</v>
      </c>
      <c r="K623" s="1">
        <v>227664752721</v>
      </c>
      <c r="L623" s="1">
        <v>543419157207</v>
      </c>
      <c r="M623" s="29">
        <f>-4.336-4.513*(U623/L623)+5.679*(O623/L623)-0.004*(I623/P623)</f>
        <v>-2.2965971739940882</v>
      </c>
      <c r="N623" s="31">
        <v>6.9871667237754878</v>
      </c>
      <c r="O623" s="1">
        <v>196767714112</v>
      </c>
      <c r="P623" s="1">
        <v>195767714112</v>
      </c>
      <c r="Q623" s="1">
        <v>1000000000</v>
      </c>
      <c r="R623" s="1">
        <v>346651443095</v>
      </c>
      <c r="S623" s="1">
        <v>543419157207</v>
      </c>
      <c r="T623" s="1">
        <v>34528254020</v>
      </c>
      <c r="U623" s="1">
        <v>1260215640</v>
      </c>
      <c r="V623" s="1">
        <v>9831100763</v>
      </c>
    </row>
    <row r="624" spans="1:22" ht="16.5" customHeight="1" x14ac:dyDescent="0.3">
      <c r="A624" s="1" t="s">
        <v>73</v>
      </c>
      <c r="B624" s="1">
        <v>2021</v>
      </c>
      <c r="C624" s="16">
        <f t="shared" si="49"/>
        <v>3.970291913552122</v>
      </c>
      <c r="D624" s="5">
        <v>18</v>
      </c>
      <c r="E624" s="5">
        <v>53</v>
      </c>
      <c r="F624" s="4">
        <v>0.15</v>
      </c>
      <c r="G624" s="5">
        <v>0</v>
      </c>
      <c r="H624" s="5">
        <v>1</v>
      </c>
      <c r="I624" s="1">
        <v>280595055830</v>
      </c>
      <c r="J624" s="1">
        <v>76431324186</v>
      </c>
      <c r="K624" s="1">
        <v>255849782583</v>
      </c>
      <c r="L624" s="1">
        <v>536444838413</v>
      </c>
      <c r="M624" s="29">
        <f>-4.336-4.513*(U624/L624)+5.679*(O624/L624)-0.004*(I624/P624)</f>
        <v>-2.8891866315303938</v>
      </c>
      <c r="N624" s="31">
        <v>6.6900092133089402</v>
      </c>
      <c r="O624" s="1">
        <v>191053610958</v>
      </c>
      <c r="P624" s="1">
        <v>191053610958</v>
      </c>
      <c r="Q624" s="1">
        <v>0</v>
      </c>
      <c r="R624" s="1">
        <v>345391227455</v>
      </c>
      <c r="S624" s="1">
        <v>536444838413</v>
      </c>
      <c r="T624" s="1">
        <v>-19536433423</v>
      </c>
      <c r="U624" s="1">
        <v>67739075401</v>
      </c>
      <c r="V624" s="1">
        <v>75784127633</v>
      </c>
    </row>
    <row r="625" spans="1:22" ht="16.5" customHeight="1" x14ac:dyDescent="0.3">
      <c r="A625" s="1" t="s">
        <v>73</v>
      </c>
      <c r="B625" s="1">
        <v>2020</v>
      </c>
      <c r="C625" s="16">
        <f t="shared" si="49"/>
        <v>3.9512437185814275</v>
      </c>
      <c r="D625" s="5">
        <v>17</v>
      </c>
      <c r="E625" s="5">
        <v>52</v>
      </c>
      <c r="F625" s="4">
        <v>24.32</v>
      </c>
      <c r="G625" s="5">
        <v>0</v>
      </c>
      <c r="H625" s="5">
        <v>0</v>
      </c>
      <c r="I625" s="1">
        <v>237465184351</v>
      </c>
      <c r="J625" s="1">
        <v>118999600690</v>
      </c>
      <c r="K625" s="1">
        <v>281078240549</v>
      </c>
      <c r="L625" s="1">
        <v>518543424900</v>
      </c>
      <c r="M625" s="29">
        <f>-4.336-4.513*(U625/L625)+5.679*(O625/L625)-0.004*(I625/P625)</f>
        <v>-1.0130190363076546</v>
      </c>
      <c r="N625" s="31">
        <v>6.9401877821904918</v>
      </c>
      <c r="O625" s="1">
        <v>240690562763</v>
      </c>
      <c r="P625" s="1">
        <v>236679432763</v>
      </c>
      <c r="Q625" s="1">
        <v>4011130000</v>
      </c>
      <c r="R625" s="1">
        <v>277852862137</v>
      </c>
      <c r="S625" s="1">
        <v>518543424900</v>
      </c>
      <c r="T625" s="1">
        <v>78185031132</v>
      </c>
      <c r="U625" s="1">
        <v>-79394922137</v>
      </c>
      <c r="V625" s="1">
        <v>-69150961838</v>
      </c>
    </row>
    <row r="626" spans="1:22" ht="16.5" customHeight="1" x14ac:dyDescent="0.3">
      <c r="A626" s="1" t="s">
        <v>73</v>
      </c>
      <c r="B626" s="1">
        <v>2019</v>
      </c>
      <c r="C626" s="16">
        <f t="shared" si="49"/>
        <v>3.9318256327243257</v>
      </c>
      <c r="D626" s="5">
        <v>16</v>
      </c>
      <c r="E626" s="5">
        <v>51</v>
      </c>
      <c r="F626" s="4">
        <v>21.13</v>
      </c>
      <c r="G626" s="5">
        <v>0</v>
      </c>
      <c r="H626" s="5">
        <v>0</v>
      </c>
      <c r="I626" s="1">
        <v>273841534465</v>
      </c>
      <c r="J626" s="1">
        <v>121914668270</v>
      </c>
      <c r="K626" s="1">
        <v>295445855382</v>
      </c>
      <c r="L626" s="1">
        <v>569287389847</v>
      </c>
      <c r="M626" s="29">
        <f>-4.336-4.513*(U626/L626)+5.679*(O626/L626)-0.004*(I626/P626)</f>
        <v>-2.2698161575299389</v>
      </c>
      <c r="N626" s="31">
        <v>7.4649912574460018</v>
      </c>
      <c r="O626" s="1">
        <v>211357469737</v>
      </c>
      <c r="P626" s="1">
        <v>211200532237</v>
      </c>
      <c r="Q626" s="1">
        <v>156937500</v>
      </c>
      <c r="R626" s="1">
        <v>357929920110</v>
      </c>
      <c r="S626" s="1">
        <v>569287389847</v>
      </c>
      <c r="T626" s="1">
        <v>14124777008</v>
      </c>
      <c r="U626" s="1">
        <v>4674080100</v>
      </c>
      <c r="V626" s="1">
        <v>17127982069</v>
      </c>
    </row>
    <row r="627" spans="1:22" ht="16.5" customHeight="1" x14ac:dyDescent="0.3">
      <c r="A627" s="1" t="s">
        <v>73</v>
      </c>
      <c r="B627" s="1">
        <v>2018</v>
      </c>
      <c r="C627" s="16">
        <f t="shared" si="49"/>
        <v>3.912023005428146</v>
      </c>
      <c r="D627" s="5">
        <v>15</v>
      </c>
      <c r="E627" s="5">
        <v>50</v>
      </c>
      <c r="F627" s="4">
        <v>21.13</v>
      </c>
      <c r="G627" s="5">
        <v>0</v>
      </c>
      <c r="H627" s="5">
        <v>0</v>
      </c>
      <c r="I627" s="1">
        <v>300769850015</v>
      </c>
      <c r="J627" s="1">
        <v>78180887256</v>
      </c>
      <c r="K627" s="1">
        <v>310218693833</v>
      </c>
      <c r="L627" s="1">
        <v>610988543848</v>
      </c>
      <c r="M627" s="29">
        <f>-4.336-4.513*(U627/L627)+5.679*(O627/L627)-0.004*(I627/P627)</f>
        <v>-1.9976029003339197</v>
      </c>
      <c r="N627" s="31">
        <v>7.3592809998546045</v>
      </c>
      <c r="O627" s="1">
        <v>257101626831</v>
      </c>
      <c r="P627" s="1">
        <v>256497008081</v>
      </c>
      <c r="Q627" s="1">
        <v>604618750</v>
      </c>
      <c r="R627" s="1">
        <v>353886917017</v>
      </c>
      <c r="S627" s="1">
        <v>610988543848</v>
      </c>
      <c r="T627" s="1">
        <v>10377385974</v>
      </c>
      <c r="U627" s="1">
        <v>6310770075</v>
      </c>
      <c r="V627" s="1">
        <v>18268226609</v>
      </c>
    </row>
    <row r="628" spans="1:22" ht="16.5" customHeight="1" x14ac:dyDescent="0.3">
      <c r="A628" s="1" t="s">
        <v>73</v>
      </c>
      <c r="B628" s="1">
        <v>2017</v>
      </c>
      <c r="C628" s="16">
        <f t="shared" si="49"/>
        <v>3.8918202981106265</v>
      </c>
      <c r="D628" s="5">
        <v>14</v>
      </c>
      <c r="E628" s="5">
        <v>49</v>
      </c>
      <c r="F628" s="4">
        <v>17.62</v>
      </c>
      <c r="G628" s="5">
        <v>0</v>
      </c>
      <c r="H628" s="5">
        <v>0</v>
      </c>
      <c r="I628" s="1">
        <v>277976903347</v>
      </c>
      <c r="J628" s="1">
        <v>84026805283</v>
      </c>
      <c r="K628" s="1">
        <v>270890638289</v>
      </c>
      <c r="L628" s="1">
        <v>548867541636</v>
      </c>
      <c r="M628" s="29">
        <f>-4.336-4.513*(U628/L628)+5.679*(O628/L628)-0.004*(I628/P628)</f>
        <v>-1.6419002592192384</v>
      </c>
      <c r="N628" s="31">
        <v>2.8654119461210428</v>
      </c>
      <c r="O628" s="1">
        <v>263432349790</v>
      </c>
      <c r="P628" s="1">
        <v>262827731040</v>
      </c>
      <c r="Q628" s="1">
        <v>604618750</v>
      </c>
      <c r="R628" s="1">
        <v>285435191846</v>
      </c>
      <c r="S628" s="1">
        <v>548867541636</v>
      </c>
      <c r="T628" s="1">
        <v>6917936440</v>
      </c>
      <c r="U628" s="1">
        <v>3325149029</v>
      </c>
      <c r="V628" s="1">
        <v>11764358165</v>
      </c>
    </row>
    <row r="629" spans="1:22" ht="16.5" customHeight="1" x14ac:dyDescent="0.3">
      <c r="A629" s="1" t="s">
        <v>73</v>
      </c>
      <c r="B629" s="1">
        <v>2016</v>
      </c>
      <c r="C629" s="16">
        <f t="shared" si="49"/>
        <v>3.8712010109078911</v>
      </c>
      <c r="D629" s="6">
        <v>13</v>
      </c>
      <c r="E629" s="6">
        <v>48</v>
      </c>
      <c r="F629" s="7">
        <v>12.77</v>
      </c>
      <c r="G629" s="6">
        <v>0</v>
      </c>
      <c r="H629" s="6">
        <v>0</v>
      </c>
      <c r="I629" s="1">
        <v>374680115779</v>
      </c>
      <c r="J629" s="1">
        <v>83332691164</v>
      </c>
      <c r="K629" s="1">
        <v>228724459856</v>
      </c>
      <c r="L629" s="1">
        <v>603404575635</v>
      </c>
      <c r="M629" s="29">
        <f>-4.336-4.513*(U629/L629)+5.679*(O629/L629)-0.004*(I629/P629)</f>
        <v>-1.4895260821884806</v>
      </c>
      <c r="N629" s="31">
        <v>2.5615511423249444</v>
      </c>
      <c r="O629" s="1">
        <v>313083075069</v>
      </c>
      <c r="P629" s="1">
        <v>312937168819</v>
      </c>
      <c r="Q629" s="1">
        <v>145906250</v>
      </c>
      <c r="R629" s="1">
        <v>290321500566</v>
      </c>
      <c r="S629" s="1">
        <v>603404575635</v>
      </c>
      <c r="T629" s="1">
        <v>4260001945</v>
      </c>
      <c r="U629" s="1">
        <v>12748408657</v>
      </c>
      <c r="V629" s="1">
        <v>20136538234</v>
      </c>
    </row>
    <row r="630" spans="1:22" ht="16.5" customHeight="1" x14ac:dyDescent="0.3">
      <c r="A630" s="1" t="s">
        <v>73</v>
      </c>
      <c r="B630" s="1">
        <v>2015</v>
      </c>
      <c r="C630" s="15"/>
      <c r="D630" s="13"/>
      <c r="E630" s="13"/>
      <c r="F630" s="14"/>
      <c r="G630" s="13"/>
      <c r="H630" s="13"/>
      <c r="I630" s="1">
        <v>145717766192</v>
      </c>
      <c r="J630" s="1">
        <v>74422403198</v>
      </c>
      <c r="K630" s="1">
        <v>201851656785</v>
      </c>
      <c r="L630" s="1">
        <v>347569422977</v>
      </c>
      <c r="M630" s="29">
        <f>-4.336-4.513*(U630/L630)+5.679*(O630/L630)-0.004*(I630/P630)</f>
        <v>-3.2945868076008318</v>
      </c>
      <c r="N630" s="31">
        <v>8.0197984581497224</v>
      </c>
      <c r="O630" s="1">
        <v>68428126533</v>
      </c>
      <c r="P630" s="1">
        <v>68165495283</v>
      </c>
      <c r="Q630" s="1">
        <v>262631250</v>
      </c>
      <c r="R630" s="1">
        <v>279141296444</v>
      </c>
      <c r="S630" s="1">
        <v>347569422977</v>
      </c>
      <c r="T630" s="1">
        <v>3697195417</v>
      </c>
      <c r="U630" s="1">
        <v>5244392578</v>
      </c>
      <c r="V630" s="1">
        <v>10203098753</v>
      </c>
    </row>
    <row r="631" spans="1:22" ht="16.5" customHeight="1" x14ac:dyDescent="0.3">
      <c r="A631" s="1" t="s">
        <v>73</v>
      </c>
      <c r="B631" s="1">
        <v>2014</v>
      </c>
      <c r="C631" s="15"/>
      <c r="D631" s="13"/>
      <c r="E631" s="13"/>
      <c r="F631" s="14"/>
      <c r="G631" s="13"/>
      <c r="H631" s="13"/>
      <c r="I631" s="1">
        <v>152815153264</v>
      </c>
      <c r="J631" s="1">
        <v>41139430543</v>
      </c>
      <c r="K631" s="1">
        <v>201749670211</v>
      </c>
      <c r="L631" s="1">
        <v>354564823475</v>
      </c>
      <c r="M631" s="29">
        <f>-4.336-4.513*(U631/L631)+5.679*(O631/L631)-0.004*(I631/P631)</f>
        <v>-3.096430050963062</v>
      </c>
      <c r="N631" s="28">
        <v>5.05</v>
      </c>
      <c r="O631" s="1">
        <v>80355142791</v>
      </c>
      <c r="P631" s="1">
        <v>79876342791</v>
      </c>
      <c r="Q631" s="1">
        <v>478800000</v>
      </c>
      <c r="R631" s="1">
        <v>274209680684</v>
      </c>
      <c r="S631" s="1">
        <v>354564823475</v>
      </c>
      <c r="T631" s="1">
        <v>7277650944</v>
      </c>
      <c r="U631" s="1">
        <v>3127768182</v>
      </c>
      <c r="V631" s="1">
        <v>9281621766</v>
      </c>
    </row>
    <row r="632" spans="1:22" ht="16.5" customHeight="1" x14ac:dyDescent="0.3">
      <c r="A632" s="1" t="s">
        <v>74</v>
      </c>
      <c r="B632" s="1">
        <v>2023</v>
      </c>
      <c r="C632" s="16">
        <f t="shared" ref="C632:C638" si="50">LN(E632)</f>
        <v>3.9318256327243257</v>
      </c>
      <c r="D632" s="11">
        <v>19</v>
      </c>
      <c r="E632" s="11">
        <v>51</v>
      </c>
      <c r="F632" s="4">
        <v>2.12</v>
      </c>
      <c r="G632" s="5">
        <v>0</v>
      </c>
      <c r="H632" s="5">
        <v>0</v>
      </c>
      <c r="I632" s="1">
        <v>145572234467</v>
      </c>
      <c r="J632" s="1">
        <v>119673388568</v>
      </c>
      <c r="K632" s="1">
        <v>66398455377</v>
      </c>
      <c r="L632" s="1">
        <v>211970689844</v>
      </c>
      <c r="M632" s="29">
        <f>-4.336-4.513*(U632/L632)+5.679*(O632/L632)-0.004*(I632/P632)</f>
        <v>-3.5316163798470375</v>
      </c>
      <c r="N632" s="31">
        <v>6.4222466560102589</v>
      </c>
      <c r="O632" s="1">
        <v>40695441822</v>
      </c>
      <c r="P632" s="1">
        <v>40695441822</v>
      </c>
      <c r="Q632" s="1">
        <v>0</v>
      </c>
      <c r="R632" s="1">
        <v>171275248022</v>
      </c>
      <c r="S632" s="1">
        <v>211970689844</v>
      </c>
      <c r="T632" s="1">
        <v>5184564511</v>
      </c>
      <c r="U632" s="1">
        <v>12756634159</v>
      </c>
      <c r="V632" s="1" t="e">
        <v>#VALUE!</v>
      </c>
    </row>
    <row r="633" spans="1:22" ht="16.5" customHeight="1" x14ac:dyDescent="0.3">
      <c r="A633" s="1" t="s">
        <v>74</v>
      </c>
      <c r="B633" s="1">
        <v>2022</v>
      </c>
      <c r="C633" s="16">
        <f t="shared" si="50"/>
        <v>3.912023005428146</v>
      </c>
      <c r="D633" s="11">
        <v>18</v>
      </c>
      <c r="E633" s="11">
        <v>50</v>
      </c>
      <c r="F633" s="4">
        <v>2.12</v>
      </c>
      <c r="G633" s="5">
        <v>0</v>
      </c>
      <c r="H633" s="5">
        <v>0</v>
      </c>
      <c r="I633" s="1">
        <v>162352183929</v>
      </c>
      <c r="J633" s="1">
        <v>122622324659</v>
      </c>
      <c r="K633" s="1">
        <v>69147850561</v>
      </c>
      <c r="L633" s="1">
        <v>231500034490</v>
      </c>
      <c r="M633" s="29">
        <f>-4.336-4.513*(U633/L633)+5.679*(O633/L633)-0.004*(I633/P633)</f>
        <v>-3.0740870000449236</v>
      </c>
      <c r="N633" s="31">
        <v>6.9871667237754878</v>
      </c>
      <c r="O633" s="1">
        <v>62902092069</v>
      </c>
      <c r="P633" s="1">
        <v>62902092069</v>
      </c>
      <c r="Q633" s="1">
        <v>0</v>
      </c>
      <c r="R633" s="1">
        <v>168597942421</v>
      </c>
      <c r="S633" s="1">
        <v>231500034490</v>
      </c>
      <c r="T633" s="1">
        <v>3909394908</v>
      </c>
      <c r="U633" s="1">
        <v>13892763960</v>
      </c>
      <c r="V633" s="1" t="e">
        <v>#VALUE!</v>
      </c>
    </row>
    <row r="634" spans="1:22" ht="16.5" customHeight="1" x14ac:dyDescent="0.3">
      <c r="A634" s="1" t="s">
        <v>74</v>
      </c>
      <c r="B634" s="1">
        <v>2021</v>
      </c>
      <c r="C634" s="16">
        <f t="shared" si="50"/>
        <v>3.8918202981106265</v>
      </c>
      <c r="D634" s="5">
        <v>17</v>
      </c>
      <c r="E634" s="5">
        <v>49</v>
      </c>
      <c r="F634" s="4">
        <v>2.12</v>
      </c>
      <c r="G634" s="5">
        <v>0</v>
      </c>
      <c r="H634" s="5">
        <v>0</v>
      </c>
      <c r="I634" s="1">
        <v>143988172229</v>
      </c>
      <c r="J634" s="1">
        <v>101377986616</v>
      </c>
      <c r="K634" s="1">
        <v>70508824835</v>
      </c>
      <c r="L634" s="1">
        <v>214496997064</v>
      </c>
      <c r="M634" s="29">
        <f>-4.336-4.513*(U634/L634)+5.679*(O634/L634)-0.004*(I634/P634)</f>
        <v>-3.2906405524166469</v>
      </c>
      <c r="N634" s="31">
        <v>6.6900092133089402</v>
      </c>
      <c r="O634" s="1">
        <v>49756308238</v>
      </c>
      <c r="P634" s="1">
        <v>49656308238</v>
      </c>
      <c r="Q634" s="1">
        <v>100000000</v>
      </c>
      <c r="R634" s="1">
        <v>164740688826</v>
      </c>
      <c r="S634" s="1">
        <v>214496997064</v>
      </c>
      <c r="T634" s="1">
        <v>3296461499</v>
      </c>
      <c r="U634" s="1">
        <v>12375738586</v>
      </c>
      <c r="V634" s="1" t="e">
        <v>#VALUE!</v>
      </c>
    </row>
    <row r="635" spans="1:22" ht="16.5" customHeight="1" x14ac:dyDescent="0.3">
      <c r="A635" s="1" t="s">
        <v>74</v>
      </c>
      <c r="B635" s="1">
        <v>2020</v>
      </c>
      <c r="C635" s="16">
        <f t="shared" si="50"/>
        <v>3.8712010109078911</v>
      </c>
      <c r="D635" s="5">
        <v>16</v>
      </c>
      <c r="E635" s="5">
        <v>48</v>
      </c>
      <c r="F635" s="4">
        <v>2.12</v>
      </c>
      <c r="G635" s="5">
        <v>0</v>
      </c>
      <c r="H635" s="5">
        <v>0</v>
      </c>
      <c r="I635" s="1">
        <v>120149511371</v>
      </c>
      <c r="J635" s="1">
        <v>96714071697</v>
      </c>
      <c r="K635" s="1">
        <v>75726023623</v>
      </c>
      <c r="L635" s="1">
        <v>195875534994</v>
      </c>
      <c r="M635" s="29">
        <f>-4.336-4.513*(U635/L635)+5.679*(O635/L635)-0.004*(I635/P635)</f>
        <v>-3.6513653591193851</v>
      </c>
      <c r="N635" s="31">
        <v>6.9401877821904918</v>
      </c>
      <c r="O635" s="1">
        <v>33491299498</v>
      </c>
      <c r="P635" s="1">
        <v>33191299498</v>
      </c>
      <c r="Q635" s="1">
        <v>300000000</v>
      </c>
      <c r="R635" s="1">
        <v>162384235496</v>
      </c>
      <c r="S635" s="1">
        <v>195875534994</v>
      </c>
      <c r="T635" s="1">
        <v>2882827263</v>
      </c>
      <c r="U635" s="1">
        <v>11800954175</v>
      </c>
      <c r="V635" s="1" t="e">
        <v>#VALUE!</v>
      </c>
    </row>
    <row r="636" spans="1:22" ht="16.5" customHeight="1" x14ac:dyDescent="0.3">
      <c r="A636" s="1" t="s">
        <v>74</v>
      </c>
      <c r="B636" s="1">
        <v>2019</v>
      </c>
      <c r="C636" s="16">
        <f t="shared" si="50"/>
        <v>3.8501476017100584</v>
      </c>
      <c r="D636" s="5">
        <v>15</v>
      </c>
      <c r="E636" s="5">
        <v>47</v>
      </c>
      <c r="F636" s="4">
        <v>2.12</v>
      </c>
      <c r="G636" s="5">
        <v>0</v>
      </c>
      <c r="H636" s="5">
        <v>0</v>
      </c>
      <c r="I636" s="1">
        <v>128770947327</v>
      </c>
      <c r="J636" s="1">
        <v>107990805472</v>
      </c>
      <c r="K636" s="1">
        <v>81306711677</v>
      </c>
      <c r="L636" s="1">
        <v>210077659004</v>
      </c>
      <c r="M636" s="29">
        <f>-4.336-4.513*(U636/L636)+5.679*(O636/L636)-0.004*(I636/P636)</f>
        <v>-3.2692791800890793</v>
      </c>
      <c r="N636" s="31">
        <v>7.4649912574460018</v>
      </c>
      <c r="O636" s="1">
        <v>49455947577</v>
      </c>
      <c r="P636" s="1">
        <v>48748150477</v>
      </c>
      <c r="Q636" s="1">
        <v>707797100</v>
      </c>
      <c r="R636" s="1">
        <v>160621711427</v>
      </c>
      <c r="S636" s="1">
        <v>210077659004</v>
      </c>
      <c r="T636" s="1">
        <v>1512023924</v>
      </c>
      <c r="U636" s="1">
        <v>12086502639</v>
      </c>
      <c r="V636" s="1" t="e">
        <v>#VALUE!</v>
      </c>
    </row>
    <row r="637" spans="1:22" ht="16.5" customHeight="1" x14ac:dyDescent="0.3">
      <c r="A637" s="1" t="s">
        <v>74</v>
      </c>
      <c r="B637" s="1">
        <v>2018</v>
      </c>
      <c r="C637" s="16">
        <f t="shared" si="50"/>
        <v>3.8286413964890951</v>
      </c>
      <c r="D637" s="5">
        <v>14</v>
      </c>
      <c r="E637" s="5">
        <v>46</v>
      </c>
      <c r="F637" s="4">
        <v>2.12</v>
      </c>
      <c r="G637" s="5">
        <v>0</v>
      </c>
      <c r="H637" s="5">
        <v>0</v>
      </c>
      <c r="I637" s="1">
        <v>110236686979</v>
      </c>
      <c r="J637" s="1">
        <v>87589915663</v>
      </c>
      <c r="K637" s="1">
        <v>84405468389</v>
      </c>
      <c r="L637" s="1">
        <v>194642155368</v>
      </c>
      <c r="M637" s="29">
        <f>-4.336-4.513*(U637/L637)+5.679*(O637/L637)-0.004*(I637/P637)</f>
        <v>-3.6832635194744943</v>
      </c>
      <c r="N637" s="31">
        <v>7.3592809998546045</v>
      </c>
      <c r="O637" s="1">
        <v>35963291120</v>
      </c>
      <c r="P637" s="1">
        <v>32479827520</v>
      </c>
      <c r="Q637" s="1">
        <v>3483463600</v>
      </c>
      <c r="R637" s="1">
        <v>158678864248</v>
      </c>
      <c r="S637" s="1">
        <v>194642155368</v>
      </c>
      <c r="T637" s="1">
        <v>2282881264</v>
      </c>
      <c r="U637" s="1">
        <v>16517400678</v>
      </c>
      <c r="V637" s="1" t="e">
        <v>#VALUE!</v>
      </c>
    </row>
    <row r="638" spans="1:22" ht="16.5" customHeight="1" x14ac:dyDescent="0.3">
      <c r="A638" s="1" t="s">
        <v>74</v>
      </c>
      <c r="B638" s="1">
        <v>2017</v>
      </c>
      <c r="C638" s="16">
        <f t="shared" si="50"/>
        <v>3.970291913552122</v>
      </c>
      <c r="D638" s="6">
        <v>13</v>
      </c>
      <c r="E638" s="6">
        <v>53</v>
      </c>
      <c r="F638" s="7">
        <v>13.77</v>
      </c>
      <c r="G638" s="6">
        <v>0</v>
      </c>
      <c r="H638" s="6">
        <v>0</v>
      </c>
      <c r="I638" s="1">
        <v>117083850259</v>
      </c>
      <c r="J638" s="1">
        <v>102615859782</v>
      </c>
      <c r="K638" s="1">
        <v>82747760213</v>
      </c>
      <c r="L638" s="1">
        <v>199831610472</v>
      </c>
      <c r="M638" s="29">
        <f>-4.336-4.513*(U638/L638)+5.679*(O638/L638)-0.004*(I638/P638)</f>
        <v>-3.266178443396162</v>
      </c>
      <c r="N638" s="31">
        <v>2.8654119461210428</v>
      </c>
      <c r="O638" s="1">
        <v>47645613861</v>
      </c>
      <c r="P638" s="1">
        <v>41880858861</v>
      </c>
      <c r="Q638" s="1">
        <v>5764755000</v>
      </c>
      <c r="R638" s="1">
        <v>152185996611</v>
      </c>
      <c r="S638" s="1">
        <v>199831610472</v>
      </c>
      <c r="T638" s="1">
        <v>2025757526</v>
      </c>
      <c r="U638" s="1">
        <v>12089662462</v>
      </c>
      <c r="V638" s="1" t="e">
        <v>#VALUE!</v>
      </c>
    </row>
    <row r="639" spans="1:22" ht="16.5" customHeight="1" x14ac:dyDescent="0.3">
      <c r="A639" s="1" t="s">
        <v>74</v>
      </c>
      <c r="B639" s="1">
        <v>2016</v>
      </c>
      <c r="C639" s="15"/>
      <c r="D639" s="13"/>
      <c r="E639" s="13"/>
      <c r="F639" s="14"/>
      <c r="G639" s="13"/>
      <c r="H639" s="13"/>
      <c r="I639" s="1">
        <v>119269521283</v>
      </c>
      <c r="J639" s="1">
        <v>99217215794</v>
      </c>
      <c r="K639" s="1">
        <v>89843201522</v>
      </c>
      <c r="L639" s="1">
        <v>209112722805</v>
      </c>
      <c r="M639" s="29">
        <f>-4.336-4.513*(U639/L639)+5.679*(O639/L639)-0.004*(I639/P639)</f>
        <v>-2.8979888157253058</v>
      </c>
      <c r="N639" s="31">
        <v>2.5615511423249444</v>
      </c>
      <c r="O639" s="1">
        <v>63686392147</v>
      </c>
      <c r="P639" s="1">
        <v>51650637147</v>
      </c>
      <c r="Q639" s="1">
        <v>12035755000</v>
      </c>
      <c r="R639" s="1">
        <v>145426330658</v>
      </c>
      <c r="S639" s="1">
        <v>209112722805</v>
      </c>
      <c r="T639" s="1">
        <v>2144426679</v>
      </c>
      <c r="U639" s="1">
        <v>13081561917</v>
      </c>
      <c r="V639" s="1" t="e">
        <v>#VALUE!</v>
      </c>
    </row>
    <row r="640" spans="1:22" ht="16.5" customHeight="1" x14ac:dyDescent="0.3">
      <c r="A640" s="1" t="s">
        <v>74</v>
      </c>
      <c r="B640" s="1">
        <v>2015</v>
      </c>
      <c r="C640" s="15"/>
      <c r="D640" s="13"/>
      <c r="E640" s="13"/>
      <c r="F640" s="14"/>
      <c r="G640" s="13"/>
      <c r="H640" s="13"/>
      <c r="I640" s="1">
        <v>96946980035</v>
      </c>
      <c r="J640" s="1">
        <v>78360181733</v>
      </c>
      <c r="K640" s="1">
        <v>84662517635</v>
      </c>
      <c r="L640" s="1">
        <v>181609497670</v>
      </c>
      <c r="M640" s="29">
        <f>-4.336-4.513*(U640/L640)+5.679*(O640/L640)-0.004*(I640/P640)</f>
        <v>-4.2596720051595147</v>
      </c>
      <c r="N640" s="31">
        <v>8.0197984581497224</v>
      </c>
      <c r="O640" s="1">
        <v>39133043269</v>
      </c>
      <c r="P640" s="1">
        <v>36137538269</v>
      </c>
      <c r="Q640" s="1">
        <v>2995505000</v>
      </c>
      <c r="R640" s="1">
        <v>142476454401</v>
      </c>
      <c r="S640" s="1">
        <v>181609497670</v>
      </c>
      <c r="T640" s="1">
        <v>1453963245</v>
      </c>
      <c r="U640" s="1">
        <v>45740268673</v>
      </c>
      <c r="V640" s="1" t="e">
        <v>#VALUE!</v>
      </c>
    </row>
    <row r="641" spans="1:22" ht="16.5" customHeight="1" x14ac:dyDescent="0.3">
      <c r="A641" s="1" t="s">
        <v>74</v>
      </c>
      <c r="B641" s="1">
        <v>2014</v>
      </c>
      <c r="C641" s="15"/>
      <c r="D641" s="13"/>
      <c r="E641" s="13"/>
      <c r="F641" s="14"/>
      <c r="G641" s="13"/>
      <c r="H641" s="13"/>
      <c r="I641" s="1">
        <v>100690163163</v>
      </c>
      <c r="J641" s="1">
        <v>80092977763</v>
      </c>
      <c r="K641" s="1">
        <v>54420213150</v>
      </c>
      <c r="L641" s="1">
        <v>155110376313</v>
      </c>
      <c r="M641" s="29">
        <f>-4.336-4.513*(U641/L641)+5.679*(O641/L641)-0.004*(I641/P641)</f>
        <v>-3.548607926961366</v>
      </c>
      <c r="N641" s="28">
        <v>5.05</v>
      </c>
      <c r="O641" s="1">
        <v>34218754965</v>
      </c>
      <c r="P641" s="1">
        <v>33828954965</v>
      </c>
      <c r="Q641" s="1">
        <v>389800000</v>
      </c>
      <c r="R641" s="1">
        <v>120891621348</v>
      </c>
      <c r="S641" s="1">
        <v>155110376313</v>
      </c>
      <c r="T641" s="1">
        <v>2958782371</v>
      </c>
      <c r="U641" s="1">
        <v>15588060297</v>
      </c>
      <c r="V641" s="1" t="e">
        <v>#VALUE!</v>
      </c>
    </row>
    <row r="642" spans="1:22" ht="16.5" customHeight="1" x14ac:dyDescent="0.3">
      <c r="A642" s="1" t="s">
        <v>75</v>
      </c>
      <c r="B642" s="1">
        <v>2023</v>
      </c>
      <c r="C642" s="16">
        <f t="shared" ref="C642:C648" si="51">LN(E642)</f>
        <v>3.8712010109078911</v>
      </c>
      <c r="D642" s="5">
        <v>15</v>
      </c>
      <c r="E642" s="5">
        <v>48</v>
      </c>
      <c r="F642" s="4">
        <v>0</v>
      </c>
      <c r="G642" s="5">
        <v>0</v>
      </c>
      <c r="H642" s="5">
        <v>1</v>
      </c>
      <c r="I642" s="1">
        <v>13978090756849</v>
      </c>
      <c r="J642" s="1">
        <v>6551257807732</v>
      </c>
      <c r="K642" s="1">
        <v>2849516181739</v>
      </c>
      <c r="L642" s="1">
        <v>16827606938588</v>
      </c>
      <c r="M642" s="29">
        <f>-4.336-4.513*(U642/L642)+5.679*(O642/L642)-0.004*(I642/P642)</f>
        <v>-1.3580241597013596</v>
      </c>
      <c r="N642" s="31">
        <v>6.4222466560102589</v>
      </c>
      <c r="O642" s="1">
        <v>8934049056553</v>
      </c>
      <c r="P642" s="1">
        <v>7807921730527</v>
      </c>
      <c r="Q642" s="1">
        <v>1126127326026</v>
      </c>
      <c r="R642" s="1">
        <v>7893557882035</v>
      </c>
      <c r="S642" s="1">
        <v>16827606938588</v>
      </c>
      <c r="T642" s="1">
        <v>118446839583</v>
      </c>
      <c r="U642" s="1">
        <v>111623208557</v>
      </c>
      <c r="V642" s="1">
        <v>263580159217</v>
      </c>
    </row>
    <row r="643" spans="1:22" ht="16.5" customHeight="1" x14ac:dyDescent="0.3">
      <c r="A643" s="1" t="s">
        <v>75</v>
      </c>
      <c r="B643" s="1">
        <v>2022</v>
      </c>
      <c r="C643" s="16">
        <f t="shared" si="51"/>
        <v>3.8501476017100584</v>
      </c>
      <c r="D643" s="5">
        <v>14</v>
      </c>
      <c r="E643" s="5">
        <v>47</v>
      </c>
      <c r="F643" s="4">
        <v>8.16</v>
      </c>
      <c r="G643" s="5">
        <v>0</v>
      </c>
      <c r="H643" s="5">
        <v>1</v>
      </c>
      <c r="I643" s="1">
        <v>10877019373058</v>
      </c>
      <c r="J643" s="1">
        <v>5923303752238</v>
      </c>
      <c r="K643" s="1">
        <v>3870776854827</v>
      </c>
      <c r="L643" s="1">
        <v>14747796227885</v>
      </c>
      <c r="M643" s="29">
        <f>-4.336-4.513*(U643/L643)+5.679*(O643/L643)-0.004*(I643/P643)</f>
        <v>-1.7281404042956037</v>
      </c>
      <c r="N643" s="31">
        <v>6.9871667237754878</v>
      </c>
      <c r="O643" s="1">
        <v>6953061220803</v>
      </c>
      <c r="P643" s="1">
        <v>3945743304514</v>
      </c>
      <c r="Q643" s="1">
        <v>3007317916289</v>
      </c>
      <c r="R643" s="1">
        <v>7794735007082</v>
      </c>
      <c r="S643" s="1">
        <v>14747796227885</v>
      </c>
      <c r="T643" s="1">
        <v>264888595709</v>
      </c>
      <c r="U643" s="1">
        <v>191366036471</v>
      </c>
      <c r="V643" s="1">
        <v>441951924880</v>
      </c>
    </row>
    <row r="644" spans="1:22" ht="16.5" customHeight="1" x14ac:dyDescent="0.3">
      <c r="A644" s="1" t="s">
        <v>75</v>
      </c>
      <c r="B644" s="1">
        <v>2021</v>
      </c>
      <c r="C644" s="16">
        <f t="shared" si="51"/>
        <v>3.8286413964890951</v>
      </c>
      <c r="D644" s="5">
        <v>13</v>
      </c>
      <c r="E644" s="5">
        <v>46</v>
      </c>
      <c r="F644" s="4">
        <v>0.155</v>
      </c>
      <c r="G644" s="5">
        <v>0</v>
      </c>
      <c r="H644" s="5">
        <v>1</v>
      </c>
      <c r="I644" s="1">
        <v>11214616631891</v>
      </c>
      <c r="J644" s="1">
        <v>3844295963880</v>
      </c>
      <c r="K644" s="1">
        <v>5632288008979</v>
      </c>
      <c r="L644" s="1">
        <v>16846904640870</v>
      </c>
      <c r="M644" s="29">
        <f>-4.336-4.513*(U644/L644)+5.679*(O644/L644)-0.004*(I644/P644)</f>
        <v>-1.5178084656353561</v>
      </c>
      <c r="N644" s="31">
        <v>6.6900092133089402</v>
      </c>
      <c r="O644" s="1">
        <v>9175421701435</v>
      </c>
      <c r="P644" s="1">
        <v>4670430680530</v>
      </c>
      <c r="Q644" s="1">
        <v>4504991020905</v>
      </c>
      <c r="R644" s="1">
        <v>7671482939435</v>
      </c>
      <c r="S644" s="1">
        <v>16846904640870</v>
      </c>
      <c r="T644" s="1">
        <v>107050252422</v>
      </c>
      <c r="U644" s="1">
        <v>989941272786</v>
      </c>
      <c r="V644" s="1">
        <v>1377612956588</v>
      </c>
    </row>
    <row r="645" spans="1:22" ht="16.5" customHeight="1" x14ac:dyDescent="0.3">
      <c r="A645" s="1" t="s">
        <v>75</v>
      </c>
      <c r="B645" s="1">
        <v>2020</v>
      </c>
      <c r="C645" s="16">
        <f t="shared" si="51"/>
        <v>3.8066624897703196</v>
      </c>
      <c r="D645" s="5">
        <v>12</v>
      </c>
      <c r="E645" s="5">
        <v>45</v>
      </c>
      <c r="F645" s="4">
        <v>3.0000000000000001E-3</v>
      </c>
      <c r="G645" s="5">
        <v>0</v>
      </c>
      <c r="H645" s="5">
        <v>1</v>
      </c>
      <c r="I645" s="1">
        <v>7299152349851</v>
      </c>
      <c r="J645" s="1">
        <v>4395131702337</v>
      </c>
      <c r="K645" s="1">
        <v>4527010691862</v>
      </c>
      <c r="L645" s="1">
        <v>11826163041713</v>
      </c>
      <c r="M645" s="29">
        <f>-4.336-4.513*(U645/L645)+5.679*(O645/L645)-0.004*(I645/P645)</f>
        <v>-1.2376118658373974</v>
      </c>
      <c r="N645" s="31">
        <v>6.9401877821904918</v>
      </c>
      <c r="O645" s="1">
        <v>7036033811342</v>
      </c>
      <c r="P645" s="1">
        <v>5986660581699</v>
      </c>
      <c r="Q645" s="1">
        <v>1049373229643</v>
      </c>
      <c r="R645" s="1">
        <v>4790129230371</v>
      </c>
      <c r="S645" s="1">
        <v>11826163041713</v>
      </c>
      <c r="T645" s="1">
        <v>56725752191</v>
      </c>
      <c r="U645" s="1">
        <v>721896130432</v>
      </c>
      <c r="V645" s="1">
        <v>937231721508</v>
      </c>
    </row>
    <row r="646" spans="1:22" ht="16.5" customHeight="1" x14ac:dyDescent="0.3">
      <c r="A646" s="1" t="s">
        <v>75</v>
      </c>
      <c r="B646" s="1">
        <v>2019</v>
      </c>
      <c r="C646" s="16">
        <f t="shared" si="51"/>
        <v>4.0253516907351496</v>
      </c>
      <c r="D646" s="5">
        <v>11</v>
      </c>
      <c r="E646" s="5">
        <v>56</v>
      </c>
      <c r="F646" s="4">
        <v>0.3</v>
      </c>
      <c r="G646" s="5">
        <v>0</v>
      </c>
      <c r="H646" s="5">
        <v>1</v>
      </c>
      <c r="I646" s="1">
        <v>7130818433089</v>
      </c>
      <c r="J646" s="1">
        <v>4193597789629</v>
      </c>
      <c r="K646" s="1">
        <v>1066410074669</v>
      </c>
      <c r="L646" s="1">
        <v>8197228507758</v>
      </c>
      <c r="M646" s="29">
        <f>-4.336-4.513*(U646/L646)+5.679*(O646/L646)-0.004*(I646/P646)</f>
        <v>-1.6481566413833419</v>
      </c>
      <c r="N646" s="31">
        <v>7.4649912574460018</v>
      </c>
      <c r="O646" s="1">
        <v>4187782312233</v>
      </c>
      <c r="P646" s="1">
        <v>3269454322565</v>
      </c>
      <c r="Q646" s="1">
        <v>918327989668</v>
      </c>
      <c r="R646" s="1">
        <v>4009446195525</v>
      </c>
      <c r="S646" s="1">
        <v>8197228507758</v>
      </c>
      <c r="T646" s="1">
        <v>26619168032</v>
      </c>
      <c r="U646" s="1">
        <v>371822631614</v>
      </c>
      <c r="V646" s="1">
        <v>508561802986</v>
      </c>
    </row>
    <row r="647" spans="1:22" ht="16.5" customHeight="1" x14ac:dyDescent="0.3">
      <c r="A647" s="1" t="s">
        <v>75</v>
      </c>
      <c r="B647" s="1">
        <v>2018</v>
      </c>
      <c r="C647" s="16">
        <f t="shared" si="51"/>
        <v>4.0073331852324712</v>
      </c>
      <c r="D647" s="5">
        <v>10</v>
      </c>
      <c r="E647" s="5">
        <v>55</v>
      </c>
      <c r="F647" s="4">
        <v>0.37</v>
      </c>
      <c r="G647" s="5">
        <v>0</v>
      </c>
      <c r="H647" s="5">
        <v>1</v>
      </c>
      <c r="I647" s="1">
        <v>5633632858566</v>
      </c>
      <c r="J647" s="1">
        <v>3132716205480</v>
      </c>
      <c r="K647" s="1">
        <v>1198475308854</v>
      </c>
      <c r="L647" s="1">
        <v>6832108167420</v>
      </c>
      <c r="M647" s="29">
        <f>-4.336-4.513*(U647/L647)+5.679*(O647/L647)-0.004*(I647/P647)</f>
        <v>-1.5604376599223015</v>
      </c>
      <c r="N647" s="31">
        <v>7.3592809998546045</v>
      </c>
      <c r="O647" s="1">
        <v>3612748321996</v>
      </c>
      <c r="P647" s="1">
        <v>2997356703194</v>
      </c>
      <c r="Q647" s="1">
        <v>615391618802</v>
      </c>
      <c r="R647" s="1">
        <v>3219359845424</v>
      </c>
      <c r="S647" s="1">
        <v>6832108167420</v>
      </c>
      <c r="T647" s="1">
        <v>60482178639</v>
      </c>
      <c r="U647" s="1">
        <v>332925078287</v>
      </c>
      <c r="V647" s="1">
        <v>449946372906</v>
      </c>
    </row>
    <row r="648" spans="1:22" ht="16.5" customHeight="1" x14ac:dyDescent="0.3">
      <c r="A648" s="1" t="s">
        <v>75</v>
      </c>
      <c r="B648" s="1">
        <v>2017</v>
      </c>
      <c r="C648" s="16">
        <f t="shared" si="51"/>
        <v>3.9889840465642745</v>
      </c>
      <c r="D648" s="6">
        <v>9</v>
      </c>
      <c r="E648" s="6">
        <v>54</v>
      </c>
      <c r="F648" s="7">
        <v>0.55100000000000005</v>
      </c>
      <c r="G648" s="6">
        <v>0</v>
      </c>
      <c r="H648" s="6">
        <v>1</v>
      </c>
      <c r="I648" s="1">
        <v>4809788192964</v>
      </c>
      <c r="J648" s="1">
        <v>3538192056247</v>
      </c>
      <c r="K648" s="1">
        <v>1273441750823</v>
      </c>
      <c r="L648" s="1">
        <v>6083229943787</v>
      </c>
      <c r="M648" s="29">
        <f>-4.336-4.513*(U648/L648)+5.679*(O648/L648)-0.004*(I648/P648)</f>
        <v>-1.517598848542655</v>
      </c>
      <c r="N648" s="31">
        <v>2.8654119461210428</v>
      </c>
      <c r="O648" s="1">
        <v>3192668780809</v>
      </c>
      <c r="P648" s="1">
        <v>1607679312569</v>
      </c>
      <c r="Q648" s="1">
        <v>1584989468240</v>
      </c>
      <c r="R648" s="1">
        <v>2890561162978</v>
      </c>
      <c r="S648" s="1">
        <v>6083229943787</v>
      </c>
      <c r="T648" s="1">
        <v>28532438453</v>
      </c>
      <c r="U648" s="1">
        <v>202389875768</v>
      </c>
      <c r="V648" s="1">
        <v>272341189132</v>
      </c>
    </row>
    <row r="649" spans="1:22" ht="16.5" customHeight="1" x14ac:dyDescent="0.3">
      <c r="A649" s="1" t="s">
        <v>75</v>
      </c>
      <c r="B649" s="1">
        <v>2016</v>
      </c>
      <c r="C649" s="15"/>
      <c r="D649" s="13"/>
      <c r="E649" s="13"/>
      <c r="F649" s="14"/>
      <c r="G649" s="13"/>
      <c r="H649" s="13"/>
      <c r="I649" s="1">
        <v>4182170299524</v>
      </c>
      <c r="J649" s="1">
        <v>2858384052436</v>
      </c>
      <c r="K649" s="1">
        <v>1693635395548</v>
      </c>
      <c r="L649" s="1">
        <v>5875805695072</v>
      </c>
      <c r="M649" s="29">
        <f>-4.336-4.513*(U649/L649)+5.679*(O649/L649)-0.004*(I649/P649)</f>
        <v>-1.4246385250522604</v>
      </c>
      <c r="N649" s="31">
        <v>2.5615511423249444</v>
      </c>
      <c r="O649" s="1">
        <v>3077744741352</v>
      </c>
      <c r="P649" s="1">
        <v>1298517198101</v>
      </c>
      <c r="Q649" s="1">
        <v>1779227543251</v>
      </c>
      <c r="R649" s="1">
        <v>2798060953721</v>
      </c>
      <c r="S649" s="1">
        <v>5875805695072</v>
      </c>
      <c r="T649" s="1">
        <v>51666905016</v>
      </c>
      <c r="U649" s="1">
        <v>65637174994</v>
      </c>
      <c r="V649" s="1">
        <v>107504445079</v>
      </c>
    </row>
    <row r="650" spans="1:22" ht="16.5" customHeight="1" x14ac:dyDescent="0.3">
      <c r="A650" s="1" t="s">
        <v>75</v>
      </c>
      <c r="B650" s="1">
        <v>2015</v>
      </c>
      <c r="C650" s="15"/>
      <c r="D650" s="13"/>
      <c r="E650" s="13"/>
      <c r="F650" s="14"/>
      <c r="G650" s="13"/>
      <c r="H650" s="13"/>
      <c r="I650" s="1">
        <v>3211018731920</v>
      </c>
      <c r="J650" s="1">
        <v>2436693576382</v>
      </c>
      <c r="K650" s="1">
        <v>1878291152766</v>
      </c>
      <c r="L650" s="1">
        <v>5089309884686</v>
      </c>
      <c r="M650" s="29">
        <f>-4.336-4.513*(U650/L650)+5.679*(O650/L650)-0.004*(I650/P650)</f>
        <v>-1.6462664784574861</v>
      </c>
      <c r="N650" s="31">
        <v>8.0197984581497224</v>
      </c>
      <c r="O650" s="1">
        <v>2432973437422</v>
      </c>
      <c r="P650" s="1">
        <v>995785492325</v>
      </c>
      <c r="Q650" s="1">
        <v>1437187945097</v>
      </c>
      <c r="R650" s="1">
        <v>2656336447264</v>
      </c>
      <c r="S650" s="1">
        <v>5089309884686</v>
      </c>
      <c r="T650" s="1">
        <v>6154448991</v>
      </c>
      <c r="U650" s="1">
        <v>13810019402</v>
      </c>
      <c r="V650" s="1" t="e">
        <v>#VALUE!</v>
      </c>
    </row>
    <row r="651" spans="1:22" ht="16.5" customHeight="1" x14ac:dyDescent="0.3">
      <c r="A651" s="1" t="s">
        <v>75</v>
      </c>
      <c r="B651" s="1">
        <v>2014</v>
      </c>
      <c r="C651" s="15"/>
      <c r="D651" s="13"/>
      <c r="E651" s="13"/>
      <c r="F651" s="14"/>
      <c r="G651" s="13"/>
      <c r="H651" s="13"/>
      <c r="I651" s="1">
        <v>3560284176205</v>
      </c>
      <c r="J651" s="1">
        <v>2114385721208</v>
      </c>
      <c r="K651" s="1">
        <v>1474535508000</v>
      </c>
      <c r="L651" s="1">
        <v>5034819684205</v>
      </c>
      <c r="M651" s="29">
        <f>-4.336-4.513*(U651/L651)+5.679*(O651/L651)-0.004*(I651/P651)</f>
        <v>-1.4856796589842804</v>
      </c>
      <c r="N651" s="28">
        <v>5.05</v>
      </c>
      <c r="O651" s="1">
        <v>2576684599396</v>
      </c>
      <c r="P651" s="1">
        <v>1065415478326</v>
      </c>
      <c r="Q651" s="1">
        <v>1511269121070</v>
      </c>
      <c r="R651" s="1">
        <v>2458135084809</v>
      </c>
      <c r="S651" s="1">
        <v>5034819684205</v>
      </c>
      <c r="T651" s="1">
        <v>5318662596</v>
      </c>
      <c r="U651" s="1">
        <v>47605524346</v>
      </c>
      <c r="V651" s="1" t="e">
        <v>#VALUE!</v>
      </c>
    </row>
    <row r="652" spans="1:22" ht="16.5" customHeight="1" x14ac:dyDescent="0.3">
      <c r="A652" s="1" t="s">
        <v>76</v>
      </c>
      <c r="B652" s="1">
        <v>2023</v>
      </c>
      <c r="C652" s="16">
        <f t="shared" ref="C652:C660" si="52">LN(E652)</f>
        <v>4.0253516907351496</v>
      </c>
      <c r="D652" s="11">
        <v>20</v>
      </c>
      <c r="E652" s="11">
        <v>56</v>
      </c>
      <c r="F652" s="4">
        <v>0</v>
      </c>
      <c r="G652" s="5">
        <v>1</v>
      </c>
      <c r="H652" s="5">
        <v>1</v>
      </c>
      <c r="I652" s="1">
        <v>1671464174229</v>
      </c>
      <c r="J652" s="1">
        <v>358681318554</v>
      </c>
      <c r="K652" s="1">
        <v>177701457911</v>
      </c>
      <c r="L652" s="1">
        <v>1849165632140</v>
      </c>
      <c r="M652" s="29">
        <f>-4.336-4.513*(U652/L652)+5.679*(O652/L652)-0.004*(I652/P652)</f>
        <v>-3.7944721237295522</v>
      </c>
      <c r="N652" s="31">
        <v>6.4222466560102589</v>
      </c>
      <c r="O652" s="1">
        <v>328652448476</v>
      </c>
      <c r="P652" s="1">
        <v>328270740546</v>
      </c>
      <c r="Q652" s="1">
        <v>381707930</v>
      </c>
      <c r="R652" s="1">
        <v>1520513183664</v>
      </c>
      <c r="S652" s="1">
        <v>1849165632140</v>
      </c>
      <c r="T652" s="1">
        <v>5209506345</v>
      </c>
      <c r="U652" s="1">
        <v>183332760778</v>
      </c>
      <c r="V652" s="1">
        <v>229174765582</v>
      </c>
    </row>
    <row r="653" spans="1:22" ht="16.5" customHeight="1" x14ac:dyDescent="0.3">
      <c r="A653" s="1" t="s">
        <v>76</v>
      </c>
      <c r="B653" s="1">
        <v>2022</v>
      </c>
      <c r="C653" s="16">
        <f t="shared" si="52"/>
        <v>4.0073331852324712</v>
      </c>
      <c r="D653" s="11">
        <v>19</v>
      </c>
      <c r="E653" s="11">
        <v>55</v>
      </c>
      <c r="F653" s="12">
        <v>12.14</v>
      </c>
      <c r="G653" s="17"/>
      <c r="H653" s="17"/>
      <c r="I653" s="1">
        <v>1598607969763</v>
      </c>
      <c r="J653" s="1">
        <v>402743526065</v>
      </c>
      <c r="K653" s="1">
        <v>239369166659</v>
      </c>
      <c r="L653" s="1">
        <v>1837977136422</v>
      </c>
      <c r="M653" s="29">
        <f>-4.336-4.513*(U653/L653)+5.679*(O653/L653)-0.004*(I653/P653)</f>
        <v>-3.6747813915640828</v>
      </c>
      <c r="N653" s="31">
        <v>6.9871667237754878</v>
      </c>
      <c r="O653" s="1">
        <v>378466672183</v>
      </c>
      <c r="P653" s="1">
        <v>378327564253</v>
      </c>
      <c r="Q653" s="1">
        <v>139107930</v>
      </c>
      <c r="R653" s="1">
        <v>1459510464239</v>
      </c>
      <c r="S653" s="1">
        <v>1837977136422</v>
      </c>
      <c r="T653" s="1">
        <v>10108004704</v>
      </c>
      <c r="U653" s="1">
        <v>200075859018</v>
      </c>
      <c r="V653" s="1">
        <v>250198432053</v>
      </c>
    </row>
    <row r="654" spans="1:22" ht="16.5" customHeight="1" x14ac:dyDescent="0.3">
      <c r="A654" s="1" t="s">
        <v>76</v>
      </c>
      <c r="B654" s="1">
        <v>2021</v>
      </c>
      <c r="C654" s="16">
        <f t="shared" si="52"/>
        <v>3.9889840465642745</v>
      </c>
      <c r="D654" s="5">
        <v>18</v>
      </c>
      <c r="E654" s="5">
        <v>54</v>
      </c>
      <c r="F654" s="4">
        <v>12.14</v>
      </c>
      <c r="G654" s="5">
        <v>1</v>
      </c>
      <c r="H654" s="5">
        <v>1</v>
      </c>
      <c r="I654" s="1">
        <v>1421755239468</v>
      </c>
      <c r="J654" s="1">
        <v>348511691189</v>
      </c>
      <c r="K654" s="1">
        <v>200096193520</v>
      </c>
      <c r="L654" s="1">
        <v>1621851432988</v>
      </c>
      <c r="M654" s="29">
        <f>-4.336-4.513*(U654/L654)+5.679*(O654/L654)-0.004*(I654/P654)</f>
        <v>-3.9056920984891454</v>
      </c>
      <c r="N654" s="31">
        <v>6.6900092133089402</v>
      </c>
      <c r="O654" s="1">
        <v>255819978434</v>
      </c>
      <c r="P654" s="1">
        <v>255731769104</v>
      </c>
      <c r="Q654" s="1">
        <v>88209330</v>
      </c>
      <c r="R654" s="1">
        <v>1366031454554</v>
      </c>
      <c r="S654" s="1">
        <v>1621851432988</v>
      </c>
      <c r="T654" s="1">
        <v>2709042592</v>
      </c>
      <c r="U654" s="1">
        <v>159281868295</v>
      </c>
      <c r="V654" s="1">
        <v>199204330481</v>
      </c>
    </row>
    <row r="655" spans="1:22" ht="16.5" customHeight="1" x14ac:dyDescent="0.3">
      <c r="A655" s="1" t="s">
        <v>76</v>
      </c>
      <c r="B655" s="1">
        <v>2020</v>
      </c>
      <c r="C655" s="16">
        <f t="shared" si="52"/>
        <v>3.970291913552122</v>
      </c>
      <c r="D655" s="5">
        <v>17</v>
      </c>
      <c r="E655" s="5">
        <v>53</v>
      </c>
      <c r="F655" s="4">
        <v>0</v>
      </c>
      <c r="G655" s="5">
        <v>1</v>
      </c>
      <c r="H655" s="5">
        <v>1</v>
      </c>
      <c r="I655" s="1">
        <v>1241162616080</v>
      </c>
      <c r="J655" s="1">
        <v>248897778664</v>
      </c>
      <c r="K655" s="1">
        <v>222819843012</v>
      </c>
      <c r="L655" s="1">
        <v>1463982459092</v>
      </c>
      <c r="M655" s="29">
        <f>-4.336-4.513*(U655/L655)+5.679*(O655/L655)-0.004*(I655/P655)</f>
        <v>-4.3465928921490686</v>
      </c>
      <c r="N655" s="31">
        <v>6.9401877821904918</v>
      </c>
      <c r="O655" s="1">
        <v>148610690230</v>
      </c>
      <c r="P655" s="1">
        <v>147650159886</v>
      </c>
      <c r="Q655" s="1">
        <v>960530344</v>
      </c>
      <c r="R655" s="1">
        <v>1315371768862</v>
      </c>
      <c r="S655" s="1">
        <v>1463982459092</v>
      </c>
      <c r="T655" s="1">
        <v>-756533454</v>
      </c>
      <c r="U655" s="1">
        <v>179535201028</v>
      </c>
      <c r="V655" s="1">
        <v>224565879922</v>
      </c>
    </row>
    <row r="656" spans="1:22" ht="16.5" customHeight="1" x14ac:dyDescent="0.3">
      <c r="A656" s="1" t="s">
        <v>76</v>
      </c>
      <c r="B656" s="1">
        <v>2019</v>
      </c>
      <c r="C656" s="16">
        <f t="shared" si="52"/>
        <v>3.9512437185814275</v>
      </c>
      <c r="D656" s="5">
        <v>16</v>
      </c>
      <c r="E656" s="5">
        <v>52</v>
      </c>
      <c r="F656" s="4">
        <v>0</v>
      </c>
      <c r="G656" s="5">
        <v>1</v>
      </c>
      <c r="H656" s="5">
        <v>1</v>
      </c>
      <c r="I656" s="1">
        <v>1298541564770</v>
      </c>
      <c r="J656" s="1">
        <v>219139200228</v>
      </c>
      <c r="K656" s="1">
        <v>234510949322</v>
      </c>
      <c r="L656" s="1">
        <v>1533052514092</v>
      </c>
      <c r="M656" s="29">
        <f>-4.336-4.513*(U656/L656)+5.679*(O656/L656)-0.004*(I656/P656)</f>
        <v>-3.9992806382791053</v>
      </c>
      <c r="N656" s="31">
        <v>7.4649912574460018</v>
      </c>
      <c r="O656" s="1">
        <v>280783824513</v>
      </c>
      <c r="P656" s="1">
        <v>279568196408</v>
      </c>
      <c r="Q656" s="1">
        <v>1215628105</v>
      </c>
      <c r="R656" s="1">
        <v>1252268689579</v>
      </c>
      <c r="S656" s="1">
        <v>1533052514092</v>
      </c>
      <c r="T656" s="1">
        <v>1353416323</v>
      </c>
      <c r="U656" s="1">
        <v>232634592463</v>
      </c>
      <c r="V656" s="1">
        <v>292074946646</v>
      </c>
    </row>
    <row r="657" spans="1:22" ht="16.5" customHeight="1" x14ac:dyDescent="0.3">
      <c r="A657" s="1" t="s">
        <v>76</v>
      </c>
      <c r="B657" s="1">
        <v>2018</v>
      </c>
      <c r="C657" s="16">
        <f t="shared" si="52"/>
        <v>3.9318256327243257</v>
      </c>
      <c r="D657" s="5">
        <v>15</v>
      </c>
      <c r="E657" s="5">
        <v>51</v>
      </c>
      <c r="F657" s="4">
        <v>0</v>
      </c>
      <c r="G657" s="5">
        <v>1</v>
      </c>
      <c r="H657" s="5">
        <v>1</v>
      </c>
      <c r="I657" s="1">
        <v>1231691824167</v>
      </c>
      <c r="J657" s="1">
        <v>266490181601</v>
      </c>
      <c r="K657" s="1">
        <v>233397032364</v>
      </c>
      <c r="L657" s="1">
        <v>1465088856531</v>
      </c>
      <c r="M657" s="29">
        <f>-4.336-4.513*(U657/L657)+5.679*(O657/L657)-0.004*(I657/P657)</f>
        <v>-3.7547677212784971</v>
      </c>
      <c r="N657" s="31">
        <v>7.3592809998546045</v>
      </c>
      <c r="O657" s="1">
        <v>335549024358</v>
      </c>
      <c r="P657" s="1">
        <v>334490688599</v>
      </c>
      <c r="Q657" s="1">
        <v>1058335759</v>
      </c>
      <c r="R657" s="1">
        <v>1129539832173</v>
      </c>
      <c r="S657" s="1">
        <v>1465088856531</v>
      </c>
      <c r="T657" s="1">
        <v>2523401458</v>
      </c>
      <c r="U657" s="1">
        <v>228771647390</v>
      </c>
      <c r="V657" s="1">
        <v>286293577810</v>
      </c>
    </row>
    <row r="658" spans="1:22" ht="16.5" customHeight="1" x14ac:dyDescent="0.3">
      <c r="A658" s="1" t="s">
        <v>76</v>
      </c>
      <c r="B658" s="1">
        <v>2017</v>
      </c>
      <c r="C658" s="16">
        <f t="shared" si="52"/>
        <v>3.912023005428146</v>
      </c>
      <c r="D658" s="5">
        <v>14</v>
      </c>
      <c r="E658" s="5">
        <v>50</v>
      </c>
      <c r="F658" s="4">
        <v>0</v>
      </c>
      <c r="G658" s="5">
        <v>1</v>
      </c>
      <c r="H658" s="5">
        <v>1</v>
      </c>
      <c r="I658" s="1">
        <v>1079210647199</v>
      </c>
      <c r="J658" s="1">
        <v>244889043055</v>
      </c>
      <c r="K658" s="1">
        <v>226262691992</v>
      </c>
      <c r="L658" s="1">
        <v>1305473339191</v>
      </c>
      <c r="M658" s="29">
        <f>-4.336-4.513*(U658/L658)+5.679*(O658/L658)-0.004*(I658/P658)</f>
        <v>-3.5319979111271009</v>
      </c>
      <c r="N658" s="31">
        <v>2.8654119461210428</v>
      </c>
      <c r="O658" s="1">
        <v>352667425223</v>
      </c>
      <c r="P658" s="1">
        <v>351855610412</v>
      </c>
      <c r="Q658" s="1">
        <v>811814811</v>
      </c>
      <c r="R658" s="1">
        <v>952805913968</v>
      </c>
      <c r="S658" s="1">
        <v>1305473339191</v>
      </c>
      <c r="T658" s="1">
        <v>-595617464</v>
      </c>
      <c r="U658" s="1">
        <v>207661962760</v>
      </c>
      <c r="V658" s="1">
        <v>259662006082</v>
      </c>
    </row>
    <row r="659" spans="1:22" ht="16.5" customHeight="1" x14ac:dyDescent="0.3">
      <c r="A659" s="1" t="s">
        <v>76</v>
      </c>
      <c r="B659" s="1">
        <v>2016</v>
      </c>
      <c r="C659" s="16">
        <f t="shared" si="52"/>
        <v>3.8918202981106265</v>
      </c>
      <c r="D659" s="5">
        <v>13</v>
      </c>
      <c r="E659" s="5">
        <v>49</v>
      </c>
      <c r="F659" s="4">
        <v>0</v>
      </c>
      <c r="G659" s="5">
        <v>1</v>
      </c>
      <c r="H659" s="5">
        <v>1</v>
      </c>
      <c r="I659" s="1">
        <v>842929797299</v>
      </c>
      <c r="J659" s="1">
        <v>320318925211</v>
      </c>
      <c r="K659" s="1">
        <v>241064347045</v>
      </c>
      <c r="L659" s="1">
        <v>1083994144344</v>
      </c>
      <c r="M659" s="29">
        <f>-4.336-4.513*(U659/L659)+5.679*(O659/L659)-0.004*(I659/P659)</f>
        <v>-4.0053097331357481</v>
      </c>
      <c r="N659" s="31">
        <v>2.5615511423249444</v>
      </c>
      <c r="O659" s="1">
        <v>200360742957</v>
      </c>
      <c r="P659" s="1">
        <v>199685823127</v>
      </c>
      <c r="Q659" s="1">
        <v>674919830</v>
      </c>
      <c r="R659" s="1">
        <v>883633401387</v>
      </c>
      <c r="S659" s="1">
        <v>1083994144344</v>
      </c>
      <c r="T659" s="1">
        <v>6712826694</v>
      </c>
      <c r="U659" s="1">
        <v>168641474543</v>
      </c>
      <c r="V659" s="1">
        <v>209896918768</v>
      </c>
    </row>
    <row r="660" spans="1:22" ht="16.5" customHeight="1" x14ac:dyDescent="0.3">
      <c r="A660" s="1" t="s">
        <v>76</v>
      </c>
      <c r="B660" s="1">
        <v>2015</v>
      </c>
      <c r="C660" s="16">
        <f t="shared" si="52"/>
        <v>3.8712010109078911</v>
      </c>
      <c r="D660" s="11">
        <v>12</v>
      </c>
      <c r="E660" s="11">
        <v>48</v>
      </c>
      <c r="F660" s="12">
        <v>0</v>
      </c>
      <c r="G660" s="11">
        <v>1</v>
      </c>
      <c r="H660" s="11">
        <v>1</v>
      </c>
      <c r="I660" s="1">
        <v>719994108221</v>
      </c>
      <c r="J660" s="1">
        <v>277343787593</v>
      </c>
      <c r="K660" s="1">
        <v>268029058368</v>
      </c>
      <c r="L660" s="1">
        <v>988023166589</v>
      </c>
      <c r="M660" s="29">
        <f>-4.336-4.513*(U660/L660)+5.679*(O660/L660)-0.004*(I660/P660)</f>
        <v>-3.8783358949733606</v>
      </c>
      <c r="N660" s="31">
        <v>8.0197984581497224</v>
      </c>
      <c r="O660" s="1">
        <v>194704670624</v>
      </c>
      <c r="P660" s="1">
        <v>193727679316</v>
      </c>
      <c r="Q660" s="1">
        <v>976991308</v>
      </c>
      <c r="R660" s="1">
        <v>793318495965</v>
      </c>
      <c r="S660" s="1">
        <v>988023166589</v>
      </c>
      <c r="T660" s="1">
        <v>2753784576</v>
      </c>
      <c r="U660" s="1">
        <v>141559279406</v>
      </c>
      <c r="V660" s="1">
        <v>183212920165</v>
      </c>
    </row>
    <row r="661" spans="1:22" ht="16.5" customHeight="1" x14ac:dyDescent="0.3">
      <c r="A661" s="1" t="s">
        <v>76</v>
      </c>
      <c r="B661" s="1">
        <v>2014</v>
      </c>
      <c r="C661" s="15"/>
      <c r="D661" s="17"/>
      <c r="E661" s="17"/>
      <c r="F661" s="18"/>
      <c r="G661" s="17"/>
      <c r="H661" s="17"/>
      <c r="I661" s="1">
        <v>637711235448</v>
      </c>
      <c r="J661" s="1">
        <v>311931071448</v>
      </c>
      <c r="K661" s="1">
        <v>294589211899</v>
      </c>
      <c r="L661" s="1">
        <v>932300447347</v>
      </c>
      <c r="M661" s="29">
        <f>-4.336-4.513*(U661/L661)+5.679*(O661/L661)-0.004*(I661/P661)</f>
        <v>-3.7067571238791164</v>
      </c>
      <c r="N661" s="28">
        <v>5.05</v>
      </c>
      <c r="O661" s="1">
        <v>210454233249</v>
      </c>
      <c r="P661" s="1">
        <v>209383801704</v>
      </c>
      <c r="Q661" s="1">
        <v>1070431545</v>
      </c>
      <c r="R661" s="1">
        <v>721846214098</v>
      </c>
      <c r="S661" s="1">
        <v>932300447347</v>
      </c>
      <c r="T661" s="1">
        <v>7603247669</v>
      </c>
      <c r="U661" s="1">
        <v>132321805073</v>
      </c>
      <c r="V661" s="1">
        <v>174355275925</v>
      </c>
    </row>
    <row r="662" spans="1:22" ht="16.5" customHeight="1" x14ac:dyDescent="0.3">
      <c r="A662" s="1" t="s">
        <v>77</v>
      </c>
      <c r="B662" s="1">
        <v>2023</v>
      </c>
      <c r="C662" s="16">
        <f t="shared" ref="C662:C663" si="53">LN(E662)</f>
        <v>4.0775374439057197</v>
      </c>
      <c r="D662" s="11">
        <v>18</v>
      </c>
      <c r="E662" s="11">
        <v>59</v>
      </c>
      <c r="F662" s="12">
        <v>12.4</v>
      </c>
      <c r="G662" s="5">
        <v>0</v>
      </c>
      <c r="H662" s="5">
        <v>0</v>
      </c>
      <c r="I662" s="1">
        <v>98821192290</v>
      </c>
      <c r="J662" s="1">
        <v>10640076054</v>
      </c>
      <c r="K662" s="1">
        <v>74869684909</v>
      </c>
      <c r="L662" s="1">
        <v>173690877199</v>
      </c>
      <c r="M662" s="29">
        <f>-4.336-4.513*(U662/L662)+5.679*(O662/L662)-0.004*(I662/P662)</f>
        <v>-3.344376349160711</v>
      </c>
      <c r="N662" s="31">
        <v>6.4222466560102589</v>
      </c>
      <c r="O662" s="1">
        <v>60245963714</v>
      </c>
      <c r="P662" s="1">
        <v>60087427613</v>
      </c>
      <c r="Q662" s="1">
        <v>158536101</v>
      </c>
      <c r="R662" s="1">
        <v>113444913485</v>
      </c>
      <c r="S662" s="1">
        <v>173690877199</v>
      </c>
      <c r="T662" s="1">
        <v>-2255829123</v>
      </c>
      <c r="U662" s="1">
        <v>37393800534</v>
      </c>
      <c r="V662" s="1">
        <v>48826906230</v>
      </c>
    </row>
    <row r="663" spans="1:22" ht="16.5" customHeight="1" x14ac:dyDescent="0.3">
      <c r="A663" s="1" t="s">
        <v>77</v>
      </c>
      <c r="B663" s="1">
        <v>2022</v>
      </c>
      <c r="C663" s="16">
        <f t="shared" si="53"/>
        <v>4.0604430105464191</v>
      </c>
      <c r="D663" s="11">
        <v>17</v>
      </c>
      <c r="E663" s="11">
        <v>58</v>
      </c>
      <c r="F663" s="12">
        <v>12.4</v>
      </c>
      <c r="G663" s="5">
        <v>0</v>
      </c>
      <c r="H663" s="5">
        <v>0</v>
      </c>
      <c r="I663" s="1">
        <v>62006387560</v>
      </c>
      <c r="J663" s="1">
        <v>9821541911</v>
      </c>
      <c r="K663" s="1">
        <v>60378721062</v>
      </c>
      <c r="L663" s="1">
        <v>122385108622</v>
      </c>
      <c r="M663" s="29">
        <f>-4.336-4.513*(U663/L663)+5.679*(O663/L663)-0.004*(I663/P663)</f>
        <v>-4.1526911221514187</v>
      </c>
      <c r="N663" s="31">
        <v>6.9871667237754878</v>
      </c>
      <c r="O663" s="1">
        <v>27346133111</v>
      </c>
      <c r="P663" s="1">
        <v>27346133111</v>
      </c>
      <c r="Q663" s="1">
        <v>0</v>
      </c>
      <c r="R663" s="1">
        <v>95038975511</v>
      </c>
      <c r="S663" s="1">
        <v>122385108622</v>
      </c>
      <c r="T663" s="1">
        <v>3857992810</v>
      </c>
      <c r="U663" s="1">
        <v>29194415561</v>
      </c>
      <c r="V663" s="1">
        <v>37603643897</v>
      </c>
    </row>
    <row r="664" spans="1:22" ht="16.5" customHeight="1" x14ac:dyDescent="0.3">
      <c r="A664" s="1" t="s">
        <v>77</v>
      </c>
      <c r="B664" s="1">
        <v>2021</v>
      </c>
      <c r="C664" s="15"/>
      <c r="D664" s="17"/>
      <c r="E664" s="17"/>
      <c r="F664" s="18"/>
      <c r="G664" s="9"/>
      <c r="H664" s="9"/>
      <c r="I664" s="1">
        <v>67148619193</v>
      </c>
      <c r="J664" s="1">
        <v>9336320182</v>
      </c>
      <c r="K664" s="1">
        <v>46715433940</v>
      </c>
      <c r="L664" s="1">
        <v>113864053133</v>
      </c>
      <c r="M664" s="29">
        <f>-4.336-4.513*(U664/L664)+5.679*(O664/L664)-0.004*(I664/P664)</f>
        <v>-3.8725377945845527</v>
      </c>
      <c r="N664" s="31">
        <v>6.6900092133089402</v>
      </c>
      <c r="O664" s="1">
        <v>30384996121</v>
      </c>
      <c r="P664" s="1">
        <v>30384996121</v>
      </c>
      <c r="Q664" s="1">
        <v>0</v>
      </c>
      <c r="R664" s="1">
        <v>83479057012</v>
      </c>
      <c r="S664" s="1">
        <v>113864053133</v>
      </c>
      <c r="T664" s="1">
        <v>1029983692</v>
      </c>
      <c r="U664" s="1">
        <v>26319118739</v>
      </c>
      <c r="V664" s="1">
        <v>34192589172</v>
      </c>
    </row>
    <row r="665" spans="1:22" ht="16.5" customHeight="1" x14ac:dyDescent="0.3">
      <c r="A665" s="1" t="s">
        <v>77</v>
      </c>
      <c r="B665" s="1">
        <v>2020</v>
      </c>
      <c r="C665" s="16">
        <f t="shared" ref="C665:C669" si="54">LN(E665)</f>
        <v>4.1271343850450917</v>
      </c>
      <c r="D665" s="5">
        <v>15</v>
      </c>
      <c r="E665" s="5">
        <v>62</v>
      </c>
      <c r="F665" s="4">
        <v>24.83</v>
      </c>
      <c r="G665" s="5">
        <v>0</v>
      </c>
      <c r="H665" s="5">
        <v>0</v>
      </c>
      <c r="I665" s="1">
        <v>51360608819</v>
      </c>
      <c r="J665" s="1">
        <v>7945248316</v>
      </c>
      <c r="K665" s="1">
        <v>45837444354</v>
      </c>
      <c r="L665" s="1">
        <v>97198053173</v>
      </c>
      <c r="M665" s="29">
        <f>-4.336-4.513*(U665/L665)+5.679*(O665/L665)-0.004*(I665/P665)</f>
        <v>-3.6281165614884889</v>
      </c>
      <c r="N665" s="31">
        <v>6.9401877821904918</v>
      </c>
      <c r="O665" s="1">
        <v>28451851990</v>
      </c>
      <c r="P665" s="1">
        <v>28451851990</v>
      </c>
      <c r="Q665" s="1">
        <v>0</v>
      </c>
      <c r="R665" s="1">
        <v>68746201183</v>
      </c>
      <c r="S665" s="1">
        <v>97198053173</v>
      </c>
      <c r="T665" s="1">
        <v>971624495</v>
      </c>
      <c r="U665" s="1">
        <v>20401359820</v>
      </c>
      <c r="V665" s="1">
        <v>26517036524</v>
      </c>
    </row>
    <row r="666" spans="1:22" ht="16.5" customHeight="1" x14ac:dyDescent="0.3">
      <c r="A666" s="1" t="s">
        <v>77</v>
      </c>
      <c r="B666" s="1">
        <v>2019</v>
      </c>
      <c r="C666" s="16">
        <f t="shared" si="54"/>
        <v>4.1108738641733114</v>
      </c>
      <c r="D666" s="5">
        <v>14</v>
      </c>
      <c r="E666" s="5">
        <v>61</v>
      </c>
      <c r="F666" s="4">
        <v>24.83</v>
      </c>
      <c r="G666" s="5">
        <v>0</v>
      </c>
      <c r="H666" s="5">
        <v>0</v>
      </c>
      <c r="I666" s="1">
        <v>46623538227</v>
      </c>
      <c r="J666" s="1">
        <v>7886387181</v>
      </c>
      <c r="K666" s="1">
        <v>36209698845</v>
      </c>
      <c r="L666" s="1">
        <v>82833237072</v>
      </c>
      <c r="M666" s="29">
        <f>-4.336-4.513*(U666/L666)+5.679*(O666/L666)-0.004*(I666/P666)</f>
        <v>-3.8223420530957299</v>
      </c>
      <c r="N666" s="31">
        <v>7.4649912574460018</v>
      </c>
      <c r="O666" s="1">
        <v>24010138071</v>
      </c>
      <c r="P666" s="1">
        <v>24010138071</v>
      </c>
      <c r="Q666" s="1">
        <v>0</v>
      </c>
      <c r="R666" s="1">
        <v>58823099001</v>
      </c>
      <c r="S666" s="1">
        <v>82833237072</v>
      </c>
      <c r="T666" s="1">
        <v>537436617</v>
      </c>
      <c r="U666" s="1">
        <v>20643082716</v>
      </c>
      <c r="V666" s="1">
        <v>26647067401</v>
      </c>
    </row>
    <row r="667" spans="1:22" ht="16.5" customHeight="1" x14ac:dyDescent="0.3">
      <c r="A667" s="1" t="s">
        <v>77</v>
      </c>
      <c r="B667" s="1">
        <v>2018</v>
      </c>
      <c r="C667" s="16">
        <f t="shared" si="54"/>
        <v>4.0943445622221004</v>
      </c>
      <c r="D667" s="5">
        <v>13</v>
      </c>
      <c r="E667" s="5">
        <v>60</v>
      </c>
      <c r="F667" s="4">
        <v>23.62</v>
      </c>
      <c r="G667" s="5">
        <v>0</v>
      </c>
      <c r="H667" s="5">
        <v>0</v>
      </c>
      <c r="I667" s="1">
        <v>43527247671</v>
      </c>
      <c r="J667" s="1">
        <v>8800850698</v>
      </c>
      <c r="K667" s="1">
        <v>33621404948</v>
      </c>
      <c r="L667" s="1">
        <v>77148652619</v>
      </c>
      <c r="M667" s="29">
        <f>-4.336-4.513*(U667/L667)+5.679*(O667/L667)-0.004*(I667/P667)</f>
        <v>-3.3698438781895836</v>
      </c>
      <c r="N667" s="31">
        <v>7.3592809998546045</v>
      </c>
      <c r="O667" s="1">
        <v>25670948656</v>
      </c>
      <c r="P667" s="1">
        <v>25670948656</v>
      </c>
      <c r="Q667" s="1">
        <v>0</v>
      </c>
      <c r="R667" s="1">
        <v>51477703963</v>
      </c>
      <c r="S667" s="1">
        <v>77148652619</v>
      </c>
      <c r="T667" s="1">
        <v>327532373</v>
      </c>
      <c r="U667" s="1">
        <v>15671266639</v>
      </c>
      <c r="V667" s="1">
        <v>19982712633</v>
      </c>
    </row>
    <row r="668" spans="1:22" ht="16.5" customHeight="1" x14ac:dyDescent="0.3">
      <c r="A668" s="1" t="s">
        <v>77</v>
      </c>
      <c r="B668" s="1">
        <v>2017</v>
      </c>
      <c r="C668" s="16">
        <f t="shared" si="54"/>
        <v>4.0775374439057197</v>
      </c>
      <c r="D668" s="5">
        <v>12</v>
      </c>
      <c r="E668" s="5">
        <v>59</v>
      </c>
      <c r="F668" s="4">
        <v>23.62</v>
      </c>
      <c r="G668" s="5">
        <v>0</v>
      </c>
      <c r="H668" s="5">
        <v>0</v>
      </c>
      <c r="I668" s="1">
        <v>41735653223</v>
      </c>
      <c r="J668" s="1">
        <v>16213468400</v>
      </c>
      <c r="K668" s="1">
        <v>41768474289</v>
      </c>
      <c r="L668" s="1">
        <v>83504127512</v>
      </c>
      <c r="M668" s="29">
        <f>-4.336-4.513*(U668/L668)+5.679*(O668/L668)-0.004*(I668/P668)</f>
        <v>-1.923099558269006</v>
      </c>
      <c r="N668" s="31">
        <v>2.8654119461210428</v>
      </c>
      <c r="O668" s="1">
        <v>43877405650</v>
      </c>
      <c r="P668" s="1">
        <v>43877405650</v>
      </c>
      <c r="Q668" s="1">
        <v>0</v>
      </c>
      <c r="R668" s="1">
        <v>39626721862</v>
      </c>
      <c r="S668" s="1">
        <v>83504127512</v>
      </c>
      <c r="T668" s="1">
        <v>824138738</v>
      </c>
      <c r="U668" s="1">
        <v>10497435873</v>
      </c>
      <c r="V668" s="1">
        <v>13970433581</v>
      </c>
    </row>
    <row r="669" spans="1:22" ht="16.5" customHeight="1" x14ac:dyDescent="0.3">
      <c r="A669" s="1" t="s">
        <v>77</v>
      </c>
      <c r="B669" s="1">
        <v>2016</v>
      </c>
      <c r="C669" s="16">
        <f t="shared" si="54"/>
        <v>4.0604430105464191</v>
      </c>
      <c r="D669" s="6">
        <v>11</v>
      </c>
      <c r="E669" s="6">
        <v>58</v>
      </c>
      <c r="F669" s="7">
        <v>23.61</v>
      </c>
      <c r="G669" s="6">
        <v>0</v>
      </c>
      <c r="H669" s="6">
        <v>0</v>
      </c>
      <c r="I669" s="1">
        <v>46832595329</v>
      </c>
      <c r="J669" s="1">
        <v>14496977477</v>
      </c>
      <c r="K669" s="1">
        <v>36679182661</v>
      </c>
      <c r="L669" s="1">
        <v>83511777990</v>
      </c>
      <c r="M669" s="29">
        <f>-4.336-4.513*(U669/L669)+5.679*(O669/L669)-0.004*(I669/P669)</f>
        <v>-1.5786428017845768</v>
      </c>
      <c r="N669" s="31">
        <v>2.5615511423249444</v>
      </c>
      <c r="O669" s="1">
        <v>48097318291</v>
      </c>
      <c r="P669" s="1">
        <v>47801493291</v>
      </c>
      <c r="Q669" s="1">
        <v>295825000</v>
      </c>
      <c r="R669" s="1">
        <v>35414459699</v>
      </c>
      <c r="S669" s="1">
        <v>83511777990</v>
      </c>
      <c r="T669" s="1">
        <v>940785504</v>
      </c>
      <c r="U669" s="1">
        <v>9427341492</v>
      </c>
      <c r="V669" s="1">
        <v>12843068355</v>
      </c>
    </row>
    <row r="670" spans="1:22" ht="16.5" customHeight="1" x14ac:dyDescent="0.3">
      <c r="A670" s="1" t="s">
        <v>77</v>
      </c>
      <c r="B670" s="1">
        <v>2015</v>
      </c>
      <c r="C670" s="15"/>
      <c r="D670" s="13"/>
      <c r="E670" s="13"/>
      <c r="F670" s="14"/>
      <c r="G670" s="13"/>
      <c r="H670" s="13"/>
      <c r="I670" s="1">
        <v>41927368987</v>
      </c>
      <c r="J670" s="1">
        <v>5356277159</v>
      </c>
      <c r="K670" s="1">
        <v>32508941846</v>
      </c>
      <c r="L670" s="1">
        <v>74436310833</v>
      </c>
      <c r="M670" s="29">
        <f>-4.336-4.513*(U670/L670)+5.679*(O670/L670)-0.004*(I670/P670)</f>
        <v>-1.7349423950991782</v>
      </c>
      <c r="N670" s="31">
        <v>8.0197984581497224</v>
      </c>
      <c r="O670" s="1">
        <v>40498000677</v>
      </c>
      <c r="P670" s="1">
        <v>37234098686</v>
      </c>
      <c r="Q670" s="1">
        <v>3263901991</v>
      </c>
      <c r="R670" s="1">
        <v>33938310156</v>
      </c>
      <c r="S670" s="1">
        <v>74436310833</v>
      </c>
      <c r="T670" s="1">
        <v>1158764691</v>
      </c>
      <c r="U670" s="1">
        <v>7985760723</v>
      </c>
      <c r="V670" s="1">
        <v>11101773576</v>
      </c>
    </row>
    <row r="671" spans="1:22" ht="16.5" customHeight="1" x14ac:dyDescent="0.3">
      <c r="A671" s="1" t="s">
        <v>77</v>
      </c>
      <c r="B671" s="1">
        <v>2014</v>
      </c>
      <c r="C671" s="15"/>
      <c r="D671" s="13"/>
      <c r="E671" s="13"/>
      <c r="F671" s="14"/>
      <c r="G671" s="13"/>
      <c r="H671" s="13"/>
      <c r="I671" s="1">
        <v>27217691782</v>
      </c>
      <c r="J671" s="1">
        <v>5641342845</v>
      </c>
      <c r="K671" s="1">
        <v>30604090335</v>
      </c>
      <c r="L671" s="1">
        <v>57821782117</v>
      </c>
      <c r="M671" s="29">
        <f>-4.336-4.513*(U671/L671)+5.679*(O671/L671)-0.004*(I671/P671)</f>
        <v>-1.7075856335092696</v>
      </c>
      <c r="N671" s="28">
        <v>5.05</v>
      </c>
      <c r="O671" s="1">
        <v>30993137581</v>
      </c>
      <c r="P671" s="1">
        <v>25627845644</v>
      </c>
      <c r="Q671" s="1">
        <v>5365291937</v>
      </c>
      <c r="R671" s="1">
        <v>26828644536</v>
      </c>
      <c r="S671" s="1">
        <v>57821782117</v>
      </c>
      <c r="T671" s="1">
        <v>1441080964</v>
      </c>
      <c r="U671" s="1">
        <v>5270283687</v>
      </c>
      <c r="V671" s="1">
        <v>8647237120</v>
      </c>
    </row>
    <row r="672" spans="1:22" ht="16.5" customHeight="1" x14ac:dyDescent="0.3">
      <c r="A672" s="1" t="s">
        <v>78</v>
      </c>
      <c r="B672" s="1">
        <v>2023</v>
      </c>
      <c r="C672" s="16">
        <f t="shared" ref="C672:C678" si="55">LN(E672)</f>
        <v>3.5263605246161616</v>
      </c>
      <c r="D672" s="11">
        <v>30</v>
      </c>
      <c r="E672" s="11">
        <v>34</v>
      </c>
      <c r="F672" s="12">
        <v>5.22</v>
      </c>
      <c r="G672" s="11">
        <v>0</v>
      </c>
      <c r="H672" s="11">
        <v>1</v>
      </c>
      <c r="I672" s="1">
        <v>8307329570423</v>
      </c>
      <c r="J672" s="1">
        <v>1503263286642</v>
      </c>
      <c r="K672" s="1">
        <v>7769415418062</v>
      </c>
      <c r="L672" s="1">
        <v>16076744988485</v>
      </c>
      <c r="M672" s="29">
        <f>-4.336-4.513*(U672/L672)+5.679*(O672/L672)-0.004*(I672/P672)</f>
        <v>-0.34394440032865214</v>
      </c>
      <c r="N672" s="31">
        <v>6.4222466560102589</v>
      </c>
      <c r="O672" s="1">
        <v>11418246619352</v>
      </c>
      <c r="P672" s="1">
        <v>6098814338312</v>
      </c>
      <c r="Q672" s="1">
        <v>5319432281040</v>
      </c>
      <c r="R672" s="1">
        <v>4658498369133</v>
      </c>
      <c r="S672" s="1">
        <v>16076744988485</v>
      </c>
      <c r="T672" s="1">
        <v>808443399835</v>
      </c>
      <c r="U672" s="1">
        <v>127934575517</v>
      </c>
      <c r="V672" s="1">
        <v>847008485477</v>
      </c>
    </row>
    <row r="673" spans="1:22" ht="16.5" customHeight="1" x14ac:dyDescent="0.3">
      <c r="A673" s="1" t="s">
        <v>78</v>
      </c>
      <c r="B673" s="1">
        <v>2022</v>
      </c>
      <c r="C673" s="16">
        <f t="shared" si="55"/>
        <v>3.6888794541139363</v>
      </c>
      <c r="D673" s="11">
        <v>29</v>
      </c>
      <c r="E673" s="11">
        <v>40</v>
      </c>
      <c r="F673" s="12">
        <v>0.41</v>
      </c>
      <c r="G673" s="11">
        <v>0</v>
      </c>
      <c r="H673" s="11">
        <v>0</v>
      </c>
      <c r="I673" s="1">
        <v>7603842882014</v>
      </c>
      <c r="J673" s="1">
        <v>1487603780913</v>
      </c>
      <c r="K673" s="1">
        <v>8925010253788</v>
      </c>
      <c r="L673" s="1">
        <v>16528853135802</v>
      </c>
      <c r="M673" s="29">
        <f>-4.336-4.513*(U673/L673)+5.679*(O673/L673)-0.004*(I673/P673)</f>
        <v>-0.25485548925251617</v>
      </c>
      <c r="N673" s="31">
        <v>6.9871667237754878</v>
      </c>
      <c r="O673" s="1">
        <v>11967966735954</v>
      </c>
      <c r="P673" s="1">
        <v>6177796816195</v>
      </c>
      <c r="Q673" s="1">
        <v>5790169919759</v>
      </c>
      <c r="R673" s="1">
        <v>4560886399848</v>
      </c>
      <c r="S673" s="1">
        <v>16528853135802</v>
      </c>
      <c r="T673" s="1">
        <v>772380048089</v>
      </c>
      <c r="U673" s="1">
        <v>94852148494</v>
      </c>
      <c r="V673" s="1">
        <v>790531494799</v>
      </c>
    </row>
    <row r="674" spans="1:22" ht="16.5" customHeight="1" x14ac:dyDescent="0.3">
      <c r="A674" s="1" t="s">
        <v>78</v>
      </c>
      <c r="B674" s="1">
        <v>2021</v>
      </c>
      <c r="C674" s="16">
        <f t="shared" si="55"/>
        <v>3.6635616461296463</v>
      </c>
      <c r="D674" s="5">
        <v>28</v>
      </c>
      <c r="E674" s="5">
        <v>39</v>
      </c>
      <c r="F674" s="4">
        <v>0.41</v>
      </c>
      <c r="G674" s="5">
        <v>0</v>
      </c>
      <c r="H674" s="5">
        <v>0</v>
      </c>
      <c r="I674" s="1">
        <v>4760222547773</v>
      </c>
      <c r="J674" s="1">
        <v>1251787320381</v>
      </c>
      <c r="K674" s="1">
        <v>9279785255739</v>
      </c>
      <c r="L674" s="1">
        <v>14040007803512</v>
      </c>
      <c r="M674" s="29">
        <f>-4.336-4.513*(U674/L674)+5.679*(O674/L674)-0.004*(I674/P674)</f>
        <v>-0.25355182062336618</v>
      </c>
      <c r="N674" s="31">
        <v>6.6900092133089402</v>
      </c>
      <c r="O674" s="1">
        <v>10123836091077</v>
      </c>
      <c r="P674" s="1">
        <v>3661747861544</v>
      </c>
      <c r="Q674" s="1">
        <v>6462088229533</v>
      </c>
      <c r="R674" s="1">
        <v>3916171712435</v>
      </c>
      <c r="S674" s="1">
        <v>14040007803512</v>
      </c>
      <c r="T674" s="1">
        <v>547246261865</v>
      </c>
      <c r="U674" s="1">
        <v>22746196895</v>
      </c>
      <c r="V674" s="1">
        <v>565954990906</v>
      </c>
    </row>
    <row r="675" spans="1:22" ht="16.5" customHeight="1" x14ac:dyDescent="0.3">
      <c r="A675" s="1" t="s">
        <v>78</v>
      </c>
      <c r="B675" s="1">
        <v>2020</v>
      </c>
      <c r="C675" s="16">
        <f t="shared" si="55"/>
        <v>3.6375861597263857</v>
      </c>
      <c r="D675" s="5">
        <v>27</v>
      </c>
      <c r="E675" s="5">
        <v>38</v>
      </c>
      <c r="F675" s="4">
        <v>0.49</v>
      </c>
      <c r="G675" s="5">
        <v>0</v>
      </c>
      <c r="H675" s="5">
        <v>0</v>
      </c>
      <c r="I675" s="1">
        <v>3129321210460</v>
      </c>
      <c r="J675" s="1">
        <v>593256385880</v>
      </c>
      <c r="K675" s="1">
        <v>6602436414126</v>
      </c>
      <c r="L675" s="1">
        <v>9731757624586</v>
      </c>
      <c r="M675" s="29">
        <f>-4.336-4.513*(U675/L675)+5.679*(O675/L675)-0.004*(I675/P675)</f>
        <v>-0.28202832814114875</v>
      </c>
      <c r="N675" s="31">
        <v>6.9401877821904918</v>
      </c>
      <c r="O675" s="1">
        <v>6976901688410</v>
      </c>
      <c r="P675" s="1">
        <v>2574316418170</v>
      </c>
      <c r="Q675" s="1">
        <v>4402585270240</v>
      </c>
      <c r="R675" s="1">
        <v>2754855936176</v>
      </c>
      <c r="S675" s="1">
        <v>9731757624586</v>
      </c>
      <c r="T675" s="1">
        <v>322987999545</v>
      </c>
      <c r="U675" s="1">
        <v>27085205476</v>
      </c>
      <c r="V675" s="1">
        <v>345910000250</v>
      </c>
    </row>
    <row r="676" spans="1:22" ht="16.5" customHeight="1" x14ac:dyDescent="0.3">
      <c r="A676" s="1" t="s">
        <v>78</v>
      </c>
      <c r="B676" s="1">
        <v>2019</v>
      </c>
      <c r="C676" s="16">
        <f t="shared" si="55"/>
        <v>3.6109179126442243</v>
      </c>
      <c r="D676" s="5">
        <v>26</v>
      </c>
      <c r="E676" s="5">
        <v>37</v>
      </c>
      <c r="F676" s="4">
        <v>0.49</v>
      </c>
      <c r="G676" s="5">
        <v>0</v>
      </c>
      <c r="H676" s="5">
        <v>0</v>
      </c>
      <c r="I676" s="1">
        <v>2388905753802</v>
      </c>
      <c r="J676" s="1">
        <v>525426316943</v>
      </c>
      <c r="K676" s="1">
        <v>5201419629618</v>
      </c>
      <c r="L676" s="1">
        <v>7590325383420</v>
      </c>
      <c r="M676" s="29">
        <f>-4.336-4.513*(U676/L676)+5.679*(O676/L676)-0.004*(I676/P676)</f>
        <v>-0.2259395146036311</v>
      </c>
      <c r="N676" s="31">
        <v>7.4649912574460018</v>
      </c>
      <c r="O676" s="1">
        <v>5520629157656</v>
      </c>
      <c r="P676" s="1">
        <v>2220331611012</v>
      </c>
      <c r="Q676" s="1">
        <v>3300297546644</v>
      </c>
      <c r="R676" s="1">
        <v>2069696225764</v>
      </c>
      <c r="S676" s="1">
        <v>7590325383420</v>
      </c>
      <c r="T676" s="1">
        <v>266755219433</v>
      </c>
      <c r="U676" s="1">
        <v>27097304518</v>
      </c>
      <c r="V676" s="1">
        <v>283633474159</v>
      </c>
    </row>
    <row r="677" spans="1:22" ht="16.5" customHeight="1" x14ac:dyDescent="0.3">
      <c r="A677" s="1" t="s">
        <v>78</v>
      </c>
      <c r="B677" s="1">
        <v>2018</v>
      </c>
      <c r="C677" s="16">
        <f t="shared" si="55"/>
        <v>3.5835189384561099</v>
      </c>
      <c r="D677" s="5">
        <v>25</v>
      </c>
      <c r="E677" s="5">
        <v>36</v>
      </c>
      <c r="F677" s="4">
        <v>0.47</v>
      </c>
      <c r="G677" s="5">
        <v>0</v>
      </c>
      <c r="H677" s="5">
        <v>0</v>
      </c>
      <c r="I677" s="1">
        <v>2361096687094</v>
      </c>
      <c r="J677" s="1">
        <v>388537176658</v>
      </c>
      <c r="K677" s="1">
        <v>4309983388206</v>
      </c>
      <c r="L677" s="1">
        <v>6671080075300</v>
      </c>
      <c r="M677" s="29">
        <f>-4.336-4.513*(U677/L677)+5.679*(O677/L677)-0.004*(I677/P677)</f>
        <v>-0.1580538768912558</v>
      </c>
      <c r="N677" s="31">
        <v>7.3592809998546045</v>
      </c>
      <c r="O677" s="1">
        <v>4923613346079</v>
      </c>
      <c r="P677" s="1">
        <v>1825173805577</v>
      </c>
      <c r="Q677" s="1">
        <v>3098439540502</v>
      </c>
      <c r="R677" s="1">
        <v>1747466729221</v>
      </c>
      <c r="S677" s="1">
        <v>6671080075300</v>
      </c>
      <c r="T677" s="1">
        <v>202358425312</v>
      </c>
      <c r="U677" s="1">
        <v>12246279638</v>
      </c>
      <c r="V677" s="1">
        <v>200513445966</v>
      </c>
    </row>
    <row r="678" spans="1:22" ht="16.5" customHeight="1" x14ac:dyDescent="0.3">
      <c r="A678" s="1" t="s">
        <v>78</v>
      </c>
      <c r="B678" s="1">
        <v>2017</v>
      </c>
      <c r="C678" s="16">
        <f t="shared" si="55"/>
        <v>3.5553480614894135</v>
      </c>
      <c r="D678" s="5">
        <v>24</v>
      </c>
      <c r="E678" s="5">
        <v>35</v>
      </c>
      <c r="F678" s="4">
        <v>0.46</v>
      </c>
      <c r="G678" s="5">
        <v>0</v>
      </c>
      <c r="H678" s="5">
        <v>0</v>
      </c>
      <c r="I678" s="1">
        <v>1409848479830</v>
      </c>
      <c r="J678" s="1">
        <v>314352967333</v>
      </c>
      <c r="K678" s="1">
        <v>2442802258291</v>
      </c>
      <c r="L678" s="1">
        <v>3852650738121</v>
      </c>
      <c r="M678" s="29">
        <f>-4.336-4.513*(U678/L678)+5.679*(O678/L678)-0.004*(I678/P678)</f>
        <v>-0.17380148220280914</v>
      </c>
      <c r="N678" s="31">
        <v>2.8654119461210428</v>
      </c>
      <c r="O678" s="1">
        <v>2884224897351</v>
      </c>
      <c r="P678" s="1">
        <v>1291620341069</v>
      </c>
      <c r="Q678" s="1">
        <v>1592604556282</v>
      </c>
      <c r="R678" s="1">
        <v>968425840770</v>
      </c>
      <c r="S678" s="1">
        <v>3852650738121</v>
      </c>
      <c r="T678" s="1">
        <v>123407482056</v>
      </c>
      <c r="U678" s="1">
        <v>72500507798</v>
      </c>
      <c r="V678" s="1">
        <v>205151515936</v>
      </c>
    </row>
    <row r="679" spans="1:22" ht="16.5" customHeight="1" x14ac:dyDescent="0.3">
      <c r="A679" s="1" t="s">
        <v>78</v>
      </c>
      <c r="B679" s="1">
        <v>2016</v>
      </c>
      <c r="C679" s="15"/>
      <c r="D679" s="9"/>
      <c r="E679" s="9"/>
      <c r="F679" s="10"/>
      <c r="G679" s="9"/>
      <c r="H679" s="9"/>
      <c r="I679" s="1">
        <v>898455742195</v>
      </c>
      <c r="J679" s="1">
        <v>305354892565</v>
      </c>
      <c r="K679" s="1">
        <v>1620012661415</v>
      </c>
      <c r="L679" s="1">
        <v>2518468403610</v>
      </c>
      <c r="M679" s="29">
        <f>-4.336-4.513*(U679/L679)+5.679*(O679/L679)-0.004*(I679/P679)</f>
        <v>-8.4740724476577545E-2</v>
      </c>
      <c r="N679" s="31">
        <v>2.5615511423249444</v>
      </c>
      <c r="O679" s="1">
        <v>1963758746032</v>
      </c>
      <c r="P679" s="1">
        <v>874784665857</v>
      </c>
      <c r="Q679" s="1">
        <v>1088974080175</v>
      </c>
      <c r="R679" s="1">
        <v>554709657578</v>
      </c>
      <c r="S679" s="1">
        <v>2518468403610</v>
      </c>
      <c r="T679" s="1">
        <v>70320556967</v>
      </c>
      <c r="U679" s="1">
        <v>96427496564</v>
      </c>
      <c r="V679" s="1">
        <v>181077649271</v>
      </c>
    </row>
    <row r="680" spans="1:22" ht="16.5" customHeight="1" x14ac:dyDescent="0.3">
      <c r="A680" s="1" t="s">
        <v>78</v>
      </c>
      <c r="B680" s="1">
        <v>2015</v>
      </c>
      <c r="C680" s="16">
        <f t="shared" ref="C680:C683" si="56">LN(E680)</f>
        <v>3.6635616461296463</v>
      </c>
      <c r="D680" s="5">
        <v>22</v>
      </c>
      <c r="E680" s="5">
        <v>39</v>
      </c>
      <c r="F680" s="4">
        <v>0</v>
      </c>
      <c r="G680" s="5">
        <v>0</v>
      </c>
      <c r="H680" s="5">
        <v>1</v>
      </c>
      <c r="I680" s="1">
        <v>491185605860</v>
      </c>
      <c r="J680" s="1">
        <v>110515788914</v>
      </c>
      <c r="K680" s="1">
        <v>225639858642</v>
      </c>
      <c r="L680" s="1">
        <v>716825464502</v>
      </c>
      <c r="M680" s="29">
        <f>-4.336-4.513*(U680/L680)+5.679*(O680/L680)-0.004*(I680/P680)</f>
        <v>-1.1035864281064389</v>
      </c>
      <c r="N680" s="31">
        <v>8.0197984581497224</v>
      </c>
      <c r="O680" s="1">
        <v>450841272946</v>
      </c>
      <c r="P680" s="1">
        <v>425964421940</v>
      </c>
      <c r="Q680" s="1">
        <v>24876851006</v>
      </c>
      <c r="R680" s="1">
        <v>265984191556</v>
      </c>
      <c r="S680" s="1">
        <v>716825464502</v>
      </c>
      <c r="T680" s="1">
        <v>30186865640</v>
      </c>
      <c r="U680" s="1">
        <v>53167494473</v>
      </c>
      <c r="V680" s="1">
        <v>82666117445</v>
      </c>
    </row>
    <row r="681" spans="1:22" ht="16.5" customHeight="1" x14ac:dyDescent="0.3">
      <c r="A681" s="1" t="s">
        <v>78</v>
      </c>
      <c r="B681" s="1">
        <v>2014</v>
      </c>
      <c r="C681" s="16">
        <f t="shared" si="56"/>
        <v>3.4657359027997265</v>
      </c>
      <c r="D681" s="6">
        <v>21</v>
      </c>
      <c r="E681" s="6">
        <v>32</v>
      </c>
      <c r="F681" s="7">
        <v>17</v>
      </c>
      <c r="G681" s="6">
        <v>0</v>
      </c>
      <c r="H681" s="6">
        <v>0</v>
      </c>
      <c r="I681" s="1">
        <v>330291081811</v>
      </c>
      <c r="J681" s="1">
        <v>96738487417</v>
      </c>
      <c r="K681" s="1">
        <v>86624493666</v>
      </c>
      <c r="L681" s="1">
        <v>416915575477</v>
      </c>
      <c r="M681" s="29">
        <f>-4.336-4.513*(U681/L681)+5.679*(O681/L681)-0.004*(I681/P681)</f>
        <v>-0.42251115404483469</v>
      </c>
      <c r="N681" s="28">
        <v>5.05</v>
      </c>
      <c r="O681" s="1">
        <v>305834100261</v>
      </c>
      <c r="P681" s="1">
        <v>297101549618</v>
      </c>
      <c r="Q681" s="1">
        <v>8732550643</v>
      </c>
      <c r="R681" s="1">
        <v>111081475216</v>
      </c>
      <c r="S681" s="1">
        <v>416915575477</v>
      </c>
      <c r="T681" s="1">
        <v>15135429638</v>
      </c>
      <c r="U681" s="1">
        <v>22907919877</v>
      </c>
      <c r="V681" s="1">
        <v>40201046347</v>
      </c>
    </row>
    <row r="682" spans="1:22" ht="16.5" customHeight="1" x14ac:dyDescent="0.3">
      <c r="A682" s="1" t="s">
        <v>79</v>
      </c>
      <c r="B682" s="1">
        <v>2023</v>
      </c>
      <c r="C682" s="16">
        <f t="shared" si="56"/>
        <v>3.8066624897703196</v>
      </c>
      <c r="D682" s="5">
        <v>23</v>
      </c>
      <c r="E682" s="5">
        <v>45</v>
      </c>
      <c r="F682" s="4">
        <v>0</v>
      </c>
      <c r="G682" s="5">
        <v>0</v>
      </c>
      <c r="H682" s="5">
        <v>0</v>
      </c>
      <c r="I682" s="1">
        <v>8698491072</v>
      </c>
      <c r="J682" s="1">
        <v>5410681870</v>
      </c>
      <c r="K682" s="1">
        <v>66064791972</v>
      </c>
      <c r="L682" s="1">
        <v>74763283044</v>
      </c>
      <c r="M682" s="29">
        <f>-4.336-4.513*(U682/L682)+5.679*(O682/L682)-0.004*(I682/P682)</f>
        <v>-0.22579430383997712</v>
      </c>
      <c r="N682" s="31">
        <v>6.4222466560102589</v>
      </c>
      <c r="O682" s="1">
        <v>48312262589</v>
      </c>
      <c r="P682" s="1">
        <v>15202042005</v>
      </c>
      <c r="Q682" s="1">
        <v>33110220584</v>
      </c>
      <c r="R682" s="1">
        <v>26451020455</v>
      </c>
      <c r="S682" s="1">
        <v>74763283044</v>
      </c>
      <c r="T682" s="1">
        <v>3396612755</v>
      </c>
      <c r="U682" s="1">
        <v>-7333979278</v>
      </c>
      <c r="V682" s="1" t="e">
        <v>#VALUE!</v>
      </c>
    </row>
    <row r="683" spans="1:22" ht="16.5" customHeight="1" x14ac:dyDescent="0.3">
      <c r="A683" s="1" t="s">
        <v>79</v>
      </c>
      <c r="B683" s="1">
        <v>2022</v>
      </c>
      <c r="C683" s="16">
        <f t="shared" si="56"/>
        <v>3.784189633918261</v>
      </c>
      <c r="D683" s="5">
        <v>22</v>
      </c>
      <c r="E683" s="5">
        <v>44</v>
      </c>
      <c r="F683" s="4">
        <v>0</v>
      </c>
      <c r="G683" s="5">
        <v>0</v>
      </c>
      <c r="H683" s="5">
        <v>0</v>
      </c>
      <c r="I683" s="1">
        <v>11738465947</v>
      </c>
      <c r="J683" s="1">
        <v>6072639963</v>
      </c>
      <c r="K683" s="1">
        <v>70843466018</v>
      </c>
      <c r="L683" s="1">
        <v>82581931965</v>
      </c>
      <c r="M683" s="29">
        <f>-4.336-4.513*(U683/L683)+5.679*(O683/L683)-0.004*(I683/P683)</f>
        <v>-0.12908714930888221</v>
      </c>
      <c r="N683" s="31">
        <v>6.9871667237754878</v>
      </c>
      <c r="O683" s="1">
        <v>48796932232</v>
      </c>
      <c r="P683" s="1">
        <v>13987526352</v>
      </c>
      <c r="Q683" s="1">
        <v>34809405880</v>
      </c>
      <c r="R683" s="1">
        <v>33784999733</v>
      </c>
      <c r="S683" s="1">
        <v>82581931965</v>
      </c>
      <c r="T683" s="1">
        <v>2122821065</v>
      </c>
      <c r="U683" s="1">
        <v>-15638029440</v>
      </c>
      <c r="V683" s="1" t="e">
        <v>#VALUE!</v>
      </c>
    </row>
    <row r="684" spans="1:22" ht="16.5" customHeight="1" x14ac:dyDescent="0.3">
      <c r="A684" s="1" t="s">
        <v>79</v>
      </c>
      <c r="B684" s="1">
        <v>2021</v>
      </c>
      <c r="C684" s="15"/>
      <c r="D684" s="9"/>
      <c r="E684" s="9"/>
      <c r="F684" s="10"/>
      <c r="G684" s="9"/>
      <c r="H684" s="9"/>
      <c r="I684" s="1">
        <v>17852661109</v>
      </c>
      <c r="J684" s="1">
        <v>6370661836</v>
      </c>
      <c r="K684" s="1">
        <v>55763946512</v>
      </c>
      <c r="L684" s="1">
        <v>73616607621</v>
      </c>
      <c r="M684" s="29">
        <f>-4.336-4.513*(U684/L684)+5.679*(O684/L684)-0.004*(I684/P684)</f>
        <v>-2.9884700822042132</v>
      </c>
      <c r="N684" s="31">
        <v>6.6900092133089402</v>
      </c>
      <c r="O684" s="1">
        <v>21706712688</v>
      </c>
      <c r="P684" s="1">
        <v>10594712688</v>
      </c>
      <c r="Q684" s="1">
        <v>11112000000</v>
      </c>
      <c r="R684" s="1">
        <v>51909894933</v>
      </c>
      <c r="S684" s="1">
        <v>73616607621</v>
      </c>
      <c r="T684" s="1">
        <v>617752533</v>
      </c>
      <c r="U684" s="1">
        <v>5223941581</v>
      </c>
      <c r="V684" s="1" t="e">
        <v>#VALUE!</v>
      </c>
    </row>
    <row r="685" spans="1:22" ht="16.5" customHeight="1" x14ac:dyDescent="0.3">
      <c r="A685" s="1" t="s">
        <v>79</v>
      </c>
      <c r="B685" s="1">
        <v>2020</v>
      </c>
      <c r="C685" s="16">
        <f t="shared" ref="C685:C687" si="57">LN(E685)</f>
        <v>3.9889840465642745</v>
      </c>
      <c r="D685" s="5">
        <v>20</v>
      </c>
      <c r="E685" s="5">
        <v>54</v>
      </c>
      <c r="F685" s="4">
        <v>3.5</v>
      </c>
      <c r="G685" s="5">
        <v>0</v>
      </c>
      <c r="H685" s="5">
        <v>0</v>
      </c>
      <c r="I685" s="1">
        <v>29541263084</v>
      </c>
      <c r="J685" s="1">
        <v>12435323987</v>
      </c>
      <c r="K685" s="1">
        <v>33811470489</v>
      </c>
      <c r="L685" s="1">
        <v>63352733573</v>
      </c>
      <c r="M685" s="29">
        <f>-4.336-4.513*(U685/L685)+5.679*(O685/L685)-0.004*(I685/P685)</f>
        <v>-3.6476836365009526</v>
      </c>
      <c r="N685" s="31">
        <v>6.9401877821904918</v>
      </c>
      <c r="O685" s="1">
        <v>14284500221</v>
      </c>
      <c r="P685" s="1">
        <v>14284500221</v>
      </c>
      <c r="Q685" s="1">
        <v>0</v>
      </c>
      <c r="R685" s="1">
        <v>49068233352</v>
      </c>
      <c r="S685" s="1">
        <v>63352733573</v>
      </c>
      <c r="T685" s="1">
        <v>354016823</v>
      </c>
      <c r="U685" s="1">
        <v>8196517503</v>
      </c>
      <c r="V685" s="1" t="e">
        <v>#VALUE!</v>
      </c>
    </row>
    <row r="686" spans="1:22" ht="16.5" customHeight="1" x14ac:dyDescent="0.3">
      <c r="A686" s="1" t="s">
        <v>79</v>
      </c>
      <c r="B686" s="1">
        <v>2019</v>
      </c>
      <c r="C686" s="16">
        <f t="shared" si="57"/>
        <v>3.970291913552122</v>
      </c>
      <c r="D686" s="5">
        <v>19</v>
      </c>
      <c r="E686" s="5">
        <v>53</v>
      </c>
      <c r="F686" s="4">
        <v>3.5</v>
      </c>
      <c r="G686" s="5">
        <v>0</v>
      </c>
      <c r="H686" s="5">
        <v>0</v>
      </c>
      <c r="I686" s="1">
        <v>47059897890</v>
      </c>
      <c r="J686" s="1">
        <v>14838135718</v>
      </c>
      <c r="K686" s="1">
        <v>30682666952</v>
      </c>
      <c r="L686" s="1">
        <v>77742564842</v>
      </c>
      <c r="M686" s="29">
        <f>-4.336-4.513*(U686/L686)+5.679*(O686/L686)-0.004*(I686/P686)</f>
        <v>-2.0943394038780117</v>
      </c>
      <c r="N686" s="31">
        <v>7.4649912574460018</v>
      </c>
      <c r="O686" s="1">
        <v>35383480993</v>
      </c>
      <c r="P686" s="1">
        <v>35383480993</v>
      </c>
      <c r="Q686" s="1">
        <v>0</v>
      </c>
      <c r="R686" s="1">
        <v>42359083849</v>
      </c>
      <c r="S686" s="1">
        <v>77742564842</v>
      </c>
      <c r="T686" s="1">
        <v>850218625</v>
      </c>
      <c r="U686" s="1">
        <v>5818026817</v>
      </c>
      <c r="V686" s="1" t="e">
        <v>#VALUE!</v>
      </c>
    </row>
    <row r="687" spans="1:22" ht="16.5" customHeight="1" x14ac:dyDescent="0.3">
      <c r="A687" s="1" t="s">
        <v>79</v>
      </c>
      <c r="B687" s="1">
        <v>2018</v>
      </c>
      <c r="C687" s="16">
        <f t="shared" si="57"/>
        <v>3.9512437185814275</v>
      </c>
      <c r="D687" s="5">
        <v>18</v>
      </c>
      <c r="E687" s="5">
        <v>52</v>
      </c>
      <c r="F687" s="4">
        <v>3.5</v>
      </c>
      <c r="G687" s="5">
        <v>0</v>
      </c>
      <c r="H687" s="5">
        <v>0</v>
      </c>
      <c r="I687" s="1">
        <v>39680691584</v>
      </c>
      <c r="J687" s="1">
        <v>18762717578</v>
      </c>
      <c r="K687" s="1">
        <v>1299580853</v>
      </c>
      <c r="L687" s="1">
        <v>40980272437</v>
      </c>
      <c r="M687" s="29">
        <f>-4.336-4.513*(U687/L687)+5.679*(O687/L687)-0.004*(I687/P687)</f>
        <v>-4.3243135905448327</v>
      </c>
      <c r="N687" s="31">
        <v>7.3592809998546045</v>
      </c>
      <c r="O687" s="1">
        <v>2293913405</v>
      </c>
      <c r="P687" s="1">
        <v>2293913405</v>
      </c>
      <c r="Q687" s="1">
        <v>0</v>
      </c>
      <c r="R687" s="1">
        <v>38686359032</v>
      </c>
      <c r="S687" s="1">
        <v>40980272437</v>
      </c>
      <c r="T687" s="1">
        <v>235645</v>
      </c>
      <c r="U687" s="1">
        <v>2152154599</v>
      </c>
      <c r="V687" s="1" t="e">
        <v>#VALUE!</v>
      </c>
    </row>
    <row r="688" spans="1:22" ht="16.5" customHeight="1" x14ac:dyDescent="0.3">
      <c r="A688" s="1" t="s">
        <v>79</v>
      </c>
      <c r="B688" s="1">
        <v>2017</v>
      </c>
      <c r="C688" s="15"/>
      <c r="D688" s="9"/>
      <c r="E688" s="9"/>
      <c r="F688" s="10"/>
      <c r="G688" s="9"/>
      <c r="H688" s="9"/>
      <c r="I688" s="1">
        <v>43697348476</v>
      </c>
      <c r="J688" s="1">
        <v>19214646262</v>
      </c>
      <c r="K688" s="1">
        <v>581817111</v>
      </c>
      <c r="L688" s="1">
        <v>44279165587</v>
      </c>
      <c r="M688" s="29">
        <f>-4.336-4.513*(U688/L688)+5.679*(O688/L688)-0.004*(I688/P688)</f>
        <v>-4.3171652575471882</v>
      </c>
      <c r="N688" s="31">
        <v>2.8654119461210428</v>
      </c>
      <c r="O688" s="1">
        <v>3715654250</v>
      </c>
      <c r="P688" s="1">
        <v>3715654250</v>
      </c>
      <c r="Q688" s="1">
        <v>0</v>
      </c>
      <c r="R688" s="1">
        <v>40563511337</v>
      </c>
      <c r="S688" s="1">
        <v>44279165587</v>
      </c>
      <c r="T688" s="1">
        <v>5361227</v>
      </c>
      <c r="U688" s="1">
        <v>4029306904</v>
      </c>
      <c r="V688" s="1" t="e">
        <v>#VALUE!</v>
      </c>
    </row>
    <row r="689" spans="1:22" ht="16.5" customHeight="1" x14ac:dyDescent="0.3">
      <c r="A689" s="1" t="s">
        <v>79</v>
      </c>
      <c r="B689" s="1">
        <v>2016</v>
      </c>
      <c r="C689" s="15"/>
      <c r="D689" s="9"/>
      <c r="E689" s="9"/>
      <c r="F689" s="10"/>
      <c r="G689" s="9"/>
      <c r="H689" s="9"/>
      <c r="I689" s="1">
        <v>42374071061</v>
      </c>
      <c r="J689" s="1">
        <v>23746584260</v>
      </c>
      <c r="K689" s="1">
        <v>1136663025</v>
      </c>
      <c r="L689" s="1">
        <v>43510734086</v>
      </c>
      <c r="M689" s="29">
        <f>-4.336-4.513*(U689/L689)+5.679*(O689/L689)-0.004*(I689/P689)</f>
        <v>-4.0867226502292828</v>
      </c>
      <c r="N689" s="31">
        <v>2.5615511423249444</v>
      </c>
      <c r="O689" s="1">
        <v>4506996760</v>
      </c>
      <c r="P689" s="1">
        <v>4506996760</v>
      </c>
      <c r="Q689" s="1">
        <v>0</v>
      </c>
      <c r="R689" s="1">
        <v>39003737326</v>
      </c>
      <c r="S689" s="1">
        <v>43510734086</v>
      </c>
      <c r="T689" s="1">
        <v>10581840</v>
      </c>
      <c r="U689" s="1">
        <v>2905532893</v>
      </c>
      <c r="V689" s="1" t="e">
        <v>#VALUE!</v>
      </c>
    </row>
    <row r="690" spans="1:22" ht="16.5" customHeight="1" x14ac:dyDescent="0.3">
      <c r="A690" s="1" t="s">
        <v>79</v>
      </c>
      <c r="B690" s="1">
        <v>2015</v>
      </c>
      <c r="C690" s="16">
        <f t="shared" ref="C690:C698" si="58">LN(E690)</f>
        <v>4.1108738641733114</v>
      </c>
      <c r="D690" s="5">
        <v>15</v>
      </c>
      <c r="E690" s="5">
        <v>61</v>
      </c>
      <c r="F690" s="4">
        <v>5.03</v>
      </c>
      <c r="G690" s="5">
        <v>0</v>
      </c>
      <c r="H690" s="5">
        <v>0</v>
      </c>
      <c r="I690" s="1">
        <v>38739930817</v>
      </c>
      <c r="J690" s="1">
        <v>20895127402</v>
      </c>
      <c r="K690" s="1">
        <v>2560548672</v>
      </c>
      <c r="L690" s="1">
        <v>41300479489</v>
      </c>
      <c r="M690" s="29">
        <f>-4.336-4.513*(U690/L690)+5.679*(O690/L690)-0.004*(I690/P690)</f>
        <v>-4.1463733105711116</v>
      </c>
      <c r="N690" s="31">
        <v>8.0197984581497224</v>
      </c>
      <c r="O690" s="1">
        <v>3207521102</v>
      </c>
      <c r="P690" s="1">
        <v>3207521102</v>
      </c>
      <c r="Q690" s="1">
        <v>0</v>
      </c>
      <c r="R690" s="1">
        <v>38092958387</v>
      </c>
      <c r="S690" s="1">
        <v>41300479489</v>
      </c>
      <c r="T690" s="1">
        <v>9254325</v>
      </c>
      <c r="U690" s="1">
        <v>1858753954</v>
      </c>
      <c r="V690" s="1" t="e">
        <v>#VALUE!</v>
      </c>
    </row>
    <row r="691" spans="1:22" ht="16.5" customHeight="1" x14ac:dyDescent="0.3">
      <c r="A691" s="1" t="s">
        <v>79</v>
      </c>
      <c r="B691" s="1">
        <v>2014</v>
      </c>
      <c r="C691" s="16">
        <f t="shared" si="58"/>
        <v>4.0943445622221004</v>
      </c>
      <c r="D691" s="6">
        <v>14</v>
      </c>
      <c r="E691" s="6">
        <v>60</v>
      </c>
      <c r="F691" s="7">
        <v>5.03</v>
      </c>
      <c r="G691" s="6">
        <v>0</v>
      </c>
      <c r="H691" s="6">
        <v>0</v>
      </c>
      <c r="I691" s="1">
        <v>35811936188</v>
      </c>
      <c r="J691" s="1">
        <v>28727034828</v>
      </c>
      <c r="K691" s="1">
        <v>4043339097</v>
      </c>
      <c r="L691" s="1">
        <v>39855275285</v>
      </c>
      <c r="M691" s="29">
        <f>-4.336-4.513*(U691/L691)+5.679*(O691/L691)-0.004*(I691/P691)</f>
        <v>-4.1385420557370516</v>
      </c>
      <c r="N691" s="28">
        <v>5.05</v>
      </c>
      <c r="O691" s="1">
        <v>2469541848</v>
      </c>
      <c r="P691" s="1">
        <v>2469541848</v>
      </c>
      <c r="Q691" s="1">
        <v>0</v>
      </c>
      <c r="R691" s="1">
        <v>37385733437</v>
      </c>
      <c r="S691" s="1">
        <v>39855275285</v>
      </c>
      <c r="T691" s="1">
        <v>56847295</v>
      </c>
      <c r="U691" s="1">
        <v>851529004</v>
      </c>
      <c r="V691" s="1" t="e">
        <v>#VALUE!</v>
      </c>
    </row>
    <row r="692" spans="1:22" ht="16.5" customHeight="1" x14ac:dyDescent="0.3">
      <c r="A692" s="1" t="s">
        <v>80</v>
      </c>
      <c r="B692" s="1">
        <v>2023</v>
      </c>
      <c r="C692" s="16">
        <f t="shared" si="58"/>
        <v>3.9889840465642745</v>
      </c>
      <c r="D692" s="5">
        <v>21</v>
      </c>
      <c r="E692" s="5">
        <v>54</v>
      </c>
      <c r="F692" s="4">
        <v>6.4</v>
      </c>
      <c r="G692" s="5">
        <v>0</v>
      </c>
      <c r="H692" s="5">
        <v>0</v>
      </c>
      <c r="I692" s="1">
        <v>3768010308814</v>
      </c>
      <c r="J692" s="1">
        <v>1144725258346</v>
      </c>
      <c r="K692" s="1">
        <v>2921440612911</v>
      </c>
      <c r="L692" s="1">
        <v>6689450921725</v>
      </c>
      <c r="M692" s="29">
        <f>-4.336-4.513*(U692/L692)+5.679*(O692/L692)-0.004*(I692/P692)</f>
        <v>-0.84786213407408717</v>
      </c>
      <c r="N692" s="31">
        <v>6.4222466560102589</v>
      </c>
      <c r="O692" s="1">
        <v>4339585049395</v>
      </c>
      <c r="P692" s="1">
        <v>2879750939103</v>
      </c>
      <c r="Q692" s="1">
        <v>1459834110292</v>
      </c>
      <c r="R692" s="1">
        <v>2349865872330</v>
      </c>
      <c r="S692" s="1">
        <v>6689450921725</v>
      </c>
      <c r="T692" s="1">
        <v>201060042051</v>
      </c>
      <c r="U692" s="1">
        <v>282686723503</v>
      </c>
      <c r="V692" s="1">
        <v>498486852879</v>
      </c>
    </row>
    <row r="693" spans="1:22" ht="16.5" customHeight="1" x14ac:dyDescent="0.3">
      <c r="A693" s="1" t="s">
        <v>80</v>
      </c>
      <c r="B693" s="1">
        <v>2022</v>
      </c>
      <c r="C693" s="16">
        <f t="shared" si="58"/>
        <v>3.970291913552122</v>
      </c>
      <c r="D693" s="5">
        <v>20</v>
      </c>
      <c r="E693" s="5">
        <v>53</v>
      </c>
      <c r="F693" s="4">
        <v>6.4</v>
      </c>
      <c r="G693" s="5">
        <v>0</v>
      </c>
      <c r="H693" s="5">
        <v>0</v>
      </c>
      <c r="I693" s="1">
        <v>3292870676403</v>
      </c>
      <c r="J693" s="1">
        <v>1092484687465</v>
      </c>
      <c r="K693" s="1">
        <v>2846114704748</v>
      </c>
      <c r="L693" s="1">
        <v>6138985381151</v>
      </c>
      <c r="M693" s="29">
        <f>-4.336-4.513*(U693/L693)+5.679*(O693/L693)-0.004*(I693/P693)</f>
        <v>-1.0861600009269896</v>
      </c>
      <c r="N693" s="31">
        <v>6.9871667237754878</v>
      </c>
      <c r="O693" s="1">
        <v>3932174610604</v>
      </c>
      <c r="P693" s="1">
        <v>2218915595502</v>
      </c>
      <c r="Q693" s="1">
        <v>1713259015102</v>
      </c>
      <c r="R693" s="1">
        <v>2206810770547</v>
      </c>
      <c r="S693" s="1">
        <v>6138985381151</v>
      </c>
      <c r="T693" s="1">
        <v>181741813596</v>
      </c>
      <c r="U693" s="1">
        <v>519312730280</v>
      </c>
      <c r="V693" s="1">
        <v>765173599832</v>
      </c>
    </row>
    <row r="694" spans="1:22" ht="16.5" customHeight="1" x14ac:dyDescent="0.3">
      <c r="A694" s="1" t="s">
        <v>80</v>
      </c>
      <c r="B694" s="1">
        <v>2021</v>
      </c>
      <c r="C694" s="16">
        <f t="shared" si="58"/>
        <v>3.9512437185814275</v>
      </c>
      <c r="D694" s="5">
        <v>19</v>
      </c>
      <c r="E694" s="5">
        <v>52</v>
      </c>
      <c r="F694" s="4">
        <v>5.78</v>
      </c>
      <c r="G694" s="5">
        <v>0</v>
      </c>
      <c r="H694" s="5">
        <v>0</v>
      </c>
      <c r="I694" s="1">
        <v>2628773050855</v>
      </c>
      <c r="J694" s="1">
        <v>557207220498</v>
      </c>
      <c r="K694" s="1">
        <v>3321952024848</v>
      </c>
      <c r="L694" s="1">
        <v>5950725075703</v>
      </c>
      <c r="M694" s="29">
        <f>-4.336-4.513*(U694/L694)+5.679*(O694/L694)-0.004*(I694/P694)</f>
        <v>-0.70241971528470926</v>
      </c>
      <c r="N694" s="31">
        <v>6.6900092133089402</v>
      </c>
      <c r="O694" s="1">
        <v>4168880183689</v>
      </c>
      <c r="P694" s="1">
        <v>2432374845116</v>
      </c>
      <c r="Q694" s="1">
        <v>1736505338573</v>
      </c>
      <c r="R694" s="1">
        <v>1781844892014</v>
      </c>
      <c r="S694" s="1">
        <v>5950725075703</v>
      </c>
      <c r="T694" s="1">
        <v>166595804142</v>
      </c>
      <c r="U694" s="1">
        <v>449126616668</v>
      </c>
      <c r="V694" s="1">
        <v>685219251375</v>
      </c>
    </row>
    <row r="695" spans="1:22" ht="16.5" customHeight="1" x14ac:dyDescent="0.3">
      <c r="A695" s="1" t="s">
        <v>80</v>
      </c>
      <c r="B695" s="1">
        <v>2020</v>
      </c>
      <c r="C695" s="16">
        <f t="shared" si="58"/>
        <v>3.9318256327243257</v>
      </c>
      <c r="D695" s="5">
        <v>18</v>
      </c>
      <c r="E695" s="5">
        <v>51</v>
      </c>
      <c r="F695" s="4">
        <v>5.78</v>
      </c>
      <c r="G695" s="5">
        <v>0</v>
      </c>
      <c r="H695" s="5">
        <v>0</v>
      </c>
      <c r="I695" s="1">
        <v>1738808202210</v>
      </c>
      <c r="J695" s="1">
        <v>434230783094</v>
      </c>
      <c r="K695" s="1">
        <v>3081629225739</v>
      </c>
      <c r="L695" s="1">
        <v>4820437427949</v>
      </c>
      <c r="M695" s="29">
        <f>-4.336-4.513*(U695/L695)+5.679*(O695/L695)-0.004*(I695/P695)</f>
        <v>-0.53844534482465045</v>
      </c>
      <c r="N695" s="31">
        <v>6.9401877821904918</v>
      </c>
      <c r="O695" s="1">
        <v>3414103952565</v>
      </c>
      <c r="P695" s="1">
        <v>1862846381132</v>
      </c>
      <c r="Q695" s="1">
        <v>1551257571433</v>
      </c>
      <c r="R695" s="1">
        <v>1406333475384</v>
      </c>
      <c r="S695" s="1">
        <v>4820437427949</v>
      </c>
      <c r="T695" s="1">
        <v>193094609642</v>
      </c>
      <c r="U695" s="1">
        <v>235945908141</v>
      </c>
      <c r="V695" s="1">
        <v>483873998317</v>
      </c>
    </row>
    <row r="696" spans="1:22" ht="16.5" customHeight="1" x14ac:dyDescent="0.3">
      <c r="A696" s="1" t="s">
        <v>80</v>
      </c>
      <c r="B696" s="1">
        <v>2019</v>
      </c>
      <c r="C696" s="16">
        <f t="shared" si="58"/>
        <v>3.8712010109078911</v>
      </c>
      <c r="D696" s="5">
        <v>17</v>
      </c>
      <c r="E696" s="5">
        <v>48</v>
      </c>
      <c r="F696" s="4">
        <v>2.4882</v>
      </c>
      <c r="G696" s="5">
        <v>0</v>
      </c>
      <c r="H696" s="5">
        <v>0</v>
      </c>
      <c r="I696" s="1">
        <v>2199501706345</v>
      </c>
      <c r="J696" s="1">
        <v>760009808128</v>
      </c>
      <c r="K696" s="1">
        <v>2884747357309</v>
      </c>
      <c r="L696" s="1">
        <v>5084249063654</v>
      </c>
      <c r="M696" s="29">
        <f>-4.336-4.513*(U696/L696)+5.679*(O696/L696)-0.004*(I696/P696)</f>
        <v>-0.24064329500824017</v>
      </c>
      <c r="N696" s="31">
        <v>7.4649912574460018</v>
      </c>
      <c r="O696" s="1">
        <v>3847581872014</v>
      </c>
      <c r="P696" s="1">
        <v>1915227248184</v>
      </c>
      <c r="Q696" s="1">
        <v>1932354623830</v>
      </c>
      <c r="R696" s="1">
        <v>1236667191640</v>
      </c>
      <c r="S696" s="1">
        <v>5084249063654</v>
      </c>
      <c r="T696" s="1">
        <v>212699443331</v>
      </c>
      <c r="U696" s="1">
        <v>222745041166</v>
      </c>
      <c r="V696" s="1">
        <v>495864789746</v>
      </c>
    </row>
    <row r="697" spans="1:22" ht="16.5" customHeight="1" x14ac:dyDescent="0.3">
      <c r="A697" s="1" t="s">
        <v>80</v>
      </c>
      <c r="B697" s="1">
        <v>2018</v>
      </c>
      <c r="C697" s="16">
        <f t="shared" si="58"/>
        <v>3.8501476017100584</v>
      </c>
      <c r="D697" s="5">
        <v>16</v>
      </c>
      <c r="E697" s="5">
        <v>47</v>
      </c>
      <c r="F697" s="4">
        <v>2.4882</v>
      </c>
      <c r="G697" s="5">
        <v>0</v>
      </c>
      <c r="H697" s="5">
        <v>0</v>
      </c>
      <c r="I697" s="1">
        <v>1633934210761</v>
      </c>
      <c r="J697" s="1">
        <v>247428402244</v>
      </c>
      <c r="K697" s="1">
        <v>3013227723564</v>
      </c>
      <c r="L697" s="1">
        <v>4647161934325</v>
      </c>
      <c r="M697" s="29">
        <f>-4.336-4.513*(U697/L697)+5.679*(O697/L697)-0.004*(I697/P697)</f>
        <v>-7.9988685540926668E-2</v>
      </c>
      <c r="N697" s="31">
        <v>7.3592809998546045</v>
      </c>
      <c r="O697" s="1">
        <v>3611073151903</v>
      </c>
      <c r="P697" s="1">
        <v>1629779036063</v>
      </c>
      <c r="Q697" s="1">
        <v>1981294115840</v>
      </c>
      <c r="R697" s="1">
        <v>1036088782422</v>
      </c>
      <c r="S697" s="1">
        <v>4647161934325</v>
      </c>
      <c r="T697" s="1">
        <v>131496194103</v>
      </c>
      <c r="U697" s="1">
        <v>157384138477</v>
      </c>
      <c r="V697" s="1">
        <v>317464556717</v>
      </c>
    </row>
    <row r="698" spans="1:22" ht="16.5" customHeight="1" x14ac:dyDescent="0.3">
      <c r="A698" s="1" t="s">
        <v>80</v>
      </c>
      <c r="B698" s="1">
        <v>2017</v>
      </c>
      <c r="C698" s="16">
        <f t="shared" si="58"/>
        <v>3.8286413964890951</v>
      </c>
      <c r="D698" s="6">
        <v>15</v>
      </c>
      <c r="E698" s="6">
        <v>46</v>
      </c>
      <c r="F698" s="7">
        <v>13.6652</v>
      </c>
      <c r="G698" s="6">
        <v>0</v>
      </c>
      <c r="H698" s="6">
        <v>0</v>
      </c>
      <c r="I698" s="1">
        <v>1713144610245</v>
      </c>
      <c r="J698" s="1">
        <v>169776160689</v>
      </c>
      <c r="K698" s="1">
        <v>2233688322665</v>
      </c>
      <c r="L698" s="1">
        <v>3946832932910</v>
      </c>
      <c r="M698" s="29">
        <f>-4.336-4.513*(U698/L698)+5.679*(O698/L698)-0.004*(I698/P698)</f>
        <v>-0.14707732405793639</v>
      </c>
      <c r="N698" s="31">
        <v>2.8654119461210428</v>
      </c>
      <c r="O698" s="1">
        <v>3066222311283</v>
      </c>
      <c r="P698" s="1">
        <v>1535301997480</v>
      </c>
      <c r="Q698" s="1">
        <v>1530920313803</v>
      </c>
      <c r="R698" s="1">
        <v>880610621627</v>
      </c>
      <c r="S698" s="1">
        <v>3946832932910</v>
      </c>
      <c r="T698" s="1">
        <v>56031839110</v>
      </c>
      <c r="U698" s="1">
        <v>191110673241</v>
      </c>
      <c r="V698" s="1">
        <v>275585503707</v>
      </c>
    </row>
    <row r="699" spans="1:22" ht="16.5" customHeight="1" x14ac:dyDescent="0.3">
      <c r="A699" s="1" t="s">
        <v>80</v>
      </c>
      <c r="B699" s="1">
        <v>2016</v>
      </c>
      <c r="C699" s="15"/>
      <c r="D699" s="13"/>
      <c r="E699" s="13"/>
      <c r="F699" s="14"/>
      <c r="G699" s="13"/>
      <c r="H699" s="13"/>
      <c r="I699" s="1">
        <v>1254896555367</v>
      </c>
      <c r="J699" s="1">
        <v>241137109147</v>
      </c>
      <c r="K699" s="1">
        <v>1222132523503</v>
      </c>
      <c r="L699" s="1">
        <v>2477029078870</v>
      </c>
      <c r="M699" s="29">
        <f>-4.336-4.513*(U699/L699)+5.679*(O699/L699)-0.004*(I699/P699)</f>
        <v>-0.24313716058465623</v>
      </c>
      <c r="N699" s="31">
        <v>2.5615511423249444</v>
      </c>
      <c r="O699" s="1">
        <v>1896021400608</v>
      </c>
      <c r="P699" s="1">
        <v>1020073229177</v>
      </c>
      <c r="Q699" s="1">
        <v>875948171431</v>
      </c>
      <c r="R699" s="1">
        <v>581007678262</v>
      </c>
      <c r="S699" s="1">
        <v>2477029078870</v>
      </c>
      <c r="T699" s="1">
        <v>61427060162</v>
      </c>
      <c r="U699" s="1">
        <v>136755213012</v>
      </c>
      <c r="V699" s="1">
        <v>219180398110</v>
      </c>
    </row>
    <row r="700" spans="1:22" ht="16.5" customHeight="1" x14ac:dyDescent="0.3">
      <c r="A700" s="1" t="s">
        <v>80</v>
      </c>
      <c r="B700" s="1">
        <v>2015</v>
      </c>
      <c r="C700" s="15"/>
      <c r="D700" s="13"/>
      <c r="E700" s="13"/>
      <c r="F700" s="14"/>
      <c r="G700" s="13"/>
      <c r="H700" s="13"/>
      <c r="I700" s="1">
        <v>1100265556621</v>
      </c>
      <c r="J700" s="1">
        <v>204240678165</v>
      </c>
      <c r="K700" s="1">
        <v>911221805661</v>
      </c>
      <c r="L700" s="1">
        <v>2011487362282</v>
      </c>
      <c r="M700" s="29">
        <f>-4.336-4.513*(U700/L700)+5.679*(O700/L700)-0.004*(I700/P700)</f>
        <v>-0.41225198568269084</v>
      </c>
      <c r="N700" s="31">
        <v>8.0197984581497224</v>
      </c>
      <c r="O700" s="1">
        <v>1512952645182</v>
      </c>
      <c r="P700" s="1">
        <v>967986407792</v>
      </c>
      <c r="Q700" s="1">
        <v>544966237390</v>
      </c>
      <c r="R700" s="1">
        <v>498534717100</v>
      </c>
      <c r="S700" s="1">
        <v>2011487362282</v>
      </c>
      <c r="T700" s="1">
        <v>67617741978</v>
      </c>
      <c r="U700" s="1">
        <v>152967664155</v>
      </c>
      <c r="V700" s="1">
        <v>256856723006</v>
      </c>
    </row>
    <row r="701" spans="1:22" ht="16.5" customHeight="1" x14ac:dyDescent="0.3">
      <c r="A701" s="1" t="s">
        <v>80</v>
      </c>
      <c r="B701" s="1">
        <v>2014</v>
      </c>
      <c r="C701" s="15"/>
      <c r="D701" s="13"/>
      <c r="E701" s="13"/>
      <c r="F701" s="14"/>
      <c r="G701" s="13"/>
      <c r="H701" s="13"/>
      <c r="I701" s="1">
        <v>827888012975</v>
      </c>
      <c r="J701" s="1">
        <v>118386897666</v>
      </c>
      <c r="K701" s="1">
        <v>670681758505</v>
      </c>
      <c r="L701" s="1">
        <v>1498569771480</v>
      </c>
      <c r="M701" s="29">
        <f>-4.336-4.513*(U701/L701)+5.679*(O701/L701)-0.004*(I701/P701)</f>
        <v>-0.11108110560150725</v>
      </c>
      <c r="N701" s="28">
        <v>5.05</v>
      </c>
      <c r="O701" s="1">
        <v>1193661529058</v>
      </c>
      <c r="P701" s="1">
        <v>801835658243</v>
      </c>
      <c r="Q701" s="1">
        <v>391825870815</v>
      </c>
      <c r="R701" s="1">
        <v>304908242422</v>
      </c>
      <c r="S701" s="1">
        <v>1498569771480</v>
      </c>
      <c r="T701" s="1">
        <v>66024017159</v>
      </c>
      <c r="U701" s="1">
        <v>97779535313</v>
      </c>
      <c r="V701" s="1">
        <v>191304140474</v>
      </c>
    </row>
    <row r="702" spans="1:22" ht="16.5" customHeight="1" x14ac:dyDescent="0.3">
      <c r="A702" s="1" t="s">
        <v>81</v>
      </c>
      <c r="B702" s="1">
        <v>2023</v>
      </c>
      <c r="C702" s="16">
        <f t="shared" ref="C702:C710" si="59">LN(E702)</f>
        <v>3.8918202981106265</v>
      </c>
      <c r="D702" s="11">
        <v>16</v>
      </c>
      <c r="E702" s="11">
        <v>49</v>
      </c>
      <c r="F702" s="12">
        <v>0</v>
      </c>
      <c r="G702" s="11">
        <v>0</v>
      </c>
      <c r="H702" s="11">
        <v>0</v>
      </c>
      <c r="I702" s="1">
        <v>9565106752268</v>
      </c>
      <c r="J702" s="1">
        <v>1910840607214</v>
      </c>
      <c r="K702" s="1">
        <v>3744153277315</v>
      </c>
      <c r="L702" s="1">
        <v>13309260029583</v>
      </c>
      <c r="M702" s="29">
        <f>-4.336-4.513*(U702/L702)+5.679*(O702/L702)-0.004*(I702/P702)</f>
        <v>-3.7887111528017638</v>
      </c>
      <c r="N702" s="31">
        <v>6.4222466560102589</v>
      </c>
      <c r="O702" s="1">
        <v>1764060255739</v>
      </c>
      <c r="P702" s="1">
        <v>1484492945240</v>
      </c>
      <c r="Q702" s="1">
        <v>279567310499</v>
      </c>
      <c r="R702" s="1">
        <v>11545199773844</v>
      </c>
      <c r="S702" s="1">
        <v>13309260029583</v>
      </c>
      <c r="T702" s="1">
        <v>71157838669</v>
      </c>
      <c r="U702" s="1">
        <v>529816920522</v>
      </c>
      <c r="V702" s="1">
        <v>741604828076</v>
      </c>
    </row>
    <row r="703" spans="1:22" ht="16.5" customHeight="1" x14ac:dyDescent="0.3">
      <c r="A703" s="1" t="s">
        <v>81</v>
      </c>
      <c r="B703" s="1">
        <v>2022</v>
      </c>
      <c r="C703" s="16">
        <f t="shared" si="59"/>
        <v>3.8712010109078911</v>
      </c>
      <c r="D703" s="11">
        <v>15</v>
      </c>
      <c r="E703" s="11">
        <v>48</v>
      </c>
      <c r="F703" s="12">
        <v>0</v>
      </c>
      <c r="G703" s="11">
        <v>0</v>
      </c>
      <c r="H703" s="11">
        <v>0</v>
      </c>
      <c r="I703" s="1">
        <v>13578923480222</v>
      </c>
      <c r="J703" s="1">
        <v>3871453604350</v>
      </c>
      <c r="K703" s="1">
        <v>4119872255554</v>
      </c>
      <c r="L703" s="1">
        <v>17698795735776</v>
      </c>
      <c r="M703" s="29">
        <f>-4.336-4.513*(U703/L703)+5.679*(O703/L703)-0.004*(I703/P703)</f>
        <v>-4.5969843346286332</v>
      </c>
      <c r="N703" s="31">
        <v>6.9871667237754878</v>
      </c>
      <c r="O703" s="1">
        <v>3681356971208</v>
      </c>
      <c r="P703" s="1">
        <v>2995517551891</v>
      </c>
      <c r="Q703" s="1">
        <v>685839419317</v>
      </c>
      <c r="R703" s="1">
        <v>14017438764568</v>
      </c>
      <c r="S703" s="1">
        <v>17698795735776</v>
      </c>
      <c r="T703" s="1">
        <v>85257284733</v>
      </c>
      <c r="U703" s="1">
        <v>5584891286243</v>
      </c>
      <c r="V703" s="1">
        <v>6670369645855</v>
      </c>
    </row>
    <row r="704" spans="1:22" ht="16.5" customHeight="1" x14ac:dyDescent="0.3">
      <c r="A704" s="1" t="s">
        <v>81</v>
      </c>
      <c r="B704" s="1">
        <v>2021</v>
      </c>
      <c r="C704" s="16">
        <f t="shared" si="59"/>
        <v>3.9889840465642745</v>
      </c>
      <c r="D704" s="5">
        <v>14</v>
      </c>
      <c r="E704" s="5">
        <v>54</v>
      </c>
      <c r="F704" s="4">
        <v>4.36E-2</v>
      </c>
      <c r="G704" s="5">
        <v>0</v>
      </c>
      <c r="H704" s="5">
        <v>1</v>
      </c>
      <c r="I704" s="1">
        <v>9519579701251</v>
      </c>
      <c r="J704" s="1">
        <v>2775533988246</v>
      </c>
      <c r="K704" s="1">
        <v>4398350543150</v>
      </c>
      <c r="L704" s="1">
        <v>13917930244401</v>
      </c>
      <c r="M704" s="29">
        <f>-4.336-4.513*(U704/L704)+5.679*(O704/L704)-0.004*(I704/P704)</f>
        <v>-4.0744288041765611</v>
      </c>
      <c r="N704" s="31">
        <v>6.6900092133089402</v>
      </c>
      <c r="O704" s="1">
        <v>3204770523758</v>
      </c>
      <c r="P704" s="1">
        <v>2151651816461</v>
      </c>
      <c r="Q704" s="1">
        <v>1053118707297</v>
      </c>
      <c r="R704" s="1">
        <v>10713159720643</v>
      </c>
      <c r="S704" s="1">
        <v>13917930244401</v>
      </c>
      <c r="T704" s="1">
        <v>74648067031</v>
      </c>
      <c r="U704" s="1">
        <v>3171516300559</v>
      </c>
      <c r="V704" s="1">
        <v>3868737695539</v>
      </c>
    </row>
    <row r="705" spans="1:22" ht="16.5" customHeight="1" x14ac:dyDescent="0.3">
      <c r="A705" s="1" t="s">
        <v>81</v>
      </c>
      <c r="B705" s="1">
        <v>2020</v>
      </c>
      <c r="C705" s="16">
        <f t="shared" si="59"/>
        <v>3.970291913552122</v>
      </c>
      <c r="D705" s="5">
        <v>13</v>
      </c>
      <c r="E705" s="5">
        <v>53</v>
      </c>
      <c r="F705" s="4">
        <v>4.36E-2</v>
      </c>
      <c r="G705" s="5">
        <v>0</v>
      </c>
      <c r="H705" s="5">
        <v>1</v>
      </c>
      <c r="I705" s="1">
        <v>6314163032937</v>
      </c>
      <c r="J705" s="1">
        <v>1468360373620</v>
      </c>
      <c r="K705" s="1">
        <v>4985778272458</v>
      </c>
      <c r="L705" s="1">
        <v>11299941305395</v>
      </c>
      <c r="M705" s="29">
        <f>-4.336-4.513*(U705/L705)+5.679*(O705/L705)-0.004*(I705/P705)</f>
        <v>-3.0946180990286583</v>
      </c>
      <c r="N705" s="31">
        <v>6.9401877821904918</v>
      </c>
      <c r="O705" s="1">
        <v>3052441964507</v>
      </c>
      <c r="P705" s="1">
        <v>2026034102655</v>
      </c>
      <c r="Q705" s="1">
        <v>1026407861852</v>
      </c>
      <c r="R705" s="1">
        <v>8247499340888</v>
      </c>
      <c r="S705" s="1">
        <v>11299941305395</v>
      </c>
      <c r="T705" s="1">
        <v>94847103094</v>
      </c>
      <c r="U705" s="1">
        <v>701619678802</v>
      </c>
      <c r="V705" s="1">
        <v>936354196963</v>
      </c>
    </row>
    <row r="706" spans="1:22" ht="16.5" customHeight="1" x14ac:dyDescent="0.3">
      <c r="A706" s="1" t="s">
        <v>81</v>
      </c>
      <c r="B706" s="1">
        <v>2019</v>
      </c>
      <c r="C706" s="16">
        <f t="shared" si="59"/>
        <v>3.9512437185814275</v>
      </c>
      <c r="D706" s="5">
        <v>12</v>
      </c>
      <c r="E706" s="5">
        <v>52</v>
      </c>
      <c r="F706" s="4">
        <v>4.36E-2</v>
      </c>
      <c r="G706" s="5">
        <v>0</v>
      </c>
      <c r="H706" s="5">
        <v>1</v>
      </c>
      <c r="I706" s="1">
        <v>5943854074804</v>
      </c>
      <c r="J706" s="1">
        <v>1350638678171</v>
      </c>
      <c r="K706" s="1">
        <v>5496454188790</v>
      </c>
      <c r="L706" s="1">
        <v>11440308263594</v>
      </c>
      <c r="M706" s="29">
        <f>-4.336-4.513*(U706/L706)+5.679*(O706/L706)-0.004*(I706/P706)</f>
        <v>-2.8732944900650108</v>
      </c>
      <c r="N706" s="31">
        <v>7.4649912574460018</v>
      </c>
      <c r="O706" s="1">
        <v>3278872819011</v>
      </c>
      <c r="P706" s="1">
        <v>2060713280767</v>
      </c>
      <c r="Q706" s="1">
        <v>1218159538244</v>
      </c>
      <c r="R706" s="1">
        <v>8161435444583</v>
      </c>
      <c r="S706" s="1">
        <v>11440308263594</v>
      </c>
      <c r="T706" s="1">
        <v>107636556757</v>
      </c>
      <c r="U706" s="1">
        <v>388859871659</v>
      </c>
      <c r="V706" s="1">
        <v>573973098515</v>
      </c>
    </row>
    <row r="707" spans="1:22" ht="16.5" customHeight="1" x14ac:dyDescent="0.3">
      <c r="A707" s="1" t="s">
        <v>81</v>
      </c>
      <c r="B707" s="1">
        <v>2018</v>
      </c>
      <c r="C707" s="16">
        <f t="shared" si="59"/>
        <v>4.0073331852324712</v>
      </c>
      <c r="D707" s="5">
        <v>11</v>
      </c>
      <c r="E707" s="5">
        <v>55</v>
      </c>
      <c r="F707" s="4">
        <v>2.5000000000000001E-2</v>
      </c>
      <c r="G707" s="5">
        <v>0</v>
      </c>
      <c r="H707" s="5">
        <v>0</v>
      </c>
      <c r="I707" s="1">
        <v>5172046948960</v>
      </c>
      <c r="J707" s="1">
        <v>1662663084855</v>
      </c>
      <c r="K707" s="1">
        <v>5962209859178</v>
      </c>
      <c r="L707" s="1">
        <v>11134256808138</v>
      </c>
      <c r="M707" s="29">
        <f>-4.336-4.513*(U707/L707)+5.679*(O707/L707)-0.004*(I707/P707)</f>
        <v>-3.1698972699905781</v>
      </c>
      <c r="N707" s="31">
        <v>7.3592809998546045</v>
      </c>
      <c r="O707" s="1">
        <v>2879246949841</v>
      </c>
      <c r="P707" s="1">
        <v>1513850189531</v>
      </c>
      <c r="Q707" s="1">
        <v>1365396760310</v>
      </c>
      <c r="R707" s="1">
        <v>8255009858297</v>
      </c>
      <c r="S707" s="1">
        <v>11134256808138</v>
      </c>
      <c r="T707" s="1">
        <v>73797994363</v>
      </c>
      <c r="U707" s="1">
        <v>712474200714</v>
      </c>
      <c r="V707" s="1">
        <v>933201997745</v>
      </c>
    </row>
    <row r="708" spans="1:22" ht="16.5" customHeight="1" x14ac:dyDescent="0.3">
      <c r="A708" s="1" t="s">
        <v>81</v>
      </c>
      <c r="B708" s="1">
        <v>2017</v>
      </c>
      <c r="C708" s="16">
        <f t="shared" si="59"/>
        <v>3.9889840465642745</v>
      </c>
      <c r="D708" s="5">
        <v>10</v>
      </c>
      <c r="E708" s="5">
        <v>54</v>
      </c>
      <c r="F708" s="4">
        <v>2.5000000000000001E-2</v>
      </c>
      <c r="G708" s="5">
        <v>0</v>
      </c>
      <c r="H708" s="5">
        <v>0</v>
      </c>
      <c r="I708" s="1">
        <v>5017087993696</v>
      </c>
      <c r="J708" s="1">
        <v>1222968204548</v>
      </c>
      <c r="K708" s="1">
        <v>5247016579792</v>
      </c>
      <c r="L708" s="1">
        <v>10264104573488</v>
      </c>
      <c r="M708" s="29">
        <f>-4.336-4.513*(U708/L708)+5.679*(O708/L708)-0.004*(I708/P708)</f>
        <v>-3.4326004874870502</v>
      </c>
      <c r="N708" s="31">
        <v>2.8654119461210428</v>
      </c>
      <c r="O708" s="1">
        <v>2220879729293</v>
      </c>
      <c r="P708" s="1">
        <v>1417572897676</v>
      </c>
      <c r="Q708" s="1">
        <v>803306831617</v>
      </c>
      <c r="R708" s="1">
        <v>8043224844195</v>
      </c>
      <c r="S708" s="1">
        <v>10264104573488</v>
      </c>
      <c r="T708" s="1">
        <v>1379308284</v>
      </c>
      <c r="U708" s="1">
        <v>707839936550</v>
      </c>
      <c r="V708" s="1">
        <v>853050873102</v>
      </c>
    </row>
    <row r="709" spans="1:22" ht="16.5" customHeight="1" x14ac:dyDescent="0.3">
      <c r="A709" s="1" t="s">
        <v>81</v>
      </c>
      <c r="B709" s="1">
        <v>2016</v>
      </c>
      <c r="C709" s="16">
        <f t="shared" si="59"/>
        <v>3.970291913552122</v>
      </c>
      <c r="D709" s="5">
        <v>9</v>
      </c>
      <c r="E709" s="5">
        <v>53</v>
      </c>
      <c r="F709" s="4">
        <v>1.7999999999999999E-2</v>
      </c>
      <c r="G709" s="5">
        <v>0</v>
      </c>
      <c r="H709" s="5">
        <v>0</v>
      </c>
      <c r="I709" s="1">
        <v>5815897194459</v>
      </c>
      <c r="J709" s="1">
        <v>923155439979</v>
      </c>
      <c r="K709" s="1">
        <v>3752732326026</v>
      </c>
      <c r="L709" s="1">
        <v>9568629520485</v>
      </c>
      <c r="M709" s="29">
        <f>-4.336-4.513*(U709/L709)+5.679*(O709/L709)-0.004*(I709/P709)</f>
        <v>-4.1103456908014504</v>
      </c>
      <c r="N709" s="31">
        <v>2.5615511423249444</v>
      </c>
      <c r="O709" s="1">
        <v>1339645449703</v>
      </c>
      <c r="P709" s="1">
        <v>1159284251429</v>
      </c>
      <c r="Q709" s="1">
        <v>180361198274</v>
      </c>
      <c r="R709" s="1">
        <v>8228984070782</v>
      </c>
      <c r="S709" s="1">
        <v>9568629520485</v>
      </c>
      <c r="T709" s="1">
        <v>13686412637</v>
      </c>
      <c r="U709" s="1">
        <v>1164774744823</v>
      </c>
      <c r="V709" s="1">
        <v>1397548571161</v>
      </c>
    </row>
    <row r="710" spans="1:22" ht="16.5" customHeight="1" x14ac:dyDescent="0.3">
      <c r="A710" s="1" t="s">
        <v>81</v>
      </c>
      <c r="B710" s="1">
        <v>2015</v>
      </c>
      <c r="C710" s="16">
        <f t="shared" si="59"/>
        <v>3.7612001156935624</v>
      </c>
      <c r="D710" s="6">
        <v>8</v>
      </c>
      <c r="E710" s="6">
        <v>43</v>
      </c>
      <c r="F710" s="7">
        <v>5.2999999999999998E-4</v>
      </c>
      <c r="G710" s="6">
        <v>0</v>
      </c>
      <c r="H710" s="6">
        <v>1</v>
      </c>
      <c r="I710" s="1">
        <v>8082320730170</v>
      </c>
      <c r="J710" s="1">
        <v>1365359901358</v>
      </c>
      <c r="K710" s="1">
        <v>2836858993077</v>
      </c>
      <c r="L710" s="1">
        <v>10919179723247</v>
      </c>
      <c r="M710" s="29">
        <f>-4.336-4.513*(U710/L710)+5.679*(O710/L710)-0.004*(I710/P710)</f>
        <v>-3.7493673903385125</v>
      </c>
      <c r="N710" s="31">
        <v>8.0197984581497224</v>
      </c>
      <c r="O710" s="1">
        <v>2371674452992</v>
      </c>
      <c r="P710" s="1">
        <v>1835490030431</v>
      </c>
      <c r="Q710" s="1">
        <v>536184422561</v>
      </c>
      <c r="R710" s="1">
        <v>8547505270255</v>
      </c>
      <c r="S710" s="1">
        <v>10919179723247</v>
      </c>
      <c r="T710" s="1">
        <v>7070545699</v>
      </c>
      <c r="U710" s="1">
        <v>1522461349056</v>
      </c>
      <c r="V710" s="1">
        <v>1882841550670</v>
      </c>
    </row>
    <row r="711" spans="1:22" ht="16.5" customHeight="1" x14ac:dyDescent="0.3">
      <c r="A711" s="1" t="s">
        <v>81</v>
      </c>
      <c r="B711" s="1">
        <v>2014</v>
      </c>
      <c r="C711" s="15"/>
      <c r="D711" s="13"/>
      <c r="E711" s="13"/>
      <c r="F711" s="14"/>
      <c r="G711" s="13"/>
      <c r="H711" s="13"/>
      <c r="I711" s="1">
        <v>7199875923020</v>
      </c>
      <c r="J711" s="1">
        <v>1491901174015</v>
      </c>
      <c r="K711" s="1">
        <v>2911134578679</v>
      </c>
      <c r="L711" s="1">
        <v>10111010501699</v>
      </c>
      <c r="M711" s="29">
        <f>-4.336-4.513*(U711/L711)+5.679*(O711/L711)-0.004*(I711/P711)</f>
        <v>-4.2487069294973967</v>
      </c>
      <c r="N711" s="28">
        <v>5.05</v>
      </c>
      <c r="O711" s="1">
        <v>1106070665154</v>
      </c>
      <c r="P711" s="1">
        <v>1043910949400</v>
      </c>
      <c r="Q711" s="1">
        <v>62159715754</v>
      </c>
      <c r="R711" s="1">
        <v>9004939836545</v>
      </c>
      <c r="S711" s="1">
        <v>10111010501699</v>
      </c>
      <c r="T711" s="1">
        <v>4729620348</v>
      </c>
      <c r="U711" s="1">
        <v>1134458395901</v>
      </c>
      <c r="V711" s="1">
        <v>1287601859957</v>
      </c>
    </row>
    <row r="712" spans="1:22" ht="16.5" customHeight="1" x14ac:dyDescent="0.3">
      <c r="A712" s="1" t="s">
        <v>82</v>
      </c>
      <c r="B712" s="1">
        <v>2023</v>
      </c>
      <c r="C712" s="16">
        <f t="shared" ref="C712:C730" si="60">LN(E712)</f>
        <v>4.0430512678345503</v>
      </c>
      <c r="D712" s="11">
        <v>42</v>
      </c>
      <c r="E712" s="11">
        <v>57</v>
      </c>
      <c r="F712" s="12">
        <v>15</v>
      </c>
      <c r="G712" s="5">
        <v>0</v>
      </c>
      <c r="H712" s="5">
        <v>0</v>
      </c>
      <c r="I712" s="1">
        <v>2006038664631</v>
      </c>
      <c r="J712" s="1">
        <v>163961755059</v>
      </c>
      <c r="K712" s="1">
        <v>2252218773468</v>
      </c>
      <c r="L712" s="1">
        <v>4258257438099</v>
      </c>
      <c r="M712" s="29">
        <f>-4.336-4.513*(U712/L712)+5.679*(O712/L712)-0.004*(I712/P712)</f>
        <v>-3.0332496015589165</v>
      </c>
      <c r="N712" s="31">
        <v>6.4222466560102589</v>
      </c>
      <c r="O712" s="1">
        <v>1203919256442</v>
      </c>
      <c r="P712" s="1">
        <v>239216576860</v>
      </c>
      <c r="Q712" s="1">
        <v>964702679582</v>
      </c>
      <c r="R712" s="1">
        <v>3054338181657</v>
      </c>
      <c r="S712" s="1">
        <v>4258257438099</v>
      </c>
      <c r="T712" s="1">
        <v>5774049016</v>
      </c>
      <c r="U712" s="1">
        <v>254104618230</v>
      </c>
      <c r="V712" s="1">
        <v>303963728310</v>
      </c>
    </row>
    <row r="713" spans="1:22" ht="16.5" customHeight="1" x14ac:dyDescent="0.3">
      <c r="A713" s="1" t="s">
        <v>82</v>
      </c>
      <c r="B713" s="1">
        <v>2022</v>
      </c>
      <c r="C713" s="16">
        <f t="shared" si="60"/>
        <v>4.0253516907351496</v>
      </c>
      <c r="D713" s="11">
        <v>41</v>
      </c>
      <c r="E713" s="11">
        <v>56</v>
      </c>
      <c r="F713" s="12">
        <v>15</v>
      </c>
      <c r="G713" s="5">
        <v>0</v>
      </c>
      <c r="H713" s="5">
        <v>0</v>
      </c>
      <c r="I713" s="1">
        <v>1885073999051</v>
      </c>
      <c r="J713" s="1">
        <v>194002211764</v>
      </c>
      <c r="K713" s="1">
        <v>2279786327361</v>
      </c>
      <c r="L713" s="1">
        <v>4164860326412</v>
      </c>
      <c r="M713" s="29">
        <f>-4.336-4.513*(U713/L713)+5.679*(O713/L713)-0.004*(I713/P713)</f>
        <v>-3.0765166966789583</v>
      </c>
      <c r="N713" s="31">
        <v>6.9871667237754878</v>
      </c>
      <c r="O713" s="1">
        <v>1173569060380</v>
      </c>
      <c r="P713" s="1">
        <v>299132208372</v>
      </c>
      <c r="Q713" s="1">
        <v>874436852008</v>
      </c>
      <c r="R713" s="1">
        <v>2991291266032</v>
      </c>
      <c r="S713" s="1">
        <v>4164860326412</v>
      </c>
      <c r="T713" s="1">
        <v>2018402871</v>
      </c>
      <c r="U713" s="1">
        <v>291190347309</v>
      </c>
      <c r="V713" s="1">
        <v>351057941530</v>
      </c>
    </row>
    <row r="714" spans="1:22" ht="16.5" customHeight="1" x14ac:dyDescent="0.3">
      <c r="A714" s="1" t="s">
        <v>82</v>
      </c>
      <c r="B714" s="1">
        <v>2021</v>
      </c>
      <c r="C714" s="16">
        <f t="shared" si="60"/>
        <v>4.0073331852324712</v>
      </c>
      <c r="D714" s="5">
        <v>40</v>
      </c>
      <c r="E714" s="5">
        <v>55</v>
      </c>
      <c r="F714" s="4">
        <v>20</v>
      </c>
      <c r="G714" s="5">
        <v>0</v>
      </c>
      <c r="H714" s="5">
        <v>0</v>
      </c>
      <c r="I714" s="1">
        <v>1618485780193</v>
      </c>
      <c r="J714" s="1">
        <v>213840783921</v>
      </c>
      <c r="K714" s="1">
        <v>2414004114621</v>
      </c>
      <c r="L714" s="1">
        <v>4032489894814</v>
      </c>
      <c r="M714" s="29">
        <f>-4.336-4.513*(U714/L714)+5.679*(O714/L714)-0.004*(I714/P714)</f>
        <v>-3.0621655191124191</v>
      </c>
      <c r="N714" s="31">
        <v>6.6900092133089402</v>
      </c>
      <c r="O714" s="1">
        <v>1289937301637</v>
      </c>
      <c r="P714" s="1">
        <v>465458662939</v>
      </c>
      <c r="Q714" s="1">
        <v>824478638698</v>
      </c>
      <c r="R714" s="1">
        <v>2742552593177</v>
      </c>
      <c r="S714" s="1">
        <v>4032489894814</v>
      </c>
      <c r="T714" s="1">
        <v>6898180726</v>
      </c>
      <c r="U714" s="1">
        <v>472577534709</v>
      </c>
      <c r="V714" s="1">
        <v>582330852167</v>
      </c>
    </row>
    <row r="715" spans="1:22" ht="16.5" customHeight="1" x14ac:dyDescent="0.3">
      <c r="A715" s="1" t="s">
        <v>82</v>
      </c>
      <c r="B715" s="1">
        <v>2020</v>
      </c>
      <c r="C715" s="16">
        <f t="shared" si="60"/>
        <v>3.9889840465642745</v>
      </c>
      <c r="D715" s="5">
        <v>39</v>
      </c>
      <c r="E715" s="5">
        <v>54</v>
      </c>
      <c r="F715" s="4">
        <v>3.7000000000000002E-3</v>
      </c>
      <c r="G715" s="5">
        <v>0</v>
      </c>
      <c r="H715" s="5">
        <v>0</v>
      </c>
      <c r="I715" s="1">
        <v>1225784045043</v>
      </c>
      <c r="J715" s="1">
        <v>161955431153</v>
      </c>
      <c r="K715" s="1">
        <v>2545470357764</v>
      </c>
      <c r="L715" s="1">
        <v>3771254402807</v>
      </c>
      <c r="M715" s="29">
        <f>-4.336-4.513*(U715/L715)+5.679*(O715/L715)-0.004*(I715/P715)</f>
        <v>-2.4176734223979834</v>
      </c>
      <c r="N715" s="31">
        <v>6.9401877821904918</v>
      </c>
      <c r="O715" s="1">
        <v>1447698670202</v>
      </c>
      <c r="P715" s="1">
        <v>545934875239</v>
      </c>
      <c r="Q715" s="1">
        <v>901763794963</v>
      </c>
      <c r="R715" s="1">
        <v>2323555732605</v>
      </c>
      <c r="S715" s="1">
        <v>3771254402807</v>
      </c>
      <c r="T715" s="1">
        <v>14760413906</v>
      </c>
      <c r="U715" s="1">
        <v>211192755103</v>
      </c>
      <c r="V715" s="1">
        <v>283265061664</v>
      </c>
    </row>
    <row r="716" spans="1:22" ht="16.5" customHeight="1" x14ac:dyDescent="0.3">
      <c r="A716" s="1" t="s">
        <v>82</v>
      </c>
      <c r="B716" s="1">
        <v>2019</v>
      </c>
      <c r="C716" s="16">
        <f t="shared" si="60"/>
        <v>3.970291913552122</v>
      </c>
      <c r="D716" s="5">
        <v>38</v>
      </c>
      <c r="E716" s="5">
        <v>53</v>
      </c>
      <c r="F716" s="4">
        <v>3.7000000000000002E-3</v>
      </c>
      <c r="G716" s="5">
        <v>0</v>
      </c>
      <c r="H716" s="5">
        <v>0</v>
      </c>
      <c r="I716" s="1">
        <v>1411417068131</v>
      </c>
      <c r="J716" s="1">
        <v>128359114346</v>
      </c>
      <c r="K716" s="1">
        <v>2325839495524</v>
      </c>
      <c r="L716" s="1">
        <v>3737256563655</v>
      </c>
      <c r="M716" s="29">
        <f>-4.336-4.513*(U716/L716)+5.679*(O716/L716)-0.004*(I716/P716)</f>
        <v>-2.3587329213666863</v>
      </c>
      <c r="N716" s="31">
        <v>7.4649912574460018</v>
      </c>
      <c r="O716" s="1">
        <v>1459398145578</v>
      </c>
      <c r="P716" s="1">
        <v>591966545923</v>
      </c>
      <c r="Q716" s="1">
        <v>867431599655</v>
      </c>
      <c r="R716" s="1">
        <v>2277858418077</v>
      </c>
      <c r="S716" s="1">
        <v>3737256563655</v>
      </c>
      <c r="T716" s="1">
        <v>22917326767</v>
      </c>
      <c r="U716" s="1">
        <v>191164404857</v>
      </c>
      <c r="V716" s="1">
        <v>262041259696</v>
      </c>
    </row>
    <row r="717" spans="1:22" ht="16.5" customHeight="1" x14ac:dyDescent="0.3">
      <c r="A717" s="1" t="s">
        <v>82</v>
      </c>
      <c r="B717" s="1">
        <v>2018</v>
      </c>
      <c r="C717" s="16">
        <f t="shared" si="60"/>
        <v>3.9512437185814275</v>
      </c>
      <c r="D717" s="5">
        <v>37</v>
      </c>
      <c r="E717" s="5">
        <v>52</v>
      </c>
      <c r="F717" s="4">
        <v>3.7000000000000002E-3</v>
      </c>
      <c r="G717" s="5">
        <v>0</v>
      </c>
      <c r="H717" s="5">
        <v>0</v>
      </c>
      <c r="I717" s="1">
        <v>1081265246915</v>
      </c>
      <c r="J717" s="1">
        <v>146429460598</v>
      </c>
      <c r="K717" s="1">
        <v>2578320720056</v>
      </c>
      <c r="L717" s="1">
        <v>3659585966971</v>
      </c>
      <c r="M717" s="29">
        <f>-4.336-4.513*(U717/L717)+5.679*(O717/L717)-0.004*(I717/P717)</f>
        <v>-2.7504330818209599</v>
      </c>
      <c r="N717" s="31">
        <v>7.3592809998546045</v>
      </c>
      <c r="O717" s="1">
        <v>1214121216107</v>
      </c>
      <c r="P717" s="1">
        <v>498555767391</v>
      </c>
      <c r="Q717" s="1">
        <v>715565448716</v>
      </c>
      <c r="R717" s="1">
        <v>2445464750864</v>
      </c>
      <c r="S717" s="1">
        <v>3659585966971</v>
      </c>
      <c r="T717" s="1">
        <v>15694124623</v>
      </c>
      <c r="U717" s="1">
        <v>235038417034</v>
      </c>
      <c r="V717" s="1">
        <v>311304037237</v>
      </c>
    </row>
    <row r="718" spans="1:22" ht="16.5" customHeight="1" x14ac:dyDescent="0.3">
      <c r="A718" s="1" t="s">
        <v>82</v>
      </c>
      <c r="B718" s="1">
        <v>2017</v>
      </c>
      <c r="C718" s="16">
        <f t="shared" si="60"/>
        <v>3.9318256327243257</v>
      </c>
      <c r="D718" s="5">
        <v>36</v>
      </c>
      <c r="E718" s="5">
        <v>51</v>
      </c>
      <c r="F718" s="4">
        <v>3.7000000000000002E-3</v>
      </c>
      <c r="G718" s="5">
        <v>0</v>
      </c>
      <c r="H718" s="5">
        <v>0</v>
      </c>
      <c r="I718" s="1">
        <v>1204687318649</v>
      </c>
      <c r="J718" s="1">
        <v>133360604670</v>
      </c>
      <c r="K718" s="1">
        <v>2278027128272</v>
      </c>
      <c r="L718" s="1">
        <v>3482714446921</v>
      </c>
      <c r="M718" s="29">
        <f>-4.336-4.513*(U718/L718)+5.679*(O718/L718)-0.004*(I718/P718)</f>
        <v>-3.2454256016888459</v>
      </c>
      <c r="N718" s="31">
        <v>2.8654119461210428</v>
      </c>
      <c r="O718" s="1">
        <v>858843381228</v>
      </c>
      <c r="P718" s="1">
        <v>260416407645</v>
      </c>
      <c r="Q718" s="1">
        <v>598426973583</v>
      </c>
      <c r="R718" s="1">
        <v>2623871065693</v>
      </c>
      <c r="S718" s="1">
        <v>3482714446921</v>
      </c>
      <c r="T718" s="1">
        <v>12343703771</v>
      </c>
      <c r="U718" s="1">
        <v>224854453142</v>
      </c>
      <c r="V718" s="1">
        <v>277714421578</v>
      </c>
    </row>
    <row r="719" spans="1:22" ht="16.5" customHeight="1" x14ac:dyDescent="0.3">
      <c r="A719" s="1" t="s">
        <v>82</v>
      </c>
      <c r="B719" s="1">
        <v>2016</v>
      </c>
      <c r="C719" s="16">
        <f t="shared" si="60"/>
        <v>4.0943445622221004</v>
      </c>
      <c r="D719" s="5">
        <v>35</v>
      </c>
      <c r="E719" s="5">
        <v>60</v>
      </c>
      <c r="F719" s="4">
        <v>0.18</v>
      </c>
      <c r="G719" s="5">
        <v>0</v>
      </c>
      <c r="H719" s="5">
        <v>0</v>
      </c>
      <c r="I719" s="1">
        <v>1170282919563</v>
      </c>
      <c r="J719" s="1">
        <v>113256932746</v>
      </c>
      <c r="K719" s="1">
        <v>2277443938525</v>
      </c>
      <c r="L719" s="1">
        <v>3447726858088</v>
      </c>
      <c r="M719" s="29">
        <f>-4.336-4.513*(U719/L719)+5.679*(O719/L719)-0.004*(I719/P719)</f>
        <v>-3.2568355630424999</v>
      </c>
      <c r="N719" s="31">
        <v>2.5615511423249444</v>
      </c>
      <c r="O719" s="1">
        <v>793871378806</v>
      </c>
      <c r="P719" s="1">
        <v>265141510641</v>
      </c>
      <c r="Q719" s="1">
        <v>528729868165</v>
      </c>
      <c r="R719" s="1">
        <v>2653855479282</v>
      </c>
      <c r="S719" s="1">
        <v>3447726858088</v>
      </c>
      <c r="T719" s="1">
        <v>6176038489</v>
      </c>
      <c r="U719" s="1">
        <v>161059377525</v>
      </c>
      <c r="V719" s="1">
        <v>192151595583</v>
      </c>
    </row>
    <row r="720" spans="1:22" ht="16.5" customHeight="1" x14ac:dyDescent="0.3">
      <c r="A720" s="1" t="s">
        <v>82</v>
      </c>
      <c r="B720" s="1">
        <v>2015</v>
      </c>
      <c r="C720" s="16">
        <f t="shared" si="60"/>
        <v>4.0775374439057197</v>
      </c>
      <c r="D720" s="5">
        <v>34</v>
      </c>
      <c r="E720" s="5">
        <v>59</v>
      </c>
      <c r="F720" s="4">
        <v>0.18</v>
      </c>
      <c r="G720" s="5">
        <v>0</v>
      </c>
      <c r="H720" s="5">
        <v>0</v>
      </c>
      <c r="I720" s="1">
        <v>1200131693403</v>
      </c>
      <c r="J720" s="1">
        <v>127722454289</v>
      </c>
      <c r="K720" s="1">
        <v>2193269559227</v>
      </c>
      <c r="L720" s="1">
        <v>3393401252630</v>
      </c>
      <c r="M720" s="29">
        <f>-4.336-4.513*(U720/L720)+5.679*(O720/L720)-0.004*(I720/P720)</f>
        <v>-3.3515139462236041</v>
      </c>
      <c r="N720" s="31">
        <v>8.0197984581497224</v>
      </c>
      <c r="O720" s="1">
        <v>721838776799</v>
      </c>
      <c r="P720" s="1">
        <v>290237565443</v>
      </c>
      <c r="Q720" s="1">
        <v>431601211356</v>
      </c>
      <c r="R720" s="1">
        <v>2671562475831</v>
      </c>
      <c r="S720" s="1">
        <v>3393401252630</v>
      </c>
      <c r="T720" s="1">
        <v>16243192792</v>
      </c>
      <c r="U720" s="1">
        <v>155647989931</v>
      </c>
      <c r="V720" s="1">
        <v>192731432831</v>
      </c>
    </row>
    <row r="721" spans="1:22" ht="16.5" customHeight="1" x14ac:dyDescent="0.3">
      <c r="A721" s="1" t="s">
        <v>82</v>
      </c>
      <c r="B721" s="1">
        <v>2014</v>
      </c>
      <c r="C721" s="16">
        <f t="shared" si="60"/>
        <v>4.0604430105464191</v>
      </c>
      <c r="D721" s="6">
        <v>33</v>
      </c>
      <c r="E721" s="6">
        <v>58</v>
      </c>
      <c r="F721" s="7">
        <v>0.18</v>
      </c>
      <c r="G721" s="6">
        <v>0</v>
      </c>
      <c r="H721" s="6">
        <v>0</v>
      </c>
      <c r="I721" s="1">
        <v>1293190571327</v>
      </c>
      <c r="J721" s="1">
        <v>261653487008</v>
      </c>
      <c r="K721" s="1">
        <v>2018871367549</v>
      </c>
      <c r="L721" s="1">
        <v>3312061938876</v>
      </c>
      <c r="M721" s="29">
        <f>-4.336-4.513*(U721/L721)+5.679*(O721/L721)-0.004*(I721/P721)</f>
        <v>-3.5187557021398632</v>
      </c>
      <c r="N721" s="28">
        <v>5.05</v>
      </c>
      <c r="O721" s="1">
        <v>658038503012</v>
      </c>
      <c r="P721" s="1">
        <v>264800093804</v>
      </c>
      <c r="Q721" s="1">
        <v>393238409208</v>
      </c>
      <c r="R721" s="1">
        <v>2654023435864</v>
      </c>
      <c r="S721" s="1">
        <v>3312061938876</v>
      </c>
      <c r="T721" s="1">
        <v>18820409115</v>
      </c>
      <c r="U721" s="1">
        <v>213945743430</v>
      </c>
      <c r="V721" s="1" t="e">
        <v>#VALUE!</v>
      </c>
    </row>
    <row r="722" spans="1:22" ht="16.5" customHeight="1" x14ac:dyDescent="0.3">
      <c r="A722" s="1" t="s">
        <v>83</v>
      </c>
      <c r="B722" s="1">
        <v>2023</v>
      </c>
      <c r="C722" s="16">
        <f t="shared" si="60"/>
        <v>3.9512437185814275</v>
      </c>
      <c r="D722" s="5">
        <v>30</v>
      </c>
      <c r="E722" s="5">
        <v>52</v>
      </c>
      <c r="F722" s="4">
        <v>0</v>
      </c>
      <c r="G722" s="5">
        <v>0</v>
      </c>
      <c r="H722" s="5">
        <v>1</v>
      </c>
      <c r="I722" s="1">
        <v>998363759677</v>
      </c>
      <c r="J722" s="1">
        <v>340108732778</v>
      </c>
      <c r="K722" s="1">
        <v>445695563076</v>
      </c>
      <c r="L722" s="1">
        <v>1444059322753</v>
      </c>
      <c r="M722" s="29">
        <f>-4.336-4.513*(U722/L722)+5.679*(O722/L722)-0.004*(I722/P722)</f>
        <v>-2.101590075180205</v>
      </c>
      <c r="N722" s="31">
        <v>6.4222466560102589</v>
      </c>
      <c r="O722" s="1">
        <v>543515566537</v>
      </c>
      <c r="P722" s="1">
        <v>533807510334</v>
      </c>
      <c r="Q722" s="1">
        <v>9708056203</v>
      </c>
      <c r="R722" s="1">
        <v>900543756216</v>
      </c>
      <c r="S722" s="1">
        <v>1444059322753</v>
      </c>
      <c r="T722" s="1">
        <v>17691003573</v>
      </c>
      <c r="U722" s="1">
        <v>-33414291885</v>
      </c>
      <c r="V722" s="1">
        <v>-11040945204</v>
      </c>
    </row>
    <row r="723" spans="1:22" ht="16.5" customHeight="1" x14ac:dyDescent="0.3">
      <c r="A723" s="1" t="s">
        <v>83</v>
      </c>
      <c r="B723" s="1">
        <v>2022</v>
      </c>
      <c r="C723" s="16">
        <f t="shared" si="60"/>
        <v>3.9318256327243257</v>
      </c>
      <c r="D723" s="5">
        <v>29</v>
      </c>
      <c r="E723" s="5">
        <v>51</v>
      </c>
      <c r="F723" s="4">
        <v>0</v>
      </c>
      <c r="G723" s="5">
        <v>0</v>
      </c>
      <c r="H723" s="5">
        <v>1</v>
      </c>
      <c r="I723" s="1">
        <v>1012022891940</v>
      </c>
      <c r="J723" s="1">
        <v>462429075570</v>
      </c>
      <c r="K723" s="1">
        <v>473064895018</v>
      </c>
      <c r="L723" s="1">
        <v>1485087786958</v>
      </c>
      <c r="M723" s="29">
        <f>-4.336-4.513*(U723/L723)+5.679*(O723/L723)-0.004*(I723/P723)</f>
        <v>-2.2814119800677215</v>
      </c>
      <c r="N723" s="31">
        <v>6.9871667237754878</v>
      </c>
      <c r="O723" s="1">
        <v>551129738857</v>
      </c>
      <c r="P723" s="1">
        <v>519017601046</v>
      </c>
      <c r="Q723" s="1">
        <v>32112137811</v>
      </c>
      <c r="R723" s="1">
        <v>933958048101</v>
      </c>
      <c r="S723" s="1">
        <v>1485087786958</v>
      </c>
      <c r="T723" s="1">
        <v>16118919246</v>
      </c>
      <c r="U723" s="1">
        <v>14854693040</v>
      </c>
      <c r="V723" s="1">
        <v>25490243819</v>
      </c>
    </row>
    <row r="724" spans="1:22" ht="16.5" customHeight="1" x14ac:dyDescent="0.3">
      <c r="A724" s="1" t="s">
        <v>83</v>
      </c>
      <c r="B724" s="1">
        <v>2021</v>
      </c>
      <c r="C724" s="16">
        <f t="shared" si="60"/>
        <v>3.912023005428146</v>
      </c>
      <c r="D724" s="5">
        <v>28</v>
      </c>
      <c r="E724" s="5">
        <v>50</v>
      </c>
      <c r="F724" s="4">
        <v>7.33</v>
      </c>
      <c r="G724" s="5">
        <v>0</v>
      </c>
      <c r="H724" s="5">
        <v>1</v>
      </c>
      <c r="I724" s="1">
        <v>914890994533</v>
      </c>
      <c r="J724" s="1">
        <v>372402158119</v>
      </c>
      <c r="K724" s="1">
        <v>495261881874</v>
      </c>
      <c r="L724" s="1">
        <v>1410152876407</v>
      </c>
      <c r="M724" s="29">
        <f>-4.336-4.513*(U724/L724)+5.679*(O724/L724)-0.004*(I724/P724)</f>
        <v>-2.5421189776550768</v>
      </c>
      <c r="N724" s="31">
        <v>6.6900092133089402</v>
      </c>
      <c r="O724" s="1">
        <v>465720188277</v>
      </c>
      <c r="P724" s="1">
        <v>413887163208</v>
      </c>
      <c r="Q724" s="1">
        <v>51833025069</v>
      </c>
      <c r="R724" s="1">
        <v>944432688130</v>
      </c>
      <c r="S724" s="1">
        <v>1410152876407</v>
      </c>
      <c r="T724" s="1">
        <v>1081833282</v>
      </c>
      <c r="U724" s="1">
        <v>22758693457</v>
      </c>
      <c r="V724" s="1">
        <v>28885410754</v>
      </c>
    </row>
    <row r="725" spans="1:22" ht="16.5" customHeight="1" x14ac:dyDescent="0.3">
      <c r="A725" s="1" t="s">
        <v>83</v>
      </c>
      <c r="B725" s="1">
        <v>2020</v>
      </c>
      <c r="C725" s="16">
        <f t="shared" si="60"/>
        <v>3.8918202981106265</v>
      </c>
      <c r="D725" s="5">
        <v>27</v>
      </c>
      <c r="E725" s="5">
        <v>49</v>
      </c>
      <c r="F725" s="4">
        <v>7.33</v>
      </c>
      <c r="G725" s="5">
        <v>0</v>
      </c>
      <c r="H725" s="5">
        <v>1</v>
      </c>
      <c r="I725" s="1">
        <v>930825451040</v>
      </c>
      <c r="J725" s="1">
        <v>305740131850</v>
      </c>
      <c r="K725" s="1">
        <v>478823416614</v>
      </c>
      <c r="L725" s="1">
        <v>1409648867654</v>
      </c>
      <c r="M725" s="29">
        <f>-4.336-4.513*(U725/L725)+5.679*(O725/L725)-0.004*(I725/P725)</f>
        <v>-2.4432877945952751</v>
      </c>
      <c r="N725" s="31">
        <v>6.9401877821904918</v>
      </c>
      <c r="O725" s="1">
        <v>486461094671</v>
      </c>
      <c r="P725" s="1">
        <v>432760728727</v>
      </c>
      <c r="Q725" s="1">
        <v>53700365944</v>
      </c>
      <c r="R725" s="1">
        <v>923187772983</v>
      </c>
      <c r="S725" s="1">
        <v>1409648867654</v>
      </c>
      <c r="T725" s="1">
        <v>1189622903</v>
      </c>
      <c r="U725" s="1">
        <v>18263877529</v>
      </c>
      <c r="V725" s="1">
        <v>27111754773</v>
      </c>
    </row>
    <row r="726" spans="1:22" ht="16.5" customHeight="1" x14ac:dyDescent="0.3">
      <c r="A726" s="1" t="s">
        <v>83</v>
      </c>
      <c r="B726" s="1">
        <v>2019</v>
      </c>
      <c r="C726" s="16">
        <f t="shared" si="60"/>
        <v>3.8712010109078911</v>
      </c>
      <c r="D726" s="5">
        <v>26</v>
      </c>
      <c r="E726" s="5">
        <v>48</v>
      </c>
      <c r="F726" s="4">
        <v>7.33</v>
      </c>
      <c r="G726" s="5">
        <v>0</v>
      </c>
      <c r="H726" s="5">
        <v>1</v>
      </c>
      <c r="I726" s="1">
        <v>1145858974306</v>
      </c>
      <c r="J726" s="1">
        <v>422159877176</v>
      </c>
      <c r="K726" s="1">
        <v>356184869030</v>
      </c>
      <c r="L726" s="1">
        <v>1502043843336</v>
      </c>
      <c r="M726" s="29">
        <f>-4.336-4.513*(U726/L726)+5.679*(O726/L726)-0.004*(I726/P726)</f>
        <v>-2.4325422139398722</v>
      </c>
      <c r="N726" s="31">
        <v>7.4649912574460018</v>
      </c>
      <c r="O726" s="1">
        <v>529578019094</v>
      </c>
      <c r="P726" s="1">
        <v>459299653150</v>
      </c>
      <c r="Q726" s="1">
        <v>70278365944</v>
      </c>
      <c r="R726" s="1">
        <v>972465824242</v>
      </c>
      <c r="S726" s="1">
        <v>1502043843336</v>
      </c>
      <c r="T726" s="1">
        <v>13321062861</v>
      </c>
      <c r="U726" s="1">
        <v>29560680138</v>
      </c>
      <c r="V726" s="1">
        <v>41840567301</v>
      </c>
    </row>
    <row r="727" spans="1:22" ht="16.5" customHeight="1" x14ac:dyDescent="0.3">
      <c r="A727" s="1" t="s">
        <v>83</v>
      </c>
      <c r="B727" s="1">
        <v>2018</v>
      </c>
      <c r="C727" s="16">
        <f t="shared" si="60"/>
        <v>3.8501476017100584</v>
      </c>
      <c r="D727" s="5">
        <v>25</v>
      </c>
      <c r="E727" s="5">
        <v>47</v>
      </c>
      <c r="F727" s="4">
        <v>7.33</v>
      </c>
      <c r="G727" s="5">
        <v>0</v>
      </c>
      <c r="H727" s="5">
        <v>1</v>
      </c>
      <c r="I727" s="1">
        <v>1502677950565</v>
      </c>
      <c r="J727" s="1">
        <v>361981654065</v>
      </c>
      <c r="K727" s="1">
        <v>362338098570</v>
      </c>
      <c r="L727" s="1">
        <v>1865016049135</v>
      </c>
      <c r="M727" s="29">
        <f>-4.336-4.513*(U727/L727)+5.679*(O727/L727)-0.004*(I727/P727)</f>
        <v>-2.1869775975998271</v>
      </c>
      <c r="N727" s="31">
        <v>7.3592809998546045</v>
      </c>
      <c r="O727" s="1">
        <v>780176161085</v>
      </c>
      <c r="P727" s="1">
        <v>676741795141</v>
      </c>
      <c r="Q727" s="1">
        <v>103434365944</v>
      </c>
      <c r="R727" s="1">
        <v>1084839888050</v>
      </c>
      <c r="S727" s="1">
        <v>1865016049135</v>
      </c>
      <c r="T727" s="1">
        <v>7509606659</v>
      </c>
      <c r="U727" s="1">
        <v>89983243015</v>
      </c>
      <c r="V727" s="1">
        <v>117786575510</v>
      </c>
    </row>
    <row r="728" spans="1:22" ht="16.5" customHeight="1" x14ac:dyDescent="0.3">
      <c r="A728" s="1" t="s">
        <v>83</v>
      </c>
      <c r="B728" s="1">
        <v>2017</v>
      </c>
      <c r="C728" s="16">
        <f t="shared" si="60"/>
        <v>3.8286413964890951</v>
      </c>
      <c r="D728" s="5">
        <v>24</v>
      </c>
      <c r="E728" s="5">
        <v>46</v>
      </c>
      <c r="F728" s="4">
        <v>7.33</v>
      </c>
      <c r="G728" s="5">
        <v>0</v>
      </c>
      <c r="H728" s="5">
        <v>1</v>
      </c>
      <c r="I728" s="1">
        <v>1330753311421</v>
      </c>
      <c r="J728" s="1">
        <v>309189621257</v>
      </c>
      <c r="K728" s="1">
        <v>280613127961</v>
      </c>
      <c r="L728" s="1">
        <v>1611366439382</v>
      </c>
      <c r="M728" s="29">
        <f>-4.336-4.513*(U728/L728)+5.679*(O728/L728)-0.004*(I728/P728)</f>
        <v>-2.9918994824378764</v>
      </c>
      <c r="N728" s="31">
        <v>2.8654119461210428</v>
      </c>
      <c r="O728" s="1">
        <v>472270170127</v>
      </c>
      <c r="P728" s="1">
        <v>465618833103</v>
      </c>
      <c r="Q728" s="1">
        <v>6651337024</v>
      </c>
      <c r="R728" s="1">
        <v>1139096269255</v>
      </c>
      <c r="S728" s="1">
        <v>1611366439382</v>
      </c>
      <c r="T728" s="1">
        <v>867606671</v>
      </c>
      <c r="U728" s="1">
        <v>110295255165</v>
      </c>
      <c r="V728" s="1">
        <v>136289527084</v>
      </c>
    </row>
    <row r="729" spans="1:22" ht="16.5" customHeight="1" x14ac:dyDescent="0.3">
      <c r="A729" s="1" t="s">
        <v>83</v>
      </c>
      <c r="B729" s="1">
        <v>2016</v>
      </c>
      <c r="C729" s="16">
        <f t="shared" si="60"/>
        <v>3.8066624897703196</v>
      </c>
      <c r="D729" s="5">
        <v>23</v>
      </c>
      <c r="E729" s="5">
        <v>45</v>
      </c>
      <c r="F729" s="4">
        <v>7.33</v>
      </c>
      <c r="G729" s="5">
        <v>0</v>
      </c>
      <c r="H729" s="5">
        <v>1</v>
      </c>
      <c r="I729" s="1">
        <v>1254672991439</v>
      </c>
      <c r="J729" s="1">
        <v>285388371056</v>
      </c>
      <c r="K729" s="1">
        <v>334704173979</v>
      </c>
      <c r="L729" s="1">
        <v>1589377165418</v>
      </c>
      <c r="M729" s="29">
        <f>-4.336-4.513*(U729/L729)+5.679*(O729/L729)-0.004*(I729/P729)</f>
        <v>-3.3729972357591116</v>
      </c>
      <c r="N729" s="31">
        <v>2.5615511423249444</v>
      </c>
      <c r="O729" s="1">
        <v>434970825285</v>
      </c>
      <c r="P729" s="1">
        <v>430932459341</v>
      </c>
      <c r="Q729" s="1">
        <v>4038365944</v>
      </c>
      <c r="R729" s="1">
        <v>1154406340133</v>
      </c>
      <c r="S729" s="1">
        <v>1589377165418</v>
      </c>
      <c r="T729" s="1">
        <v>1725961865</v>
      </c>
      <c r="U729" s="1">
        <v>204102511148</v>
      </c>
      <c r="V729" s="1">
        <v>255695517288</v>
      </c>
    </row>
    <row r="730" spans="1:22" ht="16.5" customHeight="1" x14ac:dyDescent="0.3">
      <c r="A730" s="1" t="s">
        <v>83</v>
      </c>
      <c r="B730" s="1">
        <v>2015</v>
      </c>
      <c r="C730" s="16">
        <f t="shared" si="60"/>
        <v>3.784189633918261</v>
      </c>
      <c r="D730" s="6">
        <v>22</v>
      </c>
      <c r="E730" s="6">
        <v>44</v>
      </c>
      <c r="F730" s="7">
        <v>7.33</v>
      </c>
      <c r="G730" s="6">
        <v>0</v>
      </c>
      <c r="H730" s="6">
        <v>1</v>
      </c>
      <c r="I730" s="1">
        <v>1192149764183</v>
      </c>
      <c r="J730" s="1">
        <v>259979421800</v>
      </c>
      <c r="K730" s="1">
        <v>322016494201</v>
      </c>
      <c r="L730" s="1">
        <v>1514166258384</v>
      </c>
      <c r="M730" s="29">
        <f>-4.336-4.513*(U730/L730)+5.679*(O730/L730)-0.004*(I730/P730)</f>
        <v>-3.3787599020673591</v>
      </c>
      <c r="N730" s="31">
        <v>8.0197984581497224</v>
      </c>
      <c r="O730" s="1">
        <v>425764681825</v>
      </c>
      <c r="P730" s="1">
        <v>352434500124</v>
      </c>
      <c r="Q730" s="1">
        <v>73330181701</v>
      </c>
      <c r="R730" s="1">
        <v>1088401576559</v>
      </c>
      <c r="S730" s="1">
        <v>1514166258384</v>
      </c>
      <c r="T730" s="1">
        <v>29192120919</v>
      </c>
      <c r="U730" s="1">
        <v>210061957141</v>
      </c>
      <c r="V730" s="1">
        <v>271393969182</v>
      </c>
    </row>
    <row r="731" spans="1:22" ht="16.5" customHeight="1" x14ac:dyDescent="0.3">
      <c r="A731" s="1" t="s">
        <v>83</v>
      </c>
      <c r="B731" s="1">
        <v>2014</v>
      </c>
      <c r="C731" s="15"/>
      <c r="D731" s="13"/>
      <c r="E731" s="13"/>
      <c r="F731" s="14"/>
      <c r="G731" s="13"/>
      <c r="H731" s="13"/>
      <c r="I731" s="1">
        <v>1692477049392</v>
      </c>
      <c r="J731" s="1">
        <v>328592643872</v>
      </c>
      <c r="K731" s="1">
        <v>170567798293</v>
      </c>
      <c r="L731" s="1">
        <v>1863044847685</v>
      </c>
      <c r="M731" s="29">
        <f>-4.336-4.513*(U731/L731)+5.679*(O731/L731)-0.004*(I731/P731)</f>
        <v>-2.2504579669660334</v>
      </c>
      <c r="N731" s="28">
        <v>5.05</v>
      </c>
      <c r="O731" s="1">
        <v>879544315052</v>
      </c>
      <c r="P731" s="1">
        <v>797075262761</v>
      </c>
      <c r="Q731" s="1">
        <v>82469052291</v>
      </c>
      <c r="R731" s="1">
        <v>983500532634</v>
      </c>
      <c r="S731" s="1">
        <v>1863044847685</v>
      </c>
      <c r="T731" s="1">
        <v>35545549252</v>
      </c>
      <c r="U731" s="1">
        <v>242333297726</v>
      </c>
      <c r="V731" s="1">
        <v>325182868153</v>
      </c>
    </row>
    <row r="732" spans="1:22" ht="16.5" customHeight="1" x14ac:dyDescent="0.3">
      <c r="A732" s="1" t="s">
        <v>84</v>
      </c>
      <c r="B732" s="1">
        <v>2023</v>
      </c>
      <c r="C732" s="16">
        <f t="shared" ref="C732:C733" si="61">LN(E732)</f>
        <v>3.8918202981106265</v>
      </c>
      <c r="D732" s="11">
        <v>18</v>
      </c>
      <c r="E732" s="11">
        <v>49</v>
      </c>
      <c r="F732" s="12">
        <v>10.32</v>
      </c>
      <c r="G732" s="5">
        <v>0</v>
      </c>
      <c r="H732" s="5">
        <v>1</v>
      </c>
      <c r="I732" s="1">
        <v>2291883109458</v>
      </c>
      <c r="J732" s="1">
        <v>1184285293041</v>
      </c>
      <c r="K732" s="1">
        <v>1092453922229</v>
      </c>
      <c r="L732" s="1">
        <v>3384337031687</v>
      </c>
      <c r="M732" s="29">
        <f>-4.336-4.513*(U732/L732)+5.679*(O732/L732)-0.004*(I732/P732)</f>
        <v>-2.0982214062118585</v>
      </c>
      <c r="N732" s="31">
        <v>6.4222466560102589</v>
      </c>
      <c r="O732" s="1">
        <v>1532959434804</v>
      </c>
      <c r="P732" s="1">
        <v>1508140150790</v>
      </c>
      <c r="Q732" s="1">
        <v>24819284014</v>
      </c>
      <c r="R732" s="1">
        <v>1851377596883</v>
      </c>
      <c r="S732" s="1">
        <v>3384337031687</v>
      </c>
      <c r="T732" s="1">
        <v>57184539532</v>
      </c>
      <c r="U732" s="1">
        <v>246334432758</v>
      </c>
      <c r="V732" s="1" t="e">
        <v>#VALUE!</v>
      </c>
    </row>
    <row r="733" spans="1:22" ht="16.5" customHeight="1" x14ac:dyDescent="0.3">
      <c r="A733" s="1" t="s">
        <v>84</v>
      </c>
      <c r="B733" s="1">
        <v>2022</v>
      </c>
      <c r="C733" s="16">
        <f t="shared" si="61"/>
        <v>3.8712010109078911</v>
      </c>
      <c r="D733" s="11">
        <v>17</v>
      </c>
      <c r="E733" s="11">
        <v>48</v>
      </c>
      <c r="F733" s="12">
        <v>10.32</v>
      </c>
      <c r="G733" s="5">
        <v>0</v>
      </c>
      <c r="H733" s="5">
        <v>1</v>
      </c>
      <c r="I733" s="1">
        <v>2457425816063</v>
      </c>
      <c r="J733" s="1">
        <v>1707695276561</v>
      </c>
      <c r="K733" s="1">
        <v>960372962356</v>
      </c>
      <c r="L733" s="1">
        <v>3417798778419</v>
      </c>
      <c r="M733" s="29">
        <f>-4.336-4.513*(U733/L733)+5.679*(O733/L733)-0.004*(I733/P733)</f>
        <v>-2.2423960901767215</v>
      </c>
      <c r="N733" s="31">
        <v>6.9871667237754878</v>
      </c>
      <c r="O733" s="1">
        <v>1508035857468</v>
      </c>
      <c r="P733" s="1">
        <v>1506929882468</v>
      </c>
      <c r="Q733" s="1">
        <v>1105975000</v>
      </c>
      <c r="R733" s="1">
        <v>1909762920951</v>
      </c>
      <c r="S733" s="1">
        <v>3417798778419</v>
      </c>
      <c r="T733" s="1">
        <v>92250339919</v>
      </c>
      <c r="U733" s="1">
        <v>307184677256</v>
      </c>
      <c r="V733" s="1" t="e">
        <v>#VALUE!</v>
      </c>
    </row>
    <row r="734" spans="1:22" ht="16.5" customHeight="1" x14ac:dyDescent="0.3">
      <c r="A734" s="1" t="s">
        <v>84</v>
      </c>
      <c r="B734" s="1">
        <v>2021</v>
      </c>
      <c r="C734" s="15"/>
      <c r="D734" s="17"/>
      <c r="E734" s="17"/>
      <c r="F734" s="18"/>
      <c r="G734" s="9"/>
      <c r="H734" s="9"/>
      <c r="I734" s="1">
        <v>2114195151163</v>
      </c>
      <c r="J734" s="1">
        <v>1429218154245</v>
      </c>
      <c r="K734" s="1">
        <v>1021747933072</v>
      </c>
      <c r="L734" s="1">
        <v>3135943084235</v>
      </c>
      <c r="M734" s="29">
        <f>-4.336-4.513*(U734/L734)+5.679*(O734/L734)-0.004*(I734/P734)</f>
        <v>-2.2942342199444616</v>
      </c>
      <c r="N734" s="31">
        <v>6.6900092133089402</v>
      </c>
      <c r="O734" s="1">
        <v>1362012584891</v>
      </c>
      <c r="P734" s="1">
        <v>1359992836134</v>
      </c>
      <c r="Q734" s="1">
        <v>2019748757</v>
      </c>
      <c r="R734" s="1">
        <v>1773930499344</v>
      </c>
      <c r="S734" s="1">
        <v>3135943084235</v>
      </c>
      <c r="T734" s="1">
        <v>51017528139</v>
      </c>
      <c r="U734" s="1">
        <v>290828296486</v>
      </c>
      <c r="V734" s="1" t="e">
        <v>#VALUE!</v>
      </c>
    </row>
    <row r="735" spans="1:22" ht="16.5" customHeight="1" x14ac:dyDescent="0.3">
      <c r="A735" s="1" t="s">
        <v>84</v>
      </c>
      <c r="B735" s="1">
        <v>2020</v>
      </c>
      <c r="C735" s="15"/>
      <c r="D735" s="17"/>
      <c r="E735" s="17"/>
      <c r="F735" s="18"/>
      <c r="G735" s="9"/>
      <c r="H735" s="9"/>
      <c r="I735" s="1">
        <v>1311509477072</v>
      </c>
      <c r="J735" s="1">
        <v>787954880563</v>
      </c>
      <c r="K735" s="1">
        <v>1119200082319</v>
      </c>
      <c r="L735" s="1">
        <v>2430709559391</v>
      </c>
      <c r="M735" s="29">
        <f>-4.336-4.513*(U735/L735)+5.679*(O735/L735)-0.004*(I735/P735)</f>
        <v>-3.0820759980853696</v>
      </c>
      <c r="N735" s="31">
        <v>6.9401877821904918</v>
      </c>
      <c r="O735" s="1">
        <v>743416771218</v>
      </c>
      <c r="P735" s="1">
        <v>742184476097</v>
      </c>
      <c r="Q735" s="1">
        <v>1232295121</v>
      </c>
      <c r="R735" s="1">
        <v>1687292788173</v>
      </c>
      <c r="S735" s="1">
        <v>2430709559391</v>
      </c>
      <c r="T735" s="1">
        <v>67881320205</v>
      </c>
      <c r="U735" s="1">
        <v>256316778153</v>
      </c>
      <c r="V735" s="1" t="e">
        <v>#VALUE!</v>
      </c>
    </row>
    <row r="736" spans="1:22" ht="16.5" customHeight="1" x14ac:dyDescent="0.3">
      <c r="A736" s="1" t="s">
        <v>84</v>
      </c>
      <c r="B736" s="1">
        <v>2019</v>
      </c>
      <c r="C736" s="16">
        <f t="shared" ref="C736:C750" si="62">LN(E736)</f>
        <v>4.0775374439057197</v>
      </c>
      <c r="D736" s="5">
        <v>14</v>
      </c>
      <c r="E736" s="5">
        <v>59</v>
      </c>
      <c r="F736" s="4">
        <v>0.28000000000000003</v>
      </c>
      <c r="G736" s="5">
        <v>0</v>
      </c>
      <c r="H736" s="5">
        <v>1</v>
      </c>
      <c r="I736" s="1">
        <v>1377157838047</v>
      </c>
      <c r="J736" s="1">
        <v>1152633363985</v>
      </c>
      <c r="K736" s="1">
        <v>1331123609762</v>
      </c>
      <c r="L736" s="1">
        <v>2708281447809</v>
      </c>
      <c r="M736" s="29">
        <f>-4.336-4.513*(U736/L736)+5.679*(O736/L736)-0.004*(I736/P736)</f>
        <v>-2.502746634190542</v>
      </c>
      <c r="N736" s="31">
        <v>7.4649912574460018</v>
      </c>
      <c r="O736" s="1">
        <v>1076190150495</v>
      </c>
      <c r="P736" s="1">
        <v>927104715032</v>
      </c>
      <c r="Q736" s="1">
        <v>149085435463</v>
      </c>
      <c r="R736" s="1">
        <v>1632091297314</v>
      </c>
      <c r="S736" s="1">
        <v>2708281447809</v>
      </c>
      <c r="T736" s="1">
        <v>82130098178</v>
      </c>
      <c r="U736" s="1">
        <v>250526442150</v>
      </c>
      <c r="V736" s="1" t="e">
        <v>#VALUE!</v>
      </c>
    </row>
    <row r="737" spans="1:22" ht="16.5" customHeight="1" x14ac:dyDescent="0.3">
      <c r="A737" s="1" t="s">
        <v>84</v>
      </c>
      <c r="B737" s="1">
        <v>2018</v>
      </c>
      <c r="C737" s="16">
        <f t="shared" si="62"/>
        <v>4.0604430105464191</v>
      </c>
      <c r="D737" s="5">
        <v>13</v>
      </c>
      <c r="E737" s="5">
        <v>58</v>
      </c>
      <c r="F737" s="4">
        <v>0.28000000000000003</v>
      </c>
      <c r="G737" s="5">
        <v>0</v>
      </c>
      <c r="H737" s="5">
        <v>1</v>
      </c>
      <c r="I737" s="1">
        <v>1245695251997</v>
      </c>
      <c r="J737" s="1">
        <v>845643578360</v>
      </c>
      <c r="K737" s="1">
        <v>1586955293831</v>
      </c>
      <c r="L737" s="1">
        <v>2832650545828</v>
      </c>
      <c r="M737" s="29">
        <f>-4.336-4.513*(U737/L737)+5.679*(O737/L737)-0.004*(I737/P737)</f>
        <v>-1.9439312113609835</v>
      </c>
      <c r="N737" s="31">
        <v>7.3592809998546045</v>
      </c>
      <c r="O737" s="1">
        <v>1307498419381</v>
      </c>
      <c r="P737" s="1">
        <v>1062362101288</v>
      </c>
      <c r="Q737" s="1">
        <v>245136318093</v>
      </c>
      <c r="R737" s="1">
        <v>1525152126447</v>
      </c>
      <c r="S737" s="1">
        <v>2832650545828</v>
      </c>
      <c r="T737" s="1">
        <v>98185565424</v>
      </c>
      <c r="U737" s="1">
        <v>140948953148</v>
      </c>
      <c r="V737" s="1" t="e">
        <v>#VALUE!</v>
      </c>
    </row>
    <row r="738" spans="1:22" ht="16.5" customHeight="1" x14ac:dyDescent="0.3">
      <c r="A738" s="1" t="s">
        <v>84</v>
      </c>
      <c r="B738" s="1">
        <v>2017</v>
      </c>
      <c r="C738" s="16">
        <f t="shared" si="62"/>
        <v>4.0430512678345503</v>
      </c>
      <c r="D738" s="5">
        <v>12</v>
      </c>
      <c r="E738" s="5">
        <v>57</v>
      </c>
      <c r="F738" s="4">
        <v>0.28000000000000003</v>
      </c>
      <c r="G738" s="5">
        <v>0</v>
      </c>
      <c r="H738" s="5">
        <v>1</v>
      </c>
      <c r="I738" s="1">
        <v>1090444347033</v>
      </c>
      <c r="J738" s="1">
        <v>596011719757</v>
      </c>
      <c r="K738" s="1">
        <v>1703862593700</v>
      </c>
      <c r="L738" s="1">
        <v>2794306940733</v>
      </c>
      <c r="M738" s="29">
        <f>-4.336-4.513*(U738/L738)+5.679*(O738/L738)-0.004*(I738/P738)</f>
        <v>-2.0331971659529522</v>
      </c>
      <c r="N738" s="31">
        <v>2.8654119461210428</v>
      </c>
      <c r="O738" s="1">
        <v>1267518201934</v>
      </c>
      <c r="P738" s="1">
        <v>858514038151</v>
      </c>
      <c r="Q738" s="1">
        <v>409004163783</v>
      </c>
      <c r="R738" s="1">
        <v>1526788738799</v>
      </c>
      <c r="S738" s="1">
        <v>2794306940733</v>
      </c>
      <c r="T738" s="1">
        <v>73657714275</v>
      </c>
      <c r="U738" s="1">
        <v>166031716138</v>
      </c>
      <c r="V738" s="1" t="e">
        <v>#VALUE!</v>
      </c>
    </row>
    <row r="739" spans="1:22" ht="16.5" customHeight="1" x14ac:dyDescent="0.3">
      <c r="A739" s="1" t="s">
        <v>84</v>
      </c>
      <c r="B739" s="1">
        <v>2016</v>
      </c>
      <c r="C739" s="16">
        <f t="shared" si="62"/>
        <v>4.0253516907351496</v>
      </c>
      <c r="D739" s="5">
        <v>11</v>
      </c>
      <c r="E739" s="5">
        <v>56</v>
      </c>
      <c r="F739" s="4">
        <v>0.28000000000000003</v>
      </c>
      <c r="G739" s="5">
        <v>0</v>
      </c>
      <c r="H739" s="5">
        <v>1</v>
      </c>
      <c r="I739" s="1">
        <v>1247266530646</v>
      </c>
      <c r="J739" s="1">
        <v>770987293908</v>
      </c>
      <c r="K739" s="1">
        <v>1568156298445</v>
      </c>
      <c r="L739" s="1">
        <v>2815422829091</v>
      </c>
      <c r="M739" s="29">
        <f>-4.336-4.513*(U739/L739)+5.679*(O739/L739)-0.004*(I739/P739)</f>
        <v>-2.4876707884585825</v>
      </c>
      <c r="N739" s="31">
        <v>2.5615511423249444</v>
      </c>
      <c r="O739" s="1">
        <v>1233322560858</v>
      </c>
      <c r="P739" s="1">
        <v>841723077124</v>
      </c>
      <c r="Q739" s="1">
        <v>391599483734</v>
      </c>
      <c r="R739" s="1">
        <v>1582100268233</v>
      </c>
      <c r="S739" s="1">
        <v>2815422829091</v>
      </c>
      <c r="T739" s="1">
        <v>82545915963</v>
      </c>
      <c r="U739" s="1">
        <v>395196759143</v>
      </c>
      <c r="V739" s="1" t="e">
        <v>#VALUE!</v>
      </c>
    </row>
    <row r="740" spans="1:22" ht="16.5" customHeight="1" x14ac:dyDescent="0.3">
      <c r="A740" s="1" t="s">
        <v>84</v>
      </c>
      <c r="B740" s="1">
        <v>2015</v>
      </c>
      <c r="C740" s="16">
        <f t="shared" si="62"/>
        <v>4.0073331852324712</v>
      </c>
      <c r="D740" s="11">
        <v>10</v>
      </c>
      <c r="E740" s="11">
        <v>55</v>
      </c>
      <c r="F740" s="12">
        <v>0.28000000000000003</v>
      </c>
      <c r="G740" s="11">
        <v>0</v>
      </c>
      <c r="H740" s="11">
        <v>1</v>
      </c>
      <c r="I740" s="1">
        <v>1303539706425</v>
      </c>
      <c r="J740" s="1">
        <v>784836111829</v>
      </c>
      <c r="K740" s="1">
        <v>1839351788049</v>
      </c>
      <c r="L740" s="1">
        <v>3142891494474</v>
      </c>
      <c r="M740" s="29">
        <f>-4.336-4.513*(U740/L740)+5.679*(O740/L740)-0.004*(I740/P740)</f>
        <v>-2.2817883569278479</v>
      </c>
      <c r="N740" s="31">
        <v>8.0197984581497224</v>
      </c>
      <c r="O740" s="1">
        <v>1469957874201</v>
      </c>
      <c r="P740" s="1">
        <v>876965867084</v>
      </c>
      <c r="Q740" s="1">
        <v>592992007117</v>
      </c>
      <c r="R740" s="1">
        <v>1672933620273</v>
      </c>
      <c r="S740" s="1">
        <v>3142891494474</v>
      </c>
      <c r="T740" s="1">
        <v>123785118036</v>
      </c>
      <c r="U740" s="1">
        <v>415032093543</v>
      </c>
      <c r="V740" s="1" t="e">
        <v>#VALUE!</v>
      </c>
    </row>
    <row r="741" spans="1:22" ht="16.5" customHeight="1" x14ac:dyDescent="0.3">
      <c r="A741" s="1" t="s">
        <v>84</v>
      </c>
      <c r="B741" s="1">
        <v>2014</v>
      </c>
      <c r="C741" s="16">
        <f t="shared" si="62"/>
        <v>3.9889840465642745</v>
      </c>
      <c r="D741" s="6">
        <v>9</v>
      </c>
      <c r="E741" s="6">
        <v>54</v>
      </c>
      <c r="F741" s="7">
        <v>0.28000000000000003</v>
      </c>
      <c r="G741" s="6">
        <v>0</v>
      </c>
      <c r="H741" s="6">
        <v>1</v>
      </c>
      <c r="I741" s="1">
        <v>1111181687544</v>
      </c>
      <c r="J741" s="1">
        <v>715555630090</v>
      </c>
      <c r="K741" s="1">
        <v>2026221405808</v>
      </c>
      <c r="L741" s="1">
        <v>3137403093352</v>
      </c>
      <c r="M741" s="29">
        <f>-4.336-4.513*(U741/L741)+5.679*(O741/L741)-0.004*(I741/P741)</f>
        <v>-1.9499000071518138</v>
      </c>
      <c r="N741" s="28">
        <v>5.05</v>
      </c>
      <c r="O741" s="1">
        <v>1601617932437</v>
      </c>
      <c r="P741" s="1">
        <v>793146998384</v>
      </c>
      <c r="Q741" s="1">
        <v>808470934053</v>
      </c>
      <c r="R741" s="1">
        <v>1535785160915</v>
      </c>
      <c r="S741" s="1">
        <v>3137403093352</v>
      </c>
      <c r="T741" s="1">
        <v>142805418763</v>
      </c>
      <c r="U741" s="1">
        <v>352725239490</v>
      </c>
      <c r="V741" s="1" t="e">
        <v>#VALUE!</v>
      </c>
    </row>
    <row r="742" spans="1:22" ht="16.5" customHeight="1" x14ac:dyDescent="0.3">
      <c r="A742" s="1" t="s">
        <v>85</v>
      </c>
      <c r="B742" s="1">
        <v>2023</v>
      </c>
      <c r="C742" s="16">
        <f t="shared" si="62"/>
        <v>3.8712010109078911</v>
      </c>
      <c r="D742" s="5">
        <v>20</v>
      </c>
      <c r="E742" s="5">
        <v>48</v>
      </c>
      <c r="F742" s="4">
        <v>10.06</v>
      </c>
      <c r="G742" s="5">
        <v>1</v>
      </c>
      <c r="H742" s="5">
        <v>0</v>
      </c>
      <c r="I742" s="1">
        <v>186752969756</v>
      </c>
      <c r="J742" s="1">
        <v>124308037316</v>
      </c>
      <c r="K742" s="1">
        <v>522141651370</v>
      </c>
      <c r="L742" s="1">
        <v>708894621126</v>
      </c>
      <c r="M742" s="29">
        <f>-4.336-4.513*(U742/L742)+5.679*(O742/L742)-0.004*(I742/P742)</f>
        <v>-0.29264339252410443</v>
      </c>
      <c r="N742" s="31">
        <v>6.4222466560102589</v>
      </c>
      <c r="O742" s="1">
        <v>506008207328</v>
      </c>
      <c r="P742" s="1">
        <v>409778971900</v>
      </c>
      <c r="Q742" s="1">
        <v>96229235428</v>
      </c>
      <c r="R742" s="1">
        <v>202886413798</v>
      </c>
      <c r="S742" s="1">
        <v>708894621126</v>
      </c>
      <c r="T742" s="1">
        <v>10094301933</v>
      </c>
      <c r="U742" s="1">
        <v>1332721130</v>
      </c>
      <c r="V742" s="1">
        <v>11767631819</v>
      </c>
    </row>
    <row r="743" spans="1:22" ht="16.5" customHeight="1" x14ac:dyDescent="0.3">
      <c r="A743" s="1" t="s">
        <v>85</v>
      </c>
      <c r="B743" s="1">
        <v>2022</v>
      </c>
      <c r="C743" s="16">
        <f t="shared" si="62"/>
        <v>3.8501476017100584</v>
      </c>
      <c r="D743" s="5">
        <v>19</v>
      </c>
      <c r="E743" s="5">
        <v>47</v>
      </c>
      <c r="F743" s="4">
        <v>10.06</v>
      </c>
      <c r="G743" s="5">
        <v>1</v>
      </c>
      <c r="H743" s="5">
        <v>0</v>
      </c>
      <c r="I743" s="1">
        <v>232207867469</v>
      </c>
      <c r="J743" s="1">
        <v>151091912246</v>
      </c>
      <c r="K743" s="1">
        <v>516804321079</v>
      </c>
      <c r="L743" s="1">
        <v>749012188548</v>
      </c>
      <c r="M743" s="29">
        <f>-4.336-4.513*(U743/L743)+5.679*(O743/L743)-0.004*(I743/P743)</f>
        <v>-0.23783934991937786</v>
      </c>
      <c r="N743" s="31">
        <v>6.9871667237754878</v>
      </c>
      <c r="O743" s="1">
        <v>547256877175</v>
      </c>
      <c r="P743" s="1">
        <v>365522549098</v>
      </c>
      <c r="Q743" s="1">
        <v>181734328077</v>
      </c>
      <c r="R743" s="1">
        <v>201755311373</v>
      </c>
      <c r="S743" s="1">
        <v>749012188548</v>
      </c>
      <c r="T743" s="1">
        <v>4558198596</v>
      </c>
      <c r="U743" s="1">
        <v>8064748221</v>
      </c>
      <c r="V743" s="1">
        <v>14735289341</v>
      </c>
    </row>
    <row r="744" spans="1:22" ht="16.5" customHeight="1" x14ac:dyDescent="0.3">
      <c r="A744" s="1" t="s">
        <v>85</v>
      </c>
      <c r="B744" s="1">
        <v>2021</v>
      </c>
      <c r="C744" s="16">
        <f t="shared" si="62"/>
        <v>3.8286413964890951</v>
      </c>
      <c r="D744" s="5">
        <v>18</v>
      </c>
      <c r="E744" s="5">
        <v>46</v>
      </c>
      <c r="F744" s="4">
        <v>10.06</v>
      </c>
      <c r="G744" s="5">
        <v>1</v>
      </c>
      <c r="H744" s="5">
        <v>0</v>
      </c>
      <c r="I744" s="1">
        <v>240645998870</v>
      </c>
      <c r="J744" s="1">
        <v>78348892996</v>
      </c>
      <c r="K744" s="1">
        <v>428197310893</v>
      </c>
      <c r="L744" s="1">
        <v>668843309763</v>
      </c>
      <c r="M744" s="29">
        <f>-4.336-4.513*(U744/L744)+5.679*(O744/L744)-0.004*(I744/P744)</f>
        <v>-0.37457477020629903</v>
      </c>
      <c r="N744" s="31">
        <v>6.6900092133089402</v>
      </c>
      <c r="O744" s="1">
        <v>474903539819</v>
      </c>
      <c r="P744" s="1">
        <v>266301181089</v>
      </c>
      <c r="Q744" s="1">
        <v>208602358730</v>
      </c>
      <c r="R744" s="1">
        <v>193939769944</v>
      </c>
      <c r="S744" s="1">
        <v>668843309763</v>
      </c>
      <c r="T744" s="1">
        <v>4861521744</v>
      </c>
      <c r="U744" s="1">
        <v>9968271666</v>
      </c>
      <c r="V744" s="1">
        <v>17202178040</v>
      </c>
    </row>
    <row r="745" spans="1:22" ht="16.5" customHeight="1" x14ac:dyDescent="0.3">
      <c r="A745" s="1" t="s">
        <v>85</v>
      </c>
      <c r="B745" s="1">
        <v>2020</v>
      </c>
      <c r="C745" s="16">
        <f t="shared" si="62"/>
        <v>3.8066624897703196</v>
      </c>
      <c r="D745" s="5">
        <v>17</v>
      </c>
      <c r="E745" s="5">
        <v>45</v>
      </c>
      <c r="F745" s="4">
        <v>10.06</v>
      </c>
      <c r="G745" s="5">
        <v>1</v>
      </c>
      <c r="H745" s="5">
        <v>0</v>
      </c>
      <c r="I745" s="1">
        <v>112740996731</v>
      </c>
      <c r="J745" s="1">
        <v>1342711096</v>
      </c>
      <c r="K745" s="1">
        <v>422280587427</v>
      </c>
      <c r="L745" s="1">
        <v>535021584158</v>
      </c>
      <c r="M745" s="29">
        <f>-4.336-4.513*(U745/L745)+5.679*(O745/L745)-0.004*(I745/P745)</f>
        <v>-0.58103529611227522</v>
      </c>
      <c r="N745" s="31">
        <v>6.9401877821904918</v>
      </c>
      <c r="O745" s="1">
        <v>351050085880</v>
      </c>
      <c r="P745" s="1">
        <v>131377703064</v>
      </c>
      <c r="Q745" s="1">
        <v>219672382816</v>
      </c>
      <c r="R745" s="1">
        <v>183971498278</v>
      </c>
      <c r="S745" s="1">
        <v>535021584158</v>
      </c>
      <c r="T745" s="1">
        <v>4437004554</v>
      </c>
      <c r="U745" s="1">
        <v>-3813478621</v>
      </c>
      <c r="V745" s="1">
        <v>623525933</v>
      </c>
    </row>
    <row r="746" spans="1:22" ht="16.5" customHeight="1" x14ac:dyDescent="0.3">
      <c r="A746" s="1" t="s">
        <v>85</v>
      </c>
      <c r="B746" s="1">
        <v>2019</v>
      </c>
      <c r="C746" s="16">
        <f t="shared" si="62"/>
        <v>3.784189633918261</v>
      </c>
      <c r="D746" s="5">
        <v>16</v>
      </c>
      <c r="E746" s="5">
        <v>44</v>
      </c>
      <c r="F746" s="4">
        <v>10.06</v>
      </c>
      <c r="G746" s="5">
        <v>1</v>
      </c>
      <c r="H746" s="5">
        <v>0</v>
      </c>
      <c r="I746" s="1">
        <v>97839742062</v>
      </c>
      <c r="J746" s="1">
        <v>2048631748</v>
      </c>
      <c r="K746" s="1">
        <v>366053197927</v>
      </c>
      <c r="L746" s="1">
        <v>463892939989</v>
      </c>
      <c r="M746" s="29">
        <f>-4.336-4.513*(U746/L746)+5.679*(O746/L746)-0.004*(I746/P746)</f>
        <v>-1.0223073505726292</v>
      </c>
      <c r="N746" s="31">
        <v>7.4649912574460018</v>
      </c>
      <c r="O746" s="1">
        <v>275950794015</v>
      </c>
      <c r="P746" s="1">
        <v>116843790525</v>
      </c>
      <c r="Q746" s="1">
        <v>159107003490</v>
      </c>
      <c r="R746" s="1">
        <v>187942145974</v>
      </c>
      <c r="S746" s="1">
        <v>463892939989</v>
      </c>
      <c r="T746" s="1">
        <v>3334678260</v>
      </c>
      <c r="U746" s="1">
        <v>6286762996</v>
      </c>
      <c r="V746" s="1">
        <v>11223993472</v>
      </c>
    </row>
    <row r="747" spans="1:22" ht="16.5" customHeight="1" x14ac:dyDescent="0.3">
      <c r="A747" s="1" t="s">
        <v>85</v>
      </c>
      <c r="B747" s="1">
        <v>2018</v>
      </c>
      <c r="C747" s="16">
        <f t="shared" si="62"/>
        <v>3.7612001156935624</v>
      </c>
      <c r="D747" s="5">
        <v>15</v>
      </c>
      <c r="E747" s="5">
        <v>43</v>
      </c>
      <c r="F747" s="4">
        <v>10.06</v>
      </c>
      <c r="G747" s="5">
        <v>1</v>
      </c>
      <c r="H747" s="5">
        <v>0</v>
      </c>
      <c r="I747" s="1">
        <v>79311907376</v>
      </c>
      <c r="J747" s="1">
        <v>711533348</v>
      </c>
      <c r="K747" s="1">
        <v>315602034821</v>
      </c>
      <c r="L747" s="1">
        <v>394913942197</v>
      </c>
      <c r="M747" s="29">
        <f>-4.336-4.513*(U747/L747)+5.679*(O747/L747)-0.004*(I747/P747)</f>
        <v>-1.320166228145913</v>
      </c>
      <c r="N747" s="31">
        <v>7.3592809998546045</v>
      </c>
      <c r="O747" s="1">
        <v>213155603649</v>
      </c>
      <c r="P747" s="1">
        <v>134667839483</v>
      </c>
      <c r="Q747" s="1">
        <v>78487764166</v>
      </c>
      <c r="R747" s="1">
        <v>181758338548</v>
      </c>
      <c r="S747" s="1">
        <v>394913942197</v>
      </c>
      <c r="T747" s="1">
        <v>4496725672</v>
      </c>
      <c r="U747" s="1">
        <v>4118222781</v>
      </c>
      <c r="V747" s="1">
        <v>9654407795</v>
      </c>
    </row>
    <row r="748" spans="1:22" ht="16.5" customHeight="1" x14ac:dyDescent="0.3">
      <c r="A748" s="1" t="s">
        <v>85</v>
      </c>
      <c r="B748" s="1">
        <v>2017</v>
      </c>
      <c r="C748" s="16">
        <f t="shared" si="62"/>
        <v>3.7376696182833684</v>
      </c>
      <c r="D748" s="5">
        <v>14</v>
      </c>
      <c r="E748" s="5">
        <v>42</v>
      </c>
      <c r="F748" s="4">
        <v>11.54</v>
      </c>
      <c r="G748" s="5">
        <v>1</v>
      </c>
      <c r="H748" s="5">
        <v>0</v>
      </c>
      <c r="I748" s="1">
        <v>74987931361</v>
      </c>
      <c r="J748" s="1">
        <v>721032806</v>
      </c>
      <c r="K748" s="1">
        <v>242765961523</v>
      </c>
      <c r="L748" s="1">
        <v>317753892884</v>
      </c>
      <c r="M748" s="29">
        <f>-4.336-4.513*(U748/L748)+5.679*(O748/L748)-0.004*(I748/P748)</f>
        <v>-1.4946237644755809</v>
      </c>
      <c r="N748" s="31">
        <v>2.8654119461210428</v>
      </c>
      <c r="O748" s="1">
        <v>162113777117</v>
      </c>
      <c r="P748" s="1">
        <v>108523672030</v>
      </c>
      <c r="Q748" s="1">
        <v>53590105087</v>
      </c>
      <c r="R748" s="1">
        <v>155640115767</v>
      </c>
      <c r="S748" s="1">
        <v>317753892884</v>
      </c>
      <c r="T748" s="1">
        <v>3332293158</v>
      </c>
      <c r="U748" s="1">
        <v>3746406173</v>
      </c>
      <c r="V748" s="1">
        <v>7078699331</v>
      </c>
    </row>
    <row r="749" spans="1:22" ht="16.5" customHeight="1" x14ac:dyDescent="0.3">
      <c r="A749" s="1" t="s">
        <v>85</v>
      </c>
      <c r="B749" s="1">
        <v>2016</v>
      </c>
      <c r="C749" s="16">
        <f t="shared" si="62"/>
        <v>3.713572066704308</v>
      </c>
      <c r="D749" s="5">
        <v>13</v>
      </c>
      <c r="E749" s="5">
        <v>41</v>
      </c>
      <c r="F749" s="4">
        <v>3.86</v>
      </c>
      <c r="G749" s="5">
        <v>1</v>
      </c>
      <c r="H749" s="5">
        <v>0</v>
      </c>
      <c r="I749" s="1">
        <v>55218451136</v>
      </c>
      <c r="J749" s="1">
        <v>579758696</v>
      </c>
      <c r="K749" s="1">
        <v>234172338319</v>
      </c>
      <c r="L749" s="1">
        <v>289390789455</v>
      </c>
      <c r="M749" s="29">
        <f>-4.336-4.513*(U749/L749)+5.679*(O749/L749)-0.004*(I749/P749)</f>
        <v>-1.6443598680891478</v>
      </c>
      <c r="N749" s="31">
        <v>2.5615511423249444</v>
      </c>
      <c r="O749" s="1">
        <v>137497079861</v>
      </c>
      <c r="P749" s="1">
        <v>62440483721</v>
      </c>
      <c r="Q749" s="1">
        <v>75056596140</v>
      </c>
      <c r="R749" s="1">
        <v>151893709594</v>
      </c>
      <c r="S749" s="1">
        <v>289390789455</v>
      </c>
      <c r="T749" s="1">
        <v>2102831568</v>
      </c>
      <c r="U749" s="1">
        <v>196405386</v>
      </c>
      <c r="V749" s="1">
        <v>1785393477</v>
      </c>
    </row>
    <row r="750" spans="1:22" ht="16.5" customHeight="1" x14ac:dyDescent="0.3">
      <c r="A750" s="1" t="s">
        <v>85</v>
      </c>
      <c r="B750" s="1">
        <v>2015</v>
      </c>
      <c r="C750" s="16">
        <f t="shared" si="62"/>
        <v>3.6888794541139363</v>
      </c>
      <c r="D750" s="6">
        <v>12</v>
      </c>
      <c r="E750" s="6">
        <v>40</v>
      </c>
      <c r="F750" s="7">
        <v>13.5</v>
      </c>
      <c r="G750" s="6">
        <v>1</v>
      </c>
      <c r="H750" s="6">
        <v>0</v>
      </c>
      <c r="I750" s="1">
        <v>41425079842</v>
      </c>
      <c r="J750" s="1">
        <v>2759308533</v>
      </c>
      <c r="K750" s="1">
        <v>190752468357</v>
      </c>
      <c r="L750" s="1">
        <v>232177548199</v>
      </c>
      <c r="M750" s="29">
        <f>-4.336-4.513*(U750/L750)+5.679*(O750/L750)-0.004*(I750/P750)</f>
        <v>-1.1480629451930935</v>
      </c>
      <c r="N750" s="31">
        <v>8.0197984581497224</v>
      </c>
      <c r="O750" s="1">
        <v>130480243991</v>
      </c>
      <c r="P750" s="1">
        <v>79157243991</v>
      </c>
      <c r="Q750" s="1">
        <v>51323000000</v>
      </c>
      <c r="R750" s="1">
        <v>101697304208</v>
      </c>
      <c r="S750" s="1">
        <v>232177548199</v>
      </c>
      <c r="T750" s="1">
        <v>1916528113</v>
      </c>
      <c r="U750" s="1">
        <v>76197167</v>
      </c>
      <c r="V750" s="1">
        <v>1869429280</v>
      </c>
    </row>
    <row r="751" spans="1:22" ht="16.5" customHeight="1" x14ac:dyDescent="0.3">
      <c r="A751" s="1" t="s">
        <v>85</v>
      </c>
      <c r="B751" s="1">
        <v>2014</v>
      </c>
      <c r="C751" s="15"/>
      <c r="D751" s="13"/>
      <c r="E751" s="13"/>
      <c r="F751" s="14"/>
      <c r="G751" s="13"/>
      <c r="H751" s="13"/>
      <c r="I751" s="1">
        <v>171712962753</v>
      </c>
      <c r="J751" s="1">
        <v>140672407773</v>
      </c>
      <c r="K751" s="1">
        <v>55526534120</v>
      </c>
      <c r="L751" s="1">
        <v>227239496873</v>
      </c>
      <c r="M751" s="29">
        <f>-4.336-4.513*(U751/L751)+5.679*(O751/L751)-0.004*(I751/P751)</f>
        <v>-1.2177246453440171</v>
      </c>
      <c r="N751" s="28">
        <v>5.05</v>
      </c>
      <c r="O751" s="1">
        <v>125618389832</v>
      </c>
      <c r="P751" s="1">
        <v>75566913233</v>
      </c>
      <c r="Q751" s="1">
        <v>50051476599</v>
      </c>
      <c r="R751" s="1">
        <v>101621107041</v>
      </c>
      <c r="S751" s="1">
        <v>227239496873</v>
      </c>
      <c r="T751" s="1">
        <v>3776135138</v>
      </c>
      <c r="U751" s="1">
        <v>604046236</v>
      </c>
      <c r="V751" s="1">
        <v>3125090464</v>
      </c>
    </row>
    <row r="752" spans="1:22" ht="16.5" customHeight="1" x14ac:dyDescent="0.3">
      <c r="A752" s="1" t="s">
        <v>86</v>
      </c>
      <c r="B752" s="1">
        <v>2023</v>
      </c>
      <c r="C752" s="16">
        <f t="shared" ref="C752:C758" si="63">LN(E752)</f>
        <v>3.8066624897703196</v>
      </c>
      <c r="D752" s="5">
        <v>19</v>
      </c>
      <c r="E752" s="5">
        <v>45</v>
      </c>
      <c r="F752" s="4">
        <v>0.1</v>
      </c>
      <c r="G752" s="5">
        <v>0</v>
      </c>
      <c r="H752" s="5">
        <v>1</v>
      </c>
      <c r="I752" s="1">
        <v>123060708985</v>
      </c>
      <c r="J752" s="1">
        <v>115165120051</v>
      </c>
      <c r="K752" s="1">
        <v>138920957708</v>
      </c>
      <c r="L752" s="1">
        <v>261981666693</v>
      </c>
      <c r="M752" s="29">
        <f>-4.336-4.513*(U752/L752)+5.679*(O752/L752)-0.004*(I752/P752)</f>
        <v>1.0011859136379531</v>
      </c>
      <c r="N752" s="31">
        <v>6.4222466560102589</v>
      </c>
      <c r="O752" s="1">
        <v>211713721353</v>
      </c>
      <c r="P752" s="1">
        <v>148897759353</v>
      </c>
      <c r="Q752" s="1">
        <v>62815962000</v>
      </c>
      <c r="R752" s="1">
        <v>50267945340</v>
      </c>
      <c r="S752" s="1">
        <v>261981666693</v>
      </c>
      <c r="T752" s="1">
        <v>17356073894</v>
      </c>
      <c r="U752" s="1">
        <v>-43604858361</v>
      </c>
      <c r="V752" s="1">
        <v>-26248784467</v>
      </c>
    </row>
    <row r="753" spans="1:22" ht="16.5" customHeight="1" x14ac:dyDescent="0.3">
      <c r="A753" s="1" t="s">
        <v>86</v>
      </c>
      <c r="B753" s="1">
        <v>2022</v>
      </c>
      <c r="C753" s="16">
        <f t="shared" si="63"/>
        <v>3.784189633918261</v>
      </c>
      <c r="D753" s="5">
        <v>18</v>
      </c>
      <c r="E753" s="5">
        <v>44</v>
      </c>
      <c r="F753" s="4">
        <v>0</v>
      </c>
      <c r="G753" s="5">
        <v>0</v>
      </c>
      <c r="H753" s="5">
        <v>1</v>
      </c>
      <c r="I753" s="1">
        <v>166456139580</v>
      </c>
      <c r="J753" s="1">
        <v>158354236921</v>
      </c>
      <c r="K753" s="1">
        <v>160969061103</v>
      </c>
      <c r="L753" s="1">
        <v>327425200683</v>
      </c>
      <c r="M753" s="29">
        <f>-4.336-4.513*(U753/L753)+5.679*(O753/L753)-0.004*(I753/P753)</f>
        <v>-0.18113084513165276</v>
      </c>
      <c r="N753" s="31">
        <v>6.9871667237754878</v>
      </c>
      <c r="O753" s="1">
        <v>233552396982</v>
      </c>
      <c r="P753" s="1">
        <v>150701572982</v>
      </c>
      <c r="Q753" s="1">
        <v>82850824000</v>
      </c>
      <c r="R753" s="1">
        <v>93872803701</v>
      </c>
      <c r="S753" s="1">
        <v>327425200683</v>
      </c>
      <c r="T753" s="1">
        <v>16580182479</v>
      </c>
      <c r="U753" s="1">
        <v>-7868695603</v>
      </c>
      <c r="V753" s="1">
        <v>8748389586</v>
      </c>
    </row>
    <row r="754" spans="1:22" ht="16.5" customHeight="1" x14ac:dyDescent="0.3">
      <c r="A754" s="1" t="s">
        <v>86</v>
      </c>
      <c r="B754" s="1">
        <v>2021</v>
      </c>
      <c r="C754" s="16">
        <f t="shared" si="63"/>
        <v>3.7612001156935624</v>
      </c>
      <c r="D754" s="5">
        <v>17</v>
      </c>
      <c r="E754" s="5">
        <v>43</v>
      </c>
      <c r="F754" s="4">
        <v>0</v>
      </c>
      <c r="G754" s="5">
        <v>0</v>
      </c>
      <c r="H754" s="5">
        <v>1</v>
      </c>
      <c r="I754" s="1">
        <v>143665249617</v>
      </c>
      <c r="J754" s="1">
        <v>124107848103</v>
      </c>
      <c r="K754" s="1">
        <v>181315524226</v>
      </c>
      <c r="L754" s="1">
        <v>324980773843</v>
      </c>
      <c r="M754" s="29">
        <f>-4.336-4.513*(U754/L754)+5.679*(O754/L754)-0.004*(I754/P754)</f>
        <v>-0.54963741966103319</v>
      </c>
      <c r="N754" s="31">
        <v>6.6900092133089402</v>
      </c>
      <c r="O754" s="1">
        <v>219813523739</v>
      </c>
      <c r="P754" s="1">
        <v>118606409739</v>
      </c>
      <c r="Q754" s="1">
        <v>101207114000</v>
      </c>
      <c r="R754" s="1">
        <v>105167250104</v>
      </c>
      <c r="S754" s="1">
        <v>324980773843</v>
      </c>
      <c r="T754" s="1">
        <v>16268229659</v>
      </c>
      <c r="U754" s="1">
        <v>3601017636</v>
      </c>
      <c r="V754" s="1">
        <v>21546568817</v>
      </c>
    </row>
    <row r="755" spans="1:22" ht="16.5" customHeight="1" x14ac:dyDescent="0.3">
      <c r="A755" s="1" t="s">
        <v>86</v>
      </c>
      <c r="B755" s="1">
        <v>2020</v>
      </c>
      <c r="C755" s="16">
        <f t="shared" si="63"/>
        <v>3.7376696182833684</v>
      </c>
      <c r="D755" s="5">
        <v>16</v>
      </c>
      <c r="E755" s="5">
        <v>42</v>
      </c>
      <c r="F755" s="4">
        <v>0</v>
      </c>
      <c r="G755" s="5">
        <v>0</v>
      </c>
      <c r="H755" s="5">
        <v>1</v>
      </c>
      <c r="I755" s="1">
        <v>164502392341</v>
      </c>
      <c r="J755" s="1">
        <v>144128186889</v>
      </c>
      <c r="K755" s="1">
        <v>203467498016</v>
      </c>
      <c r="L755" s="1">
        <v>367969890357</v>
      </c>
      <c r="M755" s="29">
        <f>-4.336-4.513*(U755/L755)+5.679*(O755/L755)-0.004*(I755/P755)</f>
        <v>-0.51680236981912864</v>
      </c>
      <c r="N755" s="31">
        <v>6.9401877821904918</v>
      </c>
      <c r="O755" s="1">
        <v>261051527289</v>
      </c>
      <c r="P755" s="1">
        <v>162739695137</v>
      </c>
      <c r="Q755" s="1">
        <v>98311832152</v>
      </c>
      <c r="R755" s="1">
        <v>106918363068</v>
      </c>
      <c r="S755" s="1">
        <v>367969890357</v>
      </c>
      <c r="T755" s="1">
        <v>16525660089</v>
      </c>
      <c r="U755" s="1">
        <v>16768018653</v>
      </c>
      <c r="V755" s="1">
        <v>37944884396</v>
      </c>
    </row>
    <row r="756" spans="1:22" ht="16.5" customHeight="1" x14ac:dyDescent="0.3">
      <c r="A756" s="1" t="s">
        <v>86</v>
      </c>
      <c r="B756" s="1">
        <v>2019</v>
      </c>
      <c r="C756" s="16">
        <f t="shared" si="63"/>
        <v>3.713572066704308</v>
      </c>
      <c r="D756" s="5">
        <v>15</v>
      </c>
      <c r="E756" s="5">
        <v>41</v>
      </c>
      <c r="F756" s="4">
        <v>0</v>
      </c>
      <c r="G756" s="5">
        <v>0</v>
      </c>
      <c r="H756" s="5">
        <v>1</v>
      </c>
      <c r="I756" s="1">
        <v>146223410941</v>
      </c>
      <c r="J756" s="1">
        <v>124486044697</v>
      </c>
      <c r="K756" s="1">
        <v>219664270285</v>
      </c>
      <c r="L756" s="1">
        <v>365887681226</v>
      </c>
      <c r="M756" s="29">
        <f>-4.336-4.513*(U756/L756)+5.679*(O756/L756)-0.004*(I756/P756)</f>
        <v>-0.21352380280751845</v>
      </c>
      <c r="N756" s="31">
        <v>7.4649912574460018</v>
      </c>
      <c r="O756" s="1">
        <v>275737336811</v>
      </c>
      <c r="P756" s="1">
        <v>161029111917</v>
      </c>
      <c r="Q756" s="1">
        <v>114708224894</v>
      </c>
      <c r="R756" s="1">
        <v>90150344415</v>
      </c>
      <c r="S756" s="1">
        <v>365887681226</v>
      </c>
      <c r="T756" s="1">
        <v>15966476975</v>
      </c>
      <c r="U756" s="1">
        <v>12457366142</v>
      </c>
      <c r="V756" s="1">
        <v>31580751027</v>
      </c>
    </row>
    <row r="757" spans="1:22" ht="16.5" customHeight="1" x14ac:dyDescent="0.3">
      <c r="A757" s="1" t="s">
        <v>86</v>
      </c>
      <c r="B757" s="1">
        <v>2018</v>
      </c>
      <c r="C757" s="16">
        <f t="shared" si="63"/>
        <v>3.6888794541139363</v>
      </c>
      <c r="D757" s="5">
        <v>14</v>
      </c>
      <c r="E757" s="5">
        <v>40</v>
      </c>
      <c r="F757" s="4">
        <v>0</v>
      </c>
      <c r="G757" s="5">
        <v>0</v>
      </c>
      <c r="H757" s="5">
        <v>1</v>
      </c>
      <c r="I757" s="1">
        <v>118739044125</v>
      </c>
      <c r="J757" s="1">
        <v>88032638813</v>
      </c>
      <c r="K757" s="1">
        <v>170016855367</v>
      </c>
      <c r="L757" s="1">
        <v>288755899492</v>
      </c>
      <c r="M757" s="29">
        <f>-4.336-4.513*(U757/L757)+5.679*(O757/L757)-0.004*(I757/P757)</f>
        <v>-0.430847007327533</v>
      </c>
      <c r="N757" s="31">
        <v>7.3592809998546045</v>
      </c>
      <c r="O757" s="1">
        <v>211062921219</v>
      </c>
      <c r="P757" s="1">
        <v>145569715039</v>
      </c>
      <c r="Q757" s="1">
        <v>65493206180</v>
      </c>
      <c r="R757" s="1">
        <v>77692978273</v>
      </c>
      <c r="S757" s="1">
        <v>288755899492</v>
      </c>
      <c r="T757" s="1">
        <v>11380246855</v>
      </c>
      <c r="U757" s="1">
        <v>15521433423</v>
      </c>
      <c r="V757" s="1">
        <v>30851995049</v>
      </c>
    </row>
    <row r="758" spans="1:22" ht="16.5" customHeight="1" x14ac:dyDescent="0.3">
      <c r="A758" s="1" t="s">
        <v>86</v>
      </c>
      <c r="B758" s="1">
        <v>2017</v>
      </c>
      <c r="C758" s="16">
        <f t="shared" si="63"/>
        <v>3.6635616461296463</v>
      </c>
      <c r="D758" s="6">
        <v>13</v>
      </c>
      <c r="E758" s="6">
        <v>39</v>
      </c>
      <c r="F758" s="7">
        <v>0</v>
      </c>
      <c r="G758" s="6">
        <v>0</v>
      </c>
      <c r="H758" s="6">
        <v>1</v>
      </c>
      <c r="I758" s="1">
        <v>88233518974</v>
      </c>
      <c r="J758" s="1">
        <v>68324824131</v>
      </c>
      <c r="K758" s="1">
        <v>171627908238</v>
      </c>
      <c r="L758" s="1">
        <v>259861427212</v>
      </c>
      <c r="M758" s="29">
        <f>-4.336-4.513*(U758/L758)+5.679*(O758/L758)-0.004*(I758/P758)</f>
        <v>-0.40643765759348893</v>
      </c>
      <c r="N758" s="31">
        <v>2.8654119461210428</v>
      </c>
      <c r="O758" s="1">
        <v>197689882362</v>
      </c>
      <c r="P758" s="1">
        <v>140018044933</v>
      </c>
      <c r="Q758" s="1">
        <v>57671837429</v>
      </c>
      <c r="R758" s="1">
        <v>62171544850</v>
      </c>
      <c r="S758" s="1">
        <v>259861427212</v>
      </c>
      <c r="T758" s="1">
        <v>12235584726</v>
      </c>
      <c r="U758" s="1">
        <v>22354121002</v>
      </c>
      <c r="V758" s="1">
        <v>34589705728</v>
      </c>
    </row>
    <row r="759" spans="1:22" ht="16.5" customHeight="1" x14ac:dyDescent="0.3">
      <c r="A759" s="1" t="s">
        <v>86</v>
      </c>
      <c r="B759" s="1">
        <v>2016</v>
      </c>
      <c r="C759" s="15"/>
      <c r="D759" s="13"/>
      <c r="E759" s="13"/>
      <c r="F759" s="14"/>
      <c r="G759" s="13"/>
      <c r="H759" s="13"/>
      <c r="I759" s="1">
        <v>68218324766</v>
      </c>
      <c r="J759" s="1">
        <v>60008241565</v>
      </c>
      <c r="K759" s="1">
        <v>163518975158</v>
      </c>
      <c r="L759" s="1">
        <v>231737299924</v>
      </c>
      <c r="M759" s="29">
        <f>-4.336-4.513*(U759/L759)+5.679*(O759/L759)-0.004*(I759/P759)</f>
        <v>1.5770487140209799</v>
      </c>
      <c r="N759" s="31">
        <v>2.5615511423249444</v>
      </c>
      <c r="O759" s="1">
        <v>251795625376</v>
      </c>
      <c r="P759" s="1">
        <v>194152253785</v>
      </c>
      <c r="Q759" s="1">
        <v>57643371591</v>
      </c>
      <c r="R759" s="1">
        <v>-20058325452</v>
      </c>
      <c r="S759" s="1">
        <v>231737299924</v>
      </c>
      <c r="T759" s="1">
        <v>13186334411</v>
      </c>
      <c r="U759" s="1">
        <v>13150391228</v>
      </c>
      <c r="V759" s="1">
        <v>26336725639</v>
      </c>
    </row>
    <row r="760" spans="1:22" ht="16.5" customHeight="1" x14ac:dyDescent="0.3">
      <c r="A760" s="1" t="s">
        <v>86</v>
      </c>
      <c r="B760" s="1">
        <v>2015</v>
      </c>
      <c r="C760" s="15"/>
      <c r="D760" s="13"/>
      <c r="E760" s="13"/>
      <c r="F760" s="14"/>
      <c r="G760" s="13"/>
      <c r="H760" s="13"/>
      <c r="I760" s="1">
        <v>66876576636</v>
      </c>
      <c r="J760" s="1">
        <v>53981807489</v>
      </c>
      <c r="K760" s="1">
        <v>165834894517</v>
      </c>
      <c r="L760" s="1">
        <v>232711471153</v>
      </c>
      <c r="M760" s="29">
        <f>-4.336-4.513*(U760/L760)+5.679*(O760/L760)-0.004*(I760/P760)</f>
        <v>2.0356032443951335</v>
      </c>
      <c r="N760" s="31">
        <v>8.0197984581497224</v>
      </c>
      <c r="O760" s="1">
        <v>265920187833</v>
      </c>
      <c r="P760" s="1">
        <v>187337298242</v>
      </c>
      <c r="Q760" s="1">
        <v>78582889591</v>
      </c>
      <c r="R760" s="1">
        <v>-33208716680</v>
      </c>
      <c r="S760" s="1">
        <v>232711471153</v>
      </c>
      <c r="T760" s="1">
        <v>13549860206</v>
      </c>
      <c r="U760" s="1">
        <v>6001170889</v>
      </c>
      <c r="V760" s="1">
        <v>19551031095</v>
      </c>
    </row>
    <row r="761" spans="1:22" ht="16.5" customHeight="1" x14ac:dyDescent="0.3">
      <c r="A761" s="1" t="s">
        <v>86</v>
      </c>
      <c r="B761" s="1">
        <v>2014</v>
      </c>
      <c r="C761" s="15"/>
      <c r="D761" s="13"/>
      <c r="E761" s="13"/>
      <c r="F761" s="14"/>
      <c r="G761" s="13"/>
      <c r="H761" s="13"/>
      <c r="I761" s="1">
        <v>59539385564</v>
      </c>
      <c r="J761" s="1">
        <v>44696552233</v>
      </c>
      <c r="K761" s="1">
        <v>171126505920</v>
      </c>
      <c r="L761" s="1">
        <v>230665891484</v>
      </c>
      <c r="M761" s="29">
        <f>-4.336-4.513*(U761/L761)+5.679*(O761/L761)-0.004*(I761/P761)</f>
        <v>2.3211841480594559</v>
      </c>
      <c r="N761" s="28">
        <v>5.05</v>
      </c>
      <c r="O761" s="1">
        <v>270605839612</v>
      </c>
      <c r="P761" s="1">
        <v>170927589874</v>
      </c>
      <c r="Q761" s="1">
        <v>99678249738</v>
      </c>
      <c r="R761" s="1">
        <v>-39939948128</v>
      </c>
      <c r="S761" s="1">
        <v>230665891484</v>
      </c>
      <c r="T761" s="1">
        <v>17082250986</v>
      </c>
      <c r="U761" s="1">
        <v>191414693</v>
      </c>
      <c r="V761" s="1" t="e">
        <v>#VALUE!</v>
      </c>
    </row>
    <row r="762" spans="1:22" ht="16.5" customHeight="1" x14ac:dyDescent="0.3">
      <c r="A762" s="1" t="s">
        <v>87</v>
      </c>
      <c r="B762" s="1">
        <v>2023</v>
      </c>
      <c r="C762" s="16">
        <f t="shared" ref="C762:C778" si="64">LN(E762)</f>
        <v>4.0943445622221004</v>
      </c>
      <c r="D762" s="5">
        <v>22</v>
      </c>
      <c r="E762" s="5">
        <v>60</v>
      </c>
      <c r="F762" s="4">
        <v>47.56</v>
      </c>
      <c r="G762" s="5">
        <v>0</v>
      </c>
      <c r="H762" s="5">
        <v>0</v>
      </c>
      <c r="I762" s="1">
        <v>1546211062065</v>
      </c>
      <c r="J762" s="1">
        <v>1122900759649</v>
      </c>
      <c r="K762" s="1">
        <v>526593374702</v>
      </c>
      <c r="L762" s="1">
        <v>2072804436767</v>
      </c>
      <c r="M762" s="29">
        <f>-4.336-4.513*(U762/L762)+5.679*(O762/L762)-0.004*(I762/P762)</f>
        <v>-0.39136506309587088</v>
      </c>
      <c r="N762" s="31">
        <v>6.4222466560102589</v>
      </c>
      <c r="O762" s="1">
        <v>1317502375800</v>
      </c>
      <c r="P762" s="1">
        <v>1247272731310</v>
      </c>
      <c r="Q762" s="1">
        <v>70229644490</v>
      </c>
      <c r="R762" s="1">
        <v>755302060967</v>
      </c>
      <c r="S762" s="1">
        <v>2072804436767</v>
      </c>
      <c r="T762" s="1">
        <v>101654723341</v>
      </c>
      <c r="U762" s="1">
        <v>-156135433221</v>
      </c>
      <c r="V762" s="1">
        <v>-31284764668</v>
      </c>
    </row>
    <row r="763" spans="1:22" ht="16.5" customHeight="1" x14ac:dyDescent="0.3">
      <c r="A763" s="1" t="s">
        <v>87</v>
      </c>
      <c r="B763" s="1">
        <v>2022</v>
      </c>
      <c r="C763" s="16">
        <f t="shared" si="64"/>
        <v>4.0775374439057197</v>
      </c>
      <c r="D763" s="5">
        <v>21</v>
      </c>
      <c r="E763" s="5">
        <v>59</v>
      </c>
      <c r="F763" s="4">
        <v>47.56</v>
      </c>
      <c r="G763" s="5">
        <v>0</v>
      </c>
      <c r="H763" s="5">
        <v>0</v>
      </c>
      <c r="I763" s="1">
        <v>1776224134649</v>
      </c>
      <c r="J763" s="1">
        <v>1240195761656</v>
      </c>
      <c r="K763" s="1">
        <v>592385530795</v>
      </c>
      <c r="L763" s="1">
        <v>2368609665444</v>
      </c>
      <c r="M763" s="29">
        <f>-4.336-4.513*(U763/L763)+5.679*(O763/L763)-0.004*(I763/P763)</f>
        <v>-0.55695080413693465</v>
      </c>
      <c r="N763" s="31">
        <v>6.9871667237754878</v>
      </c>
      <c r="O763" s="1">
        <v>1456968171256</v>
      </c>
      <c r="P763" s="1">
        <v>1409446880626</v>
      </c>
      <c r="Q763" s="1">
        <v>47521290630</v>
      </c>
      <c r="R763" s="1">
        <v>911641494188</v>
      </c>
      <c r="S763" s="1">
        <v>2368609665444</v>
      </c>
      <c r="T763" s="1">
        <v>74172043754</v>
      </c>
      <c r="U763" s="1">
        <v>-152650156856</v>
      </c>
      <c r="V763" s="1">
        <v>-66145471474</v>
      </c>
    </row>
    <row r="764" spans="1:22" ht="16.5" customHeight="1" x14ac:dyDescent="0.3">
      <c r="A764" s="1" t="s">
        <v>87</v>
      </c>
      <c r="B764" s="1">
        <v>2021</v>
      </c>
      <c r="C764" s="16">
        <f t="shared" si="64"/>
        <v>4.0604430105464191</v>
      </c>
      <c r="D764" s="5">
        <v>20</v>
      </c>
      <c r="E764" s="5">
        <v>58</v>
      </c>
      <c r="F764" s="4">
        <v>47.56</v>
      </c>
      <c r="G764" s="5">
        <v>0</v>
      </c>
      <c r="H764" s="5">
        <v>0</v>
      </c>
      <c r="I764" s="1">
        <v>1187190914385</v>
      </c>
      <c r="J764" s="1">
        <v>1006276482958</v>
      </c>
      <c r="K764" s="1">
        <v>700183972094</v>
      </c>
      <c r="L764" s="1">
        <v>1887374886479</v>
      </c>
      <c r="M764" s="29">
        <f>-4.336-4.513*(U764/L764)+5.679*(O764/L764)-0.004*(I764/P764)</f>
        <v>-1.9996232825331992</v>
      </c>
      <c r="N764" s="31">
        <v>6.6900092133089402</v>
      </c>
      <c r="O764" s="1">
        <v>823005235435</v>
      </c>
      <c r="P764" s="1">
        <v>821166435435</v>
      </c>
      <c r="Q764" s="1">
        <v>1838800000</v>
      </c>
      <c r="R764" s="1">
        <v>1064369651044</v>
      </c>
      <c r="S764" s="1">
        <v>1887374886479</v>
      </c>
      <c r="T764" s="1">
        <v>43032370895</v>
      </c>
      <c r="U764" s="1">
        <v>56129713567</v>
      </c>
      <c r="V764" s="1">
        <v>93627444894</v>
      </c>
    </row>
    <row r="765" spans="1:22" ht="16.5" customHeight="1" x14ac:dyDescent="0.3">
      <c r="A765" s="1" t="s">
        <v>87</v>
      </c>
      <c r="B765" s="1">
        <v>2020</v>
      </c>
      <c r="C765" s="16">
        <f t="shared" si="64"/>
        <v>4.0430512678345503</v>
      </c>
      <c r="D765" s="5">
        <v>19</v>
      </c>
      <c r="E765" s="5">
        <v>57</v>
      </c>
      <c r="F765" s="4">
        <v>47.56</v>
      </c>
      <c r="G765" s="5">
        <v>0</v>
      </c>
      <c r="H765" s="5">
        <v>0</v>
      </c>
      <c r="I765" s="1">
        <v>1702709011876</v>
      </c>
      <c r="J765" s="1">
        <v>1492332569909</v>
      </c>
      <c r="K765" s="1">
        <v>726333873727</v>
      </c>
      <c r="L765" s="1">
        <v>2429042885603</v>
      </c>
      <c r="M765" s="29">
        <f>-4.336-4.513*(U765/L765)+5.679*(O765/L765)-0.004*(I765/P765)</f>
        <v>-1.0642609375448282</v>
      </c>
      <c r="N765" s="31">
        <v>6.9401877821904918</v>
      </c>
      <c r="O765" s="1">
        <v>1418376401407</v>
      </c>
      <c r="P765" s="1">
        <v>1397225283419</v>
      </c>
      <c r="Q765" s="1">
        <v>21151117988</v>
      </c>
      <c r="R765" s="1">
        <v>1010666484196</v>
      </c>
      <c r="S765" s="1">
        <v>2429042885603</v>
      </c>
      <c r="T765" s="1">
        <v>75685416564</v>
      </c>
      <c r="U765" s="1">
        <v>21255177064</v>
      </c>
      <c r="V765" s="1">
        <v>99057894230</v>
      </c>
    </row>
    <row r="766" spans="1:22" ht="16.5" customHeight="1" x14ac:dyDescent="0.3">
      <c r="A766" s="1" t="s">
        <v>87</v>
      </c>
      <c r="B766" s="1">
        <v>2019</v>
      </c>
      <c r="C766" s="16">
        <f t="shared" si="64"/>
        <v>4.0253516907351496</v>
      </c>
      <c r="D766" s="5">
        <v>18</v>
      </c>
      <c r="E766" s="5">
        <v>56</v>
      </c>
      <c r="F766" s="4">
        <v>47.5</v>
      </c>
      <c r="G766" s="5">
        <v>0</v>
      </c>
      <c r="H766" s="5">
        <v>0</v>
      </c>
      <c r="I766" s="1">
        <v>2015325757859</v>
      </c>
      <c r="J766" s="1">
        <v>1715234035130</v>
      </c>
      <c r="K766" s="1">
        <v>778055035074</v>
      </c>
      <c r="L766" s="1">
        <v>2793380792933</v>
      </c>
      <c r="M766" s="29">
        <f>-4.336-4.513*(U766/L766)+5.679*(O766/L766)-0.004*(I766/P766)</f>
        <v>-0.44613857950721936</v>
      </c>
      <c r="N766" s="31">
        <v>7.4649912574460018</v>
      </c>
      <c r="O766" s="1">
        <v>1803969485801</v>
      </c>
      <c r="P766" s="1">
        <v>1757127739299</v>
      </c>
      <c r="Q766" s="1">
        <v>46841746502</v>
      </c>
      <c r="R766" s="1">
        <v>989411307132</v>
      </c>
      <c r="S766" s="1">
        <v>2793380792933</v>
      </c>
      <c r="T766" s="1">
        <v>88609509832</v>
      </c>
      <c r="U766" s="1">
        <v>-140469059611</v>
      </c>
      <c r="V766" s="1">
        <v>-51147390724</v>
      </c>
    </row>
    <row r="767" spans="1:22" ht="16.5" customHeight="1" x14ac:dyDescent="0.3">
      <c r="A767" s="1" t="s">
        <v>87</v>
      </c>
      <c r="B767" s="1">
        <v>2018</v>
      </c>
      <c r="C767" s="16">
        <f t="shared" si="64"/>
        <v>3.3672958299864741</v>
      </c>
      <c r="D767" s="5">
        <v>17</v>
      </c>
      <c r="E767" s="5">
        <v>29</v>
      </c>
      <c r="F767" s="4">
        <v>10.16</v>
      </c>
      <c r="G767" s="5">
        <v>1</v>
      </c>
      <c r="H767" s="5">
        <v>0</v>
      </c>
      <c r="I767" s="1">
        <v>1972707693365</v>
      </c>
      <c r="J767" s="1">
        <v>1600879118916</v>
      </c>
      <c r="K767" s="1">
        <v>853499120982</v>
      </c>
      <c r="L767" s="1">
        <v>2826206814347</v>
      </c>
      <c r="M767" s="29">
        <f>-4.336-4.513*(U767/L767)+5.679*(O767/L767)-0.004*(I767/P767)</f>
        <v>-0.90463808123722778</v>
      </c>
      <c r="N767" s="31">
        <v>7.3592809998546045</v>
      </c>
      <c r="O767" s="1">
        <v>1696326447604</v>
      </c>
      <c r="P767" s="1">
        <v>1646443164159</v>
      </c>
      <c r="Q767" s="1">
        <v>49883283445</v>
      </c>
      <c r="R767" s="1">
        <v>1129880366743</v>
      </c>
      <c r="S767" s="1">
        <v>2826206814347</v>
      </c>
      <c r="T767" s="1">
        <v>79070963923</v>
      </c>
      <c r="U767" s="1">
        <v>-17249184562</v>
      </c>
      <c r="V767" s="1">
        <v>53597683254</v>
      </c>
    </row>
    <row r="768" spans="1:22" ht="16.5" customHeight="1" x14ac:dyDescent="0.3">
      <c r="A768" s="1" t="s">
        <v>87</v>
      </c>
      <c r="B768" s="1">
        <v>2017</v>
      </c>
      <c r="C768" s="16">
        <f t="shared" si="64"/>
        <v>3.3322045101752038</v>
      </c>
      <c r="D768" s="5">
        <v>16</v>
      </c>
      <c r="E768" s="5">
        <v>28</v>
      </c>
      <c r="F768" s="4">
        <v>10.16</v>
      </c>
      <c r="G768" s="5">
        <v>1</v>
      </c>
      <c r="H768" s="5">
        <v>0</v>
      </c>
      <c r="I768" s="1">
        <v>1628197022959</v>
      </c>
      <c r="J768" s="1">
        <v>1474654109055</v>
      </c>
      <c r="K768" s="1">
        <v>800147252668</v>
      </c>
      <c r="L768" s="1">
        <v>2428344275627</v>
      </c>
      <c r="M768" s="29">
        <f>-4.336-4.513*(U768/L768)+5.679*(O768/L768)-0.004*(I768/P768)</f>
        <v>-1.7417938031346134</v>
      </c>
      <c r="N768" s="31">
        <v>2.8654119461210428</v>
      </c>
      <c r="O768" s="1">
        <v>1271545978051</v>
      </c>
      <c r="P768" s="1">
        <v>1222055274031</v>
      </c>
      <c r="Q768" s="1">
        <v>49490704020</v>
      </c>
      <c r="R768" s="1">
        <v>1156798297576</v>
      </c>
      <c r="S768" s="1">
        <v>2428344275627</v>
      </c>
      <c r="T768" s="1">
        <v>59243951330</v>
      </c>
      <c r="U768" s="1">
        <v>201316704976</v>
      </c>
      <c r="V768" s="1">
        <v>282150831664</v>
      </c>
    </row>
    <row r="769" spans="1:22" ht="16.5" customHeight="1" x14ac:dyDescent="0.3">
      <c r="A769" s="1" t="s">
        <v>87</v>
      </c>
      <c r="B769" s="1">
        <v>2016</v>
      </c>
      <c r="C769" s="16">
        <f t="shared" si="64"/>
        <v>3.2958368660043291</v>
      </c>
      <c r="D769" s="5">
        <v>15</v>
      </c>
      <c r="E769" s="5">
        <v>27</v>
      </c>
      <c r="F769" s="4">
        <v>10.16</v>
      </c>
      <c r="G769" s="5">
        <v>1</v>
      </c>
      <c r="H769" s="5">
        <v>0</v>
      </c>
      <c r="I769" s="1">
        <v>1693216819745</v>
      </c>
      <c r="J769" s="1">
        <v>1448544464665</v>
      </c>
      <c r="K769" s="1">
        <v>794098979362</v>
      </c>
      <c r="L769" s="1">
        <v>2487315799107</v>
      </c>
      <c r="M769" s="29">
        <f>-4.336-4.513*(U769/L769)+5.679*(O769/L769)-0.004*(I769/P769)</f>
        <v>-1.0303345073300219</v>
      </c>
      <c r="N769" s="31">
        <v>2.5615511423249444</v>
      </c>
      <c r="O769" s="1">
        <v>1576737307977</v>
      </c>
      <c r="P769" s="1">
        <v>1466793585963</v>
      </c>
      <c r="Q769" s="1">
        <v>109943722014</v>
      </c>
      <c r="R769" s="1">
        <v>910578491130</v>
      </c>
      <c r="S769" s="1">
        <v>2487315799107</v>
      </c>
      <c r="T769" s="1">
        <v>67362498216</v>
      </c>
      <c r="U769" s="1">
        <v>159665870413</v>
      </c>
      <c r="V769" s="1">
        <v>244273865250</v>
      </c>
    </row>
    <row r="770" spans="1:22" ht="16.5" customHeight="1" x14ac:dyDescent="0.3">
      <c r="A770" s="1" t="s">
        <v>87</v>
      </c>
      <c r="B770" s="1">
        <v>2015</v>
      </c>
      <c r="C770" s="16">
        <f t="shared" si="64"/>
        <v>3.9512437185814275</v>
      </c>
      <c r="D770" s="5">
        <v>14</v>
      </c>
      <c r="E770" s="5">
        <v>52</v>
      </c>
      <c r="F770" s="4">
        <v>45.74</v>
      </c>
      <c r="G770" s="5">
        <v>0</v>
      </c>
      <c r="H770" s="5">
        <v>0</v>
      </c>
      <c r="I770" s="1">
        <v>1550907406154</v>
      </c>
      <c r="J770" s="1">
        <v>1290531150762</v>
      </c>
      <c r="K770" s="1">
        <v>861176278225</v>
      </c>
      <c r="L770" s="1">
        <v>2412083684379</v>
      </c>
      <c r="M770" s="29">
        <f>-4.336-4.513*(U770/L770)+5.679*(O770/L770)-0.004*(I770/P770)</f>
        <v>-0.310507798526448</v>
      </c>
      <c r="N770" s="31">
        <v>8.0197984581497224</v>
      </c>
      <c r="O770" s="1">
        <v>1661088752389</v>
      </c>
      <c r="P770" s="1">
        <v>1602053870711</v>
      </c>
      <c r="Q770" s="1">
        <v>59034881678</v>
      </c>
      <c r="R770" s="1">
        <v>750994931990</v>
      </c>
      <c r="S770" s="1">
        <v>2412083684379</v>
      </c>
      <c r="T770" s="1">
        <v>94045871104</v>
      </c>
      <c r="U770" s="1">
        <v>-63337323779</v>
      </c>
      <c r="V770" s="1">
        <v>-17056746351</v>
      </c>
    </row>
    <row r="771" spans="1:22" ht="16.5" customHeight="1" x14ac:dyDescent="0.3">
      <c r="A771" s="1" t="s">
        <v>87</v>
      </c>
      <c r="B771" s="1">
        <v>2014</v>
      </c>
      <c r="C771" s="16">
        <f t="shared" si="64"/>
        <v>3.9318256327243257</v>
      </c>
      <c r="D771" s="6">
        <v>13</v>
      </c>
      <c r="E771" s="6">
        <v>51</v>
      </c>
      <c r="F771" s="7">
        <v>45.74</v>
      </c>
      <c r="G771" s="6">
        <v>0</v>
      </c>
      <c r="H771" s="6">
        <v>0</v>
      </c>
      <c r="I771" s="1">
        <v>1446411227802</v>
      </c>
      <c r="J771" s="1">
        <v>1104630463985</v>
      </c>
      <c r="K771" s="1">
        <v>914845731582</v>
      </c>
      <c r="L771" s="1">
        <v>2361256959384</v>
      </c>
      <c r="M771" s="29">
        <f>-4.336-4.513*(U771/L771)+5.679*(O771/L771)-0.004*(I771/P771)</f>
        <v>-0.63267137172358057</v>
      </c>
      <c r="N771" s="28">
        <v>5.05</v>
      </c>
      <c r="O771" s="1">
        <v>1546697099037</v>
      </c>
      <c r="P771" s="1">
        <v>1422106877359</v>
      </c>
      <c r="Q771" s="1">
        <v>124590221678</v>
      </c>
      <c r="R771" s="1">
        <v>814559860347</v>
      </c>
      <c r="S771" s="1">
        <v>2361256959384</v>
      </c>
      <c r="T771" s="1">
        <v>77286696508</v>
      </c>
      <c r="U771" s="1">
        <v>6553485941</v>
      </c>
      <c r="V771" s="1">
        <v>76912102919</v>
      </c>
    </row>
    <row r="772" spans="1:22" ht="16.5" customHeight="1" x14ac:dyDescent="0.3">
      <c r="A772" s="1" t="s">
        <v>88</v>
      </c>
      <c r="B772" s="1">
        <v>2023</v>
      </c>
      <c r="C772" s="16">
        <f t="shared" si="64"/>
        <v>3.9889840465642745</v>
      </c>
      <c r="D772" s="5">
        <v>20</v>
      </c>
      <c r="E772" s="5">
        <v>54</v>
      </c>
      <c r="F772" s="4">
        <v>8.9999999999999993E-3</v>
      </c>
      <c r="G772" s="5">
        <v>0</v>
      </c>
      <c r="H772" s="5">
        <v>0</v>
      </c>
      <c r="I772" s="1">
        <v>1246938786896</v>
      </c>
      <c r="J772" s="1">
        <v>8993002953</v>
      </c>
      <c r="K772" s="1">
        <v>388837215598</v>
      </c>
      <c r="L772" s="1">
        <v>1635776002494</v>
      </c>
      <c r="M772" s="29">
        <f>-4.336-4.513*(U772/L772)+5.679*(O772/L772)-0.004*(I772/P772)</f>
        <v>-4.3656916187273023</v>
      </c>
      <c r="N772" s="31">
        <v>6.4222466560102589</v>
      </c>
      <c r="O772" s="1">
        <v>259763124591</v>
      </c>
      <c r="P772" s="1">
        <v>259763124591</v>
      </c>
      <c r="Q772" s="1">
        <v>0</v>
      </c>
      <c r="R772" s="1">
        <v>1376012877903</v>
      </c>
      <c r="S772" s="1">
        <v>1635776002494</v>
      </c>
      <c r="T772" s="1">
        <v>243515043</v>
      </c>
      <c r="U772" s="1">
        <v>330679107837</v>
      </c>
      <c r="V772" s="1" t="e">
        <v>#VALUE!</v>
      </c>
    </row>
    <row r="773" spans="1:22" ht="16.5" customHeight="1" x14ac:dyDescent="0.3">
      <c r="A773" s="1" t="s">
        <v>88</v>
      </c>
      <c r="B773" s="1">
        <v>2022</v>
      </c>
      <c r="C773" s="16">
        <f t="shared" si="64"/>
        <v>3.970291913552122</v>
      </c>
      <c r="D773" s="5">
        <v>19</v>
      </c>
      <c r="E773" s="5">
        <v>53</v>
      </c>
      <c r="F773" s="4">
        <v>8.9999999999999993E-3</v>
      </c>
      <c r="G773" s="5">
        <v>0</v>
      </c>
      <c r="H773" s="5">
        <v>0</v>
      </c>
      <c r="I773" s="1">
        <v>1217425344732</v>
      </c>
      <c r="J773" s="1">
        <v>9374316379</v>
      </c>
      <c r="K773" s="1">
        <v>280393640786</v>
      </c>
      <c r="L773" s="1">
        <v>1497818985518</v>
      </c>
      <c r="M773" s="29">
        <f>-4.336-4.513*(U773/L773)+5.679*(O773/L773)-0.004*(I773/P773)</f>
        <v>-4.7962212635158172</v>
      </c>
      <c r="N773" s="31">
        <v>6.9871667237754878</v>
      </c>
      <c r="O773" s="1">
        <v>114985215452</v>
      </c>
      <c r="P773" s="1">
        <v>114985215452</v>
      </c>
      <c r="Q773" s="1">
        <v>0</v>
      </c>
      <c r="R773" s="1">
        <v>1382833770066</v>
      </c>
      <c r="S773" s="1">
        <v>1497818985518</v>
      </c>
      <c r="T773" s="1">
        <v>1168807436</v>
      </c>
      <c r="U773" s="1">
        <v>283380354744</v>
      </c>
      <c r="V773" s="1" t="e">
        <v>#VALUE!</v>
      </c>
    </row>
    <row r="774" spans="1:22" ht="16.5" customHeight="1" x14ac:dyDescent="0.3">
      <c r="A774" s="1" t="s">
        <v>88</v>
      </c>
      <c r="B774" s="1">
        <v>2021</v>
      </c>
      <c r="C774" s="16">
        <f t="shared" si="64"/>
        <v>3.9512437185814275</v>
      </c>
      <c r="D774" s="5">
        <v>18</v>
      </c>
      <c r="E774" s="5">
        <v>52</v>
      </c>
      <c r="F774" s="4">
        <v>8.9999999999999993E-3</v>
      </c>
      <c r="G774" s="5">
        <v>0</v>
      </c>
      <c r="H774" s="5">
        <v>0</v>
      </c>
      <c r="I774" s="1">
        <v>1170116888706</v>
      </c>
      <c r="J774" s="1">
        <v>9580693170</v>
      </c>
      <c r="K774" s="1">
        <v>329277944456</v>
      </c>
      <c r="L774" s="1">
        <v>1499394833162</v>
      </c>
      <c r="M774" s="29">
        <f>-4.336-4.513*(U774/L774)+5.679*(O774/L774)-0.004*(I774/P774)</f>
        <v>-4.7282351536726921</v>
      </c>
      <c r="N774" s="31">
        <v>6.6900092133089402</v>
      </c>
      <c r="O774" s="1">
        <v>126441417839</v>
      </c>
      <c r="P774" s="1">
        <v>126441417839</v>
      </c>
      <c r="Q774" s="1">
        <v>0</v>
      </c>
      <c r="R774" s="1">
        <v>1372953415323</v>
      </c>
      <c r="S774" s="1">
        <v>1499394833162</v>
      </c>
      <c r="T774" s="1">
        <v>254596816</v>
      </c>
      <c r="U774" s="1">
        <v>277126799699</v>
      </c>
      <c r="V774" s="1" t="e">
        <v>#VALUE!</v>
      </c>
    </row>
    <row r="775" spans="1:22" ht="16.5" customHeight="1" x14ac:dyDescent="0.3">
      <c r="A775" s="1" t="s">
        <v>88</v>
      </c>
      <c r="B775" s="1">
        <v>2020</v>
      </c>
      <c r="C775" s="16">
        <f t="shared" si="64"/>
        <v>3.9318256327243257</v>
      </c>
      <c r="D775" s="5">
        <v>17</v>
      </c>
      <c r="E775" s="5">
        <v>51</v>
      </c>
      <c r="F775" s="4">
        <v>8.9999999999999993E-3</v>
      </c>
      <c r="G775" s="5">
        <v>0</v>
      </c>
      <c r="H775" s="5">
        <v>0</v>
      </c>
      <c r="I775" s="1">
        <v>1037283063190</v>
      </c>
      <c r="J775" s="1">
        <v>9263578099</v>
      </c>
      <c r="K775" s="1">
        <v>358851670969</v>
      </c>
      <c r="L775" s="1">
        <v>1396134734159</v>
      </c>
      <c r="M775" s="29">
        <f>-4.336-4.513*(U775/L775)+5.679*(O775/L775)-0.004*(I775/P775)</f>
        <v>-4.6822166636268649</v>
      </c>
      <c r="N775" s="31">
        <v>6.9401877821904918</v>
      </c>
      <c r="O775" s="1">
        <v>112808118535</v>
      </c>
      <c r="P775" s="1">
        <v>112808118535</v>
      </c>
      <c r="Q775" s="1">
        <v>0</v>
      </c>
      <c r="R775" s="1">
        <v>1283326615624</v>
      </c>
      <c r="S775" s="1">
        <v>1396134734159</v>
      </c>
      <c r="T775" s="1">
        <v>337329157</v>
      </c>
      <c r="U775" s="1">
        <v>237680470808</v>
      </c>
      <c r="V775" s="1" t="e">
        <v>#VALUE!</v>
      </c>
    </row>
    <row r="776" spans="1:22" ht="16.5" customHeight="1" x14ac:dyDescent="0.3">
      <c r="A776" s="1" t="s">
        <v>88</v>
      </c>
      <c r="B776" s="1">
        <v>2019</v>
      </c>
      <c r="C776" s="16">
        <f t="shared" si="64"/>
        <v>3.912023005428146</v>
      </c>
      <c r="D776" s="5">
        <v>16</v>
      </c>
      <c r="E776" s="5">
        <v>50</v>
      </c>
      <c r="F776" s="4">
        <v>8.9999999999999993E-3</v>
      </c>
      <c r="G776" s="5">
        <v>0</v>
      </c>
      <c r="H776" s="5">
        <v>0</v>
      </c>
      <c r="I776" s="1">
        <v>857627169917</v>
      </c>
      <c r="J776" s="1">
        <v>9577438353</v>
      </c>
      <c r="K776" s="1">
        <v>420995231307</v>
      </c>
      <c r="L776" s="1">
        <v>1278622401224</v>
      </c>
      <c r="M776" s="29">
        <f>-4.336-4.513*(U776/L776)+5.679*(O776/L776)-0.004*(I776/P776)</f>
        <v>-4.7645973701257729</v>
      </c>
      <c r="N776" s="31">
        <v>7.4649912574460018</v>
      </c>
      <c r="O776" s="1">
        <v>107476256408</v>
      </c>
      <c r="P776" s="1">
        <v>107476256408</v>
      </c>
      <c r="Q776" s="1">
        <v>0</v>
      </c>
      <c r="R776" s="1">
        <v>1171146144816</v>
      </c>
      <c r="S776" s="1">
        <v>1278622401224</v>
      </c>
      <c r="T776" s="1">
        <v>65811538</v>
      </c>
      <c r="U776" s="1">
        <v>247631247279</v>
      </c>
      <c r="V776" s="1" t="e">
        <v>#VALUE!</v>
      </c>
    </row>
    <row r="777" spans="1:22" ht="16.5" customHeight="1" x14ac:dyDescent="0.3">
      <c r="A777" s="1" t="s">
        <v>88</v>
      </c>
      <c r="B777" s="1">
        <v>2018</v>
      </c>
      <c r="C777" s="16">
        <f t="shared" si="64"/>
        <v>3.8918202981106265</v>
      </c>
      <c r="D777" s="5">
        <v>15</v>
      </c>
      <c r="E777" s="5">
        <v>49</v>
      </c>
      <c r="F777" s="4">
        <v>8.9999999999999993E-3</v>
      </c>
      <c r="G777" s="5">
        <v>0</v>
      </c>
      <c r="H777" s="5">
        <v>0</v>
      </c>
      <c r="I777" s="1">
        <v>706322918614</v>
      </c>
      <c r="J777" s="1">
        <v>9710538056</v>
      </c>
      <c r="K777" s="1">
        <v>461489511179</v>
      </c>
      <c r="L777" s="1">
        <v>1167812429793</v>
      </c>
      <c r="M777" s="29">
        <f>-4.336-4.513*(U777/L777)+5.679*(O777/L777)-0.004*(I777/P777)</f>
        <v>-4.980692549982086</v>
      </c>
      <c r="N777" s="31">
        <v>7.3592809998546045</v>
      </c>
      <c r="O777" s="1">
        <v>101797532256</v>
      </c>
      <c r="P777" s="1">
        <v>101797532256</v>
      </c>
      <c r="Q777" s="1">
        <v>0</v>
      </c>
      <c r="R777" s="1">
        <v>1066014897537</v>
      </c>
      <c r="S777" s="1">
        <v>1167812429793</v>
      </c>
      <c r="T777" s="1">
        <v>888278154</v>
      </c>
      <c r="U777" s="1">
        <v>287741338082</v>
      </c>
      <c r="V777" s="1" t="e">
        <v>#VALUE!</v>
      </c>
    </row>
    <row r="778" spans="1:22" ht="16.5" customHeight="1" x14ac:dyDescent="0.3">
      <c r="A778" s="1" t="s">
        <v>88</v>
      </c>
      <c r="B778" s="1">
        <v>2017</v>
      </c>
      <c r="C778" s="16">
        <f t="shared" si="64"/>
        <v>3.8712010109078911</v>
      </c>
      <c r="D778" s="6">
        <v>14</v>
      </c>
      <c r="E778" s="6">
        <v>48</v>
      </c>
      <c r="F778" s="7">
        <v>8.9999999999999993E-3</v>
      </c>
      <c r="G778" s="6">
        <v>0</v>
      </c>
      <c r="H778" s="6">
        <v>0</v>
      </c>
      <c r="I778" s="1">
        <v>703588800491</v>
      </c>
      <c r="J778" s="1">
        <v>8671596837</v>
      </c>
      <c r="K778" s="1">
        <v>393900742416</v>
      </c>
      <c r="L778" s="1">
        <v>1097489542907</v>
      </c>
      <c r="M778" s="29">
        <f>-4.336-4.513*(U778/L778)+5.679*(O778/L778)-0.004*(I778/P778)</f>
        <v>-4.9220166578448641</v>
      </c>
      <c r="N778" s="31">
        <v>2.8654119461210428</v>
      </c>
      <c r="O778" s="1">
        <v>119715983452</v>
      </c>
      <c r="P778" s="1">
        <v>119715983452</v>
      </c>
      <c r="Q778" s="1">
        <v>0</v>
      </c>
      <c r="R778" s="1">
        <v>977773559455</v>
      </c>
      <c r="S778" s="1">
        <v>1097489542907</v>
      </c>
      <c r="T778" s="1">
        <v>1880204028</v>
      </c>
      <c r="U778" s="1">
        <v>287439348771</v>
      </c>
      <c r="V778" s="1" t="e">
        <v>#VALUE!</v>
      </c>
    </row>
    <row r="779" spans="1:22" ht="16.5" customHeight="1" x14ac:dyDescent="0.3">
      <c r="A779" s="1" t="s">
        <v>88</v>
      </c>
      <c r="B779" s="1">
        <v>2016</v>
      </c>
      <c r="C779" s="15"/>
      <c r="D779" s="13"/>
      <c r="E779" s="13"/>
      <c r="F779" s="14"/>
      <c r="G779" s="13"/>
      <c r="H779" s="13"/>
      <c r="I779" s="1">
        <v>607319805837</v>
      </c>
      <c r="J779" s="1">
        <v>8756296561</v>
      </c>
      <c r="K779" s="1">
        <v>462416753236</v>
      </c>
      <c r="L779" s="1">
        <v>1069736559073</v>
      </c>
      <c r="M779" s="29">
        <f>-4.336-4.513*(U779/L779)+5.679*(O779/L779)-0.004*(I779/P779)</f>
        <v>-4.7349777543609823</v>
      </c>
      <c r="N779" s="31">
        <v>2.5615511423249444</v>
      </c>
      <c r="O779" s="1">
        <v>156258636049</v>
      </c>
      <c r="P779" s="1">
        <v>131012026229</v>
      </c>
      <c r="Q779" s="1">
        <v>25246609820</v>
      </c>
      <c r="R779" s="1">
        <v>913477923024</v>
      </c>
      <c r="S779" s="1">
        <v>1069736559073</v>
      </c>
      <c r="T779" s="1">
        <v>4396817934</v>
      </c>
      <c r="U779" s="1">
        <v>286806644387</v>
      </c>
      <c r="V779" s="1" t="e">
        <v>#VALUE!</v>
      </c>
    </row>
    <row r="780" spans="1:22" ht="16.5" customHeight="1" x14ac:dyDescent="0.3">
      <c r="A780" s="1" t="s">
        <v>88</v>
      </c>
      <c r="B780" s="1">
        <v>2015</v>
      </c>
      <c r="C780" s="15"/>
      <c r="D780" s="13"/>
      <c r="E780" s="13"/>
      <c r="F780" s="14"/>
      <c r="G780" s="13"/>
      <c r="H780" s="13"/>
      <c r="I780" s="1">
        <v>671332972664</v>
      </c>
      <c r="J780" s="1">
        <v>9467065121</v>
      </c>
      <c r="K780" s="1">
        <v>443944873264</v>
      </c>
      <c r="L780" s="1">
        <v>1115277845928</v>
      </c>
      <c r="M780" s="29">
        <f>-4.336-4.513*(U780/L780)+5.679*(O780/L780)-0.004*(I780/P780)</f>
        <v>-4.5998802003457708</v>
      </c>
      <c r="N780" s="31">
        <v>8.0197984581497224</v>
      </c>
      <c r="O780" s="1">
        <v>176106567291</v>
      </c>
      <c r="P780" s="1">
        <v>115844592291</v>
      </c>
      <c r="Q780" s="1">
        <v>60261975000</v>
      </c>
      <c r="R780" s="1">
        <v>939171278637</v>
      </c>
      <c r="S780" s="1">
        <v>1115277845928</v>
      </c>
      <c r="T780" s="1">
        <v>10375429431</v>
      </c>
      <c r="U780" s="1">
        <v>281089358387</v>
      </c>
      <c r="V780" s="1" t="e">
        <v>#VALUE!</v>
      </c>
    </row>
    <row r="781" spans="1:22" ht="16.5" customHeight="1" x14ac:dyDescent="0.3">
      <c r="A781" s="1" t="s">
        <v>88</v>
      </c>
      <c r="B781" s="1">
        <v>2014</v>
      </c>
      <c r="C781" s="15"/>
      <c r="D781" s="13"/>
      <c r="E781" s="13"/>
      <c r="F781" s="14"/>
      <c r="G781" s="13"/>
      <c r="H781" s="13"/>
      <c r="I781" s="1">
        <v>484798295625</v>
      </c>
      <c r="J781" s="1">
        <v>11585863169</v>
      </c>
      <c r="K781" s="1">
        <v>491071913156</v>
      </c>
      <c r="L781" s="1">
        <v>975870208781</v>
      </c>
      <c r="M781" s="29">
        <f>-4.336-4.513*(U781/L781)+5.679*(O781/L781)-0.004*(I781/P781)</f>
        <v>-4.4018739104109441</v>
      </c>
      <c r="N781" s="28">
        <v>5.05</v>
      </c>
      <c r="O781" s="1">
        <v>173844698836</v>
      </c>
      <c r="P781" s="1">
        <v>83005266586</v>
      </c>
      <c r="Q781" s="1">
        <v>90839432250</v>
      </c>
      <c r="R781" s="1">
        <v>802025509945</v>
      </c>
      <c r="S781" s="1">
        <v>975870208781</v>
      </c>
      <c r="T781" s="1">
        <v>9176628845</v>
      </c>
      <c r="U781" s="1">
        <v>227952552120</v>
      </c>
      <c r="V781" s="1" t="e">
        <v>#VALUE!</v>
      </c>
    </row>
    <row r="782" spans="1:22" ht="16.5" customHeight="1" x14ac:dyDescent="0.3">
      <c r="A782" s="1" t="s">
        <v>89</v>
      </c>
      <c r="B782" s="1">
        <v>2023</v>
      </c>
      <c r="C782" s="16">
        <f t="shared" ref="C782:C790" si="65">LN(E782)</f>
        <v>3.8501476017100584</v>
      </c>
      <c r="D782" s="11">
        <v>20</v>
      </c>
      <c r="E782" s="11">
        <v>47</v>
      </c>
      <c r="F782" s="12">
        <v>0.16</v>
      </c>
      <c r="G782" s="5">
        <v>0</v>
      </c>
      <c r="H782" s="5">
        <v>1</v>
      </c>
      <c r="I782" s="1">
        <v>26229757136504</v>
      </c>
      <c r="J782" s="1">
        <v>14139058524281</v>
      </c>
      <c r="K782" s="1">
        <v>2556683717813</v>
      </c>
      <c r="L782" s="1">
        <v>28786440854317</v>
      </c>
      <c r="M782" s="29">
        <f>-4.336-4.513*(U782/L782)+5.679*(O782/L782)-0.004*(I782/P782)</f>
        <v>-1.4882770294861329</v>
      </c>
      <c r="N782" s="31">
        <v>6.4222466560102589</v>
      </c>
      <c r="O782" s="1">
        <v>14600072946676</v>
      </c>
      <c r="P782" s="1">
        <v>11617574716082</v>
      </c>
      <c r="Q782" s="1">
        <v>2982498230594</v>
      </c>
      <c r="R782" s="1">
        <v>14186367907641</v>
      </c>
      <c r="S782" s="1">
        <v>28786440854317</v>
      </c>
      <c r="T782" s="1">
        <v>593252985005</v>
      </c>
      <c r="U782" s="1">
        <v>150240038598</v>
      </c>
      <c r="V782" s="1">
        <v>989867312650</v>
      </c>
    </row>
    <row r="783" spans="1:22" ht="16.5" customHeight="1" x14ac:dyDescent="0.3">
      <c r="A783" s="1" t="s">
        <v>89</v>
      </c>
      <c r="B783" s="1">
        <v>2022</v>
      </c>
      <c r="C783" s="16">
        <f t="shared" si="65"/>
        <v>3.8286413964890951</v>
      </c>
      <c r="D783" s="11">
        <v>19</v>
      </c>
      <c r="E783" s="11">
        <v>46</v>
      </c>
      <c r="F783" s="12">
        <v>0.04</v>
      </c>
      <c r="G783" s="5">
        <v>0</v>
      </c>
      <c r="H783" s="5">
        <v>1</v>
      </c>
      <c r="I783" s="1">
        <v>27370930591236</v>
      </c>
      <c r="J783" s="1">
        <v>14030955749292</v>
      </c>
      <c r="K783" s="1">
        <v>2949735834173</v>
      </c>
      <c r="L783" s="1">
        <v>30320666425409</v>
      </c>
      <c r="M783" s="29">
        <f>-4.336-4.513*(U783/L783)+5.679*(O783/L783)-0.004*(I783/P783)</f>
        <v>-1.3834514135055065</v>
      </c>
      <c r="N783" s="31">
        <v>6.9871667237754878</v>
      </c>
      <c r="O783" s="1">
        <v>16235734774957</v>
      </c>
      <c r="P783" s="1">
        <v>12254999101487</v>
      </c>
      <c r="Q783" s="1">
        <v>3980735673470</v>
      </c>
      <c r="R783" s="1">
        <v>14084931650452</v>
      </c>
      <c r="S783" s="1">
        <v>30320666425409</v>
      </c>
      <c r="T783" s="1">
        <v>521090342619</v>
      </c>
      <c r="U783" s="1">
        <v>533706668108</v>
      </c>
      <c r="V783" s="1">
        <v>1229989480821</v>
      </c>
    </row>
    <row r="784" spans="1:22" ht="16.5" customHeight="1" x14ac:dyDescent="0.3">
      <c r="A784" s="1" t="s">
        <v>89</v>
      </c>
      <c r="B784" s="1">
        <v>2021</v>
      </c>
      <c r="C784" s="16">
        <f t="shared" si="65"/>
        <v>3.8066624897703196</v>
      </c>
      <c r="D784" s="5">
        <v>18</v>
      </c>
      <c r="E784" s="5">
        <v>45</v>
      </c>
      <c r="F784" s="4">
        <v>0.04</v>
      </c>
      <c r="G784" s="5">
        <v>0</v>
      </c>
      <c r="H784" s="5">
        <v>1</v>
      </c>
      <c r="I784" s="1">
        <v>25255041006268</v>
      </c>
      <c r="J784" s="1">
        <v>11238340946889</v>
      </c>
      <c r="K784" s="1">
        <v>2999020049147</v>
      </c>
      <c r="L784" s="1">
        <v>28254061055415</v>
      </c>
      <c r="M784" s="29">
        <f>-4.336-4.513*(U784/L784)+5.679*(O784/L784)-0.004*(I784/P784)</f>
        <v>-1.6090425616284392</v>
      </c>
      <c r="N784" s="31">
        <v>6.6900092133089402</v>
      </c>
      <c r="O784" s="1">
        <v>14872585915021</v>
      </c>
      <c r="P784" s="1">
        <v>13256722091813</v>
      </c>
      <c r="Q784" s="1">
        <v>1615863823208</v>
      </c>
      <c r="R784" s="1">
        <v>13381475140394</v>
      </c>
      <c r="S784" s="1">
        <v>28254061055415</v>
      </c>
      <c r="T784" s="1">
        <v>543611625605</v>
      </c>
      <c r="U784" s="1">
        <v>1595056305335</v>
      </c>
      <c r="V784" s="1">
        <v>2983986514055</v>
      </c>
    </row>
    <row r="785" spans="1:22" ht="16.5" customHeight="1" x14ac:dyDescent="0.3">
      <c r="A785" s="1" t="s">
        <v>89</v>
      </c>
      <c r="B785" s="1">
        <v>2020</v>
      </c>
      <c r="C785" s="16">
        <f t="shared" si="65"/>
        <v>3.784189633918261</v>
      </c>
      <c r="D785" s="5">
        <v>17</v>
      </c>
      <c r="E785" s="5">
        <v>44</v>
      </c>
      <c r="F785" s="4">
        <v>0.18</v>
      </c>
      <c r="G785" s="5">
        <v>0</v>
      </c>
      <c r="H785" s="5">
        <v>1</v>
      </c>
      <c r="I785" s="1">
        <v>19723041845371</v>
      </c>
      <c r="J785" s="1">
        <v>10251681350670</v>
      </c>
      <c r="K785" s="1">
        <v>3588391199844</v>
      </c>
      <c r="L785" s="1">
        <v>23311433045215</v>
      </c>
      <c r="M785" s="29">
        <f>-4.336-4.513*(U785/L785)+5.679*(O785/L785)-0.004*(I785/P785)</f>
        <v>-0.84394931697505182</v>
      </c>
      <c r="N785" s="31">
        <v>6.9401877821904918</v>
      </c>
      <c r="O785" s="1">
        <v>14227392345541</v>
      </c>
      <c r="P785" s="1">
        <v>10318520823984</v>
      </c>
      <c r="Q785" s="1">
        <v>3908871521557</v>
      </c>
      <c r="R785" s="1">
        <v>9084040699674</v>
      </c>
      <c r="S785" s="1">
        <v>23311433045215</v>
      </c>
      <c r="T785" s="1">
        <v>858283502622</v>
      </c>
      <c r="U785" s="1">
        <v>-174069676136</v>
      </c>
      <c r="V785" s="1">
        <v>335656524964</v>
      </c>
    </row>
    <row r="786" spans="1:22" ht="16.5" customHeight="1" x14ac:dyDescent="0.3">
      <c r="A786" s="1" t="s">
        <v>89</v>
      </c>
      <c r="B786" s="1">
        <v>2019</v>
      </c>
      <c r="C786" s="16">
        <f t="shared" si="65"/>
        <v>3.7612001156935624</v>
      </c>
      <c r="D786" s="5">
        <v>16</v>
      </c>
      <c r="E786" s="5">
        <v>43</v>
      </c>
      <c r="F786" s="4">
        <v>11.57</v>
      </c>
      <c r="G786" s="5">
        <v>0</v>
      </c>
      <c r="H786" s="5">
        <v>0</v>
      </c>
      <c r="I786" s="1">
        <v>17066173125309</v>
      </c>
      <c r="J786" s="1">
        <v>6791464181384</v>
      </c>
      <c r="K786" s="1">
        <v>2814344089504</v>
      </c>
      <c r="L786" s="1">
        <v>19880517214813</v>
      </c>
      <c r="M786" s="29">
        <f>-4.336-4.513*(U786/L786)+5.679*(O786/L786)-0.004*(I786/P786)</f>
        <v>-1.7305523221348196</v>
      </c>
      <c r="N786" s="31">
        <v>7.4649912574460018</v>
      </c>
      <c r="O786" s="1">
        <v>10652695846729</v>
      </c>
      <c r="P786" s="1">
        <v>7276583447080</v>
      </c>
      <c r="Q786" s="1">
        <v>3376112399649</v>
      </c>
      <c r="R786" s="1">
        <v>9227821368084</v>
      </c>
      <c r="S786" s="1">
        <v>19880517214813</v>
      </c>
      <c r="T786" s="1">
        <v>209031029465</v>
      </c>
      <c r="U786" s="1">
        <v>1886218657322</v>
      </c>
      <c r="V786" s="1">
        <v>2587032518920</v>
      </c>
    </row>
    <row r="787" spans="1:22" ht="16.5" customHeight="1" x14ac:dyDescent="0.3">
      <c r="A787" s="1" t="s">
        <v>89</v>
      </c>
      <c r="B787" s="1">
        <v>2018</v>
      </c>
      <c r="C787" s="16">
        <f t="shared" si="65"/>
        <v>3.7376696182833684</v>
      </c>
      <c r="D787" s="5">
        <v>15</v>
      </c>
      <c r="E787" s="5">
        <v>42</v>
      </c>
      <c r="F787" s="4">
        <v>9.27</v>
      </c>
      <c r="G787" s="5">
        <v>0</v>
      </c>
      <c r="H787" s="5">
        <v>0</v>
      </c>
      <c r="I787" s="1">
        <v>11815774324512</v>
      </c>
      <c r="J787" s="1">
        <v>4605151086817</v>
      </c>
      <c r="K787" s="1">
        <v>1912940416029</v>
      </c>
      <c r="L787" s="1">
        <v>13728714740541</v>
      </c>
      <c r="M787" s="29">
        <f>-4.336-4.513*(U787/L787)+5.679*(O787/L787)-0.004*(I787/P787)</f>
        <v>-1.7968727593017966</v>
      </c>
      <c r="N787" s="31">
        <v>7.3592809998546045</v>
      </c>
      <c r="O787" s="1">
        <v>7529620654558</v>
      </c>
      <c r="P787" s="1">
        <v>5117630826276</v>
      </c>
      <c r="Q787" s="1">
        <v>2411989828282</v>
      </c>
      <c r="R787" s="1">
        <v>6199094085983</v>
      </c>
      <c r="S787" s="1">
        <v>13728714740541</v>
      </c>
      <c r="T787" s="1">
        <v>190754523920</v>
      </c>
      <c r="U787" s="1">
        <v>1722794742547</v>
      </c>
      <c r="V787" s="1">
        <v>2264299839241</v>
      </c>
    </row>
    <row r="788" spans="1:22" ht="16.5" customHeight="1" x14ac:dyDescent="0.3">
      <c r="A788" s="1" t="s">
        <v>89</v>
      </c>
      <c r="B788" s="1">
        <v>2017</v>
      </c>
      <c r="C788" s="16">
        <f t="shared" si="65"/>
        <v>3.713572066704308</v>
      </c>
      <c r="D788" s="5">
        <v>14</v>
      </c>
      <c r="E788" s="5">
        <v>41</v>
      </c>
      <c r="F788" s="4">
        <v>8.5399999999999991</v>
      </c>
      <c r="G788" s="5">
        <v>0</v>
      </c>
      <c r="H788" s="5">
        <v>0</v>
      </c>
      <c r="I788" s="1">
        <v>8840186196460</v>
      </c>
      <c r="J788" s="1">
        <v>3400583217941</v>
      </c>
      <c r="K788" s="1">
        <v>1424216369652</v>
      </c>
      <c r="L788" s="1">
        <v>10264402566112</v>
      </c>
      <c r="M788" s="29">
        <f>-4.336-4.513*(U788/L788)+5.679*(O788/L788)-0.004*(I788/P788)</f>
        <v>-1.7185600067294751</v>
      </c>
      <c r="N788" s="31">
        <v>2.8654119461210428</v>
      </c>
      <c r="O788" s="1">
        <v>5610557388547</v>
      </c>
      <c r="P788" s="1">
        <v>3726609085491</v>
      </c>
      <c r="Q788" s="1">
        <v>1883948303056</v>
      </c>
      <c r="R788" s="1">
        <v>4653845177565</v>
      </c>
      <c r="S788" s="1">
        <v>10264402566112</v>
      </c>
      <c r="T788" s="1">
        <v>62664889037</v>
      </c>
      <c r="U788" s="1">
        <v>1085420252355</v>
      </c>
      <c r="V788" s="1">
        <v>1396271524647</v>
      </c>
    </row>
    <row r="789" spans="1:22" ht="16.5" customHeight="1" x14ac:dyDescent="0.3">
      <c r="A789" s="1" t="s">
        <v>89</v>
      </c>
      <c r="B789" s="1">
        <v>2016</v>
      </c>
      <c r="C789" s="16">
        <f t="shared" si="65"/>
        <v>3.6888794541139363</v>
      </c>
      <c r="D789" s="5">
        <v>13</v>
      </c>
      <c r="E789" s="5">
        <v>40</v>
      </c>
      <c r="F789" s="4">
        <v>6.87</v>
      </c>
      <c r="G789" s="5">
        <v>0</v>
      </c>
      <c r="H789" s="5">
        <v>0</v>
      </c>
      <c r="I789" s="1">
        <v>4627026584133</v>
      </c>
      <c r="J789" s="1">
        <v>915502618676</v>
      </c>
      <c r="K789" s="1">
        <v>935764590123</v>
      </c>
      <c r="L789" s="1">
        <v>5562791174256</v>
      </c>
      <c r="M789" s="29">
        <f>-4.336-4.513*(U789/L789)+5.679*(O789/L789)-0.004*(I789/P789)</f>
        <v>-2.8194031221675933</v>
      </c>
      <c r="N789" s="31">
        <v>2.5615511423249444</v>
      </c>
      <c r="O789" s="1">
        <v>2025436101162</v>
      </c>
      <c r="P789" s="1">
        <v>1527604858832</v>
      </c>
      <c r="Q789" s="1">
        <v>497831242330</v>
      </c>
      <c r="R789" s="1">
        <v>3537355073094</v>
      </c>
      <c r="S789" s="1">
        <v>5562791174256</v>
      </c>
      <c r="T789" s="1">
        <v>32702590722</v>
      </c>
      <c r="U789" s="1">
        <v>664423311168</v>
      </c>
      <c r="V789" s="1">
        <v>853198667362</v>
      </c>
    </row>
    <row r="790" spans="1:22" ht="16.5" customHeight="1" x14ac:dyDescent="0.3">
      <c r="A790" s="1" t="s">
        <v>89</v>
      </c>
      <c r="B790" s="1">
        <v>2015</v>
      </c>
      <c r="C790" s="16">
        <f t="shared" si="65"/>
        <v>3.6635616461296463</v>
      </c>
      <c r="D790" s="6">
        <v>12</v>
      </c>
      <c r="E790" s="6">
        <v>39</v>
      </c>
      <c r="F790" s="7">
        <v>5.7069999999999999</v>
      </c>
      <c r="G790" s="6">
        <v>0</v>
      </c>
      <c r="H790" s="6">
        <v>0</v>
      </c>
      <c r="I790" s="1">
        <v>2986756550457</v>
      </c>
      <c r="J790" s="1">
        <v>1122028633093</v>
      </c>
      <c r="K790" s="1">
        <v>586590610224</v>
      </c>
      <c r="L790" s="1">
        <v>3573347160681</v>
      </c>
      <c r="M790" s="29">
        <f>-4.336-4.513*(U790/L790)+5.679*(O790/L790)-0.004*(I790/P790)</f>
        <v>-2.0428351280729093</v>
      </c>
      <c r="N790" s="31">
        <v>8.0197984581497224</v>
      </c>
      <c r="O790" s="1">
        <v>1801987998045</v>
      </c>
      <c r="P790" s="1">
        <v>1516713125481</v>
      </c>
      <c r="Q790" s="1">
        <v>285274872564</v>
      </c>
      <c r="R790" s="1">
        <v>1771359162636</v>
      </c>
      <c r="S790" s="1">
        <v>3573347160681</v>
      </c>
      <c r="T790" s="1">
        <v>8494992425</v>
      </c>
      <c r="U790" s="1">
        <v>445616816138</v>
      </c>
      <c r="V790" s="1">
        <v>545299701805</v>
      </c>
    </row>
    <row r="791" spans="1:22" ht="16.5" customHeight="1" x14ac:dyDescent="0.3">
      <c r="A791" s="1" t="s">
        <v>89</v>
      </c>
      <c r="B791" s="1">
        <v>2014</v>
      </c>
      <c r="C791" s="19"/>
      <c r="D791" s="20"/>
      <c r="E791" s="20"/>
      <c r="F791" s="21"/>
      <c r="G791" s="20"/>
      <c r="H791" s="20"/>
      <c r="I791" s="1">
        <v>1678870815453</v>
      </c>
      <c r="J791" s="1">
        <v>499214313850</v>
      </c>
      <c r="K791" s="1">
        <v>481582016836</v>
      </c>
      <c r="L791" s="1">
        <v>2160452832289</v>
      </c>
      <c r="M791" s="29">
        <f>-4.336-4.513*(U791/L791)+5.679*(O791/L791)-0.004*(I791/P791)</f>
        <v>-1.927469305840527</v>
      </c>
      <c r="N791" s="28">
        <v>5.05</v>
      </c>
      <c r="O791" s="1">
        <v>1088225342481</v>
      </c>
      <c r="P791" s="1">
        <v>965363150123</v>
      </c>
      <c r="Q791" s="1">
        <v>122862192358</v>
      </c>
      <c r="R791" s="1">
        <v>1072227489808</v>
      </c>
      <c r="S791" s="1">
        <v>2160452832289</v>
      </c>
      <c r="T791" s="1">
        <v>79290701</v>
      </c>
      <c r="U791" s="1">
        <v>213048020505</v>
      </c>
      <c r="V791" s="1">
        <v>266448316390</v>
      </c>
    </row>
    <row r="792" spans="1:22" ht="16.5" customHeight="1" x14ac:dyDescent="0.3">
      <c r="A792" s="1" t="s">
        <v>90</v>
      </c>
      <c r="B792" s="1">
        <v>2023</v>
      </c>
      <c r="C792" s="22">
        <f t="shared" ref="C792:C814" si="66">LN(E792)</f>
        <v>3.9889840465642745</v>
      </c>
      <c r="D792" s="23">
        <v>30</v>
      </c>
      <c r="E792" s="23">
        <v>54</v>
      </c>
      <c r="F792" s="24">
        <v>13.16</v>
      </c>
      <c r="G792" s="23">
        <v>0</v>
      </c>
      <c r="H792" s="23">
        <v>1</v>
      </c>
      <c r="I792" s="1">
        <v>122188077172</v>
      </c>
      <c r="J792" s="1">
        <v>36286180753</v>
      </c>
      <c r="K792" s="1">
        <v>8821587040</v>
      </c>
      <c r="L792" s="1">
        <v>131009664212</v>
      </c>
      <c r="M792" s="29">
        <f>-4.336-4.513*(U792/L792)+5.679*(O792/L792)-0.004*(I792/P792)</f>
        <v>-2.8270545882970852</v>
      </c>
      <c r="N792" s="31">
        <v>6.4222466560102589</v>
      </c>
      <c r="O792" s="1">
        <v>28583790280</v>
      </c>
      <c r="P792" s="1">
        <v>28583790280</v>
      </c>
      <c r="Q792" s="1">
        <v>0</v>
      </c>
      <c r="R792" s="1">
        <v>102425873932</v>
      </c>
      <c r="S792" s="1">
        <v>131009664212</v>
      </c>
      <c r="T792" s="1">
        <v>0</v>
      </c>
      <c r="U792" s="1">
        <v>-8331312241</v>
      </c>
      <c r="V792" s="1">
        <v>-8331312241</v>
      </c>
    </row>
    <row r="793" spans="1:22" ht="16.5" customHeight="1" x14ac:dyDescent="0.3">
      <c r="A793" s="1" t="s">
        <v>90</v>
      </c>
      <c r="B793" s="1">
        <v>2022</v>
      </c>
      <c r="C793" s="16">
        <f t="shared" si="66"/>
        <v>3.970291913552122</v>
      </c>
      <c r="D793" s="5">
        <v>29</v>
      </c>
      <c r="E793" s="5">
        <v>53</v>
      </c>
      <c r="F793" s="4">
        <v>13.16</v>
      </c>
      <c r="G793" s="5">
        <v>0</v>
      </c>
      <c r="H793" s="5">
        <v>1</v>
      </c>
      <c r="I793" s="1">
        <v>127497269606</v>
      </c>
      <c r="J793" s="1">
        <v>28926895507</v>
      </c>
      <c r="K793" s="1">
        <v>9692680006</v>
      </c>
      <c r="L793" s="1">
        <v>137189949612</v>
      </c>
      <c r="M793" s="29">
        <f>-4.336-4.513*(U793/L793)+5.679*(O793/L793)-0.004*(I793/P793)</f>
        <v>-3.2675237429082968</v>
      </c>
      <c r="N793" s="31">
        <v>6.9871667237754878</v>
      </c>
      <c r="O793" s="1">
        <v>26432763439</v>
      </c>
      <c r="P793" s="1">
        <v>26432763439</v>
      </c>
      <c r="Q793" s="1">
        <v>0</v>
      </c>
      <c r="R793" s="1">
        <v>110757186173</v>
      </c>
      <c r="S793" s="1">
        <v>137189949612</v>
      </c>
      <c r="T793" s="1">
        <v>0</v>
      </c>
      <c r="U793" s="1">
        <v>195112119</v>
      </c>
      <c r="V793" s="1">
        <v>195112119</v>
      </c>
    </row>
    <row r="794" spans="1:22" ht="16.5" customHeight="1" x14ac:dyDescent="0.3">
      <c r="A794" s="1" t="s">
        <v>90</v>
      </c>
      <c r="B794" s="1">
        <v>2021</v>
      </c>
      <c r="C794" s="16">
        <f t="shared" si="66"/>
        <v>3.9512437185814275</v>
      </c>
      <c r="D794" s="5">
        <v>28</v>
      </c>
      <c r="E794" s="5">
        <v>52</v>
      </c>
      <c r="F794" s="4">
        <v>13.16</v>
      </c>
      <c r="G794" s="5">
        <v>0</v>
      </c>
      <c r="H794" s="5">
        <v>1</v>
      </c>
      <c r="I794" s="1">
        <v>118653416205</v>
      </c>
      <c r="J794" s="1">
        <v>29735152302</v>
      </c>
      <c r="K794" s="1">
        <v>10888917692</v>
      </c>
      <c r="L794" s="1">
        <v>129542333897</v>
      </c>
      <c r="M794" s="29">
        <f>-4.336-4.513*(U794/L794)+5.679*(O794/L794)-0.004*(I794/P794)</f>
        <v>-3.5426200009628093</v>
      </c>
      <c r="N794" s="31">
        <v>6.6900092133089402</v>
      </c>
      <c r="O794" s="1">
        <v>18980259843</v>
      </c>
      <c r="P794" s="1">
        <v>18980259843</v>
      </c>
      <c r="Q794" s="1">
        <v>0</v>
      </c>
      <c r="R794" s="1">
        <v>110562074054</v>
      </c>
      <c r="S794" s="1">
        <v>129542333897</v>
      </c>
      <c r="T794" s="1">
        <v>0</v>
      </c>
      <c r="U794" s="1">
        <v>392933552</v>
      </c>
      <c r="V794" s="1">
        <v>2125825947</v>
      </c>
    </row>
    <row r="795" spans="1:22" ht="16.5" customHeight="1" x14ac:dyDescent="0.3">
      <c r="A795" s="1" t="s">
        <v>90</v>
      </c>
      <c r="B795" s="1">
        <v>2020</v>
      </c>
      <c r="C795" s="16">
        <f t="shared" si="66"/>
        <v>3.9318256327243257</v>
      </c>
      <c r="D795" s="5">
        <v>27</v>
      </c>
      <c r="E795" s="5">
        <v>51</v>
      </c>
      <c r="F795" s="4">
        <v>13.16</v>
      </c>
      <c r="G795" s="5">
        <v>0</v>
      </c>
      <c r="H795" s="5">
        <v>1</v>
      </c>
      <c r="I795" s="1">
        <v>119166707089</v>
      </c>
      <c r="J795" s="1">
        <v>38403143261</v>
      </c>
      <c r="K795" s="1">
        <v>12795219593</v>
      </c>
      <c r="L795" s="1">
        <v>131961926682</v>
      </c>
      <c r="M795" s="29">
        <f>-4.336-4.513*(U795/L795)+5.679*(O795/L795)-0.004*(I795/P795)</f>
        <v>-3.4236695880858377</v>
      </c>
      <c r="N795" s="31">
        <v>6.9401877821904918</v>
      </c>
      <c r="O795" s="1">
        <v>21792786180</v>
      </c>
      <c r="P795" s="1">
        <v>21792786180</v>
      </c>
      <c r="Q795" s="1">
        <v>0</v>
      </c>
      <c r="R795" s="1">
        <v>110169140502</v>
      </c>
      <c r="S795" s="1">
        <v>131961926682</v>
      </c>
      <c r="T795" s="1">
        <v>0</v>
      </c>
      <c r="U795" s="1">
        <v>106800719</v>
      </c>
      <c r="V795" s="1">
        <v>106800719</v>
      </c>
    </row>
    <row r="796" spans="1:22" ht="16.5" customHeight="1" x14ac:dyDescent="0.3">
      <c r="A796" s="1" t="s">
        <v>90</v>
      </c>
      <c r="B796" s="1">
        <v>2019</v>
      </c>
      <c r="C796" s="16">
        <f t="shared" si="66"/>
        <v>3.912023005428146</v>
      </c>
      <c r="D796" s="5">
        <v>26</v>
      </c>
      <c r="E796" s="5">
        <v>50</v>
      </c>
      <c r="F796" s="4">
        <v>13.16</v>
      </c>
      <c r="G796" s="5">
        <v>0</v>
      </c>
      <c r="H796" s="5">
        <v>1</v>
      </c>
      <c r="I796" s="1">
        <v>122058231605</v>
      </c>
      <c r="J796" s="1">
        <v>35066138120</v>
      </c>
      <c r="K796" s="1">
        <v>16647168083</v>
      </c>
      <c r="L796" s="1">
        <v>138705399688</v>
      </c>
      <c r="M796" s="29">
        <f>-4.336-4.513*(U796/L796)+5.679*(O796/L796)-0.004*(I796/P796)</f>
        <v>-2.9691533954698195</v>
      </c>
      <c r="N796" s="31">
        <v>7.4649912574460018</v>
      </c>
      <c r="O796" s="1">
        <v>28329696206</v>
      </c>
      <c r="P796" s="1">
        <v>28329696206</v>
      </c>
      <c r="Q796" s="1">
        <v>0</v>
      </c>
      <c r="R796" s="1">
        <v>110375703482</v>
      </c>
      <c r="S796" s="1">
        <v>138705399688</v>
      </c>
      <c r="T796" s="1">
        <v>0</v>
      </c>
      <c r="U796" s="1">
        <v>-6890118218</v>
      </c>
      <c r="V796" s="1">
        <v>-6890118218</v>
      </c>
    </row>
    <row r="797" spans="1:22" ht="16.5" customHeight="1" x14ac:dyDescent="0.3">
      <c r="A797" s="1" t="s">
        <v>90</v>
      </c>
      <c r="B797" s="1">
        <v>2018</v>
      </c>
      <c r="C797" s="16">
        <f t="shared" si="66"/>
        <v>3.8918202981106265</v>
      </c>
      <c r="D797" s="5">
        <v>25</v>
      </c>
      <c r="E797" s="5">
        <v>49</v>
      </c>
      <c r="F797" s="4">
        <v>13.16</v>
      </c>
      <c r="G797" s="5">
        <v>0</v>
      </c>
      <c r="H797" s="5">
        <v>1</v>
      </c>
      <c r="I797" s="1">
        <v>141276391931</v>
      </c>
      <c r="J797" s="1">
        <v>35169143888</v>
      </c>
      <c r="K797" s="1">
        <v>19359738102</v>
      </c>
      <c r="L797" s="1">
        <v>160636130033</v>
      </c>
      <c r="M797" s="29">
        <f>-4.336-4.513*(U797/L797)+5.679*(O797/L797)-0.004*(I797/P797)</f>
        <v>-2.8149303237370176</v>
      </c>
      <c r="N797" s="31">
        <v>7.3592809998546045</v>
      </c>
      <c r="O797" s="1">
        <v>43512277303</v>
      </c>
      <c r="P797" s="1">
        <v>43512277303</v>
      </c>
      <c r="Q797" s="1">
        <v>0</v>
      </c>
      <c r="R797" s="1">
        <v>117123852730</v>
      </c>
      <c r="S797" s="1">
        <v>160636130033</v>
      </c>
      <c r="T797" s="1">
        <v>78707600</v>
      </c>
      <c r="U797" s="1">
        <v>150953284</v>
      </c>
      <c r="V797" s="1">
        <v>227602642</v>
      </c>
    </row>
    <row r="798" spans="1:22" ht="16.5" customHeight="1" x14ac:dyDescent="0.3">
      <c r="A798" s="1" t="s">
        <v>90</v>
      </c>
      <c r="B798" s="1">
        <v>2017</v>
      </c>
      <c r="C798" s="16">
        <f t="shared" si="66"/>
        <v>3.8066624897703196</v>
      </c>
      <c r="D798" s="5">
        <v>24</v>
      </c>
      <c r="E798" s="5">
        <v>45</v>
      </c>
      <c r="F798" s="4">
        <v>20</v>
      </c>
      <c r="G798" s="5">
        <v>0</v>
      </c>
      <c r="H798" s="5">
        <v>0</v>
      </c>
      <c r="I798" s="1">
        <v>142287795764</v>
      </c>
      <c r="J798" s="1">
        <v>26777414953</v>
      </c>
      <c r="K798" s="1">
        <v>22667043148</v>
      </c>
      <c r="L798" s="1">
        <v>164954838912</v>
      </c>
      <c r="M798" s="29">
        <f>-4.336-4.513*(U798/L798)+5.679*(O798/L798)-0.004*(I798/P798)</f>
        <v>-3.0488718911841239</v>
      </c>
      <c r="N798" s="31">
        <v>2.8654119461210428</v>
      </c>
      <c r="O798" s="1">
        <v>42464939466</v>
      </c>
      <c r="P798" s="1">
        <v>42223689466</v>
      </c>
      <c r="Q798" s="1">
        <v>241250000</v>
      </c>
      <c r="R798" s="1">
        <v>122489899446</v>
      </c>
      <c r="S798" s="1">
        <v>164954838912</v>
      </c>
      <c r="T798" s="1">
        <v>67680000</v>
      </c>
      <c r="U798" s="1">
        <v>5897825061</v>
      </c>
      <c r="V798" s="1">
        <v>7405873427</v>
      </c>
    </row>
    <row r="799" spans="1:22" ht="16.5" customHeight="1" x14ac:dyDescent="0.3">
      <c r="A799" s="1" t="s">
        <v>90</v>
      </c>
      <c r="B799" s="1">
        <v>2016</v>
      </c>
      <c r="C799" s="16">
        <f t="shared" si="66"/>
        <v>3.784189633918261</v>
      </c>
      <c r="D799" s="5">
        <v>23</v>
      </c>
      <c r="E799" s="5">
        <v>44</v>
      </c>
      <c r="F799" s="4">
        <v>20</v>
      </c>
      <c r="G799" s="5">
        <v>0</v>
      </c>
      <c r="H799" s="5">
        <v>0</v>
      </c>
      <c r="I799" s="1">
        <v>154426244935</v>
      </c>
      <c r="J799" s="1">
        <v>27343858115</v>
      </c>
      <c r="K799" s="1">
        <v>26703039647</v>
      </c>
      <c r="L799" s="1">
        <v>181129284582</v>
      </c>
      <c r="M799" s="29">
        <f>-4.336-4.513*(U799/L799)+5.679*(O799/L799)-0.004*(I799/P799)</f>
        <v>-2.4720796129919345</v>
      </c>
      <c r="N799" s="31">
        <v>2.5615511423249444</v>
      </c>
      <c r="O799" s="1">
        <v>64207210197</v>
      </c>
      <c r="P799" s="1">
        <v>63955960197</v>
      </c>
      <c r="Q799" s="1">
        <v>251250000</v>
      </c>
      <c r="R799" s="1">
        <v>116922074385</v>
      </c>
      <c r="S799" s="1">
        <v>181129284582</v>
      </c>
      <c r="T799" s="1">
        <v>314348800</v>
      </c>
      <c r="U799" s="1">
        <v>5599996009</v>
      </c>
      <c r="V799" s="1">
        <v>7020192389</v>
      </c>
    </row>
    <row r="800" spans="1:22" ht="16.5" customHeight="1" x14ac:dyDescent="0.3">
      <c r="A800" s="1" t="s">
        <v>90</v>
      </c>
      <c r="B800" s="1">
        <v>2015</v>
      </c>
      <c r="C800" s="16">
        <f t="shared" si="66"/>
        <v>3.7612001156935624</v>
      </c>
      <c r="D800" s="5">
        <v>22</v>
      </c>
      <c r="E800" s="5">
        <v>43</v>
      </c>
      <c r="F800" s="4">
        <v>20</v>
      </c>
      <c r="G800" s="5">
        <v>0</v>
      </c>
      <c r="H800" s="5">
        <v>0</v>
      </c>
      <c r="I800" s="1">
        <v>132143214642</v>
      </c>
      <c r="J800" s="1">
        <v>38044647296</v>
      </c>
      <c r="K800" s="1">
        <v>28375442260</v>
      </c>
      <c r="L800" s="1">
        <v>160518656902</v>
      </c>
      <c r="M800" s="29">
        <f>-4.336-4.513*(U800/L800)+5.679*(O800/L800)-0.004*(I800/P800)</f>
        <v>-2.7178564286967273</v>
      </c>
      <c r="N800" s="31">
        <v>8.0197984581497224</v>
      </c>
      <c r="O800" s="1">
        <v>49196578526</v>
      </c>
      <c r="P800" s="1">
        <v>49161578526</v>
      </c>
      <c r="Q800" s="1">
        <v>35000000</v>
      </c>
      <c r="R800" s="1">
        <v>111322078376</v>
      </c>
      <c r="S800" s="1">
        <v>160518656902</v>
      </c>
      <c r="T800" s="1">
        <v>729424366</v>
      </c>
      <c r="U800" s="1">
        <v>3970591781</v>
      </c>
      <c r="V800" s="1">
        <v>6248117424</v>
      </c>
    </row>
    <row r="801" spans="1:22" ht="16.5" customHeight="1" x14ac:dyDescent="0.3">
      <c r="A801" s="25" t="s">
        <v>90</v>
      </c>
      <c r="B801" s="25">
        <v>2014</v>
      </c>
      <c r="C801" s="16">
        <f t="shared" si="66"/>
        <v>3.970291913552122</v>
      </c>
      <c r="D801" s="6">
        <v>21</v>
      </c>
      <c r="E801" s="6">
        <v>53</v>
      </c>
      <c r="F801" s="7">
        <v>20.02</v>
      </c>
      <c r="G801" s="6">
        <v>0</v>
      </c>
      <c r="H801" s="6">
        <v>0</v>
      </c>
      <c r="I801" s="25">
        <v>159441220482</v>
      </c>
      <c r="J801" s="25">
        <v>27504615718</v>
      </c>
      <c r="K801" s="25">
        <v>32612559691</v>
      </c>
      <c r="L801" s="25">
        <v>192053780173</v>
      </c>
      <c r="M801" s="29">
        <f>-4.336-4.513*(U801/L801)+5.679*(O801/L801)-0.004*(I801/P801)</f>
        <v>-1.9713268112168676</v>
      </c>
      <c r="N801" s="28">
        <v>5.05</v>
      </c>
      <c r="O801" s="25">
        <v>84293293578</v>
      </c>
      <c r="P801" s="25">
        <v>83560767630</v>
      </c>
      <c r="Q801" s="25">
        <v>732525948</v>
      </c>
      <c r="R801" s="25">
        <v>107760486595</v>
      </c>
      <c r="S801" s="25">
        <v>192053780173</v>
      </c>
      <c r="T801" s="25">
        <v>1213155453</v>
      </c>
      <c r="U801" s="25">
        <v>5116633749</v>
      </c>
      <c r="V801" s="25" t="e">
        <v>#VALUE!</v>
      </c>
    </row>
    <row r="802" spans="1:22" ht="16.5" customHeight="1" x14ac:dyDescent="0.3">
      <c r="A802" s="25" t="s">
        <v>91</v>
      </c>
      <c r="B802" s="25">
        <v>2023</v>
      </c>
      <c r="C802" s="16">
        <f t="shared" si="66"/>
        <v>3.713572066704308</v>
      </c>
      <c r="D802" s="5">
        <v>19</v>
      </c>
      <c r="E802" s="5">
        <v>41</v>
      </c>
      <c r="F802" s="4">
        <v>0</v>
      </c>
      <c r="G802" s="5">
        <v>0</v>
      </c>
      <c r="H802" s="5">
        <v>1</v>
      </c>
      <c r="I802" s="25">
        <v>103529269560</v>
      </c>
      <c r="J802" s="25">
        <v>16191143599</v>
      </c>
      <c r="K802" s="25">
        <v>78388031779</v>
      </c>
      <c r="L802" s="25">
        <v>181917301339</v>
      </c>
      <c r="M802" s="29">
        <f>-4.336-4.513*(U802/L802)+5.679*(O802/L802)-0.004*(I802/P802)</f>
        <v>-3.7143250781071671</v>
      </c>
      <c r="N802" s="31">
        <v>6.4222466560102589</v>
      </c>
      <c r="O802" s="25">
        <v>30865651770</v>
      </c>
      <c r="P802" s="25">
        <v>24035199235</v>
      </c>
      <c r="Q802" s="25">
        <v>6830452535</v>
      </c>
      <c r="R802" s="25">
        <v>151051649569</v>
      </c>
      <c r="S802" s="25">
        <v>181917301339</v>
      </c>
      <c r="T802" s="25">
        <v>1303501382</v>
      </c>
      <c r="U802" s="25">
        <v>13086250472</v>
      </c>
      <c r="V802" s="25">
        <v>16012201270</v>
      </c>
    </row>
    <row r="803" spans="1:22" ht="16.5" customHeight="1" x14ac:dyDescent="0.3">
      <c r="A803" s="1" t="s">
        <v>91</v>
      </c>
      <c r="B803" s="1">
        <v>2022</v>
      </c>
      <c r="C803" s="16">
        <f t="shared" si="66"/>
        <v>3.6888794541139363</v>
      </c>
      <c r="D803" s="5">
        <v>18</v>
      </c>
      <c r="E803" s="5">
        <v>40</v>
      </c>
      <c r="F803" s="4">
        <v>0</v>
      </c>
      <c r="G803" s="5">
        <v>0</v>
      </c>
      <c r="H803" s="5">
        <v>1</v>
      </c>
      <c r="I803" s="1">
        <v>116455127134</v>
      </c>
      <c r="J803" s="1">
        <v>15548634330</v>
      </c>
      <c r="K803" s="1">
        <v>79886499783</v>
      </c>
      <c r="L803" s="1">
        <v>196341626917</v>
      </c>
      <c r="M803" s="29">
        <f>-4.336-4.513*(U803/L803)+5.679*(O803/L803)-0.004*(I803/P803)</f>
        <v>-3.3405003559333188</v>
      </c>
      <c r="N803" s="31">
        <v>6.9871667237754878</v>
      </c>
      <c r="O803" s="1">
        <v>46947752744</v>
      </c>
      <c r="P803" s="1">
        <v>37788818892</v>
      </c>
      <c r="Q803" s="1">
        <v>9158933852</v>
      </c>
      <c r="R803" s="1">
        <v>149393874173</v>
      </c>
      <c r="S803" s="1">
        <v>196341626917</v>
      </c>
      <c r="T803" s="1">
        <v>2730619287</v>
      </c>
      <c r="U803" s="1">
        <v>15231104950</v>
      </c>
      <c r="V803" s="1">
        <v>18686603811</v>
      </c>
    </row>
    <row r="804" spans="1:22" ht="16.5" customHeight="1" x14ac:dyDescent="0.3">
      <c r="A804" s="1" t="s">
        <v>91</v>
      </c>
      <c r="B804" s="1">
        <v>2021</v>
      </c>
      <c r="C804" s="16">
        <f t="shared" si="66"/>
        <v>3.6635616461296463</v>
      </c>
      <c r="D804" s="5">
        <v>17</v>
      </c>
      <c r="E804" s="5">
        <v>39</v>
      </c>
      <c r="F804" s="4">
        <v>0</v>
      </c>
      <c r="G804" s="5">
        <v>0</v>
      </c>
      <c r="H804" s="5">
        <v>1</v>
      </c>
      <c r="I804" s="1">
        <v>108166967328</v>
      </c>
      <c r="J804" s="1">
        <v>12857143227</v>
      </c>
      <c r="K804" s="1">
        <v>83911078689</v>
      </c>
      <c r="L804" s="1">
        <v>192078046017</v>
      </c>
      <c r="M804" s="29">
        <f>-4.336-4.513*(U804/L804)+5.679*(O804/L804)-0.004*(I804/P804)</f>
        <v>-3.2409369258470204</v>
      </c>
      <c r="N804" s="31">
        <v>6.6900092133089402</v>
      </c>
      <c r="O804" s="1">
        <v>48299608955</v>
      </c>
      <c r="P804" s="1">
        <v>36814895955</v>
      </c>
      <c r="Q804" s="1">
        <v>11484713000</v>
      </c>
      <c r="R804" s="1">
        <v>143778437062</v>
      </c>
      <c r="S804" s="1">
        <v>192078046017</v>
      </c>
      <c r="T804" s="1">
        <v>3015459981</v>
      </c>
      <c r="U804" s="1">
        <v>13671283464</v>
      </c>
      <c r="V804" s="1">
        <v>16840621579</v>
      </c>
    </row>
    <row r="805" spans="1:22" ht="16.5" customHeight="1" x14ac:dyDescent="0.3">
      <c r="A805" s="1" t="s">
        <v>91</v>
      </c>
      <c r="B805" s="1">
        <v>2020</v>
      </c>
      <c r="C805" s="16">
        <f t="shared" si="66"/>
        <v>3.6375861597263857</v>
      </c>
      <c r="D805" s="5">
        <v>16</v>
      </c>
      <c r="E805" s="5">
        <v>38</v>
      </c>
      <c r="F805" s="4">
        <v>0</v>
      </c>
      <c r="G805" s="5">
        <v>0</v>
      </c>
      <c r="H805" s="5">
        <v>1</v>
      </c>
      <c r="I805" s="1">
        <v>132361355540</v>
      </c>
      <c r="J805" s="1">
        <v>15350587463</v>
      </c>
      <c r="K805" s="1">
        <v>25264252292</v>
      </c>
      <c r="L805" s="1">
        <v>157625607832</v>
      </c>
      <c r="M805" s="29">
        <f>-4.336-4.513*(U805/L805)+5.679*(O805/L805)-0.004*(I805/P805)</f>
        <v>-3.8975819167201515</v>
      </c>
      <c r="N805" s="31">
        <v>6.9401877821904918</v>
      </c>
      <c r="O805" s="1">
        <v>19299862985</v>
      </c>
      <c r="P805" s="1">
        <v>19238583738</v>
      </c>
      <c r="Q805" s="1">
        <v>61279247</v>
      </c>
      <c r="R805" s="1">
        <v>138325744847</v>
      </c>
      <c r="S805" s="1">
        <v>157625607832</v>
      </c>
      <c r="T805" s="1">
        <v>190966159</v>
      </c>
      <c r="U805" s="1">
        <v>8012442189</v>
      </c>
      <c r="V805" s="1">
        <v>9499990962</v>
      </c>
    </row>
    <row r="806" spans="1:22" ht="16.5" customHeight="1" x14ac:dyDescent="0.3">
      <c r="A806" s="1" t="s">
        <v>91</v>
      </c>
      <c r="B806" s="1">
        <v>2019</v>
      </c>
      <c r="C806" s="16">
        <f t="shared" si="66"/>
        <v>4.0775374439057197</v>
      </c>
      <c r="D806" s="5">
        <v>15</v>
      </c>
      <c r="E806" s="5">
        <v>59</v>
      </c>
      <c r="F806" s="4">
        <v>0.44</v>
      </c>
      <c r="G806" s="5">
        <v>0</v>
      </c>
      <c r="H806" s="5">
        <v>1</v>
      </c>
      <c r="I806" s="1">
        <v>128988819261</v>
      </c>
      <c r="J806" s="1">
        <v>27477808570</v>
      </c>
      <c r="K806" s="1">
        <v>21730969903</v>
      </c>
      <c r="L806" s="1">
        <v>150719789164</v>
      </c>
      <c r="M806" s="29">
        <f>-4.336-4.513*(U806/L806)+5.679*(O806/L806)-0.004*(I806/P806)</f>
        <v>-3.8108009583421287</v>
      </c>
      <c r="N806" s="31">
        <v>7.4649912574460018</v>
      </c>
      <c r="O806" s="1">
        <v>22717189043</v>
      </c>
      <c r="P806" s="1">
        <v>22671189043</v>
      </c>
      <c r="Q806" s="1">
        <v>46000000</v>
      </c>
      <c r="R806" s="1">
        <v>128002600121</v>
      </c>
      <c r="S806" s="1">
        <v>150719789164</v>
      </c>
      <c r="T806" s="1">
        <v>316021605</v>
      </c>
      <c r="U806" s="1">
        <v>10286487441</v>
      </c>
      <c r="V806" s="1" t="e">
        <v>#VALUE!</v>
      </c>
    </row>
    <row r="807" spans="1:22" ht="16.5" customHeight="1" x14ac:dyDescent="0.3">
      <c r="A807" s="1" t="s">
        <v>91</v>
      </c>
      <c r="B807" s="1">
        <v>2018</v>
      </c>
      <c r="C807" s="16">
        <f t="shared" si="66"/>
        <v>4.0604430105464191</v>
      </c>
      <c r="D807" s="5">
        <v>14</v>
      </c>
      <c r="E807" s="5">
        <v>58</v>
      </c>
      <c r="F807" s="4">
        <v>0.43</v>
      </c>
      <c r="G807" s="5">
        <v>0</v>
      </c>
      <c r="H807" s="5">
        <v>1</v>
      </c>
      <c r="I807" s="1">
        <v>129569147138</v>
      </c>
      <c r="J807" s="1">
        <v>40541945612</v>
      </c>
      <c r="K807" s="1">
        <v>24513868443</v>
      </c>
      <c r="L807" s="1">
        <v>154083015581</v>
      </c>
      <c r="M807" s="29">
        <f>-4.336-4.513*(U807/L807)+5.679*(O807/L807)-0.004*(I807/P807)</f>
        <v>-3.7354049728764447</v>
      </c>
      <c r="N807" s="31">
        <v>7.3592809998546045</v>
      </c>
      <c r="O807" s="1">
        <v>26401318901</v>
      </c>
      <c r="P807" s="1">
        <v>26355318901</v>
      </c>
      <c r="Q807" s="1">
        <v>46000000</v>
      </c>
      <c r="R807" s="1">
        <v>127681696680</v>
      </c>
      <c r="S807" s="1">
        <v>154083015581</v>
      </c>
      <c r="T807" s="1">
        <v>21528488</v>
      </c>
      <c r="U807" s="1">
        <v>12045548204</v>
      </c>
      <c r="V807" s="1" t="e">
        <v>#VALUE!</v>
      </c>
    </row>
    <row r="808" spans="1:22" ht="16.5" customHeight="1" x14ac:dyDescent="0.3">
      <c r="A808" s="1" t="s">
        <v>91</v>
      </c>
      <c r="B808" s="1">
        <v>2017</v>
      </c>
      <c r="C808" s="16">
        <f t="shared" si="66"/>
        <v>4.0430512678345503</v>
      </c>
      <c r="D808" s="5">
        <v>13</v>
      </c>
      <c r="E808" s="5">
        <v>57</v>
      </c>
      <c r="F808" s="4">
        <v>0.43</v>
      </c>
      <c r="G808" s="5">
        <v>0</v>
      </c>
      <c r="H808" s="5">
        <v>1</v>
      </c>
      <c r="I808" s="1">
        <v>128208382596</v>
      </c>
      <c r="J808" s="1">
        <v>37461995943</v>
      </c>
      <c r="K808" s="1">
        <v>25911334041</v>
      </c>
      <c r="L808" s="1">
        <v>154119716637</v>
      </c>
      <c r="M808" s="29">
        <f>-4.336-4.513*(U808/L808)+5.679*(O808/L808)-0.004*(I808/P808)</f>
        <v>-3.6748474895310941</v>
      </c>
      <c r="N808" s="31">
        <v>2.8654119461210428</v>
      </c>
      <c r="O808" s="1">
        <v>27909067580</v>
      </c>
      <c r="P808" s="1">
        <v>27863067580</v>
      </c>
      <c r="Q808" s="1">
        <v>46000000</v>
      </c>
      <c r="R808" s="1">
        <v>126210649057</v>
      </c>
      <c r="S808" s="1">
        <v>154119716637</v>
      </c>
      <c r="T808" s="1">
        <v>32400000</v>
      </c>
      <c r="U808" s="1">
        <v>11912764826</v>
      </c>
      <c r="V808" s="1" t="e">
        <v>#VALUE!</v>
      </c>
    </row>
    <row r="809" spans="1:22" ht="16.5" customHeight="1" x14ac:dyDescent="0.3">
      <c r="A809" s="1" t="s">
        <v>91</v>
      </c>
      <c r="B809" s="1">
        <v>2016</v>
      </c>
      <c r="C809" s="16">
        <f t="shared" si="66"/>
        <v>4.0253516907351496</v>
      </c>
      <c r="D809" s="5">
        <v>12</v>
      </c>
      <c r="E809" s="5">
        <v>56</v>
      </c>
      <c r="F809" s="4">
        <v>0.43</v>
      </c>
      <c r="G809" s="5">
        <v>0</v>
      </c>
      <c r="H809" s="5">
        <v>1</v>
      </c>
      <c r="I809" s="1">
        <v>140680465080</v>
      </c>
      <c r="J809" s="1">
        <v>43527487330</v>
      </c>
      <c r="K809" s="1">
        <v>26916871964</v>
      </c>
      <c r="L809" s="1">
        <v>167597337044</v>
      </c>
      <c r="M809" s="29">
        <f>-4.336-4.513*(U809/L809)+5.679*(O809/L809)-0.004*(I809/P809)</f>
        <v>-3.2217966464363932</v>
      </c>
      <c r="N809" s="31">
        <v>2.5615511423249444</v>
      </c>
      <c r="O809" s="1">
        <v>42543512488</v>
      </c>
      <c r="P809" s="1">
        <v>42497512488</v>
      </c>
      <c r="Q809" s="1">
        <v>46000000</v>
      </c>
      <c r="R809" s="1">
        <v>125053824556</v>
      </c>
      <c r="S809" s="1">
        <v>167597337044</v>
      </c>
      <c r="T809" s="1">
        <v>8454580</v>
      </c>
      <c r="U809" s="1">
        <v>11665829293</v>
      </c>
      <c r="V809" s="1" t="e">
        <v>#VALUE!</v>
      </c>
    </row>
    <row r="810" spans="1:22" ht="16.5" customHeight="1" x14ac:dyDescent="0.3">
      <c r="A810" s="1" t="s">
        <v>91</v>
      </c>
      <c r="B810" s="1">
        <v>2015</v>
      </c>
      <c r="C810" s="16">
        <f t="shared" si="66"/>
        <v>4.0073331852324712</v>
      </c>
      <c r="D810" s="5">
        <v>11</v>
      </c>
      <c r="E810" s="5">
        <v>55</v>
      </c>
      <c r="F810" s="4">
        <v>0.43</v>
      </c>
      <c r="G810" s="5">
        <v>0</v>
      </c>
      <c r="H810" s="5">
        <v>1</v>
      </c>
      <c r="I810" s="1">
        <v>126027740310</v>
      </c>
      <c r="J810" s="1">
        <v>49071143700</v>
      </c>
      <c r="K810" s="1">
        <v>27861207613</v>
      </c>
      <c r="L810" s="1">
        <v>153888947923</v>
      </c>
      <c r="M810" s="29">
        <f>-4.336-4.513*(U810/L810)+5.679*(O810/L810)-0.004*(I810/P810)</f>
        <v>-3.4200980001858414</v>
      </c>
      <c r="N810" s="31">
        <v>8.0197984581497224</v>
      </c>
      <c r="O810" s="1">
        <v>31775169466</v>
      </c>
      <c r="P810" s="1">
        <v>31729169466</v>
      </c>
      <c r="Q810" s="1">
        <v>46000000</v>
      </c>
      <c r="R810" s="1">
        <v>122113778457</v>
      </c>
      <c r="S810" s="1">
        <v>153888947923</v>
      </c>
      <c r="T810" s="1">
        <v>0</v>
      </c>
      <c r="U810" s="1">
        <v>8211614169</v>
      </c>
      <c r="V810" s="1" t="e">
        <v>#VALUE!</v>
      </c>
    </row>
    <row r="811" spans="1:22" ht="16.5" customHeight="1" x14ac:dyDescent="0.3">
      <c r="A811" s="1" t="s">
        <v>91</v>
      </c>
      <c r="B811" s="1">
        <v>2014</v>
      </c>
      <c r="C811" s="16">
        <f t="shared" si="66"/>
        <v>3.9889840465642745</v>
      </c>
      <c r="D811" s="6">
        <v>10</v>
      </c>
      <c r="E811" s="6">
        <v>54</v>
      </c>
      <c r="F811" s="7">
        <v>0</v>
      </c>
      <c r="G811" s="6">
        <v>0</v>
      </c>
      <c r="H811" s="6">
        <v>1</v>
      </c>
      <c r="I811" s="1">
        <v>98323836756</v>
      </c>
      <c r="J811" s="1">
        <v>33876638001</v>
      </c>
      <c r="K811" s="1">
        <v>27080920012</v>
      </c>
      <c r="L811" s="1">
        <v>125404756768</v>
      </c>
      <c r="M811" s="29">
        <f>-4.336-4.513*(U811/L811)+5.679*(O811/L811)-0.004*(I811/P811)</f>
        <v>-3.5583326726826585</v>
      </c>
      <c r="N811" s="28">
        <v>5.05</v>
      </c>
      <c r="O811" s="1">
        <v>21777499955</v>
      </c>
      <c r="P811" s="1">
        <v>21731499955</v>
      </c>
      <c r="Q811" s="1">
        <v>46000000</v>
      </c>
      <c r="R811" s="1">
        <v>103627256813</v>
      </c>
      <c r="S811" s="1">
        <v>125404756768</v>
      </c>
      <c r="T811" s="1">
        <v>58998633</v>
      </c>
      <c r="U811" s="1">
        <v>5291751087</v>
      </c>
      <c r="V811" s="1" t="e">
        <v>#VALUE!</v>
      </c>
    </row>
    <row r="812" spans="1:22" ht="16.5" customHeight="1" x14ac:dyDescent="0.3">
      <c r="A812" s="1" t="s">
        <v>92</v>
      </c>
      <c r="B812" s="1">
        <v>2023</v>
      </c>
      <c r="C812" s="16">
        <f t="shared" si="66"/>
        <v>3.8918202981106265</v>
      </c>
      <c r="D812" s="5">
        <v>16</v>
      </c>
      <c r="E812" s="5">
        <v>49</v>
      </c>
      <c r="F812" s="4">
        <v>0.28999999999999998</v>
      </c>
      <c r="G812" s="5">
        <v>0</v>
      </c>
      <c r="H812" s="5">
        <v>0</v>
      </c>
      <c r="I812" s="1">
        <v>563280892569</v>
      </c>
      <c r="J812" s="1">
        <v>95020707013</v>
      </c>
      <c r="K812" s="1">
        <v>73141011743</v>
      </c>
      <c r="L812" s="1">
        <v>636421904312</v>
      </c>
      <c r="M812" s="29">
        <f>-4.336-4.513*(U812/L812)+5.679*(O812/L812)-0.004*(I812/P812)</f>
        <v>-2.8944566879555618</v>
      </c>
      <c r="N812" s="31">
        <v>6.4222466560102589</v>
      </c>
      <c r="O812" s="1">
        <v>219802959658</v>
      </c>
      <c r="P812" s="1">
        <v>218522507858</v>
      </c>
      <c r="Q812" s="1">
        <v>1280451800</v>
      </c>
      <c r="R812" s="1">
        <v>416618944654</v>
      </c>
      <c r="S812" s="1">
        <v>636421904312</v>
      </c>
      <c r="T812" s="1">
        <v>4847049519</v>
      </c>
      <c r="U812" s="1">
        <v>71852271756</v>
      </c>
      <c r="V812" s="1">
        <v>90393807421</v>
      </c>
    </row>
    <row r="813" spans="1:22" ht="16.5" customHeight="1" x14ac:dyDescent="0.3">
      <c r="A813" s="1" t="s">
        <v>92</v>
      </c>
      <c r="B813" s="1">
        <v>2022</v>
      </c>
      <c r="C813" s="16">
        <f t="shared" si="66"/>
        <v>3.8712010109078911</v>
      </c>
      <c r="D813" s="5">
        <v>15</v>
      </c>
      <c r="E813" s="5">
        <v>48</v>
      </c>
      <c r="F813" s="4">
        <v>0.2</v>
      </c>
      <c r="G813" s="5">
        <v>0</v>
      </c>
      <c r="H813" s="5">
        <v>0</v>
      </c>
      <c r="I813" s="1">
        <v>463615167013</v>
      </c>
      <c r="J813" s="1">
        <v>170624610499</v>
      </c>
      <c r="K813" s="1">
        <v>79662014024</v>
      </c>
      <c r="L813" s="1">
        <v>543277181037</v>
      </c>
      <c r="M813" s="29">
        <f>-4.336-4.513*(U813/L813)+5.679*(O813/L813)-0.004*(I813/P813)</f>
        <v>-3.2256625601875197</v>
      </c>
      <c r="N813" s="31">
        <v>6.9871667237754878</v>
      </c>
      <c r="O813" s="1">
        <v>166677629064</v>
      </c>
      <c r="P813" s="1">
        <v>164943710128</v>
      </c>
      <c r="Q813" s="1">
        <v>1733918936</v>
      </c>
      <c r="R813" s="1">
        <v>376599551973</v>
      </c>
      <c r="S813" s="1">
        <v>543277181037</v>
      </c>
      <c r="T813" s="1">
        <v>5791433443</v>
      </c>
      <c r="U813" s="1">
        <v>74724839493</v>
      </c>
      <c r="V813" s="1">
        <v>93490975524</v>
      </c>
    </row>
    <row r="814" spans="1:22" ht="16.5" customHeight="1" x14ac:dyDescent="0.3">
      <c r="A814" s="1" t="s">
        <v>92</v>
      </c>
      <c r="B814" s="1">
        <v>2021</v>
      </c>
      <c r="C814" s="16">
        <f t="shared" si="66"/>
        <v>3.8501476017100584</v>
      </c>
      <c r="D814" s="5">
        <v>14</v>
      </c>
      <c r="E814" s="5">
        <v>47</v>
      </c>
      <c r="F814" s="4">
        <v>0.28999999999999998</v>
      </c>
      <c r="G814" s="5">
        <v>0</v>
      </c>
      <c r="H814" s="5">
        <v>0</v>
      </c>
      <c r="I814" s="1">
        <v>427158159224</v>
      </c>
      <c r="J814" s="1">
        <v>129929964622</v>
      </c>
      <c r="K814" s="1">
        <v>78240801545</v>
      </c>
      <c r="L814" s="1">
        <v>505398960769</v>
      </c>
      <c r="M814" s="29">
        <f>-4.336-4.513*(U814/L814)+5.679*(O814/L814)-0.004*(I814/P814)</f>
        <v>-2.8381251152503517</v>
      </c>
      <c r="N814" s="31">
        <v>6.6900092133089402</v>
      </c>
      <c r="O814" s="1">
        <v>173523943264</v>
      </c>
      <c r="P814" s="1">
        <v>171387911811</v>
      </c>
      <c r="Q814" s="1">
        <v>2136031453</v>
      </c>
      <c r="R814" s="1">
        <v>331875017505</v>
      </c>
      <c r="S814" s="1">
        <v>505398960769</v>
      </c>
      <c r="T814" s="1">
        <v>6954052938</v>
      </c>
      <c r="U814" s="1">
        <v>49496907869</v>
      </c>
      <c r="V814" s="1">
        <v>68662582196</v>
      </c>
    </row>
    <row r="815" spans="1:22" ht="16.5" customHeight="1" x14ac:dyDescent="0.3">
      <c r="A815" s="1" t="s">
        <v>92</v>
      </c>
      <c r="B815" s="1">
        <v>2020</v>
      </c>
      <c r="C815" s="15"/>
      <c r="D815" s="9"/>
      <c r="E815" s="9"/>
      <c r="F815" s="10"/>
      <c r="G815" s="9"/>
      <c r="H815" s="9"/>
      <c r="I815" s="1">
        <v>397713978478</v>
      </c>
      <c r="J815" s="1">
        <v>145122760395</v>
      </c>
      <c r="K815" s="1">
        <v>81141644641</v>
      </c>
      <c r="L815" s="1">
        <v>478855623119</v>
      </c>
      <c r="M815" s="29">
        <f>-4.336-4.513*(U815/L815)+5.679*(O815/L815)-0.004*(I815/P815)</f>
        <v>-2.7820169662591923</v>
      </c>
      <c r="N815" s="31">
        <v>6.9401877821904918</v>
      </c>
      <c r="O815" s="1">
        <v>171465850288</v>
      </c>
      <c r="P815" s="1">
        <v>168891098283</v>
      </c>
      <c r="Q815" s="1">
        <v>2574752005</v>
      </c>
      <c r="R815" s="1">
        <v>307389772831</v>
      </c>
      <c r="S815" s="1">
        <v>478855623119</v>
      </c>
      <c r="T815" s="1">
        <v>6439590625</v>
      </c>
      <c r="U815" s="1">
        <v>49880458319</v>
      </c>
      <c r="V815" s="1">
        <v>66960305056</v>
      </c>
    </row>
    <row r="816" spans="1:22" ht="16.5" customHeight="1" x14ac:dyDescent="0.3">
      <c r="A816" s="1" t="s">
        <v>92</v>
      </c>
      <c r="B816" s="1">
        <v>2019</v>
      </c>
      <c r="C816" s="16">
        <f t="shared" ref="C816:C840" si="67">LN(E816)</f>
        <v>4.2766661190160553</v>
      </c>
      <c r="D816" s="5">
        <v>12</v>
      </c>
      <c r="E816" s="5">
        <v>72</v>
      </c>
      <c r="F816" s="4">
        <v>0.2</v>
      </c>
      <c r="G816" s="5">
        <v>0</v>
      </c>
      <c r="H816" s="5">
        <v>0</v>
      </c>
      <c r="I816" s="1">
        <v>372314692614</v>
      </c>
      <c r="J816" s="1">
        <v>199004883426</v>
      </c>
      <c r="K816" s="1">
        <v>95769247885</v>
      </c>
      <c r="L816" s="1">
        <v>468083940499</v>
      </c>
      <c r="M816" s="29">
        <f>-4.336-4.513*(U816/L816)+5.679*(O816/L816)-0.004*(I816/P816)</f>
        <v>-2.5361802342257485</v>
      </c>
      <c r="N816" s="31">
        <v>7.4649912574460018</v>
      </c>
      <c r="O816" s="1">
        <v>185068044995</v>
      </c>
      <c r="P816" s="1">
        <v>182923646020</v>
      </c>
      <c r="Q816" s="1">
        <v>2144398975</v>
      </c>
      <c r="R816" s="1">
        <v>283015895504</v>
      </c>
      <c r="S816" s="1">
        <v>468083940499</v>
      </c>
      <c r="T816" s="1">
        <v>10503312343</v>
      </c>
      <c r="U816" s="1">
        <v>45363135395</v>
      </c>
      <c r="V816" s="1">
        <v>61402782258</v>
      </c>
    </row>
    <row r="817" spans="1:22" ht="16.5" customHeight="1" x14ac:dyDescent="0.3">
      <c r="A817" s="1" t="s">
        <v>92</v>
      </c>
      <c r="B817" s="1">
        <v>2018</v>
      </c>
      <c r="C817" s="16">
        <f t="shared" si="67"/>
        <v>4.2626798770413155</v>
      </c>
      <c r="D817" s="5">
        <v>11</v>
      </c>
      <c r="E817" s="5">
        <v>71</v>
      </c>
      <c r="F817" s="4">
        <v>0.2</v>
      </c>
      <c r="G817" s="5">
        <v>0</v>
      </c>
      <c r="H817" s="5">
        <v>0</v>
      </c>
      <c r="I817" s="1">
        <v>340056009956</v>
      </c>
      <c r="J817" s="1">
        <v>176493240286</v>
      </c>
      <c r="K817" s="1">
        <v>106056964528</v>
      </c>
      <c r="L817" s="1">
        <v>446112974484</v>
      </c>
      <c r="M817" s="29">
        <f>-4.336-4.513*(U817/L817)+5.679*(O817/L817)-0.004*(I817/P817)</f>
        <v>-2.4166434054982835</v>
      </c>
      <c r="N817" s="31">
        <v>7.3592809998546045</v>
      </c>
      <c r="O817" s="1">
        <v>183901699272</v>
      </c>
      <c r="P817" s="1">
        <v>182116333472</v>
      </c>
      <c r="Q817" s="1">
        <v>1785365800</v>
      </c>
      <c r="R817" s="1">
        <v>262211275212</v>
      </c>
      <c r="S817" s="1">
        <v>446112974484</v>
      </c>
      <c r="T817" s="1">
        <v>4070916727</v>
      </c>
      <c r="U817" s="1">
        <v>40947453996</v>
      </c>
      <c r="V817" s="1">
        <v>57323667699</v>
      </c>
    </row>
    <row r="818" spans="1:22" ht="16.5" customHeight="1" x14ac:dyDescent="0.3">
      <c r="A818" s="1" t="s">
        <v>92</v>
      </c>
      <c r="B818" s="1">
        <v>2017</v>
      </c>
      <c r="C818" s="16">
        <f t="shared" si="67"/>
        <v>4.2484952420493594</v>
      </c>
      <c r="D818" s="5">
        <v>10</v>
      </c>
      <c r="E818" s="5">
        <v>70</v>
      </c>
      <c r="F818" s="4">
        <v>0.2</v>
      </c>
      <c r="G818" s="5">
        <v>0</v>
      </c>
      <c r="H818" s="5">
        <v>0</v>
      </c>
      <c r="I818" s="1">
        <v>306785877513</v>
      </c>
      <c r="J818" s="1">
        <v>164424813281</v>
      </c>
      <c r="K818" s="1">
        <v>121173180706</v>
      </c>
      <c r="L818" s="1">
        <v>427959058219</v>
      </c>
      <c r="M818" s="29">
        <f>-4.336-4.513*(U818/L818)+5.679*(O818/L818)-0.004*(I818/P818)</f>
        <v>-2.3148897509647908</v>
      </c>
      <c r="N818" s="31">
        <v>2.8654119461210428</v>
      </c>
      <c r="O818" s="1">
        <v>181606287287</v>
      </c>
      <c r="P818" s="1">
        <v>180011948487</v>
      </c>
      <c r="Q818" s="1">
        <v>1594338800</v>
      </c>
      <c r="R818" s="1">
        <v>246352770932</v>
      </c>
      <c r="S818" s="1">
        <v>427959058219</v>
      </c>
      <c r="T818" s="1">
        <v>12371904243</v>
      </c>
      <c r="U818" s="1">
        <v>36222527139</v>
      </c>
      <c r="V818" s="1">
        <v>52554224146</v>
      </c>
    </row>
    <row r="819" spans="1:22" ht="16.5" customHeight="1" x14ac:dyDescent="0.3">
      <c r="A819" s="1" t="s">
        <v>92</v>
      </c>
      <c r="B819" s="1">
        <v>2016</v>
      </c>
      <c r="C819" s="16">
        <f t="shared" si="67"/>
        <v>4.2341065045972597</v>
      </c>
      <c r="D819" s="5">
        <v>9</v>
      </c>
      <c r="E819" s="5">
        <v>69</v>
      </c>
      <c r="F819" s="4">
        <v>0.2</v>
      </c>
      <c r="G819" s="5">
        <v>0</v>
      </c>
      <c r="H819" s="5">
        <v>0</v>
      </c>
      <c r="I819" s="1">
        <v>283149706497</v>
      </c>
      <c r="J819" s="1">
        <v>145004085219</v>
      </c>
      <c r="K819" s="1">
        <v>140197683929</v>
      </c>
      <c r="L819" s="1">
        <v>423347390426</v>
      </c>
      <c r="M819" s="29">
        <f>-4.336-4.513*(U819/L819)+5.679*(O819/L819)-0.004*(I819/P819)</f>
        <v>-2.1795773702382859</v>
      </c>
      <c r="N819" s="31">
        <v>2.5615511423249444</v>
      </c>
      <c r="O819" s="1">
        <v>190208940285</v>
      </c>
      <c r="P819" s="1">
        <v>188862804885</v>
      </c>
      <c r="Q819" s="1">
        <v>1346135400</v>
      </c>
      <c r="R819" s="1">
        <v>233138450141</v>
      </c>
      <c r="S819" s="1">
        <v>423347390426</v>
      </c>
      <c r="T819" s="1">
        <v>5964415580</v>
      </c>
      <c r="U819" s="1">
        <v>36503853357</v>
      </c>
      <c r="V819" s="1">
        <v>52894461071</v>
      </c>
    </row>
    <row r="820" spans="1:22" ht="16.5" customHeight="1" x14ac:dyDescent="0.3">
      <c r="A820" s="1" t="s">
        <v>92</v>
      </c>
      <c r="B820" s="1">
        <v>2015</v>
      </c>
      <c r="C820" s="16">
        <f t="shared" si="67"/>
        <v>4.219507705176107</v>
      </c>
      <c r="D820" s="5">
        <v>8</v>
      </c>
      <c r="E820" s="5">
        <v>68</v>
      </c>
      <c r="F820" s="4">
        <v>0.2</v>
      </c>
      <c r="G820" s="5">
        <v>0</v>
      </c>
      <c r="H820" s="5">
        <v>0</v>
      </c>
      <c r="I820" s="1">
        <v>251898448060</v>
      </c>
      <c r="J820" s="1">
        <v>135374766391</v>
      </c>
      <c r="K820" s="1">
        <v>123157545311</v>
      </c>
      <c r="L820" s="1">
        <v>375055993371</v>
      </c>
      <c r="M820" s="29">
        <f>-4.336-4.513*(U820/L820)+5.679*(O820/L820)-0.004*(I820/P820)</f>
        <v>-2.3830791280169152</v>
      </c>
      <c r="N820" s="31">
        <v>8.0197984581497224</v>
      </c>
      <c r="O820" s="1">
        <v>154830414051</v>
      </c>
      <c r="P820" s="1">
        <v>153473570651</v>
      </c>
      <c r="Q820" s="1">
        <v>1356843400</v>
      </c>
      <c r="R820" s="1">
        <v>220225579320</v>
      </c>
      <c r="S820" s="1">
        <v>375055993371</v>
      </c>
      <c r="T820" s="1">
        <v>5837055372</v>
      </c>
      <c r="U820" s="1">
        <v>31988678023</v>
      </c>
      <c r="V820" s="1">
        <v>47261274842</v>
      </c>
    </row>
    <row r="821" spans="1:22" ht="16.5" customHeight="1" x14ac:dyDescent="0.3">
      <c r="A821" s="1" t="s">
        <v>92</v>
      </c>
      <c r="B821" s="1">
        <v>2014</v>
      </c>
      <c r="C821" s="16">
        <f t="shared" si="67"/>
        <v>4.2046926193909657</v>
      </c>
      <c r="D821" s="6">
        <v>7</v>
      </c>
      <c r="E821" s="6">
        <v>67</v>
      </c>
      <c r="F821" s="7">
        <v>0.2</v>
      </c>
      <c r="G821" s="6">
        <v>0</v>
      </c>
      <c r="H821" s="6">
        <v>0</v>
      </c>
      <c r="I821" s="1">
        <v>209564585311</v>
      </c>
      <c r="J821" s="1">
        <v>87271455894</v>
      </c>
      <c r="K821" s="1">
        <v>131895994308</v>
      </c>
      <c r="L821" s="1">
        <v>341460579619</v>
      </c>
      <c r="M821" s="29">
        <f>-4.336-4.513*(U821/L821)+5.679*(O821/L821)-0.004*(I821/P821)</f>
        <v>-2.4598019069351476</v>
      </c>
      <c r="N821" s="28">
        <v>5.05</v>
      </c>
      <c r="O821" s="1">
        <v>135876373484</v>
      </c>
      <c r="P821" s="1">
        <v>134143941211</v>
      </c>
      <c r="Q821" s="1">
        <v>1732432273</v>
      </c>
      <c r="R821" s="1">
        <v>205584206135</v>
      </c>
      <c r="S821" s="1">
        <v>341460579619</v>
      </c>
      <c r="T821" s="1">
        <v>8214981590</v>
      </c>
      <c r="U821" s="1">
        <v>28553172548</v>
      </c>
      <c r="V821" s="1" t="e">
        <v>#VALUE!</v>
      </c>
    </row>
    <row r="822" spans="1:22" ht="16.5" customHeight="1" x14ac:dyDescent="0.3">
      <c r="A822" s="1" t="s">
        <v>93</v>
      </c>
      <c r="B822" s="1">
        <v>2023</v>
      </c>
      <c r="C822" s="16">
        <f t="shared" si="67"/>
        <v>4.1743872698956368</v>
      </c>
      <c r="D822" s="5">
        <v>5</v>
      </c>
      <c r="E822" s="5">
        <v>65</v>
      </c>
      <c r="F822" s="4">
        <v>0.2</v>
      </c>
      <c r="G822" s="5">
        <v>0</v>
      </c>
      <c r="H822" s="5">
        <v>0</v>
      </c>
      <c r="I822" s="1">
        <v>1214117529930</v>
      </c>
      <c r="J822" s="1">
        <v>108831975292</v>
      </c>
      <c r="K822" s="1">
        <v>606996536132</v>
      </c>
      <c r="L822" s="1">
        <v>1821114066062</v>
      </c>
      <c r="M822" s="29">
        <f>-4.336-4.513*(U822/L822)+5.679*(O822/L822)-0.004*(I822/P822)</f>
        <v>-2.4671777908220918</v>
      </c>
      <c r="N822" s="31">
        <v>6.4222466560102589</v>
      </c>
      <c r="O822" s="1">
        <v>668957131977</v>
      </c>
      <c r="P822" s="1">
        <v>584576962684</v>
      </c>
      <c r="Q822" s="1">
        <v>84380169293</v>
      </c>
      <c r="R822" s="1">
        <v>1152156934085</v>
      </c>
      <c r="S822" s="1">
        <v>1821114066062</v>
      </c>
      <c r="T822" s="1">
        <v>8845254355</v>
      </c>
      <c r="U822" s="1">
        <v>84320836052</v>
      </c>
      <c r="V822" s="1">
        <v>100609133418</v>
      </c>
    </row>
    <row r="823" spans="1:22" ht="16.5" customHeight="1" x14ac:dyDescent="0.3">
      <c r="A823" s="1" t="s">
        <v>93</v>
      </c>
      <c r="B823" s="1">
        <v>2022</v>
      </c>
      <c r="C823" s="16">
        <f t="shared" si="67"/>
        <v>3.8286413964890951</v>
      </c>
      <c r="D823" s="5">
        <v>20</v>
      </c>
      <c r="E823" s="5">
        <v>46</v>
      </c>
      <c r="F823" s="4">
        <v>1.19</v>
      </c>
      <c r="G823" s="5">
        <v>0</v>
      </c>
      <c r="H823" s="5">
        <v>1</v>
      </c>
      <c r="I823" s="1">
        <v>821003580348</v>
      </c>
      <c r="J823" s="1">
        <v>123929814709</v>
      </c>
      <c r="K823" s="1">
        <v>323872201017</v>
      </c>
      <c r="L823" s="1">
        <v>1144875781365</v>
      </c>
      <c r="M823" s="29">
        <f>-4.336-4.513*(U823/L823)+5.679*(O823/L823)-0.004*(I823/P823)</f>
        <v>-3.3400237073642405</v>
      </c>
      <c r="N823" s="31">
        <v>6.9871667237754878</v>
      </c>
      <c r="O823" s="1">
        <v>233436735540</v>
      </c>
      <c r="P823" s="1">
        <v>224393950817</v>
      </c>
      <c r="Q823" s="1">
        <v>9042784723</v>
      </c>
      <c r="R823" s="1">
        <v>911439045825</v>
      </c>
      <c r="S823" s="1">
        <v>1144875781365</v>
      </c>
      <c r="T823" s="1">
        <v>38592073824</v>
      </c>
      <c r="U823" s="1">
        <v>37372652927</v>
      </c>
      <c r="V823" s="1">
        <v>84830851303</v>
      </c>
    </row>
    <row r="824" spans="1:22" ht="16.5" customHeight="1" x14ac:dyDescent="0.3">
      <c r="A824" s="1" t="s">
        <v>93</v>
      </c>
      <c r="B824" s="1">
        <v>2021</v>
      </c>
      <c r="C824" s="16">
        <f t="shared" si="67"/>
        <v>3.8066624897703196</v>
      </c>
      <c r="D824" s="5">
        <v>19</v>
      </c>
      <c r="E824" s="5">
        <v>45</v>
      </c>
      <c r="F824" s="4">
        <v>1.19</v>
      </c>
      <c r="G824" s="5">
        <v>0</v>
      </c>
      <c r="H824" s="5">
        <v>1</v>
      </c>
      <c r="I824" s="1">
        <v>878345287612</v>
      </c>
      <c r="J824" s="1">
        <v>138755044899</v>
      </c>
      <c r="K824" s="1">
        <v>266981070897</v>
      </c>
      <c r="L824" s="1">
        <v>1145326358509</v>
      </c>
      <c r="M824" s="29">
        <f>-4.336-4.513*(U824/L824)+5.679*(O824/L824)-0.004*(I824/P824)</f>
        <v>-3.1741604470138074</v>
      </c>
      <c r="N824" s="31">
        <v>6.6900092133089402</v>
      </c>
      <c r="O824" s="1">
        <v>276940734187</v>
      </c>
      <c r="P824" s="1">
        <v>267967072454</v>
      </c>
      <c r="Q824" s="1">
        <v>8973661733</v>
      </c>
      <c r="R824" s="1">
        <v>868385624322</v>
      </c>
      <c r="S824" s="1">
        <v>1145326358509</v>
      </c>
      <c r="T824" s="1">
        <v>4923757053</v>
      </c>
      <c r="U824" s="1">
        <v>50308955004</v>
      </c>
      <c r="V824" s="1">
        <v>62471044615</v>
      </c>
    </row>
    <row r="825" spans="1:22" ht="16.5" customHeight="1" x14ac:dyDescent="0.3">
      <c r="A825" s="1" t="s">
        <v>93</v>
      </c>
      <c r="B825" s="1">
        <v>2020</v>
      </c>
      <c r="C825" s="16">
        <f t="shared" si="67"/>
        <v>3.784189633918261</v>
      </c>
      <c r="D825" s="5">
        <v>18</v>
      </c>
      <c r="E825" s="5">
        <v>44</v>
      </c>
      <c r="F825" s="4">
        <v>0.44</v>
      </c>
      <c r="G825" s="5">
        <v>0</v>
      </c>
      <c r="H825" s="5">
        <v>1</v>
      </c>
      <c r="I825" s="1">
        <v>1205815319102</v>
      </c>
      <c r="J825" s="1">
        <v>232086855136</v>
      </c>
      <c r="K825" s="1">
        <v>292342684894</v>
      </c>
      <c r="L825" s="1">
        <v>1498158003996</v>
      </c>
      <c r="M825" s="29">
        <f>-4.336-4.513*(U825/L825)+5.679*(O825/L825)-0.004*(I825/P825)</f>
        <v>-1.9931088602265798</v>
      </c>
      <c r="N825" s="31">
        <v>6.9401877821904918</v>
      </c>
      <c r="O825" s="1">
        <v>644865449194</v>
      </c>
      <c r="P825" s="1">
        <v>635692672512</v>
      </c>
      <c r="Q825" s="1">
        <v>9172776682</v>
      </c>
      <c r="R825" s="1">
        <v>853292554802</v>
      </c>
      <c r="S825" s="1">
        <v>1498158003996</v>
      </c>
      <c r="T825" s="1">
        <v>7038160993</v>
      </c>
      <c r="U825" s="1">
        <v>31199342481</v>
      </c>
      <c r="V825" s="1">
        <v>44809951859</v>
      </c>
    </row>
    <row r="826" spans="1:22" ht="16.5" customHeight="1" x14ac:dyDescent="0.3">
      <c r="A826" s="1" t="s">
        <v>93</v>
      </c>
      <c r="B826" s="1">
        <v>2019</v>
      </c>
      <c r="C826" s="16">
        <f t="shared" si="67"/>
        <v>3.7612001156935624</v>
      </c>
      <c r="D826" s="5">
        <v>17</v>
      </c>
      <c r="E826" s="5">
        <v>43</v>
      </c>
      <c r="F826" s="4">
        <v>0.44</v>
      </c>
      <c r="G826" s="5">
        <v>0</v>
      </c>
      <c r="H826" s="5">
        <v>1</v>
      </c>
      <c r="I826" s="1">
        <v>1111580805021</v>
      </c>
      <c r="J826" s="1">
        <v>220602838433</v>
      </c>
      <c r="K826" s="1">
        <v>301775568171</v>
      </c>
      <c r="L826" s="1">
        <v>1413356373192</v>
      </c>
      <c r="M826" s="29">
        <f>-4.336-4.513*(U826/L826)+5.679*(O826/L826)-0.004*(I826/P826)</f>
        <v>-2.0722115443978639</v>
      </c>
      <c r="N826" s="31">
        <v>7.4649912574460018</v>
      </c>
      <c r="O826" s="1">
        <v>589770160871</v>
      </c>
      <c r="P826" s="1">
        <v>562902909447</v>
      </c>
      <c r="Q826" s="1">
        <v>26867251424</v>
      </c>
      <c r="R826" s="1">
        <v>823586212321</v>
      </c>
      <c r="S826" s="1">
        <v>1413356373192</v>
      </c>
      <c r="T826" s="1">
        <v>3094213099</v>
      </c>
      <c r="U826" s="1">
        <v>30711481935</v>
      </c>
      <c r="V826" s="1">
        <v>41443792191</v>
      </c>
    </row>
    <row r="827" spans="1:22" ht="16.5" customHeight="1" x14ac:dyDescent="0.3">
      <c r="A827" s="1" t="s">
        <v>93</v>
      </c>
      <c r="B827" s="1">
        <v>2018</v>
      </c>
      <c r="C827" s="16">
        <f t="shared" si="67"/>
        <v>3.8712010109078911</v>
      </c>
      <c r="D827" s="5">
        <v>16</v>
      </c>
      <c r="E827" s="5">
        <v>48</v>
      </c>
      <c r="F827" s="4">
        <v>8.3000000000000007</v>
      </c>
      <c r="G827" s="5">
        <v>0</v>
      </c>
      <c r="H827" s="5">
        <v>0</v>
      </c>
      <c r="I827" s="1">
        <v>776004275170</v>
      </c>
      <c r="J827" s="1">
        <v>166454354718</v>
      </c>
      <c r="K827" s="1">
        <v>280456566797</v>
      </c>
      <c r="L827" s="1">
        <v>1056460841967</v>
      </c>
      <c r="M827" s="29">
        <f>-4.336-4.513*(U827/L827)+5.679*(O827/L827)-0.004*(I827/P827)</f>
        <v>-2.9707970657668228</v>
      </c>
      <c r="N827" s="31">
        <v>7.3592809998546045</v>
      </c>
      <c r="O827" s="1">
        <v>263746604483</v>
      </c>
      <c r="P827" s="1">
        <v>218697716882</v>
      </c>
      <c r="Q827" s="1">
        <v>45048887601</v>
      </c>
      <c r="R827" s="1">
        <v>792714237484</v>
      </c>
      <c r="S827" s="1">
        <v>1056460841967</v>
      </c>
      <c r="T827" s="1">
        <v>2896428348</v>
      </c>
      <c r="U827" s="1">
        <v>8982712517</v>
      </c>
      <c r="V827" s="1">
        <v>14487047889</v>
      </c>
    </row>
    <row r="828" spans="1:22" ht="16.5" customHeight="1" x14ac:dyDescent="0.3">
      <c r="A828" s="1" t="s">
        <v>93</v>
      </c>
      <c r="B828" s="1">
        <v>2017</v>
      </c>
      <c r="C828" s="16">
        <f t="shared" si="67"/>
        <v>3.8501476017100584</v>
      </c>
      <c r="D828" s="5">
        <v>15</v>
      </c>
      <c r="E828" s="5">
        <v>47</v>
      </c>
      <c r="F828" s="4">
        <v>8.3000000000000007</v>
      </c>
      <c r="G828" s="5">
        <v>0</v>
      </c>
      <c r="H828" s="5">
        <v>0</v>
      </c>
      <c r="I828" s="1">
        <v>768877823874</v>
      </c>
      <c r="J828" s="1">
        <v>197328377409</v>
      </c>
      <c r="K828" s="1">
        <v>287807352880</v>
      </c>
      <c r="L828" s="1">
        <v>1056685176754</v>
      </c>
      <c r="M828" s="29">
        <f>-4.336-4.513*(U828/L828)+5.679*(O828/L828)-0.004*(I828/P828)</f>
        <v>-3.1294108876932465</v>
      </c>
      <c r="N828" s="31">
        <v>2.8654119461210428</v>
      </c>
      <c r="O828" s="1">
        <v>263084510399</v>
      </c>
      <c r="P828" s="1">
        <v>208242400850</v>
      </c>
      <c r="Q828" s="1">
        <v>54842109549</v>
      </c>
      <c r="R828" s="1">
        <v>793600666355</v>
      </c>
      <c r="S828" s="1">
        <v>1056685176754</v>
      </c>
      <c r="T828" s="1">
        <v>1041538950</v>
      </c>
      <c r="U828" s="1">
        <v>45084428745</v>
      </c>
      <c r="V828" s="1">
        <v>58648439177</v>
      </c>
    </row>
    <row r="829" spans="1:22" ht="16.5" customHeight="1" x14ac:dyDescent="0.3">
      <c r="A829" s="1" t="s">
        <v>93</v>
      </c>
      <c r="B829" s="1">
        <v>2016</v>
      </c>
      <c r="C829" s="16">
        <f t="shared" si="67"/>
        <v>3.8286413964890951</v>
      </c>
      <c r="D829" s="5">
        <v>14</v>
      </c>
      <c r="E829" s="5">
        <v>46</v>
      </c>
      <c r="F829" s="4">
        <v>8.3000000000000007</v>
      </c>
      <c r="G829" s="5">
        <v>0</v>
      </c>
      <c r="H829" s="5">
        <v>0</v>
      </c>
      <c r="I829" s="1">
        <v>837739419817</v>
      </c>
      <c r="J829" s="1">
        <v>119697125564</v>
      </c>
      <c r="K829" s="1">
        <v>322730991079</v>
      </c>
      <c r="L829" s="1">
        <v>1160470410896</v>
      </c>
      <c r="M829" s="29">
        <f>-4.336-4.513*(U829/L829)+5.679*(O829/L829)-0.004*(I829/P829)</f>
        <v>-2.8818351770361748</v>
      </c>
      <c r="N829" s="31">
        <v>2.5615511423249444</v>
      </c>
      <c r="O829" s="1">
        <v>374383071286</v>
      </c>
      <c r="P829" s="1">
        <v>282569175776</v>
      </c>
      <c r="Q829" s="1">
        <v>91813895510</v>
      </c>
      <c r="R829" s="1">
        <v>786087339610</v>
      </c>
      <c r="S829" s="1">
        <v>1160470410896</v>
      </c>
      <c r="T829" s="1">
        <v>14456415781</v>
      </c>
      <c r="U829" s="1">
        <v>94137894426</v>
      </c>
      <c r="V829" s="1" t="e">
        <v>#VALUE!</v>
      </c>
    </row>
    <row r="830" spans="1:22" ht="16.5" customHeight="1" x14ac:dyDescent="0.3">
      <c r="A830" s="1" t="s">
        <v>93</v>
      </c>
      <c r="B830" s="1">
        <v>2015</v>
      </c>
      <c r="C830" s="16">
        <f t="shared" si="67"/>
        <v>3.8066624897703196</v>
      </c>
      <c r="D830" s="5">
        <v>13</v>
      </c>
      <c r="E830" s="5">
        <v>45</v>
      </c>
      <c r="F830" s="4">
        <v>8.25</v>
      </c>
      <c r="G830" s="5">
        <v>0</v>
      </c>
      <c r="H830" s="5">
        <v>0</v>
      </c>
      <c r="I830" s="1">
        <v>723760536538</v>
      </c>
      <c r="J830" s="1">
        <v>165495812019</v>
      </c>
      <c r="K830" s="1">
        <v>416794801765</v>
      </c>
      <c r="L830" s="1">
        <v>1140555338303</v>
      </c>
      <c r="M830" s="29">
        <f>-4.336-4.513*(U830/L830)+5.679*(O830/L830)-0.004*(I830/P830)</f>
        <v>-2.5555282166905475</v>
      </c>
      <c r="N830" s="31">
        <v>8.0197984581497224</v>
      </c>
      <c r="O830" s="1">
        <v>417683166475</v>
      </c>
      <c r="P830" s="1">
        <v>295331195859</v>
      </c>
      <c r="Q830" s="1">
        <v>122351970616</v>
      </c>
      <c r="R830" s="1">
        <v>722872171828</v>
      </c>
      <c r="S830" s="1">
        <v>1140555338303</v>
      </c>
      <c r="T830" s="1">
        <v>30946203216</v>
      </c>
      <c r="U830" s="1">
        <v>73147703785</v>
      </c>
      <c r="V830" s="1" t="e">
        <v>#VALUE!</v>
      </c>
    </row>
    <row r="831" spans="1:22" ht="16.5" customHeight="1" x14ac:dyDescent="0.3">
      <c r="A831" s="1" t="s">
        <v>93</v>
      </c>
      <c r="B831" s="1">
        <v>2014</v>
      </c>
      <c r="C831" s="16">
        <f t="shared" si="67"/>
        <v>3.784189633918261</v>
      </c>
      <c r="D831" s="6">
        <v>12</v>
      </c>
      <c r="E831" s="6">
        <v>44</v>
      </c>
      <c r="F831" s="7">
        <v>7.91</v>
      </c>
      <c r="G831" s="6">
        <v>0</v>
      </c>
      <c r="H831" s="6">
        <v>0</v>
      </c>
      <c r="I831" s="1">
        <v>700222849925</v>
      </c>
      <c r="J831" s="1">
        <v>113006519776</v>
      </c>
      <c r="K831" s="1">
        <v>387979897863</v>
      </c>
      <c r="L831" s="1">
        <v>1088202747788</v>
      </c>
      <c r="M831" s="29">
        <f>-4.336-4.513*(U831/L831)+5.679*(O831/L831)-0.004*(I831/P831)</f>
        <v>-2.5719426008309387</v>
      </c>
      <c r="N831" s="28">
        <v>5.05</v>
      </c>
      <c r="O831" s="1">
        <v>388713047048</v>
      </c>
      <c r="P831" s="1">
        <v>345776090920</v>
      </c>
      <c r="Q831" s="1">
        <v>42936956128</v>
      </c>
      <c r="R831" s="1">
        <v>699489700740</v>
      </c>
      <c r="S831" s="1">
        <v>1088202747788</v>
      </c>
      <c r="T831" s="1">
        <v>14652061043</v>
      </c>
      <c r="U831" s="1">
        <v>61829052127</v>
      </c>
      <c r="V831" s="1" t="e">
        <v>#VALUE!</v>
      </c>
    </row>
    <row r="832" spans="1:22" ht="16.5" customHeight="1" x14ac:dyDescent="0.3">
      <c r="A832" s="1" t="s">
        <v>94</v>
      </c>
      <c r="B832" s="1">
        <v>2023</v>
      </c>
      <c r="C832" s="16">
        <f t="shared" si="67"/>
        <v>4.0775374439057197</v>
      </c>
      <c r="D832" s="5">
        <v>20</v>
      </c>
      <c r="E832" s="5">
        <v>59</v>
      </c>
      <c r="F832" s="4">
        <v>16.690000000000001</v>
      </c>
      <c r="G832" s="5">
        <v>0</v>
      </c>
      <c r="H832" s="5">
        <v>0</v>
      </c>
      <c r="I832" s="1">
        <v>770385094402</v>
      </c>
      <c r="J832" s="1">
        <v>318859392606</v>
      </c>
      <c r="K832" s="1">
        <v>585485974868</v>
      </c>
      <c r="L832" s="1">
        <v>1355871069270</v>
      </c>
      <c r="M832" s="29">
        <f>-4.336-4.513*(U832/L832)+5.679*(O832/L832)-0.004*(I832/P832)</f>
        <v>-2.9205669603203233</v>
      </c>
      <c r="N832" s="31">
        <v>6.4222466560102589</v>
      </c>
      <c r="O832" s="1">
        <v>355899753750</v>
      </c>
      <c r="P832" s="1">
        <v>233682771214</v>
      </c>
      <c r="Q832" s="1">
        <v>122216982536</v>
      </c>
      <c r="R832" s="1">
        <v>999971315520</v>
      </c>
      <c r="S832" s="1">
        <v>1355871069270</v>
      </c>
      <c r="T832" s="1">
        <v>22641932270</v>
      </c>
      <c r="U832" s="1">
        <v>18641772642</v>
      </c>
      <c r="V832" s="1">
        <v>38740302634</v>
      </c>
    </row>
    <row r="833" spans="1:22" ht="16.5" customHeight="1" x14ac:dyDescent="0.3">
      <c r="A833" s="1" t="s">
        <v>94</v>
      </c>
      <c r="B833" s="1">
        <v>2022</v>
      </c>
      <c r="C833" s="16">
        <f t="shared" si="67"/>
        <v>4.0604430105464191</v>
      </c>
      <c r="D833" s="5">
        <v>19</v>
      </c>
      <c r="E833" s="5">
        <v>58</v>
      </c>
      <c r="F833" s="4">
        <v>16.690000000000001</v>
      </c>
      <c r="G833" s="5">
        <v>0</v>
      </c>
      <c r="H833" s="5">
        <v>0</v>
      </c>
      <c r="I833" s="1">
        <v>1055145769022</v>
      </c>
      <c r="J833" s="1">
        <v>364153052782</v>
      </c>
      <c r="K833" s="1">
        <v>401549607125</v>
      </c>
      <c r="L833" s="1">
        <v>1456695376147</v>
      </c>
      <c r="M833" s="29">
        <f>-4.336-4.513*(U833/L833)+5.679*(O833/L833)-0.004*(I833/P833)</f>
        <v>-2.9621149256681023</v>
      </c>
      <c r="N833" s="31">
        <v>6.9871667237754878</v>
      </c>
      <c r="O833" s="1">
        <v>428854173261</v>
      </c>
      <c r="P833" s="1">
        <v>312013032780</v>
      </c>
      <c r="Q833" s="1">
        <v>116841140481</v>
      </c>
      <c r="R833" s="1">
        <v>1027841202886</v>
      </c>
      <c r="S833" s="1">
        <v>1456695376147</v>
      </c>
      <c r="T833" s="1">
        <v>39728202018</v>
      </c>
      <c r="U833" s="1">
        <v>91829420972</v>
      </c>
      <c r="V833" s="1">
        <v>122073537606</v>
      </c>
    </row>
    <row r="834" spans="1:22" ht="16.5" customHeight="1" x14ac:dyDescent="0.3">
      <c r="A834" s="1" t="s">
        <v>94</v>
      </c>
      <c r="B834" s="1">
        <v>2021</v>
      </c>
      <c r="C834" s="16">
        <f t="shared" si="67"/>
        <v>4.0430512678345503</v>
      </c>
      <c r="D834" s="5">
        <v>18</v>
      </c>
      <c r="E834" s="5">
        <v>57</v>
      </c>
      <c r="F834" s="4">
        <v>16.690000000000001</v>
      </c>
      <c r="G834" s="5">
        <v>0</v>
      </c>
      <c r="H834" s="5">
        <v>0</v>
      </c>
      <c r="I834" s="1">
        <v>965611047552</v>
      </c>
      <c r="J834" s="1">
        <v>346527464417</v>
      </c>
      <c r="K834" s="1">
        <v>303132445188</v>
      </c>
      <c r="L834" s="1">
        <v>1268743492740</v>
      </c>
      <c r="M834" s="29">
        <f>-4.336-4.513*(U834/L834)+5.679*(O834/L834)-0.004*(I834/P834)</f>
        <v>-3.1987396508085411</v>
      </c>
      <c r="N834" s="31">
        <v>6.6900092133089402</v>
      </c>
      <c r="O834" s="1">
        <v>304707254762</v>
      </c>
      <c r="P834" s="1">
        <v>271923340332</v>
      </c>
      <c r="Q834" s="1">
        <v>32783914430</v>
      </c>
      <c r="R834" s="1">
        <v>964036237978</v>
      </c>
      <c r="S834" s="1">
        <v>1268743492740</v>
      </c>
      <c r="T834" s="1">
        <v>31184153176</v>
      </c>
      <c r="U834" s="1">
        <v>59720671255</v>
      </c>
      <c r="V834" s="1">
        <v>95850809279</v>
      </c>
    </row>
    <row r="835" spans="1:22" ht="16.5" customHeight="1" x14ac:dyDescent="0.3">
      <c r="A835" s="1" t="s">
        <v>94</v>
      </c>
      <c r="B835" s="1">
        <v>2020</v>
      </c>
      <c r="C835" s="16">
        <f t="shared" si="67"/>
        <v>4.0253516907351496</v>
      </c>
      <c r="D835" s="5">
        <v>17</v>
      </c>
      <c r="E835" s="5">
        <v>56</v>
      </c>
      <c r="F835" s="4">
        <v>16.690000000000001</v>
      </c>
      <c r="G835" s="5">
        <v>0</v>
      </c>
      <c r="H835" s="5">
        <v>0</v>
      </c>
      <c r="I835" s="1">
        <v>1087289632776</v>
      </c>
      <c r="J835" s="1">
        <v>339496885104</v>
      </c>
      <c r="K835" s="1">
        <v>265743449326</v>
      </c>
      <c r="L835" s="1">
        <v>1353033082102</v>
      </c>
      <c r="M835" s="29">
        <f>-4.336-4.513*(U835/L835)+5.679*(O835/L835)-0.004*(I835/P835)</f>
        <v>-2.7892392304124267</v>
      </c>
      <c r="N835" s="31">
        <v>6.9401877821904918</v>
      </c>
      <c r="O835" s="1">
        <v>408705879197</v>
      </c>
      <c r="P835" s="1">
        <v>153166780955</v>
      </c>
      <c r="Q835" s="1">
        <v>255539098242</v>
      </c>
      <c r="R835" s="1">
        <v>944327202905</v>
      </c>
      <c r="S835" s="1">
        <v>1353033082102</v>
      </c>
      <c r="T835" s="1">
        <v>18196128695</v>
      </c>
      <c r="U835" s="1">
        <v>42056931119</v>
      </c>
      <c r="V835" s="1">
        <v>70268102389</v>
      </c>
    </row>
    <row r="836" spans="1:22" ht="16.5" customHeight="1" x14ac:dyDescent="0.3">
      <c r="A836" s="1" t="s">
        <v>94</v>
      </c>
      <c r="B836" s="1">
        <v>2019</v>
      </c>
      <c r="C836" s="16">
        <f t="shared" si="67"/>
        <v>4.0073331852324712</v>
      </c>
      <c r="D836" s="5">
        <v>16</v>
      </c>
      <c r="E836" s="5">
        <v>55</v>
      </c>
      <c r="F836" s="4">
        <v>16.690000000000001</v>
      </c>
      <c r="G836" s="5">
        <v>0</v>
      </c>
      <c r="H836" s="5">
        <v>0</v>
      </c>
      <c r="I836" s="1">
        <v>1233241183789</v>
      </c>
      <c r="J836" s="1">
        <v>397655085181</v>
      </c>
      <c r="K836" s="1">
        <v>304392020480</v>
      </c>
      <c r="L836" s="1">
        <v>1537633204269</v>
      </c>
      <c r="M836" s="29">
        <f>-4.336-4.513*(U836/L836)+5.679*(O836/L836)-0.004*(I836/P836)</f>
        <v>-2.3546881902170003</v>
      </c>
      <c r="N836" s="31">
        <v>7.4649912574460018</v>
      </c>
      <c r="O836" s="1">
        <v>599105607685</v>
      </c>
      <c r="P836" s="1">
        <v>241885645873</v>
      </c>
      <c r="Q836" s="1">
        <v>357219961812</v>
      </c>
      <c r="R836" s="1">
        <v>938527596584</v>
      </c>
      <c r="S836" s="1">
        <v>1537633204269</v>
      </c>
      <c r="T836" s="1">
        <v>20372109446</v>
      </c>
      <c r="U836" s="1">
        <v>71888267837</v>
      </c>
      <c r="V836" s="1">
        <v>107741328818</v>
      </c>
    </row>
    <row r="837" spans="1:22" ht="16.5" customHeight="1" x14ac:dyDescent="0.3">
      <c r="A837" s="1" t="s">
        <v>94</v>
      </c>
      <c r="B837" s="1">
        <v>2018</v>
      </c>
      <c r="C837" s="16">
        <f t="shared" si="67"/>
        <v>3.9889840465642745</v>
      </c>
      <c r="D837" s="5">
        <v>15</v>
      </c>
      <c r="E837" s="5">
        <v>54</v>
      </c>
      <c r="F837" s="4">
        <v>16.690000000000001</v>
      </c>
      <c r="G837" s="5">
        <v>0</v>
      </c>
      <c r="H837" s="5">
        <v>0</v>
      </c>
      <c r="I837" s="1">
        <v>1176271684040</v>
      </c>
      <c r="J837" s="1">
        <v>400852915732</v>
      </c>
      <c r="K837" s="1">
        <v>313841264239</v>
      </c>
      <c r="L837" s="1">
        <v>1490112948279</v>
      </c>
      <c r="M837" s="29">
        <f>-4.336-4.513*(U837/L837)+5.679*(O837/L837)-0.004*(I837/P837)</f>
        <v>-2.3738996748928383</v>
      </c>
      <c r="N837" s="31">
        <v>7.3592809998546045</v>
      </c>
      <c r="O837" s="1">
        <v>581127785435</v>
      </c>
      <c r="P837" s="1">
        <v>215547039933</v>
      </c>
      <c r="Q837" s="1">
        <v>365580745502</v>
      </c>
      <c r="R837" s="1">
        <v>908985162844</v>
      </c>
      <c r="S837" s="1">
        <v>1490112948279</v>
      </c>
      <c r="T837" s="1">
        <v>27794893440</v>
      </c>
      <c r="U837" s="1">
        <v>76212394656</v>
      </c>
      <c r="V837" s="1">
        <v>112175838780</v>
      </c>
    </row>
    <row r="838" spans="1:22" ht="16.5" customHeight="1" x14ac:dyDescent="0.3">
      <c r="A838" s="1" t="s">
        <v>94</v>
      </c>
      <c r="B838" s="1">
        <v>2017</v>
      </c>
      <c r="C838" s="16">
        <f t="shared" si="67"/>
        <v>3.970291913552122</v>
      </c>
      <c r="D838" s="5">
        <v>14</v>
      </c>
      <c r="E838" s="5">
        <v>53</v>
      </c>
      <c r="F838" s="4">
        <v>15.98</v>
      </c>
      <c r="G838" s="5">
        <v>0</v>
      </c>
      <c r="H838" s="5">
        <v>0</v>
      </c>
      <c r="I838" s="1">
        <v>967784776618</v>
      </c>
      <c r="J838" s="1">
        <v>394350010953</v>
      </c>
      <c r="K838" s="1">
        <v>308664616795</v>
      </c>
      <c r="L838" s="1">
        <v>1276449393413</v>
      </c>
      <c r="M838" s="29">
        <f>-4.336-4.513*(U838/L838)+5.679*(O838/L838)-0.004*(I838/P838)</f>
        <v>-2.9381927161938086</v>
      </c>
      <c r="N838" s="31">
        <v>2.8654119461210428</v>
      </c>
      <c r="O838" s="1">
        <v>359927108517</v>
      </c>
      <c r="P838" s="1">
        <v>164722042912</v>
      </c>
      <c r="Q838" s="1">
        <v>195205065605</v>
      </c>
      <c r="R838" s="1">
        <v>916522284896</v>
      </c>
      <c r="S838" s="1">
        <v>1276449393413</v>
      </c>
      <c r="T838" s="1">
        <v>12358247744</v>
      </c>
      <c r="U838" s="1">
        <v>50919101073</v>
      </c>
      <c r="V838" s="1">
        <v>71170740983</v>
      </c>
    </row>
    <row r="839" spans="1:22" ht="16.5" customHeight="1" x14ac:dyDescent="0.3">
      <c r="A839" s="1" t="s">
        <v>94</v>
      </c>
      <c r="B839" s="1">
        <v>2016</v>
      </c>
      <c r="C839" s="16">
        <f t="shared" si="67"/>
        <v>3.9512437185814275</v>
      </c>
      <c r="D839" s="5">
        <v>13</v>
      </c>
      <c r="E839" s="5">
        <v>52</v>
      </c>
      <c r="F839" s="4">
        <v>15.98</v>
      </c>
      <c r="G839" s="5">
        <v>0</v>
      </c>
      <c r="H839" s="5">
        <v>0</v>
      </c>
      <c r="I839" s="1">
        <v>804991252918</v>
      </c>
      <c r="J839" s="1">
        <v>405618484232</v>
      </c>
      <c r="K839" s="1">
        <v>309836108255</v>
      </c>
      <c r="L839" s="1">
        <v>1114827361173</v>
      </c>
      <c r="M839" s="29">
        <f>-4.336-4.513*(U839/L839)+5.679*(O839/L839)-0.004*(I839/P839)</f>
        <v>-3.9379969477760493</v>
      </c>
      <c r="N839" s="31">
        <v>2.5615511423249444</v>
      </c>
      <c r="O839" s="1">
        <v>155177746983</v>
      </c>
      <c r="P839" s="1">
        <v>108391290137</v>
      </c>
      <c r="Q839" s="1">
        <v>46786456846</v>
      </c>
      <c r="R839" s="1">
        <v>959649614190</v>
      </c>
      <c r="S839" s="1">
        <v>1114827361173</v>
      </c>
      <c r="T839" s="1">
        <v>5913773842</v>
      </c>
      <c r="U839" s="1">
        <v>89614826276</v>
      </c>
      <c r="V839" s="1">
        <v>117829022936</v>
      </c>
    </row>
    <row r="840" spans="1:22" ht="16.5" customHeight="1" x14ac:dyDescent="0.3">
      <c r="A840" s="1" t="s">
        <v>94</v>
      </c>
      <c r="B840" s="1">
        <v>2015</v>
      </c>
      <c r="C840" s="16">
        <f t="shared" si="67"/>
        <v>3.9318256327243257</v>
      </c>
      <c r="D840" s="6">
        <v>12</v>
      </c>
      <c r="E840" s="6">
        <v>51</v>
      </c>
      <c r="F840" s="7">
        <v>15.98</v>
      </c>
      <c r="G840" s="6">
        <v>0</v>
      </c>
      <c r="H840" s="6">
        <v>0</v>
      </c>
      <c r="I840" s="1">
        <v>804659760630</v>
      </c>
      <c r="J840" s="1">
        <v>377144283983</v>
      </c>
      <c r="K840" s="1">
        <v>303360355910</v>
      </c>
      <c r="L840" s="1">
        <v>1108020116540</v>
      </c>
      <c r="M840" s="29">
        <f>-4.336-4.513*(U840/L840)+5.679*(O840/L840)-0.004*(I840/P840)</f>
        <v>-3.7882982948397843</v>
      </c>
      <c r="N840" s="31">
        <v>8.0197984581497224</v>
      </c>
      <c r="O840" s="1">
        <v>201017383600</v>
      </c>
      <c r="P840" s="1">
        <v>159972185564</v>
      </c>
      <c r="Q840" s="1">
        <v>41045198036</v>
      </c>
      <c r="R840" s="1">
        <v>907002732940</v>
      </c>
      <c r="S840" s="1">
        <v>1108020116540</v>
      </c>
      <c r="T840" s="1">
        <v>10356676772</v>
      </c>
      <c r="U840" s="1">
        <v>113543066421</v>
      </c>
      <c r="V840" s="1">
        <v>151251367835</v>
      </c>
    </row>
    <row r="841" spans="1:22" ht="16.5" customHeight="1" x14ac:dyDescent="0.3">
      <c r="A841" s="1" t="s">
        <v>94</v>
      </c>
      <c r="B841" s="1">
        <v>2014</v>
      </c>
      <c r="C841" s="15"/>
      <c r="D841" s="13"/>
      <c r="E841" s="13"/>
      <c r="F841" s="14"/>
      <c r="G841" s="13"/>
      <c r="H841" s="13"/>
      <c r="I841" s="1">
        <v>707703620303</v>
      </c>
      <c r="J841" s="1">
        <v>316366626491</v>
      </c>
      <c r="K841" s="1">
        <v>278281224139</v>
      </c>
      <c r="L841" s="1">
        <v>985984844442</v>
      </c>
      <c r="M841" s="29">
        <f>-4.336-4.513*(U841/L841)+5.679*(O841/L841)-0.004*(I841/P841)</f>
        <v>-3.8124953698151107</v>
      </c>
      <c r="N841" s="28">
        <v>5.05</v>
      </c>
      <c r="O841" s="1">
        <v>161537589068</v>
      </c>
      <c r="P841" s="1">
        <v>139985513858</v>
      </c>
      <c r="Q841" s="1">
        <v>21552075210</v>
      </c>
      <c r="R841" s="1">
        <v>824447255374</v>
      </c>
      <c r="S841" s="1">
        <v>985984844442</v>
      </c>
      <c r="T841" s="1">
        <v>5382945285</v>
      </c>
      <c r="U841" s="1">
        <v>84481621605</v>
      </c>
      <c r="V841" s="1">
        <v>112779738548</v>
      </c>
    </row>
    <row r="842" spans="1:22" ht="16.5" customHeight="1" x14ac:dyDescent="0.3">
      <c r="A842" s="1" t="s">
        <v>95</v>
      </c>
      <c r="B842" s="1">
        <v>2023</v>
      </c>
      <c r="C842" s="16">
        <f t="shared" ref="C842:C850" si="68">LN(E842)</f>
        <v>3.8286413964890951</v>
      </c>
      <c r="D842" s="5">
        <v>16</v>
      </c>
      <c r="E842" s="5">
        <v>46</v>
      </c>
      <c r="F842" s="4">
        <v>7.0000000000000007E-2</v>
      </c>
      <c r="G842" s="5">
        <v>0</v>
      </c>
      <c r="H842" s="5">
        <v>0</v>
      </c>
      <c r="I842" s="1">
        <v>682187734636</v>
      </c>
      <c r="J842" s="1">
        <v>88528875427</v>
      </c>
      <c r="K842" s="1">
        <v>125373500857</v>
      </c>
      <c r="L842" s="1">
        <v>807561235493</v>
      </c>
      <c r="M842" s="29">
        <f>-4.336-4.513*(U842/L842)+5.679*(O842/L842)-0.004*(I842/P842)</f>
        <v>-2.8678851476259886</v>
      </c>
      <c r="N842" s="31">
        <v>6.4222466560102589</v>
      </c>
      <c r="O842" s="1">
        <v>222949267353</v>
      </c>
      <c r="P842" s="1">
        <v>222663267353</v>
      </c>
      <c r="Q842" s="1">
        <v>286000000</v>
      </c>
      <c r="R842" s="1">
        <v>584611968140</v>
      </c>
      <c r="S842" s="1">
        <v>807561235493</v>
      </c>
      <c r="T842" s="1">
        <v>11722854411</v>
      </c>
      <c r="U842" s="1">
        <v>15652456601</v>
      </c>
      <c r="V842" s="1">
        <v>30150928357</v>
      </c>
    </row>
    <row r="843" spans="1:22" ht="16.5" customHeight="1" x14ac:dyDescent="0.3">
      <c r="A843" s="1" t="s">
        <v>95</v>
      </c>
      <c r="B843" s="1">
        <v>2022</v>
      </c>
      <c r="C843" s="16">
        <f t="shared" si="68"/>
        <v>3.8066624897703196</v>
      </c>
      <c r="D843" s="5">
        <v>15</v>
      </c>
      <c r="E843" s="5">
        <v>45</v>
      </c>
      <c r="F843" s="4">
        <v>7.0000000000000007E-2</v>
      </c>
      <c r="G843" s="5">
        <v>0</v>
      </c>
      <c r="H843" s="5">
        <v>0</v>
      </c>
      <c r="I843" s="1">
        <v>703103932528</v>
      </c>
      <c r="J843" s="1">
        <v>108836728298</v>
      </c>
      <c r="K843" s="1">
        <v>130843848046</v>
      </c>
      <c r="L843" s="1">
        <v>833947780574</v>
      </c>
      <c r="M843" s="29">
        <f>-4.336-4.513*(U843/L843)+5.679*(O843/L843)-0.004*(I843/P843)</f>
        <v>-2.6764743057911122</v>
      </c>
      <c r="N843" s="31">
        <v>6.9871667237754878</v>
      </c>
      <c r="O843" s="1">
        <v>261882176890</v>
      </c>
      <c r="P843" s="1">
        <v>261597176890</v>
      </c>
      <c r="Q843" s="1">
        <v>285000000</v>
      </c>
      <c r="R843" s="1">
        <v>572065603684</v>
      </c>
      <c r="S843" s="1">
        <v>833947780574</v>
      </c>
      <c r="T843" s="1">
        <v>9737645874</v>
      </c>
      <c r="U843" s="1">
        <v>20896385985</v>
      </c>
      <c r="V843" s="1">
        <v>35310377439</v>
      </c>
    </row>
    <row r="844" spans="1:22" ht="16.5" customHeight="1" x14ac:dyDescent="0.3">
      <c r="A844" s="1" t="s">
        <v>95</v>
      </c>
      <c r="B844" s="1">
        <v>2021</v>
      </c>
      <c r="C844" s="16">
        <f t="shared" si="68"/>
        <v>3.784189633918261</v>
      </c>
      <c r="D844" s="5">
        <v>14</v>
      </c>
      <c r="E844" s="5">
        <v>44</v>
      </c>
      <c r="F844" s="4">
        <v>7.0000000000000007E-2</v>
      </c>
      <c r="G844" s="5">
        <v>0</v>
      </c>
      <c r="H844" s="5">
        <v>0</v>
      </c>
      <c r="I844" s="1">
        <v>652000247903</v>
      </c>
      <c r="J844" s="1">
        <v>139260464332</v>
      </c>
      <c r="K844" s="1">
        <v>153533614426</v>
      </c>
      <c r="L844" s="1">
        <v>805533862329</v>
      </c>
      <c r="M844" s="29">
        <f>-4.336-4.513*(U844/L844)+5.679*(O844/L844)-0.004*(I844/P844)</f>
        <v>-2.7227368179956839</v>
      </c>
      <c r="N844" s="31">
        <v>6.6900092133089402</v>
      </c>
      <c r="O844" s="1">
        <v>240984720485</v>
      </c>
      <c r="P844" s="1">
        <v>240513520485</v>
      </c>
      <c r="Q844" s="1">
        <v>471200000</v>
      </c>
      <c r="R844" s="1">
        <v>564549141844</v>
      </c>
      <c r="S844" s="1">
        <v>805533862329</v>
      </c>
      <c r="T844" s="1">
        <v>9272260928</v>
      </c>
      <c r="U844" s="1">
        <v>13356818950</v>
      </c>
      <c r="V844" s="1">
        <v>25528619342</v>
      </c>
    </row>
    <row r="845" spans="1:22" ht="16.5" customHeight="1" x14ac:dyDescent="0.3">
      <c r="A845" s="1" t="s">
        <v>95</v>
      </c>
      <c r="B845" s="1">
        <v>2020</v>
      </c>
      <c r="C845" s="16">
        <f t="shared" si="68"/>
        <v>3.7612001156935624</v>
      </c>
      <c r="D845" s="5">
        <v>13</v>
      </c>
      <c r="E845" s="5">
        <v>43</v>
      </c>
      <c r="F845" s="4">
        <v>7.0000000000000007E-2</v>
      </c>
      <c r="G845" s="5">
        <v>0</v>
      </c>
      <c r="H845" s="5">
        <v>0</v>
      </c>
      <c r="I845" s="1">
        <v>632335778553</v>
      </c>
      <c r="J845" s="1">
        <v>132459015021</v>
      </c>
      <c r="K845" s="1">
        <v>177448497543</v>
      </c>
      <c r="L845" s="1">
        <v>809784276096</v>
      </c>
      <c r="M845" s="29">
        <f>-4.336-4.513*(U845/L845)+5.679*(O845/L845)-0.004*(I845/P845)</f>
        <v>-2.7849747505580997</v>
      </c>
      <c r="N845" s="31">
        <v>6.9401877821904918</v>
      </c>
      <c r="O845" s="1">
        <v>244789367644</v>
      </c>
      <c r="P845" s="1">
        <v>244116567644</v>
      </c>
      <c r="Q845" s="1">
        <v>672800000</v>
      </c>
      <c r="R845" s="1">
        <v>564994908452</v>
      </c>
      <c r="S845" s="1">
        <v>809784276096</v>
      </c>
      <c r="T845" s="1">
        <v>10915639403</v>
      </c>
      <c r="U845" s="1">
        <v>27868959623</v>
      </c>
      <c r="V845" s="1">
        <v>46143792952</v>
      </c>
    </row>
    <row r="846" spans="1:22" ht="16.5" customHeight="1" x14ac:dyDescent="0.3">
      <c r="A846" s="1" t="s">
        <v>95</v>
      </c>
      <c r="B846" s="1">
        <v>2019</v>
      </c>
      <c r="C846" s="16">
        <f t="shared" si="68"/>
        <v>3.7376696182833684</v>
      </c>
      <c r="D846" s="5">
        <v>12</v>
      </c>
      <c r="E846" s="5">
        <v>42</v>
      </c>
      <c r="F846" s="4">
        <v>7.0000000000000007E-2</v>
      </c>
      <c r="G846" s="5">
        <v>0</v>
      </c>
      <c r="H846" s="5">
        <v>0</v>
      </c>
      <c r="I846" s="1">
        <v>694676994124</v>
      </c>
      <c r="J846" s="1">
        <v>215275643874</v>
      </c>
      <c r="K846" s="1">
        <v>211228745989</v>
      </c>
      <c r="L846" s="1">
        <v>905905740113</v>
      </c>
      <c r="M846" s="29">
        <f>-4.336-4.513*(U846/L846)+5.679*(O846/L846)-0.004*(I846/P846)</f>
        <v>-2.4718835144710258</v>
      </c>
      <c r="N846" s="31">
        <v>7.4649912574460018</v>
      </c>
      <c r="O846" s="1">
        <v>336384762153</v>
      </c>
      <c r="P846" s="1">
        <v>335523162153</v>
      </c>
      <c r="Q846" s="1">
        <v>861600000</v>
      </c>
      <c r="R846" s="1">
        <v>569520977960</v>
      </c>
      <c r="S846" s="1">
        <v>905905740113</v>
      </c>
      <c r="T846" s="1">
        <v>16625377858</v>
      </c>
      <c r="U846" s="1">
        <v>47443559616</v>
      </c>
      <c r="V846" s="1">
        <v>73937237567</v>
      </c>
    </row>
    <row r="847" spans="1:22" ht="16.5" customHeight="1" x14ac:dyDescent="0.3">
      <c r="A847" s="1" t="s">
        <v>95</v>
      </c>
      <c r="B847" s="1">
        <v>2018</v>
      </c>
      <c r="C847" s="16">
        <f t="shared" si="68"/>
        <v>3.713572066704308</v>
      </c>
      <c r="D847" s="5">
        <v>11</v>
      </c>
      <c r="E847" s="5">
        <v>41</v>
      </c>
      <c r="F847" s="4">
        <v>7.0000000000000007E-2</v>
      </c>
      <c r="G847" s="5">
        <v>0</v>
      </c>
      <c r="H847" s="5">
        <v>0</v>
      </c>
      <c r="I847" s="1">
        <v>713679695611</v>
      </c>
      <c r="J847" s="1">
        <v>277302441227</v>
      </c>
      <c r="K847" s="1">
        <v>221289629470</v>
      </c>
      <c r="L847" s="1">
        <v>934969325081</v>
      </c>
      <c r="M847" s="29">
        <f>-4.336-4.513*(U847/L847)+5.679*(O847/L847)-0.004*(I847/P847)</f>
        <v>-2.1703562392185809</v>
      </c>
      <c r="N847" s="31">
        <v>7.3592809998546045</v>
      </c>
      <c r="O847" s="1">
        <v>386950415069</v>
      </c>
      <c r="P847" s="1">
        <v>381420431925</v>
      </c>
      <c r="Q847" s="1">
        <v>5529983144</v>
      </c>
      <c r="R847" s="1">
        <v>548018910012</v>
      </c>
      <c r="S847" s="1">
        <v>934969325081</v>
      </c>
      <c r="T847" s="1">
        <v>24164050778</v>
      </c>
      <c r="U847" s="1">
        <v>36712430509</v>
      </c>
      <c r="V847" s="1">
        <v>67607152850</v>
      </c>
    </row>
    <row r="848" spans="1:22" ht="16.5" customHeight="1" x14ac:dyDescent="0.3">
      <c r="A848" s="1" t="s">
        <v>95</v>
      </c>
      <c r="B848" s="1">
        <v>2017</v>
      </c>
      <c r="C848" s="16">
        <f t="shared" si="68"/>
        <v>3.6888794541139363</v>
      </c>
      <c r="D848" s="5">
        <v>10</v>
      </c>
      <c r="E848" s="5">
        <v>40</v>
      </c>
      <c r="F848" s="4">
        <v>7.0000000000000007E-2</v>
      </c>
      <c r="G848" s="5">
        <v>0</v>
      </c>
      <c r="H848" s="5">
        <v>0</v>
      </c>
      <c r="I848" s="1">
        <v>686993637449</v>
      </c>
      <c r="J848" s="1">
        <v>309161324429</v>
      </c>
      <c r="K848" s="1">
        <v>350185905064</v>
      </c>
      <c r="L848" s="1">
        <v>1037179542513</v>
      </c>
      <c r="M848" s="29">
        <f>-4.336-4.513*(U848/L848)+5.679*(O848/L848)-0.004*(I848/P848)</f>
        <v>-1.9044062039691028</v>
      </c>
      <c r="N848" s="31">
        <v>2.8654119461210428</v>
      </c>
      <c r="O848" s="1">
        <v>469254841238</v>
      </c>
      <c r="P848" s="1">
        <v>453833855425</v>
      </c>
      <c r="Q848" s="1">
        <v>15420985813</v>
      </c>
      <c r="R848" s="1">
        <v>567924701275</v>
      </c>
      <c r="S848" s="1">
        <v>1037179542513</v>
      </c>
      <c r="T848" s="1">
        <v>20730698717</v>
      </c>
      <c r="U848" s="1">
        <v>30272270373</v>
      </c>
      <c r="V848" s="1">
        <v>60610791274</v>
      </c>
    </row>
    <row r="849" spans="1:22" ht="16.5" customHeight="1" x14ac:dyDescent="0.3">
      <c r="A849" s="1" t="s">
        <v>95</v>
      </c>
      <c r="B849" s="1">
        <v>2016</v>
      </c>
      <c r="C849" s="16">
        <f t="shared" si="68"/>
        <v>3.6635616461296463</v>
      </c>
      <c r="D849" s="5">
        <v>9</v>
      </c>
      <c r="E849" s="5">
        <v>39</v>
      </c>
      <c r="F849" s="4">
        <v>7.0000000000000007E-2</v>
      </c>
      <c r="G849" s="5">
        <v>0</v>
      </c>
      <c r="H849" s="5">
        <v>0</v>
      </c>
      <c r="I849" s="1">
        <v>617573744703</v>
      </c>
      <c r="J849" s="1">
        <v>278846712353</v>
      </c>
      <c r="K849" s="1">
        <v>382592809059</v>
      </c>
      <c r="L849" s="1">
        <v>1000166553762</v>
      </c>
      <c r="M849" s="29">
        <f>-4.336-4.513*(U849/L849)+5.679*(O849/L849)-0.004*(I849/P849)</f>
        <v>-2.0470503016953363</v>
      </c>
      <c r="N849" s="31">
        <v>2.5615511423249444</v>
      </c>
      <c r="O849" s="1">
        <v>436709520577</v>
      </c>
      <c r="P849" s="1">
        <v>406160083367</v>
      </c>
      <c r="Q849" s="1">
        <v>30549437210</v>
      </c>
      <c r="R849" s="1">
        <v>563457033185</v>
      </c>
      <c r="S849" s="1">
        <v>1000166553762</v>
      </c>
      <c r="T849" s="1">
        <v>18894772306</v>
      </c>
      <c r="U849" s="1">
        <v>40917205985</v>
      </c>
      <c r="V849" s="1">
        <v>65765169051</v>
      </c>
    </row>
    <row r="850" spans="1:22" ht="16.5" customHeight="1" x14ac:dyDescent="0.3">
      <c r="A850" s="1" t="s">
        <v>95</v>
      </c>
      <c r="B850" s="1">
        <v>2015</v>
      </c>
      <c r="C850" s="16">
        <f t="shared" si="68"/>
        <v>3.6375861597263857</v>
      </c>
      <c r="D850" s="6">
        <v>8</v>
      </c>
      <c r="E850" s="6">
        <v>38</v>
      </c>
      <c r="F850" s="7">
        <v>7.0000000000000007E-2</v>
      </c>
      <c r="G850" s="6">
        <v>0</v>
      </c>
      <c r="H850" s="6">
        <v>0</v>
      </c>
      <c r="I850" s="1">
        <v>537376400543</v>
      </c>
      <c r="J850" s="1">
        <v>243012413161</v>
      </c>
      <c r="K850" s="1">
        <v>399363062939</v>
      </c>
      <c r="L850" s="1">
        <v>936739463482</v>
      </c>
      <c r="M850" s="29">
        <f>-4.336-4.513*(U850/L850)+5.679*(O850/L850)-0.004*(I850/P850)</f>
        <v>-2.1988898757353823</v>
      </c>
      <c r="N850" s="31">
        <v>8.0197984581497224</v>
      </c>
      <c r="O850" s="1">
        <v>372464486240</v>
      </c>
      <c r="P850" s="1">
        <v>313420528661</v>
      </c>
      <c r="Q850" s="1">
        <v>59043957579</v>
      </c>
      <c r="R850" s="1">
        <v>564274977242</v>
      </c>
      <c r="S850" s="1">
        <v>936739463482</v>
      </c>
      <c r="T850" s="1">
        <v>24635123103</v>
      </c>
      <c r="U850" s="1">
        <v>23684038294</v>
      </c>
      <c r="V850" s="1">
        <v>51213534685</v>
      </c>
    </row>
    <row r="851" spans="1:22" ht="16.5" customHeight="1" x14ac:dyDescent="0.3">
      <c r="A851" s="1" t="s">
        <v>95</v>
      </c>
      <c r="B851" s="1">
        <v>2014</v>
      </c>
      <c r="C851" s="15"/>
      <c r="D851" s="13"/>
      <c r="E851" s="13"/>
      <c r="F851" s="14"/>
      <c r="G851" s="13"/>
      <c r="H851" s="13"/>
      <c r="I851" s="1">
        <v>645102192258</v>
      </c>
      <c r="J851" s="1">
        <v>220080498037</v>
      </c>
      <c r="K851" s="1">
        <v>315900719184</v>
      </c>
      <c r="L851" s="1">
        <v>961002911442</v>
      </c>
      <c r="M851" s="29">
        <f>-4.336-4.513*(U851/L851)+5.679*(O851/L851)-0.004*(I851/P851)</f>
        <v>-1.7997491405294712</v>
      </c>
      <c r="N851" s="28">
        <v>5.05</v>
      </c>
      <c r="O851" s="1">
        <v>451681822387</v>
      </c>
      <c r="P851" s="1">
        <v>384444671474</v>
      </c>
      <c r="Q851" s="1">
        <v>67237150913</v>
      </c>
      <c r="R851" s="1">
        <v>509321089055</v>
      </c>
      <c r="S851" s="1">
        <v>961002911442</v>
      </c>
      <c r="T851" s="1">
        <v>22713005579</v>
      </c>
      <c r="U851" s="1">
        <v>26879308080</v>
      </c>
      <c r="V851" s="1">
        <v>53126590086</v>
      </c>
    </row>
    <row r="852" spans="1:22" ht="16.5" customHeight="1" x14ac:dyDescent="0.3">
      <c r="A852" s="1" t="s">
        <v>96</v>
      </c>
      <c r="B852" s="1">
        <v>2023</v>
      </c>
      <c r="C852" s="16">
        <f t="shared" ref="C852:C860" si="69">LN(E852)</f>
        <v>3.7612001156935624</v>
      </c>
      <c r="D852" s="11">
        <v>19</v>
      </c>
      <c r="E852" s="11">
        <v>43</v>
      </c>
      <c r="F852" s="4">
        <v>0.16</v>
      </c>
      <c r="G852" s="5">
        <v>0</v>
      </c>
      <c r="H852" s="5">
        <v>1</v>
      </c>
      <c r="I852" s="1">
        <v>6136596079496</v>
      </c>
      <c r="J852" s="1">
        <v>1680601634602</v>
      </c>
      <c r="K852" s="1">
        <v>2444854548545</v>
      </c>
      <c r="L852" s="1">
        <v>8581450628041</v>
      </c>
      <c r="M852" s="29">
        <f>-4.336-4.513*(U852/L852)+5.679*(O852/L852)-0.004*(I852/P852)</f>
        <v>-0.86530253046872452</v>
      </c>
      <c r="N852" s="31">
        <v>6.4222466560102589</v>
      </c>
      <c r="O852" s="1">
        <v>5219658470260</v>
      </c>
      <c r="P852" s="1">
        <v>4319113180277</v>
      </c>
      <c r="Q852" s="1">
        <v>900545289983</v>
      </c>
      <c r="R852" s="1">
        <v>3361792157781</v>
      </c>
      <c r="S852" s="1">
        <v>8581450628041</v>
      </c>
      <c r="T852" s="1">
        <v>287326724280</v>
      </c>
      <c r="U852" s="1">
        <v>-42089215119</v>
      </c>
      <c r="V852" s="1">
        <v>241717731031</v>
      </c>
    </row>
    <row r="853" spans="1:22" ht="16.5" customHeight="1" x14ac:dyDescent="0.3">
      <c r="A853" s="1" t="s">
        <v>96</v>
      </c>
      <c r="B853" s="1">
        <v>2022</v>
      </c>
      <c r="C853" s="16">
        <f t="shared" si="69"/>
        <v>3.7376696182833684</v>
      </c>
      <c r="D853" s="11">
        <v>18</v>
      </c>
      <c r="E853" s="11">
        <v>42</v>
      </c>
      <c r="F853" s="4">
        <v>0.16</v>
      </c>
      <c r="G853" s="5">
        <v>0</v>
      </c>
      <c r="H853" s="5">
        <v>1</v>
      </c>
      <c r="I853" s="1">
        <v>5235382974606</v>
      </c>
      <c r="J853" s="1">
        <v>1669258655738</v>
      </c>
      <c r="K853" s="1">
        <v>2345591035453</v>
      </c>
      <c r="L853" s="1">
        <v>7580974010059</v>
      </c>
      <c r="M853" s="29">
        <f>-4.336-4.513*(U853/L853)+5.679*(O853/L853)-0.004*(I853/P853)</f>
        <v>-1.3037626014521104</v>
      </c>
      <c r="N853" s="31">
        <v>6.9871667237754878</v>
      </c>
      <c r="O853" s="1">
        <v>4097649577189</v>
      </c>
      <c r="P853" s="1">
        <v>3152094491474</v>
      </c>
      <c r="Q853" s="1">
        <v>945555085715</v>
      </c>
      <c r="R853" s="1">
        <v>3483324432870</v>
      </c>
      <c r="S853" s="1">
        <v>7580974010059</v>
      </c>
      <c r="T853" s="1">
        <v>228504068345</v>
      </c>
      <c r="U853" s="1">
        <v>51600579029</v>
      </c>
      <c r="V853" s="1">
        <v>290704764171</v>
      </c>
    </row>
    <row r="854" spans="1:22" ht="16.5" customHeight="1" x14ac:dyDescent="0.3">
      <c r="A854" s="1" t="s">
        <v>96</v>
      </c>
      <c r="B854" s="1">
        <v>2021</v>
      </c>
      <c r="C854" s="16">
        <f t="shared" si="69"/>
        <v>3.713572066704308</v>
      </c>
      <c r="D854" s="5">
        <v>17</v>
      </c>
      <c r="E854" s="5">
        <v>41</v>
      </c>
      <c r="F854" s="4">
        <v>0.16</v>
      </c>
      <c r="G854" s="5">
        <v>0</v>
      </c>
      <c r="H854" s="5">
        <v>1</v>
      </c>
      <c r="I854" s="1">
        <v>5062620383406</v>
      </c>
      <c r="J854" s="1">
        <v>1662011105914</v>
      </c>
      <c r="K854" s="1">
        <v>2433084195177</v>
      </c>
      <c r="L854" s="1">
        <v>7495704578583</v>
      </c>
      <c r="M854" s="29">
        <f>-4.336-4.513*(U854/L854)+5.679*(O854/L854)-0.004*(I854/P854)</f>
        <v>-0.92488037650829369</v>
      </c>
      <c r="N854" s="31">
        <v>6.6900092133089402</v>
      </c>
      <c r="O854" s="1">
        <v>4566523278536</v>
      </c>
      <c r="P854" s="1">
        <v>3365479978631</v>
      </c>
      <c r="Q854" s="1">
        <v>1201043299905</v>
      </c>
      <c r="R854" s="1">
        <v>2929181300047</v>
      </c>
      <c r="S854" s="1">
        <v>7495704578583</v>
      </c>
      <c r="T854" s="1">
        <v>152265106452</v>
      </c>
      <c r="U854" s="1">
        <v>70781785768</v>
      </c>
      <c r="V854" s="1">
        <v>255488615689</v>
      </c>
    </row>
    <row r="855" spans="1:22" ht="16.5" customHeight="1" x14ac:dyDescent="0.3">
      <c r="A855" s="1" t="s">
        <v>96</v>
      </c>
      <c r="B855" s="1">
        <v>2020</v>
      </c>
      <c r="C855" s="16">
        <f t="shared" si="69"/>
        <v>3.6888794541139363</v>
      </c>
      <c r="D855" s="5">
        <v>16</v>
      </c>
      <c r="E855" s="5">
        <v>40</v>
      </c>
      <c r="F855" s="4">
        <v>0.19</v>
      </c>
      <c r="G855" s="5">
        <v>0</v>
      </c>
      <c r="H855" s="5">
        <v>1</v>
      </c>
      <c r="I855" s="1">
        <v>5557412775682</v>
      </c>
      <c r="J855" s="1">
        <v>1028107365982</v>
      </c>
      <c r="K855" s="1">
        <v>1222701947188</v>
      </c>
      <c r="L855" s="1">
        <v>6780114722870</v>
      </c>
      <c r="M855" s="29">
        <f>-4.336-4.513*(U855/L855)+5.679*(O855/L855)-0.004*(I855/P855)</f>
        <v>-0.84805527754582577</v>
      </c>
      <c r="N855" s="31">
        <v>6.9401877821904918</v>
      </c>
      <c r="O855" s="1">
        <v>4277200229024</v>
      </c>
      <c r="P855" s="1">
        <v>3896088221242</v>
      </c>
      <c r="Q855" s="1">
        <v>381112007782</v>
      </c>
      <c r="R855" s="1">
        <v>2502914493846</v>
      </c>
      <c r="S855" s="1">
        <v>6780114722870</v>
      </c>
      <c r="T855" s="1">
        <v>99245607151</v>
      </c>
      <c r="U855" s="1">
        <v>133585173124</v>
      </c>
      <c r="V855" s="1">
        <v>264262934101</v>
      </c>
    </row>
    <row r="856" spans="1:22" ht="16.5" customHeight="1" x14ac:dyDescent="0.3">
      <c r="A856" s="1" t="s">
        <v>96</v>
      </c>
      <c r="B856" s="1">
        <v>2019</v>
      </c>
      <c r="C856" s="16">
        <f t="shared" si="69"/>
        <v>3.6635616461296463</v>
      </c>
      <c r="D856" s="5">
        <v>15</v>
      </c>
      <c r="E856" s="5">
        <v>39</v>
      </c>
      <c r="F856" s="4">
        <v>0.24</v>
      </c>
      <c r="G856" s="5">
        <v>0</v>
      </c>
      <c r="H856" s="5">
        <v>1</v>
      </c>
      <c r="I856" s="1">
        <v>4501536433610</v>
      </c>
      <c r="J856" s="1">
        <v>675398883653</v>
      </c>
      <c r="K856" s="1">
        <v>1145924226816</v>
      </c>
      <c r="L856" s="1">
        <v>5647460660426</v>
      </c>
      <c r="M856" s="29">
        <f>-4.336-4.513*(U856/L856)+5.679*(O856/L856)-0.004*(I856/P856)</f>
        <v>-1.3020327112136858</v>
      </c>
      <c r="N856" s="31">
        <v>7.4649912574460018</v>
      </c>
      <c r="O856" s="1">
        <v>3191627752927</v>
      </c>
      <c r="P856" s="1">
        <v>2803785441878</v>
      </c>
      <c r="Q856" s="1">
        <v>387842311049</v>
      </c>
      <c r="R856" s="1">
        <v>2455832907499</v>
      </c>
      <c r="S856" s="1">
        <v>5647460660426</v>
      </c>
      <c r="T856" s="1">
        <v>179413305315</v>
      </c>
      <c r="U856" s="1">
        <v>211560964650</v>
      </c>
      <c r="V856" s="1">
        <v>359645133064</v>
      </c>
    </row>
    <row r="857" spans="1:22" ht="16.5" customHeight="1" x14ac:dyDescent="0.3">
      <c r="A857" s="1" t="s">
        <v>96</v>
      </c>
      <c r="B857" s="1">
        <v>2018</v>
      </c>
      <c r="C857" s="16">
        <f t="shared" si="69"/>
        <v>3.6375861597263857</v>
      </c>
      <c r="D857" s="5">
        <v>14</v>
      </c>
      <c r="E857" s="5">
        <v>38</v>
      </c>
      <c r="F857" s="4">
        <v>0.28000000000000003</v>
      </c>
      <c r="G857" s="5">
        <v>0</v>
      </c>
      <c r="H857" s="5">
        <v>1</v>
      </c>
      <c r="I857" s="1">
        <v>3650758200462</v>
      </c>
      <c r="J857" s="1">
        <v>520741298768</v>
      </c>
      <c r="K857" s="1">
        <v>1072493655881</v>
      </c>
      <c r="L857" s="1">
        <v>4723251856343</v>
      </c>
      <c r="M857" s="29">
        <f>-4.336-4.513*(U857/L857)+5.679*(O857/L857)-0.004*(I857/P857)</f>
        <v>-1.2269531233196889</v>
      </c>
      <c r="N857" s="31">
        <v>7.3592809998546045</v>
      </c>
      <c r="O857" s="1">
        <v>2789037693122</v>
      </c>
      <c r="P857" s="1">
        <v>2172173024332</v>
      </c>
      <c r="Q857" s="1">
        <v>616864668790</v>
      </c>
      <c r="R857" s="1">
        <v>1934214163221</v>
      </c>
      <c r="S857" s="1">
        <v>4723251856343</v>
      </c>
      <c r="T857" s="1">
        <v>347417595990</v>
      </c>
      <c r="U857" s="1">
        <v>248699371373</v>
      </c>
      <c r="V857" s="1">
        <v>397436660807</v>
      </c>
    </row>
    <row r="858" spans="1:22" ht="16.5" customHeight="1" x14ac:dyDescent="0.3">
      <c r="A858" s="1" t="s">
        <v>96</v>
      </c>
      <c r="B858" s="1">
        <v>2017</v>
      </c>
      <c r="C858" s="16">
        <f t="shared" si="69"/>
        <v>3.6109179126442243</v>
      </c>
      <c r="D858" s="5">
        <v>13</v>
      </c>
      <c r="E858" s="5">
        <v>37</v>
      </c>
      <c r="F858" s="4">
        <v>5.5E-2</v>
      </c>
      <c r="G858" s="5">
        <v>0</v>
      </c>
      <c r="H858" s="5">
        <v>1</v>
      </c>
      <c r="I858" s="1">
        <v>2856715512613</v>
      </c>
      <c r="J858" s="1">
        <v>421548856341</v>
      </c>
      <c r="K858" s="1">
        <v>981138274908</v>
      </c>
      <c r="L858" s="1">
        <v>3837853787521</v>
      </c>
      <c r="M858" s="29">
        <f>-4.336-4.513*(U858/L858)+5.679*(O858/L858)-0.004*(I858/P858)</f>
        <v>-0.92462970692613577</v>
      </c>
      <c r="N858" s="31">
        <v>2.8654119461210428</v>
      </c>
      <c r="O858" s="1">
        <v>2450788049229</v>
      </c>
      <c r="P858" s="1">
        <v>1798321381959</v>
      </c>
      <c r="Q858" s="1">
        <v>652466667270</v>
      </c>
      <c r="R858" s="1">
        <v>1387065738292</v>
      </c>
      <c r="S858" s="1">
        <v>3837853787521</v>
      </c>
      <c r="T858" s="1">
        <v>322307193352</v>
      </c>
      <c r="U858" s="1">
        <v>177553403218</v>
      </c>
      <c r="V858" s="1">
        <v>312402668295</v>
      </c>
    </row>
    <row r="859" spans="1:22" ht="16.5" customHeight="1" x14ac:dyDescent="0.3">
      <c r="A859" s="1" t="s">
        <v>96</v>
      </c>
      <c r="B859" s="1">
        <v>2016</v>
      </c>
      <c r="C859" s="16">
        <f t="shared" si="69"/>
        <v>3.784189633918261</v>
      </c>
      <c r="D859" s="5">
        <v>12</v>
      </c>
      <c r="E859" s="5">
        <v>44</v>
      </c>
      <c r="F859" s="4">
        <v>1.69</v>
      </c>
      <c r="G859" s="5">
        <v>0</v>
      </c>
      <c r="H859" s="5">
        <v>0</v>
      </c>
      <c r="I859" s="1">
        <v>2246145401267</v>
      </c>
      <c r="J859" s="1">
        <v>319986390336</v>
      </c>
      <c r="K859" s="1">
        <v>1086183691037</v>
      </c>
      <c r="L859" s="1">
        <v>3332329092304</v>
      </c>
      <c r="M859" s="29">
        <f>-4.336-4.513*(U859/L859)+5.679*(O859/L859)-0.004*(I859/P859)</f>
        <v>-1.0055477530353314</v>
      </c>
      <c r="N859" s="31">
        <v>2.5615511423249444</v>
      </c>
      <c r="O859" s="1">
        <v>2097964912235</v>
      </c>
      <c r="P859" s="1">
        <v>1283366728640</v>
      </c>
      <c r="Q859" s="1">
        <v>814598183595</v>
      </c>
      <c r="R859" s="1">
        <v>1234364180069</v>
      </c>
      <c r="S859" s="1">
        <v>3332329092304</v>
      </c>
      <c r="T859" s="1">
        <v>110616155050</v>
      </c>
      <c r="U859" s="1">
        <v>175681561186</v>
      </c>
      <c r="V859" s="1">
        <v>291269562232</v>
      </c>
    </row>
    <row r="860" spans="1:22" ht="16.5" customHeight="1" x14ac:dyDescent="0.3">
      <c r="A860" s="1" t="s">
        <v>96</v>
      </c>
      <c r="B860" s="1">
        <v>2015</v>
      </c>
      <c r="C860" s="16">
        <f t="shared" si="69"/>
        <v>3.7612001156935624</v>
      </c>
      <c r="D860" s="6">
        <v>11</v>
      </c>
      <c r="E860" s="6">
        <v>43</v>
      </c>
      <c r="F860" s="7">
        <v>1.69</v>
      </c>
      <c r="G860" s="6">
        <v>0</v>
      </c>
      <c r="H860" s="6">
        <v>0</v>
      </c>
      <c r="I860" s="1">
        <v>1957306281027</v>
      </c>
      <c r="J860" s="1">
        <v>388961583830</v>
      </c>
      <c r="K860" s="1">
        <v>992545928153</v>
      </c>
      <c r="L860" s="1">
        <v>2949852209180</v>
      </c>
      <c r="M860" s="29">
        <f>-4.336-4.513*(U860/L860)+5.679*(O860/L860)-0.004*(I860/P860)</f>
        <v>-0.81654717268135035</v>
      </c>
      <c r="N860" s="31">
        <v>8.0197984581497224</v>
      </c>
      <c r="O860" s="1">
        <v>1954122482882</v>
      </c>
      <c r="P860" s="1">
        <v>1295266205505</v>
      </c>
      <c r="Q860" s="1">
        <v>658856277377</v>
      </c>
      <c r="R860" s="1">
        <v>995729726298</v>
      </c>
      <c r="S860" s="1">
        <v>2949852209180</v>
      </c>
      <c r="T860" s="1">
        <v>148160339470</v>
      </c>
      <c r="U860" s="1">
        <v>154612348089</v>
      </c>
      <c r="V860" s="1">
        <v>233399730929</v>
      </c>
    </row>
    <row r="861" spans="1:22" ht="16.5" customHeight="1" x14ac:dyDescent="0.3">
      <c r="A861" s="1" t="s">
        <v>96</v>
      </c>
      <c r="B861" s="1">
        <v>2014</v>
      </c>
      <c r="C861" s="15"/>
      <c r="D861" s="13"/>
      <c r="E861" s="13"/>
      <c r="F861" s="14"/>
      <c r="G861" s="13"/>
      <c r="H861" s="13"/>
      <c r="I861" s="1">
        <v>1411606628946</v>
      </c>
      <c r="J861" s="1">
        <v>155612226514</v>
      </c>
      <c r="K861" s="1">
        <v>786481667534</v>
      </c>
      <c r="L861" s="1">
        <v>2198088296480</v>
      </c>
      <c r="M861" s="29">
        <f>-4.336-4.513*(U861/L861)+5.679*(O861/L861)-0.004*(I861/P861)</f>
        <v>-0.99999695060596561</v>
      </c>
      <c r="N861" s="28">
        <v>5.05</v>
      </c>
      <c r="O861" s="1">
        <v>1400787265813</v>
      </c>
      <c r="P861" s="1">
        <v>1031869885615</v>
      </c>
      <c r="Q861" s="1">
        <v>368917380198</v>
      </c>
      <c r="R861" s="1">
        <v>797301030667</v>
      </c>
      <c r="S861" s="1">
        <v>2198088296480</v>
      </c>
      <c r="T861" s="1">
        <v>30878805713</v>
      </c>
      <c r="U861" s="1">
        <v>135212410814</v>
      </c>
      <c r="V861" s="1">
        <v>197747280446</v>
      </c>
    </row>
    <row r="862" spans="1:22" ht="16.5" customHeight="1" x14ac:dyDescent="0.3">
      <c r="A862" s="1" t="s">
        <v>97</v>
      </c>
      <c r="B862" s="1">
        <v>2023</v>
      </c>
      <c r="C862" s="16">
        <f t="shared" ref="C862:C866" si="70">LN(E862)</f>
        <v>3.7376696182833684</v>
      </c>
      <c r="D862" s="11">
        <v>30</v>
      </c>
      <c r="E862" s="11">
        <v>42</v>
      </c>
      <c r="F862" s="12">
        <v>0</v>
      </c>
      <c r="G862" s="5">
        <v>0</v>
      </c>
      <c r="H862" s="5">
        <v>1</v>
      </c>
      <c r="I862" s="1">
        <v>61543502589</v>
      </c>
      <c r="J862" s="1">
        <v>0</v>
      </c>
      <c r="K862" s="1">
        <v>607778914094</v>
      </c>
      <c r="L862" s="1">
        <v>669322416683</v>
      </c>
      <c r="M862" s="29">
        <f>-4.336-4.513*(U862/L862)+5.679*(O862/L862)-0.004*(I862/P862)</f>
        <v>-2.4444695314600713</v>
      </c>
      <c r="N862" s="31">
        <v>6.4222466560102589</v>
      </c>
      <c r="O862" s="1">
        <v>223641558714</v>
      </c>
      <c r="P862" s="1">
        <v>220956223954</v>
      </c>
      <c r="Q862" s="1">
        <v>2685334760</v>
      </c>
      <c r="R862" s="1">
        <v>445680857969</v>
      </c>
      <c r="S862" s="1">
        <v>669322416683</v>
      </c>
      <c r="T862" s="1">
        <v>0</v>
      </c>
      <c r="U862" s="1">
        <v>724785101</v>
      </c>
      <c r="V862" s="1">
        <v>739735101</v>
      </c>
    </row>
    <row r="863" spans="1:22" ht="16.5" customHeight="1" x14ac:dyDescent="0.3">
      <c r="A863" s="1" t="s">
        <v>97</v>
      </c>
      <c r="B863" s="1">
        <v>2022</v>
      </c>
      <c r="C863" s="16">
        <f t="shared" si="70"/>
        <v>3.713572066704308</v>
      </c>
      <c r="D863" s="11">
        <v>29</v>
      </c>
      <c r="E863" s="11">
        <v>41</v>
      </c>
      <c r="F863" s="12">
        <v>0</v>
      </c>
      <c r="G863" s="5">
        <v>0</v>
      </c>
      <c r="H863" s="5">
        <v>1</v>
      </c>
      <c r="I863" s="1">
        <v>60668062100</v>
      </c>
      <c r="J863" s="1">
        <v>0</v>
      </c>
      <c r="K863" s="1">
        <v>552888147462</v>
      </c>
      <c r="L863" s="1">
        <v>613556209562</v>
      </c>
      <c r="M863" s="29">
        <f>-4.336-4.513*(U863/L863)+5.679*(O863/L863)-0.004*(I863/P863)</f>
        <v>-1.3234996224322717</v>
      </c>
      <c r="N863" s="31">
        <v>6.9871667237754878</v>
      </c>
      <c r="O863" s="1">
        <v>168600136694</v>
      </c>
      <c r="P863" s="1">
        <v>166891885174</v>
      </c>
      <c r="Q863" s="1">
        <v>1708251520</v>
      </c>
      <c r="R863" s="1">
        <v>444956072868</v>
      </c>
      <c r="S863" s="1">
        <v>613556209562</v>
      </c>
      <c r="T863" s="1">
        <v>0</v>
      </c>
      <c r="U863" s="1">
        <v>-197595898403</v>
      </c>
      <c r="V863" s="1">
        <v>-197599756953</v>
      </c>
    </row>
    <row r="864" spans="1:22" ht="16.5" customHeight="1" x14ac:dyDescent="0.3">
      <c r="A864" s="1" t="s">
        <v>97</v>
      </c>
      <c r="B864" s="1">
        <v>2021</v>
      </c>
      <c r="C864" s="16">
        <f t="shared" si="70"/>
        <v>4.0604430105464191</v>
      </c>
      <c r="D864" s="11">
        <v>28</v>
      </c>
      <c r="E864" s="11">
        <v>58</v>
      </c>
      <c r="F864" s="4">
        <v>0</v>
      </c>
      <c r="G864" s="5">
        <v>0</v>
      </c>
      <c r="H864" s="5">
        <v>0</v>
      </c>
      <c r="I864" s="1">
        <v>570758520318</v>
      </c>
      <c r="J864" s="1">
        <v>0</v>
      </c>
      <c r="K864" s="1">
        <v>233954057253</v>
      </c>
      <c r="L864" s="1">
        <v>804712577571</v>
      </c>
      <c r="M864" s="29">
        <f>-4.336-4.513*(U864/L864)+5.679*(O864/L864)-0.004*(I864/P864)</f>
        <v>-3.2588075989996708</v>
      </c>
      <c r="N864" s="31">
        <v>6.6900092133089402</v>
      </c>
      <c r="O864" s="1">
        <v>162160606300</v>
      </c>
      <c r="P864" s="1">
        <v>160658218130</v>
      </c>
      <c r="Q864" s="1">
        <v>1502388170</v>
      </c>
      <c r="R864" s="1">
        <v>642551971271</v>
      </c>
      <c r="S864" s="1">
        <v>804712577571</v>
      </c>
      <c r="T864" s="1">
        <v>4834103711</v>
      </c>
      <c r="U864" s="1">
        <v>9449244223</v>
      </c>
      <c r="V864" s="1">
        <v>22978099756</v>
      </c>
    </row>
    <row r="865" spans="1:22" ht="16.5" customHeight="1" x14ac:dyDescent="0.3">
      <c r="A865" s="1" t="s">
        <v>97</v>
      </c>
      <c r="B865" s="1">
        <v>2020</v>
      </c>
      <c r="C865" s="16">
        <f t="shared" si="70"/>
        <v>4.0430512678345503</v>
      </c>
      <c r="D865" s="5">
        <v>27</v>
      </c>
      <c r="E865" s="5">
        <v>57</v>
      </c>
      <c r="F865" s="4">
        <v>0</v>
      </c>
      <c r="G865" s="5">
        <v>0</v>
      </c>
      <c r="H865" s="5">
        <v>0</v>
      </c>
      <c r="I865" s="1">
        <v>380375326229</v>
      </c>
      <c r="J865" s="1">
        <v>16826387691</v>
      </c>
      <c r="K865" s="1">
        <v>604491739165</v>
      </c>
      <c r="L865" s="1">
        <v>984867065394</v>
      </c>
      <c r="M865" s="29">
        <f>-4.336-4.513*(U865/L865)+5.679*(O865/L865)-0.004*(I865/P865)</f>
        <v>-1.9151460798939217</v>
      </c>
      <c r="N865" s="31">
        <v>6.9401877821904918</v>
      </c>
      <c r="O865" s="1">
        <v>399902842965</v>
      </c>
      <c r="P865" s="1">
        <v>378916061325</v>
      </c>
      <c r="Q865" s="1">
        <v>20986781640</v>
      </c>
      <c r="R865" s="1">
        <v>584964222429</v>
      </c>
      <c r="S865" s="1">
        <v>984867065394</v>
      </c>
      <c r="T865" s="1">
        <v>12138866397</v>
      </c>
      <c r="U865" s="1">
        <v>-25952956041</v>
      </c>
      <c r="V865" s="1">
        <v>-14818875989</v>
      </c>
    </row>
    <row r="866" spans="1:22" ht="16.5" customHeight="1" x14ac:dyDescent="0.3">
      <c r="A866" s="1" t="s">
        <v>97</v>
      </c>
      <c r="B866" s="1">
        <v>2019</v>
      </c>
      <c r="C866" s="16">
        <f t="shared" si="70"/>
        <v>4.0253516907351496</v>
      </c>
      <c r="D866" s="5">
        <v>26</v>
      </c>
      <c r="E866" s="5">
        <v>56</v>
      </c>
      <c r="F866" s="4">
        <v>0</v>
      </c>
      <c r="G866" s="5">
        <v>0</v>
      </c>
      <c r="H866" s="5">
        <v>0</v>
      </c>
      <c r="I866" s="1">
        <v>329281997941</v>
      </c>
      <c r="J866" s="1">
        <v>17933750605</v>
      </c>
      <c r="K866" s="1">
        <v>622565420468</v>
      </c>
      <c r="L866" s="1">
        <v>951847418409</v>
      </c>
      <c r="M866" s="29">
        <f>-4.336-4.513*(U866/L866)+5.679*(O866/L866)-0.004*(I866/P866)</f>
        <v>-2.6182426246614758</v>
      </c>
      <c r="N866" s="31">
        <v>7.4649912574460018</v>
      </c>
      <c r="O866" s="1">
        <v>340839618889</v>
      </c>
      <c r="P866" s="1">
        <v>327553923700</v>
      </c>
      <c r="Q866" s="1">
        <v>13285695189</v>
      </c>
      <c r="R866" s="1">
        <v>611007799520</v>
      </c>
      <c r="S866" s="1">
        <v>951847418409</v>
      </c>
      <c r="T866" s="1">
        <v>13459329836</v>
      </c>
      <c r="U866" s="1">
        <v>65756214537</v>
      </c>
      <c r="V866" s="1">
        <v>80261090670</v>
      </c>
    </row>
    <row r="867" spans="1:22" ht="16.5" customHeight="1" x14ac:dyDescent="0.3">
      <c r="A867" s="1" t="s">
        <v>97</v>
      </c>
      <c r="B867" s="1">
        <v>2018</v>
      </c>
      <c r="C867" s="15"/>
      <c r="D867" s="9"/>
      <c r="E867" s="9"/>
      <c r="F867" s="10"/>
      <c r="G867" s="9"/>
      <c r="H867" s="9"/>
      <c r="I867" s="1">
        <v>122422218227</v>
      </c>
      <c r="J867" s="1">
        <v>20001548009</v>
      </c>
      <c r="K867" s="1">
        <v>821954002046</v>
      </c>
      <c r="L867" s="1">
        <v>944376220273</v>
      </c>
      <c r="M867" s="29">
        <f>-4.336-4.513*(U867/L867)+5.679*(O867/L867)-0.004*(I867/P867)</f>
        <v>-1.8278744654605275</v>
      </c>
      <c r="N867" s="31">
        <v>7.3592809998546045</v>
      </c>
      <c r="O867" s="1">
        <v>389075844176</v>
      </c>
      <c r="P867" s="1">
        <v>361508018474</v>
      </c>
      <c r="Q867" s="1">
        <v>27567825702</v>
      </c>
      <c r="R867" s="1">
        <v>555300376097</v>
      </c>
      <c r="S867" s="1">
        <v>944376220273</v>
      </c>
      <c r="T867" s="1">
        <v>37965388691</v>
      </c>
      <c r="U867" s="1">
        <v>-35526616308</v>
      </c>
      <c r="V867" s="1">
        <v>-21153032594</v>
      </c>
    </row>
    <row r="868" spans="1:22" ht="16.5" customHeight="1" x14ac:dyDescent="0.3">
      <c r="A868" s="1" t="s">
        <v>97</v>
      </c>
      <c r="B868" s="1">
        <v>2017</v>
      </c>
      <c r="C868" s="16">
        <f t="shared" ref="C868:C890" si="71">LN(E868)</f>
        <v>3.713572066704308</v>
      </c>
      <c r="D868" s="5">
        <v>24</v>
      </c>
      <c r="E868" s="5">
        <v>41</v>
      </c>
      <c r="F868" s="4">
        <v>0</v>
      </c>
      <c r="G868" s="5">
        <v>0</v>
      </c>
      <c r="H868" s="5">
        <v>1</v>
      </c>
      <c r="I868" s="1">
        <v>390852974504</v>
      </c>
      <c r="J868" s="1">
        <v>53663997634</v>
      </c>
      <c r="K868" s="1">
        <v>525633491033</v>
      </c>
      <c r="L868" s="1">
        <v>916486465537</v>
      </c>
      <c r="M868" s="29">
        <f>-4.336-4.513*(U868/L868)+5.679*(O868/L868)-0.004*(I868/P868)</f>
        <v>-2.3275195319308324</v>
      </c>
      <c r="N868" s="31">
        <v>2.8654119461210428</v>
      </c>
      <c r="O868" s="1">
        <v>337461546750</v>
      </c>
      <c r="P868" s="1">
        <v>265916590400</v>
      </c>
      <c r="Q868" s="1">
        <v>71544956350</v>
      </c>
      <c r="R868" s="1">
        <v>579024918787</v>
      </c>
      <c r="S868" s="1">
        <v>916486465537</v>
      </c>
      <c r="T868" s="1">
        <v>19248890221</v>
      </c>
      <c r="U868" s="1">
        <v>15579576907</v>
      </c>
      <c r="V868" s="1">
        <v>28251509500</v>
      </c>
    </row>
    <row r="869" spans="1:22" ht="16.5" customHeight="1" x14ac:dyDescent="0.3">
      <c r="A869" s="1" t="s">
        <v>97</v>
      </c>
      <c r="B869" s="1">
        <v>2016</v>
      </c>
      <c r="C869" s="16">
        <f t="shared" si="71"/>
        <v>3.6888794541139363</v>
      </c>
      <c r="D869" s="5">
        <v>23</v>
      </c>
      <c r="E869" s="5">
        <v>40</v>
      </c>
      <c r="F869" s="4">
        <v>0</v>
      </c>
      <c r="G869" s="5">
        <v>0</v>
      </c>
      <c r="H869" s="5">
        <v>1</v>
      </c>
      <c r="I869" s="1">
        <v>517004531596</v>
      </c>
      <c r="J869" s="1">
        <v>32820680399</v>
      </c>
      <c r="K869" s="1">
        <v>353403151683</v>
      </c>
      <c r="L869" s="1">
        <v>870407683279</v>
      </c>
      <c r="M869" s="29">
        <f>-4.336-4.513*(U869/L869)+5.679*(O869/L869)-0.004*(I869/P869)</f>
        <v>-2.2214582426606508</v>
      </c>
      <c r="N869" s="31">
        <v>2.5615511423249444</v>
      </c>
      <c r="O869" s="1">
        <v>306962341399</v>
      </c>
      <c r="P869" s="1">
        <v>219387272054</v>
      </c>
      <c r="Q869" s="1">
        <v>87575069345</v>
      </c>
      <c r="R869" s="1">
        <v>563445341880</v>
      </c>
      <c r="S869" s="1">
        <v>870407683279</v>
      </c>
      <c r="T869" s="1">
        <v>14210499217</v>
      </c>
      <c r="U869" s="1">
        <v>-23372260275</v>
      </c>
      <c r="V869" s="1">
        <v>-14942257061</v>
      </c>
    </row>
    <row r="870" spans="1:22" ht="16.5" customHeight="1" x14ac:dyDescent="0.3">
      <c r="A870" s="1" t="s">
        <v>97</v>
      </c>
      <c r="B870" s="1">
        <v>2015</v>
      </c>
      <c r="C870" s="16">
        <f t="shared" si="71"/>
        <v>3.5263605246161616</v>
      </c>
      <c r="D870" s="5">
        <v>22</v>
      </c>
      <c r="E870" s="5">
        <v>34</v>
      </c>
      <c r="F870" s="4">
        <v>0</v>
      </c>
      <c r="G870" s="5">
        <v>0</v>
      </c>
      <c r="H870" s="5">
        <v>0</v>
      </c>
      <c r="I870" s="1">
        <v>449676192961</v>
      </c>
      <c r="J870" s="1">
        <v>0</v>
      </c>
      <c r="K870" s="1">
        <v>128283040317</v>
      </c>
      <c r="L870" s="1">
        <v>577959233278</v>
      </c>
      <c r="M870" s="29">
        <f>-4.336-4.513*(U870/L870)+5.679*(O870/L870)-0.004*(I870/P870)</f>
        <v>-3.8868449969043377</v>
      </c>
      <c r="N870" s="31">
        <v>8.0197984581497224</v>
      </c>
      <c r="O870" s="1">
        <v>92595558013</v>
      </c>
      <c r="P870" s="1">
        <v>91303005628</v>
      </c>
      <c r="Q870" s="1">
        <v>1292552385</v>
      </c>
      <c r="R870" s="1">
        <v>485363675265</v>
      </c>
      <c r="S870" s="1">
        <v>577959233278</v>
      </c>
      <c r="T870" s="1">
        <v>14053092664</v>
      </c>
      <c r="U870" s="1">
        <v>56474821791</v>
      </c>
      <c r="V870" s="1">
        <v>62665328870</v>
      </c>
    </row>
    <row r="871" spans="1:22" ht="16.5" customHeight="1" x14ac:dyDescent="0.3">
      <c r="A871" s="1" t="s">
        <v>97</v>
      </c>
      <c r="B871" s="1">
        <v>2014</v>
      </c>
      <c r="C871" s="16">
        <f t="shared" si="71"/>
        <v>3.4965075614664802</v>
      </c>
      <c r="D871" s="6">
        <v>21</v>
      </c>
      <c r="E871" s="6">
        <v>33</v>
      </c>
      <c r="F871" s="7">
        <v>0.33</v>
      </c>
      <c r="G871" s="6">
        <v>0</v>
      </c>
      <c r="H871" s="6">
        <v>0</v>
      </c>
      <c r="I871" s="1">
        <v>633892004857</v>
      </c>
      <c r="J871" s="1">
        <v>150455254398</v>
      </c>
      <c r="K871" s="1">
        <v>203240189234</v>
      </c>
      <c r="L871" s="1">
        <v>837132194091</v>
      </c>
      <c r="M871" s="29">
        <f>-4.336-4.513*(U871/L871)+5.679*(O871/L871)-0.004*(I871/P871)</f>
        <v>-2.4605506716519749</v>
      </c>
      <c r="N871" s="28">
        <v>5.05</v>
      </c>
      <c r="O871" s="1">
        <v>291111971047</v>
      </c>
      <c r="P871" s="1">
        <v>190322609946</v>
      </c>
      <c r="Q871" s="1">
        <v>100789361101</v>
      </c>
      <c r="R871" s="1">
        <v>546020223044</v>
      </c>
      <c r="S871" s="1">
        <v>837132194091</v>
      </c>
      <c r="T871" s="1">
        <v>2875500396</v>
      </c>
      <c r="U871" s="1">
        <v>15970130856</v>
      </c>
      <c r="V871" s="1">
        <v>21870305302</v>
      </c>
    </row>
    <row r="872" spans="1:22" ht="16.5" customHeight="1" x14ac:dyDescent="0.3">
      <c r="A872" s="1" t="s">
        <v>98</v>
      </c>
      <c r="B872" s="1">
        <v>2023</v>
      </c>
      <c r="C872" s="16">
        <f t="shared" si="71"/>
        <v>3.8501476017100584</v>
      </c>
      <c r="D872" s="5">
        <v>16</v>
      </c>
      <c r="E872" s="5">
        <v>47</v>
      </c>
      <c r="F872" s="4">
        <v>12.8</v>
      </c>
      <c r="G872" s="5">
        <v>0</v>
      </c>
      <c r="H872" s="5">
        <v>1</v>
      </c>
      <c r="I872" s="1">
        <v>144514455810</v>
      </c>
      <c r="J872" s="1">
        <v>31987114147</v>
      </c>
      <c r="K872" s="1">
        <v>161904743545</v>
      </c>
      <c r="L872" s="1">
        <v>306419199355</v>
      </c>
      <c r="M872" s="29">
        <f>-4.336-4.513*(U872/L872)+5.679*(O872/L872)-0.004*(I872/P872)</f>
        <v>-2.4458404705531094</v>
      </c>
      <c r="N872" s="31">
        <v>6.4222466560102589</v>
      </c>
      <c r="O872" s="1">
        <v>130829751366</v>
      </c>
      <c r="P872" s="1">
        <v>121779790035</v>
      </c>
      <c r="Q872" s="1">
        <v>9049961331</v>
      </c>
      <c r="R872" s="1">
        <v>175589447989</v>
      </c>
      <c r="S872" s="1">
        <v>306419199355</v>
      </c>
      <c r="T872" s="1">
        <v>1358832466</v>
      </c>
      <c r="U872" s="1">
        <v>35973076446</v>
      </c>
      <c r="V872" s="1">
        <v>46744970655</v>
      </c>
    </row>
    <row r="873" spans="1:22" ht="16.5" customHeight="1" x14ac:dyDescent="0.3">
      <c r="A873" s="1" t="s">
        <v>98</v>
      </c>
      <c r="B873" s="1">
        <v>2022</v>
      </c>
      <c r="C873" s="16">
        <f t="shared" si="71"/>
        <v>3.8286413964890951</v>
      </c>
      <c r="D873" s="5">
        <v>15</v>
      </c>
      <c r="E873" s="5">
        <v>46</v>
      </c>
      <c r="F873" s="4">
        <v>12.8</v>
      </c>
      <c r="G873" s="5">
        <v>0</v>
      </c>
      <c r="H873" s="5">
        <v>1</v>
      </c>
      <c r="I873" s="1">
        <v>144391114638</v>
      </c>
      <c r="J873" s="1">
        <v>22186727132</v>
      </c>
      <c r="K873" s="1">
        <v>153544447641</v>
      </c>
      <c r="L873" s="1">
        <v>297935562279</v>
      </c>
      <c r="M873" s="29">
        <f>-4.336-4.513*(U873/L873)+5.679*(O873/L873)-0.004*(I873/P873)</f>
        <v>-2.4482165170380199</v>
      </c>
      <c r="N873" s="31">
        <v>6.9871667237754878</v>
      </c>
      <c r="O873" s="1">
        <v>116178943801</v>
      </c>
      <c r="P873" s="1">
        <v>101769678285</v>
      </c>
      <c r="Q873" s="1">
        <v>14409265516</v>
      </c>
      <c r="R873" s="1">
        <v>181756618478</v>
      </c>
      <c r="S873" s="1">
        <v>297935562279</v>
      </c>
      <c r="T873" s="1">
        <v>1434410982</v>
      </c>
      <c r="U873" s="1">
        <v>21194668963</v>
      </c>
      <c r="V873" s="1">
        <v>28446958861</v>
      </c>
    </row>
    <row r="874" spans="1:22" ht="16.5" customHeight="1" x14ac:dyDescent="0.3">
      <c r="A874" s="1" t="s">
        <v>98</v>
      </c>
      <c r="B874" s="1">
        <v>2021</v>
      </c>
      <c r="C874" s="16">
        <f t="shared" si="71"/>
        <v>3.8066624897703196</v>
      </c>
      <c r="D874" s="5">
        <v>14</v>
      </c>
      <c r="E874" s="5">
        <v>45</v>
      </c>
      <c r="F874" s="4">
        <v>12.8</v>
      </c>
      <c r="G874" s="5">
        <v>0</v>
      </c>
      <c r="H874" s="5">
        <v>1</v>
      </c>
      <c r="I874" s="1">
        <v>107624262280</v>
      </c>
      <c r="J874" s="1">
        <v>21280465307</v>
      </c>
      <c r="K874" s="1">
        <v>158096866880</v>
      </c>
      <c r="L874" s="1">
        <v>265721129160</v>
      </c>
      <c r="M874" s="29">
        <f>-4.336-4.513*(U874/L874)+5.679*(O874/L874)-0.004*(I874/P874)</f>
        <v>-2.63362587731902</v>
      </c>
      <c r="N874" s="31">
        <v>6.6900092133089402</v>
      </c>
      <c r="O874" s="1">
        <v>94802404363</v>
      </c>
      <c r="P874" s="1">
        <v>75766799019</v>
      </c>
      <c r="Q874" s="1">
        <v>19035605344</v>
      </c>
      <c r="R874" s="1">
        <v>170918724797</v>
      </c>
      <c r="S874" s="1">
        <v>265721129160</v>
      </c>
      <c r="T874" s="1">
        <v>1759069341</v>
      </c>
      <c r="U874" s="1">
        <v>18727296149</v>
      </c>
      <c r="V874" s="1">
        <v>24784305571</v>
      </c>
    </row>
    <row r="875" spans="1:22" ht="16.5" customHeight="1" x14ac:dyDescent="0.3">
      <c r="A875" s="1" t="s">
        <v>98</v>
      </c>
      <c r="B875" s="1">
        <v>2020</v>
      </c>
      <c r="C875" s="16">
        <f t="shared" si="71"/>
        <v>3.8286413964890951</v>
      </c>
      <c r="D875" s="5">
        <v>13</v>
      </c>
      <c r="E875" s="5">
        <v>46</v>
      </c>
      <c r="F875" s="4">
        <v>12.8</v>
      </c>
      <c r="G875" s="5">
        <v>0</v>
      </c>
      <c r="H875" s="5">
        <v>0</v>
      </c>
      <c r="I875" s="1">
        <v>177199342854</v>
      </c>
      <c r="J875" s="1">
        <v>11798412397</v>
      </c>
      <c r="K875" s="1">
        <v>165977176632</v>
      </c>
      <c r="L875" s="1">
        <v>343176519486</v>
      </c>
      <c r="M875" s="29">
        <f>-4.336-4.513*(U875/L875)+5.679*(O875/L875)-0.004*(I875/P875)</f>
        <v>-1.6879823906535716</v>
      </c>
      <c r="N875" s="31">
        <v>6.9401877821904918</v>
      </c>
      <c r="O875" s="1">
        <v>175125450838</v>
      </c>
      <c r="P875" s="1">
        <v>151045004628</v>
      </c>
      <c r="Q875" s="1">
        <v>24080446210</v>
      </c>
      <c r="R875" s="1">
        <v>168051068648</v>
      </c>
      <c r="S875" s="1">
        <v>343176519486</v>
      </c>
      <c r="T875" s="1">
        <v>2456200922</v>
      </c>
      <c r="U875" s="1">
        <v>18654901467</v>
      </c>
      <c r="V875" s="1">
        <v>25224814526</v>
      </c>
    </row>
    <row r="876" spans="1:22" ht="16.5" customHeight="1" x14ac:dyDescent="0.3">
      <c r="A876" s="1" t="s">
        <v>98</v>
      </c>
      <c r="B876" s="1">
        <v>2019</v>
      </c>
      <c r="C876" s="16">
        <f t="shared" si="71"/>
        <v>3.8066624897703196</v>
      </c>
      <c r="D876" s="5">
        <v>12</v>
      </c>
      <c r="E876" s="5">
        <v>45</v>
      </c>
      <c r="F876" s="4">
        <v>12.8</v>
      </c>
      <c r="G876" s="5">
        <v>0</v>
      </c>
      <c r="H876" s="5">
        <v>0</v>
      </c>
      <c r="I876" s="1">
        <v>135312660040</v>
      </c>
      <c r="J876" s="1">
        <v>14868482768</v>
      </c>
      <c r="K876" s="1">
        <v>165378581549</v>
      </c>
      <c r="L876" s="1">
        <v>300691241589</v>
      </c>
      <c r="M876" s="29">
        <f>-4.336-4.513*(U876/L876)+5.679*(O876/L876)-0.004*(I876/P876)</f>
        <v>-1.8464026765915147</v>
      </c>
      <c r="N876" s="31">
        <v>7.4649912574460018</v>
      </c>
      <c r="O876" s="1">
        <v>145662710907</v>
      </c>
      <c r="P876" s="1">
        <v>116937008291</v>
      </c>
      <c r="Q876" s="1">
        <v>28725702616</v>
      </c>
      <c r="R876" s="1">
        <v>155028530682</v>
      </c>
      <c r="S876" s="1">
        <v>300691241589</v>
      </c>
      <c r="T876" s="1">
        <v>2838191375</v>
      </c>
      <c r="U876" s="1">
        <v>17112044273</v>
      </c>
      <c r="V876" s="1">
        <v>23839206564</v>
      </c>
    </row>
    <row r="877" spans="1:22" ht="16.5" customHeight="1" x14ac:dyDescent="0.3">
      <c r="A877" s="1" t="s">
        <v>98</v>
      </c>
      <c r="B877" s="1">
        <v>2018</v>
      </c>
      <c r="C877" s="16">
        <f t="shared" si="71"/>
        <v>3.784189633918261</v>
      </c>
      <c r="D877" s="5">
        <v>11</v>
      </c>
      <c r="E877" s="5">
        <v>44</v>
      </c>
      <c r="F877" s="4">
        <v>12.8</v>
      </c>
      <c r="G877" s="5">
        <v>0</v>
      </c>
      <c r="H877" s="5">
        <v>0</v>
      </c>
      <c r="I877" s="1">
        <v>96193069990</v>
      </c>
      <c r="J877" s="1">
        <v>14950930623</v>
      </c>
      <c r="K877" s="1">
        <v>179757886412</v>
      </c>
      <c r="L877" s="1">
        <v>275950956402</v>
      </c>
      <c r="M877" s="29">
        <f>-4.336-4.513*(U877/L877)+5.679*(O877/L877)-0.004*(I877/P877)</f>
        <v>-2.0250200455817025</v>
      </c>
      <c r="N877" s="31">
        <v>7.3592809998546045</v>
      </c>
      <c r="O877" s="1">
        <v>124548778593</v>
      </c>
      <c r="P877" s="1">
        <v>90986741076</v>
      </c>
      <c r="Q877" s="1">
        <v>33562037517</v>
      </c>
      <c r="R877" s="1">
        <v>151402177809</v>
      </c>
      <c r="S877" s="1">
        <v>275950956402</v>
      </c>
      <c r="T877" s="1">
        <v>3085298150</v>
      </c>
      <c r="U877" s="1">
        <v>15162512892</v>
      </c>
      <c r="V877" s="1">
        <v>21515012042</v>
      </c>
    </row>
    <row r="878" spans="1:22" ht="16.5" customHeight="1" x14ac:dyDescent="0.3">
      <c r="A878" s="1" t="s">
        <v>98</v>
      </c>
      <c r="B878" s="1">
        <v>2017</v>
      </c>
      <c r="C878" s="16">
        <f t="shared" si="71"/>
        <v>3.7612001156935624</v>
      </c>
      <c r="D878" s="5">
        <v>10</v>
      </c>
      <c r="E878" s="5">
        <v>43</v>
      </c>
      <c r="F878" s="4">
        <v>12.8</v>
      </c>
      <c r="G878" s="5">
        <v>0</v>
      </c>
      <c r="H878" s="5">
        <v>0</v>
      </c>
      <c r="I878" s="1">
        <v>95977417075</v>
      </c>
      <c r="J878" s="1">
        <v>13992754679</v>
      </c>
      <c r="K878" s="1">
        <v>186157968707</v>
      </c>
      <c r="L878" s="1">
        <v>282135385782</v>
      </c>
      <c r="M878" s="29">
        <f>-4.336-4.513*(U878/L878)+5.679*(O878/L878)-0.004*(I878/P878)</f>
        <v>-1.8713250005664743</v>
      </c>
      <c r="N878" s="31">
        <v>2.8654119461210428</v>
      </c>
      <c r="O878" s="1">
        <v>135202350959</v>
      </c>
      <c r="P878" s="1">
        <v>101268593046</v>
      </c>
      <c r="Q878" s="1">
        <v>33933757913</v>
      </c>
      <c r="R878" s="1">
        <v>146933034823</v>
      </c>
      <c r="S878" s="1">
        <v>282135385782</v>
      </c>
      <c r="T878" s="1">
        <v>2061548590</v>
      </c>
      <c r="U878" s="1">
        <v>15814877654</v>
      </c>
      <c r="V878" s="1">
        <v>19021234080</v>
      </c>
    </row>
    <row r="879" spans="1:22" ht="16.5" customHeight="1" x14ac:dyDescent="0.3">
      <c r="A879" s="1" t="s">
        <v>98</v>
      </c>
      <c r="B879" s="1">
        <v>2016</v>
      </c>
      <c r="C879" s="16">
        <f t="shared" si="71"/>
        <v>3.7376696182833684</v>
      </c>
      <c r="D879" s="5">
        <v>9</v>
      </c>
      <c r="E879" s="5">
        <v>42</v>
      </c>
      <c r="F879" s="4">
        <v>12.8</v>
      </c>
      <c r="G879" s="5">
        <v>0</v>
      </c>
      <c r="H879" s="5">
        <v>0</v>
      </c>
      <c r="I879" s="1">
        <v>50316320637</v>
      </c>
      <c r="J879" s="1">
        <v>12348714035</v>
      </c>
      <c r="K879" s="1">
        <v>178395489328</v>
      </c>
      <c r="L879" s="1">
        <v>228711809965</v>
      </c>
      <c r="M879" s="29">
        <f>-4.336-4.513*(U879/L879)+5.679*(O879/L879)-0.004*(I879/P879)</f>
        <v>-2.4326465990811559</v>
      </c>
      <c r="N879" s="31">
        <v>2.5615511423249444</v>
      </c>
      <c r="O879" s="1">
        <v>87180484469</v>
      </c>
      <c r="P879" s="1">
        <v>66695548441</v>
      </c>
      <c r="Q879" s="1">
        <v>20484936028</v>
      </c>
      <c r="R879" s="1">
        <v>141531325496</v>
      </c>
      <c r="S879" s="1">
        <v>228711809965</v>
      </c>
      <c r="T879" s="1">
        <v>624961490</v>
      </c>
      <c r="U879" s="1">
        <v>13092929929</v>
      </c>
      <c r="V879" s="1">
        <v>14708434881</v>
      </c>
    </row>
    <row r="880" spans="1:22" ht="16.5" customHeight="1" x14ac:dyDescent="0.3">
      <c r="A880" s="1" t="s">
        <v>98</v>
      </c>
      <c r="B880" s="1">
        <v>2015</v>
      </c>
      <c r="C880" s="16">
        <f t="shared" si="71"/>
        <v>3.6635616461296463</v>
      </c>
      <c r="D880" s="5">
        <v>8</v>
      </c>
      <c r="E880" s="5">
        <v>39</v>
      </c>
      <c r="F880" s="4">
        <v>12.8</v>
      </c>
      <c r="G880" s="5">
        <v>0</v>
      </c>
      <c r="H880" s="5">
        <v>0</v>
      </c>
      <c r="I880" s="1">
        <v>57760302434</v>
      </c>
      <c r="J880" s="1">
        <v>11951208296</v>
      </c>
      <c r="K880" s="1">
        <v>148653009701</v>
      </c>
      <c r="L880" s="1">
        <v>206413312135</v>
      </c>
      <c r="M880" s="29">
        <f>-4.336-4.513*(U880/L880)+5.679*(O880/L880)-0.004*(I880/P880)</f>
        <v>-2.819852666230255</v>
      </c>
      <c r="N880" s="31">
        <v>8.0197984581497224</v>
      </c>
      <c r="O880" s="1">
        <v>65746657688</v>
      </c>
      <c r="P880" s="1">
        <v>65139781969</v>
      </c>
      <c r="Q880" s="1">
        <v>606875719</v>
      </c>
      <c r="R880" s="1">
        <v>140666654447</v>
      </c>
      <c r="S880" s="1">
        <v>206413312135</v>
      </c>
      <c r="T880" s="1">
        <v>85095252</v>
      </c>
      <c r="U880" s="1">
        <v>13226270453</v>
      </c>
      <c r="V880" s="1">
        <v>15744407024</v>
      </c>
    </row>
    <row r="881" spans="1:22" ht="16.5" customHeight="1" x14ac:dyDescent="0.3">
      <c r="A881" s="1" t="s">
        <v>98</v>
      </c>
      <c r="B881" s="1">
        <v>2014</v>
      </c>
      <c r="C881" s="16">
        <f t="shared" si="71"/>
        <v>3.6375861597263857</v>
      </c>
      <c r="D881" s="6">
        <v>7</v>
      </c>
      <c r="E881" s="6">
        <v>38</v>
      </c>
      <c r="F881" s="7">
        <v>0</v>
      </c>
      <c r="G881" s="6">
        <v>0</v>
      </c>
      <c r="H881" s="6">
        <v>0</v>
      </c>
      <c r="I881" s="1">
        <v>68836129139</v>
      </c>
      <c r="J881" s="1">
        <v>14462052978</v>
      </c>
      <c r="K881" s="1">
        <v>137613233818</v>
      </c>
      <c r="L881" s="1">
        <v>206449362957</v>
      </c>
      <c r="M881" s="29">
        <f>-4.336-4.513*(U881/L881)+5.679*(O881/L881)-0.004*(I881/P881)</f>
        <v>-3.1736957546267477</v>
      </c>
      <c r="N881" s="28">
        <v>5.05</v>
      </c>
      <c r="O881" s="1">
        <v>59532572603</v>
      </c>
      <c r="P881" s="1">
        <v>58429348988</v>
      </c>
      <c r="Q881" s="1">
        <v>1103223615</v>
      </c>
      <c r="R881" s="1">
        <v>146916790354</v>
      </c>
      <c r="S881" s="1">
        <v>206449362957</v>
      </c>
      <c r="T881" s="1">
        <v>226977682</v>
      </c>
      <c r="U881" s="1">
        <v>21527948053</v>
      </c>
      <c r="V881" s="1">
        <v>27398519600</v>
      </c>
    </row>
    <row r="882" spans="1:22" ht="16.5" customHeight="1" x14ac:dyDescent="0.3">
      <c r="A882" s="1" t="s">
        <v>99</v>
      </c>
      <c r="B882" s="1">
        <v>2023</v>
      </c>
      <c r="C882" s="16">
        <f t="shared" si="71"/>
        <v>3.8286413964890951</v>
      </c>
      <c r="D882" s="5">
        <v>41</v>
      </c>
      <c r="E882" s="5">
        <v>46</v>
      </c>
      <c r="F882" s="4">
        <v>0.06</v>
      </c>
      <c r="G882" s="5">
        <v>1</v>
      </c>
      <c r="H882" s="5">
        <v>0</v>
      </c>
      <c r="I882" s="1">
        <v>2873181555790</v>
      </c>
      <c r="J882" s="1">
        <v>1364067752069</v>
      </c>
      <c r="K882" s="1">
        <v>483977482898</v>
      </c>
      <c r="L882" s="1">
        <v>3357159038688</v>
      </c>
      <c r="M882" s="29">
        <f>-4.336-4.513*(U882/L882)+5.679*(O882/L882)-0.004*(I882/P882)</f>
        <v>-3.0164697958495736</v>
      </c>
      <c r="N882" s="31">
        <v>6.4222466560102589</v>
      </c>
      <c r="O882" s="1">
        <v>813586753931</v>
      </c>
      <c r="P882" s="1">
        <v>641499414655</v>
      </c>
      <c r="Q882" s="1">
        <v>172087339276</v>
      </c>
      <c r="R882" s="1">
        <v>2543572284757</v>
      </c>
      <c r="S882" s="1">
        <v>3357159038688</v>
      </c>
      <c r="T882" s="1">
        <v>62411556157</v>
      </c>
      <c r="U882" s="1">
        <v>28881350991</v>
      </c>
      <c r="V882" s="1">
        <v>59446256764</v>
      </c>
    </row>
    <row r="883" spans="1:22" ht="16.5" customHeight="1" x14ac:dyDescent="0.3">
      <c r="A883" s="1" t="s">
        <v>99</v>
      </c>
      <c r="B883" s="1">
        <v>2022</v>
      </c>
      <c r="C883" s="16">
        <f t="shared" si="71"/>
        <v>3.8066624897703196</v>
      </c>
      <c r="D883" s="5">
        <v>40</v>
      </c>
      <c r="E883" s="5">
        <v>45</v>
      </c>
      <c r="F883" s="4">
        <v>0.01</v>
      </c>
      <c r="G883" s="5">
        <v>1</v>
      </c>
      <c r="H883" s="5">
        <v>0</v>
      </c>
      <c r="I883" s="1">
        <v>3492441927983</v>
      </c>
      <c r="J883" s="1">
        <v>1253925625812</v>
      </c>
      <c r="K883" s="1">
        <v>495895439300</v>
      </c>
      <c r="L883" s="1">
        <v>3988337367283</v>
      </c>
      <c r="M883" s="29">
        <f>-4.336-4.513*(U883/L883)+5.679*(O883/L883)-0.004*(I883/P883)</f>
        <v>-2.6527935363780393</v>
      </c>
      <c r="N883" s="31">
        <v>6.9871667237754878</v>
      </c>
      <c r="O883" s="1">
        <v>1476678498622</v>
      </c>
      <c r="P883" s="1">
        <v>1329859942431</v>
      </c>
      <c r="Q883" s="1">
        <v>146818556191</v>
      </c>
      <c r="R883" s="1">
        <v>2511658868661</v>
      </c>
      <c r="S883" s="1">
        <v>3988337367283</v>
      </c>
      <c r="T883" s="1">
        <v>236151695640</v>
      </c>
      <c r="U883" s="1">
        <v>361392800018</v>
      </c>
      <c r="V883" s="1">
        <v>479854854942</v>
      </c>
    </row>
    <row r="884" spans="1:22" ht="16.5" customHeight="1" x14ac:dyDescent="0.3">
      <c r="A884" s="1" t="s">
        <v>99</v>
      </c>
      <c r="B884" s="1">
        <v>2021</v>
      </c>
      <c r="C884" s="16">
        <f t="shared" si="71"/>
        <v>3.784189633918261</v>
      </c>
      <c r="D884" s="5">
        <v>39</v>
      </c>
      <c r="E884" s="5">
        <v>44</v>
      </c>
      <c r="F884" s="4">
        <v>0.13</v>
      </c>
      <c r="G884" s="5">
        <v>0</v>
      </c>
      <c r="H884" s="5">
        <v>0</v>
      </c>
      <c r="I884" s="1">
        <v>3153040220084</v>
      </c>
      <c r="J884" s="1">
        <v>749348150440</v>
      </c>
      <c r="K884" s="1">
        <v>612760402193</v>
      </c>
      <c r="L884" s="1">
        <v>3765800622277</v>
      </c>
      <c r="M884" s="29">
        <f>-4.336-4.513*(U884/L884)+5.679*(O884/L884)-0.004*(I884/P884)</f>
        <v>-1.4879027679905239</v>
      </c>
      <c r="N884" s="31">
        <v>6.6900092133089402</v>
      </c>
      <c r="O884" s="1">
        <v>2155361074843</v>
      </c>
      <c r="P884" s="1">
        <v>2084754714843</v>
      </c>
      <c r="Q884" s="1">
        <v>70606360000</v>
      </c>
      <c r="R884" s="1">
        <v>1610439547434</v>
      </c>
      <c r="S884" s="1">
        <v>3765800622277</v>
      </c>
      <c r="T884" s="1">
        <v>62962365263</v>
      </c>
      <c r="U884" s="1">
        <v>330633107637</v>
      </c>
      <c r="V884" s="1">
        <v>449566897391</v>
      </c>
    </row>
    <row r="885" spans="1:22" ht="16.5" customHeight="1" x14ac:dyDescent="0.3">
      <c r="A885" s="1" t="s">
        <v>99</v>
      </c>
      <c r="B885" s="1">
        <v>2020</v>
      </c>
      <c r="C885" s="16">
        <f t="shared" si="71"/>
        <v>3.7612001156935624</v>
      </c>
      <c r="D885" s="5">
        <v>38</v>
      </c>
      <c r="E885" s="5">
        <v>43</v>
      </c>
      <c r="F885" s="4">
        <v>7.0000000000000007E-2</v>
      </c>
      <c r="G885" s="5">
        <v>0</v>
      </c>
      <c r="H885" s="5">
        <v>0</v>
      </c>
      <c r="I885" s="1">
        <v>2160533294847</v>
      </c>
      <c r="J885" s="1">
        <v>511202420610</v>
      </c>
      <c r="K885" s="1">
        <v>548028777403</v>
      </c>
      <c r="L885" s="1">
        <v>2708562072250</v>
      </c>
      <c r="M885" s="29">
        <f>-4.336-4.513*(U885/L885)+5.679*(O885/L885)-0.004*(I885/P885)</f>
        <v>-1.8831174081667181</v>
      </c>
      <c r="N885" s="31">
        <v>6.9401877821904918</v>
      </c>
      <c r="O885" s="1">
        <v>1418574391641</v>
      </c>
      <c r="P885" s="1">
        <v>1415974391641</v>
      </c>
      <c r="Q885" s="1">
        <v>2600000000</v>
      </c>
      <c r="R885" s="1">
        <v>1289987680609</v>
      </c>
      <c r="S885" s="1">
        <v>2708562072250</v>
      </c>
      <c r="T885" s="1">
        <v>46992761596</v>
      </c>
      <c r="U885" s="1">
        <v>309277202618</v>
      </c>
      <c r="V885" s="1">
        <v>409972124398</v>
      </c>
    </row>
    <row r="886" spans="1:22" ht="16.5" customHeight="1" x14ac:dyDescent="0.3">
      <c r="A886" s="1" t="s">
        <v>99</v>
      </c>
      <c r="B886" s="1">
        <v>2019</v>
      </c>
      <c r="C886" s="16">
        <f t="shared" si="71"/>
        <v>3.8066624897703196</v>
      </c>
      <c r="D886" s="5">
        <v>37</v>
      </c>
      <c r="E886" s="5">
        <v>45</v>
      </c>
      <c r="F886" s="4">
        <v>12.2</v>
      </c>
      <c r="G886" s="5">
        <v>0</v>
      </c>
      <c r="H886" s="5">
        <v>0</v>
      </c>
      <c r="I886" s="1">
        <v>1543977547050</v>
      </c>
      <c r="J886" s="1">
        <v>641635913987</v>
      </c>
      <c r="K886" s="1">
        <v>354471820960</v>
      </c>
      <c r="L886" s="1">
        <v>1898449368010</v>
      </c>
      <c r="M886" s="29">
        <f>-4.336-4.513*(U886/L886)+5.679*(O886/L886)-0.004*(I886/P886)</f>
        <v>-1.5466361214180975</v>
      </c>
      <c r="N886" s="31">
        <v>7.4649912574460018</v>
      </c>
      <c r="O886" s="1">
        <v>1061974092842</v>
      </c>
      <c r="P886" s="1">
        <v>1059374092842</v>
      </c>
      <c r="Q886" s="1">
        <v>2600000000</v>
      </c>
      <c r="R886" s="1">
        <v>836475275168</v>
      </c>
      <c r="S886" s="1">
        <v>1898449368010</v>
      </c>
      <c r="T886" s="1">
        <v>39821791494</v>
      </c>
      <c r="U886" s="1">
        <v>160517893301</v>
      </c>
      <c r="V886" s="1">
        <v>230817203278</v>
      </c>
    </row>
    <row r="887" spans="1:22" ht="16.5" customHeight="1" x14ac:dyDescent="0.3">
      <c r="A887" s="1" t="s">
        <v>99</v>
      </c>
      <c r="B887" s="1">
        <v>2018</v>
      </c>
      <c r="C887" s="16">
        <f t="shared" si="71"/>
        <v>3.784189633918261</v>
      </c>
      <c r="D887" s="5">
        <v>36</v>
      </c>
      <c r="E887" s="5">
        <v>44</v>
      </c>
      <c r="F887" s="4">
        <v>12.15</v>
      </c>
      <c r="G887" s="5">
        <v>0</v>
      </c>
      <c r="H887" s="5">
        <v>0</v>
      </c>
      <c r="I887" s="1">
        <v>1486033549256</v>
      </c>
      <c r="J887" s="1">
        <v>843803074725</v>
      </c>
      <c r="K887" s="1">
        <v>356931041048</v>
      </c>
      <c r="L887" s="1">
        <v>1842964590304</v>
      </c>
      <c r="M887" s="29">
        <f>-4.336-4.513*(U887/L887)+5.679*(O887/L887)-0.004*(I887/P887)</f>
        <v>-1.2462787174091523</v>
      </c>
      <c r="N887" s="31">
        <v>7.3592809998546045</v>
      </c>
      <c r="O887" s="1">
        <v>1134056131049</v>
      </c>
      <c r="P887" s="1">
        <v>1131456131049</v>
      </c>
      <c r="Q887" s="1">
        <v>2600000000</v>
      </c>
      <c r="R887" s="1">
        <v>708908459255</v>
      </c>
      <c r="S887" s="1">
        <v>1842964590304</v>
      </c>
      <c r="T887" s="1">
        <v>53103493363</v>
      </c>
      <c r="U887" s="1">
        <v>163167690698</v>
      </c>
      <c r="V887" s="1">
        <v>225847786722</v>
      </c>
    </row>
    <row r="888" spans="1:22" ht="16.5" customHeight="1" x14ac:dyDescent="0.3">
      <c r="A888" s="1" t="s">
        <v>99</v>
      </c>
      <c r="B888" s="1">
        <v>2017</v>
      </c>
      <c r="C888" s="16">
        <f t="shared" si="71"/>
        <v>3.7612001156935624</v>
      </c>
      <c r="D888" s="5">
        <v>35</v>
      </c>
      <c r="E888" s="5">
        <v>43</v>
      </c>
      <c r="F888" s="4">
        <v>12.18</v>
      </c>
      <c r="G888" s="5">
        <v>0</v>
      </c>
      <c r="H888" s="5">
        <v>0</v>
      </c>
      <c r="I888" s="1">
        <v>1124699853384</v>
      </c>
      <c r="J888" s="1">
        <v>397544278648</v>
      </c>
      <c r="K888" s="1">
        <v>362443233380</v>
      </c>
      <c r="L888" s="1">
        <v>1487143086764</v>
      </c>
      <c r="M888" s="29">
        <f>-4.336-4.513*(U888/L888)+5.679*(O888/L888)-0.004*(I888/P888)</f>
        <v>-1.2352002179881034</v>
      </c>
      <c r="N888" s="31">
        <v>2.8654119461210428</v>
      </c>
      <c r="O888" s="1">
        <v>927325033933</v>
      </c>
      <c r="P888" s="1">
        <v>924125033933</v>
      </c>
      <c r="Q888" s="1">
        <v>3200000000</v>
      </c>
      <c r="R888" s="1">
        <v>559818052831</v>
      </c>
      <c r="S888" s="1">
        <v>1487143086764</v>
      </c>
      <c r="T888" s="1">
        <v>26983943138</v>
      </c>
      <c r="U888" s="1">
        <v>143520106456</v>
      </c>
      <c r="V888" s="1">
        <v>198560943534</v>
      </c>
    </row>
    <row r="889" spans="1:22" ht="16.5" customHeight="1" x14ac:dyDescent="0.3">
      <c r="A889" s="1" t="s">
        <v>99</v>
      </c>
      <c r="B889" s="1">
        <v>2016</v>
      </c>
      <c r="C889" s="16">
        <f t="shared" si="71"/>
        <v>3.7376696182833684</v>
      </c>
      <c r="D889" s="5">
        <v>34</v>
      </c>
      <c r="E889" s="5">
        <v>42</v>
      </c>
      <c r="F889" s="4">
        <v>12.18</v>
      </c>
      <c r="G889" s="5">
        <v>0</v>
      </c>
      <c r="H889" s="5">
        <v>0</v>
      </c>
      <c r="I889" s="1">
        <v>721041045813</v>
      </c>
      <c r="J889" s="1">
        <v>427043954437</v>
      </c>
      <c r="K889" s="1">
        <v>368957440014</v>
      </c>
      <c r="L889" s="1">
        <v>1089998485827</v>
      </c>
      <c r="M889" s="29">
        <f>-4.336-4.513*(U889/L889)+5.679*(O889/L889)-0.004*(I889/P889)</f>
        <v>-1.4090394997364486</v>
      </c>
      <c r="N889" s="31">
        <v>2.5615511423249444</v>
      </c>
      <c r="O889" s="1">
        <v>638427618344</v>
      </c>
      <c r="P889" s="1">
        <v>631211870997</v>
      </c>
      <c r="Q889" s="1">
        <v>7215747347</v>
      </c>
      <c r="R889" s="1">
        <v>451570867483</v>
      </c>
      <c r="S889" s="1">
        <v>1089998485827</v>
      </c>
      <c r="T889" s="1">
        <v>50152575902</v>
      </c>
      <c r="U889" s="1">
        <v>95339564983</v>
      </c>
      <c r="V889" s="1">
        <v>137689958988</v>
      </c>
    </row>
    <row r="890" spans="1:22" ht="16.5" customHeight="1" x14ac:dyDescent="0.3">
      <c r="A890" s="1" t="s">
        <v>99</v>
      </c>
      <c r="B890" s="1">
        <v>2015</v>
      </c>
      <c r="C890" s="16">
        <f t="shared" si="71"/>
        <v>3.713572066704308</v>
      </c>
      <c r="D890" s="6">
        <v>33</v>
      </c>
      <c r="E890" s="6">
        <v>41</v>
      </c>
      <c r="F890" s="7">
        <v>11.46</v>
      </c>
      <c r="G890" s="6">
        <v>0</v>
      </c>
      <c r="H890" s="6">
        <v>0</v>
      </c>
      <c r="I890" s="1">
        <v>732494016055</v>
      </c>
      <c r="J890" s="1">
        <v>282552410877</v>
      </c>
      <c r="K890" s="1">
        <v>194943659502</v>
      </c>
      <c r="L890" s="1">
        <v>927437675557</v>
      </c>
      <c r="M890" s="29">
        <f>-4.336-4.513*(U890/L890)+5.679*(O890/L890)-0.004*(I890/P890)</f>
        <v>-1.3932251919473673</v>
      </c>
      <c r="N890" s="31">
        <v>8.0197984581497224</v>
      </c>
      <c r="O890" s="1">
        <v>535940820402</v>
      </c>
      <c r="P890" s="1">
        <v>526263876555</v>
      </c>
      <c r="Q890" s="1">
        <v>9676943847</v>
      </c>
      <c r="R890" s="1">
        <v>391496855155</v>
      </c>
      <c r="S890" s="1">
        <v>927437675557</v>
      </c>
      <c r="T890" s="1">
        <v>44396194300</v>
      </c>
      <c r="U890" s="1">
        <v>68514110067</v>
      </c>
      <c r="V890" s="1">
        <v>99304443170</v>
      </c>
    </row>
    <row r="891" spans="1:22" ht="16.5" customHeight="1" x14ac:dyDescent="0.3">
      <c r="A891" s="1" t="s">
        <v>99</v>
      </c>
      <c r="B891" s="1">
        <v>2014</v>
      </c>
      <c r="C891" s="15"/>
      <c r="D891" s="13"/>
      <c r="E891" s="13"/>
      <c r="F891" s="14"/>
      <c r="G891" s="13"/>
      <c r="H891" s="13"/>
      <c r="I891" s="1">
        <v>727619494355</v>
      </c>
      <c r="J891" s="1">
        <v>253296751956</v>
      </c>
      <c r="K891" s="1">
        <v>203843053593</v>
      </c>
      <c r="L891" s="1">
        <v>931462547948</v>
      </c>
      <c r="M891" s="29">
        <f>-4.336-4.513*(U891/L891)+5.679*(O891/L891)-0.004*(I891/P891)</f>
        <v>-1.2048613300664643</v>
      </c>
      <c r="N891" s="28">
        <v>5.05</v>
      </c>
      <c r="O891" s="1">
        <v>552662974985</v>
      </c>
      <c r="P891" s="1">
        <v>526932362950</v>
      </c>
      <c r="Q891" s="1">
        <v>25730612035</v>
      </c>
      <c r="R891" s="1">
        <v>378799572963</v>
      </c>
      <c r="S891" s="1">
        <v>931462547948</v>
      </c>
      <c r="T891" s="1">
        <v>25159649953</v>
      </c>
      <c r="U891" s="1">
        <v>48058886836</v>
      </c>
      <c r="V891" s="1">
        <v>86984457806</v>
      </c>
    </row>
    <row r="892" spans="1:22" ht="16.5" customHeight="1" x14ac:dyDescent="0.3">
      <c r="A892" s="1" t="s">
        <v>100</v>
      </c>
      <c r="B892" s="1">
        <v>2023</v>
      </c>
      <c r="C892" s="16">
        <f t="shared" ref="C892:C930" si="72">LN(E892)</f>
        <v>3.8286413964890951</v>
      </c>
      <c r="D892" s="5">
        <v>19</v>
      </c>
      <c r="E892" s="5">
        <v>46</v>
      </c>
      <c r="F892" s="4">
        <v>0.1</v>
      </c>
      <c r="G892" s="5">
        <v>0</v>
      </c>
      <c r="H892" s="5">
        <v>0</v>
      </c>
      <c r="I892" s="1">
        <v>204687573043</v>
      </c>
      <c r="J892" s="1">
        <v>94266805036</v>
      </c>
      <c r="K892" s="1">
        <v>214390207436</v>
      </c>
      <c r="L892" s="1">
        <v>419077780479</v>
      </c>
      <c r="M892" s="29">
        <f>-4.336-4.513*(U892/L892)+5.679*(O892/L892)-0.004*(I892/P892)</f>
        <v>-3.4919947378708462</v>
      </c>
      <c r="N892" s="31">
        <v>6.4222466560102589</v>
      </c>
      <c r="O892" s="1">
        <v>26699717340</v>
      </c>
      <c r="P892" s="1">
        <v>10606323346</v>
      </c>
      <c r="Q892" s="1">
        <v>16093393994</v>
      </c>
      <c r="R892" s="1">
        <v>392378063139</v>
      </c>
      <c r="S892" s="1">
        <v>419077780479</v>
      </c>
      <c r="T892" s="1">
        <v>1235459685</v>
      </c>
      <c r="U892" s="1">
        <v>-51944754105</v>
      </c>
      <c r="V892" s="1">
        <v>-44553549581</v>
      </c>
    </row>
    <row r="893" spans="1:22" ht="16.5" customHeight="1" x14ac:dyDescent="0.3">
      <c r="A893" s="1" t="s">
        <v>100</v>
      </c>
      <c r="B893" s="1">
        <v>2022</v>
      </c>
      <c r="C893" s="16">
        <f t="shared" si="72"/>
        <v>3.8066624897703196</v>
      </c>
      <c r="D893" s="5">
        <v>18</v>
      </c>
      <c r="E893" s="5">
        <v>45</v>
      </c>
      <c r="F893" s="4">
        <v>0.1</v>
      </c>
      <c r="G893" s="5">
        <v>0</v>
      </c>
      <c r="H893" s="5">
        <v>0</v>
      </c>
      <c r="I893" s="1">
        <v>328335193012</v>
      </c>
      <c r="J893" s="1">
        <v>90604780476</v>
      </c>
      <c r="K893" s="1">
        <v>207057015381</v>
      </c>
      <c r="L893" s="1">
        <v>535392208393</v>
      </c>
      <c r="M893" s="29">
        <f>-4.336-4.513*(U893/L893)+5.679*(O893/L893)-0.004*(I893/P893)</f>
        <v>-2.7134780878066453</v>
      </c>
      <c r="N893" s="31">
        <v>6.9871667237754878</v>
      </c>
      <c r="O893" s="1">
        <v>87346313734</v>
      </c>
      <c r="P893" s="1">
        <v>73140671877</v>
      </c>
      <c r="Q893" s="1">
        <v>14205641857</v>
      </c>
      <c r="R893" s="1">
        <v>448045894659</v>
      </c>
      <c r="S893" s="1">
        <v>535392208393</v>
      </c>
      <c r="T893" s="1">
        <v>23063401545</v>
      </c>
      <c r="U893" s="1">
        <v>-84701877511</v>
      </c>
      <c r="V893" s="1">
        <v>-85479683375</v>
      </c>
    </row>
    <row r="894" spans="1:22" ht="16.5" customHeight="1" x14ac:dyDescent="0.3">
      <c r="A894" s="1" t="s">
        <v>100</v>
      </c>
      <c r="B894" s="1">
        <v>2021</v>
      </c>
      <c r="C894" s="16">
        <f t="shared" si="72"/>
        <v>3.8501476017100584</v>
      </c>
      <c r="D894" s="5">
        <v>17</v>
      </c>
      <c r="E894" s="5">
        <v>47</v>
      </c>
      <c r="F894" s="4">
        <v>0</v>
      </c>
      <c r="G894" s="5">
        <v>1</v>
      </c>
      <c r="H894" s="5">
        <v>0</v>
      </c>
      <c r="I894" s="1">
        <v>618952687574</v>
      </c>
      <c r="J894" s="1">
        <v>66617668169</v>
      </c>
      <c r="K894" s="1">
        <v>208429427271</v>
      </c>
      <c r="L894" s="1">
        <v>827382114845</v>
      </c>
      <c r="M894" s="29">
        <f>-4.336-4.513*(U894/L894)+5.679*(O894/L894)-0.004*(I894/P894)</f>
        <v>-3.7405457693852315</v>
      </c>
      <c r="N894" s="31">
        <v>6.6900092133089402</v>
      </c>
      <c r="O894" s="1">
        <v>124745488578</v>
      </c>
      <c r="P894" s="1">
        <v>107623644738</v>
      </c>
      <c r="Q894" s="1">
        <v>17121843840</v>
      </c>
      <c r="R894" s="1">
        <v>702636626267</v>
      </c>
      <c r="S894" s="1">
        <v>827382114845</v>
      </c>
      <c r="T894" s="1">
        <v>21570665250</v>
      </c>
      <c r="U894" s="1">
        <v>43591418304</v>
      </c>
      <c r="V894" s="1">
        <v>58554048875</v>
      </c>
    </row>
    <row r="895" spans="1:22" ht="16.5" customHeight="1" x14ac:dyDescent="0.3">
      <c r="A895" s="1" t="s">
        <v>100</v>
      </c>
      <c r="B895" s="1">
        <v>2020</v>
      </c>
      <c r="C895" s="16">
        <f t="shared" si="72"/>
        <v>3.8286413964890951</v>
      </c>
      <c r="D895" s="5">
        <v>16</v>
      </c>
      <c r="E895" s="5">
        <v>46</v>
      </c>
      <c r="F895" s="4">
        <v>0</v>
      </c>
      <c r="G895" s="5">
        <v>1</v>
      </c>
      <c r="H895" s="5">
        <v>0</v>
      </c>
      <c r="I895" s="1">
        <v>1011789564133</v>
      </c>
      <c r="J895" s="1">
        <v>239044910768</v>
      </c>
      <c r="K895" s="1">
        <v>211000907080</v>
      </c>
      <c r="L895" s="1">
        <v>1222790471213</v>
      </c>
      <c r="M895" s="29">
        <f>-4.336-4.513*(U895/L895)+5.679*(O895/L895)-0.004*(I895/P895)</f>
        <v>-1.8936230020822296</v>
      </c>
      <c r="N895" s="31">
        <v>6.9401877821904918</v>
      </c>
      <c r="O895" s="1">
        <v>564362237238</v>
      </c>
      <c r="P895" s="1">
        <v>547987222224</v>
      </c>
      <c r="Q895" s="1">
        <v>16375015014</v>
      </c>
      <c r="R895" s="1">
        <v>658428233975</v>
      </c>
      <c r="S895" s="1">
        <v>1222790471213</v>
      </c>
      <c r="T895" s="1">
        <v>20024437145</v>
      </c>
      <c r="U895" s="1">
        <v>46414116807</v>
      </c>
      <c r="V895" s="1">
        <v>73028538227</v>
      </c>
    </row>
    <row r="896" spans="1:22" ht="16.5" customHeight="1" x14ac:dyDescent="0.3">
      <c r="A896" s="1" t="s">
        <v>100</v>
      </c>
      <c r="B896" s="1">
        <v>2019</v>
      </c>
      <c r="C896" s="16">
        <f t="shared" si="72"/>
        <v>3.8066624897703196</v>
      </c>
      <c r="D896" s="5">
        <v>15</v>
      </c>
      <c r="E896" s="5">
        <v>45</v>
      </c>
      <c r="F896" s="4">
        <v>0</v>
      </c>
      <c r="G896" s="5">
        <v>0</v>
      </c>
      <c r="H896" s="5">
        <v>0</v>
      </c>
      <c r="I896" s="1">
        <v>820453093414</v>
      </c>
      <c r="J896" s="1">
        <v>330556667514</v>
      </c>
      <c r="K896" s="1">
        <v>208534752779</v>
      </c>
      <c r="L896" s="1">
        <v>1028987846193</v>
      </c>
      <c r="M896" s="29">
        <f>-4.336-4.513*(U896/L896)+5.679*(O896/L896)-0.004*(I896/P896)</f>
        <v>-1.7892565873383606</v>
      </c>
      <c r="N896" s="31">
        <v>7.4649912574460018</v>
      </c>
      <c r="O896" s="1">
        <v>545562879290</v>
      </c>
      <c r="P896" s="1">
        <v>535593787542</v>
      </c>
      <c r="Q896" s="1">
        <v>9969091748</v>
      </c>
      <c r="R896" s="1">
        <v>483424966903</v>
      </c>
      <c r="S896" s="1">
        <v>1028987846193</v>
      </c>
      <c r="T896" s="1">
        <v>12768616127</v>
      </c>
      <c r="U896" s="1">
        <v>104449041334</v>
      </c>
      <c r="V896" s="1">
        <v>142800933064</v>
      </c>
    </row>
    <row r="897" spans="1:22" ht="16.5" customHeight="1" x14ac:dyDescent="0.3">
      <c r="A897" s="1" t="s">
        <v>100</v>
      </c>
      <c r="B897" s="1">
        <v>2018</v>
      </c>
      <c r="C897" s="16">
        <f t="shared" si="72"/>
        <v>3.784189633918261</v>
      </c>
      <c r="D897" s="5">
        <v>14</v>
      </c>
      <c r="E897" s="5">
        <v>44</v>
      </c>
      <c r="F897" s="4">
        <v>0</v>
      </c>
      <c r="G897" s="5">
        <v>0</v>
      </c>
      <c r="H897" s="5">
        <v>0</v>
      </c>
      <c r="I897" s="1">
        <v>778442269303</v>
      </c>
      <c r="J897" s="1">
        <v>291441659759</v>
      </c>
      <c r="K897" s="1">
        <v>232231446300</v>
      </c>
      <c r="L897" s="1">
        <v>1010673715603</v>
      </c>
      <c r="M897" s="29">
        <f>-4.336-4.513*(U897/L897)+5.679*(O897/L897)-0.004*(I897/P897)</f>
        <v>-1.3383166471940209</v>
      </c>
      <c r="N897" s="31">
        <v>7.3592809998546045</v>
      </c>
      <c r="O897" s="1">
        <v>630076425609</v>
      </c>
      <c r="P897" s="1">
        <v>609380925609</v>
      </c>
      <c r="Q897" s="1">
        <v>20695500000</v>
      </c>
      <c r="R897" s="1">
        <v>380597289994</v>
      </c>
      <c r="S897" s="1">
        <v>1010673715603</v>
      </c>
      <c r="T897" s="1">
        <v>22522708919</v>
      </c>
      <c r="U897" s="1">
        <v>120398844159</v>
      </c>
      <c r="V897" s="1">
        <v>153978581665</v>
      </c>
    </row>
    <row r="898" spans="1:22" ht="16.5" customHeight="1" x14ac:dyDescent="0.3">
      <c r="A898" s="1" t="s">
        <v>100</v>
      </c>
      <c r="B898" s="1">
        <v>2017</v>
      </c>
      <c r="C898" s="16">
        <f t="shared" si="72"/>
        <v>4.1588830833596715</v>
      </c>
      <c r="D898" s="5">
        <v>13</v>
      </c>
      <c r="E898" s="5">
        <v>64</v>
      </c>
      <c r="F898" s="4">
        <v>0</v>
      </c>
      <c r="G898" s="5">
        <v>0</v>
      </c>
      <c r="H898" s="5">
        <v>0</v>
      </c>
      <c r="I898" s="1">
        <v>655451445645</v>
      </c>
      <c r="J898" s="1">
        <v>266579097044</v>
      </c>
      <c r="K898" s="1">
        <v>252832565111</v>
      </c>
      <c r="L898" s="1">
        <v>908284010756</v>
      </c>
      <c r="M898" s="29">
        <f>-4.336-4.513*(U898/L898)+5.679*(O898/L898)-0.004*(I898/P898)</f>
        <v>-0.82624384873033774</v>
      </c>
      <c r="N898" s="31">
        <v>2.8654119461210428</v>
      </c>
      <c r="O898" s="1">
        <v>613553627917</v>
      </c>
      <c r="P898" s="1">
        <v>571955716344</v>
      </c>
      <c r="Q898" s="1">
        <v>41597911573</v>
      </c>
      <c r="R898" s="1">
        <v>294730382839</v>
      </c>
      <c r="S898" s="1">
        <v>908284010756</v>
      </c>
      <c r="T898" s="1">
        <v>12262783510</v>
      </c>
      <c r="U898" s="1">
        <v>64780001655</v>
      </c>
      <c r="V898" s="1">
        <v>91506287829</v>
      </c>
    </row>
    <row r="899" spans="1:22" ht="16.5" customHeight="1" x14ac:dyDescent="0.3">
      <c r="A899" s="1" t="s">
        <v>100</v>
      </c>
      <c r="B899" s="1">
        <v>2016</v>
      </c>
      <c r="C899" s="16">
        <f t="shared" si="72"/>
        <v>4.1431347263915326</v>
      </c>
      <c r="D899" s="5">
        <v>12</v>
      </c>
      <c r="E899" s="5">
        <v>63</v>
      </c>
      <c r="F899" s="4">
        <v>0</v>
      </c>
      <c r="G899" s="5">
        <v>0</v>
      </c>
      <c r="H899" s="5">
        <v>0</v>
      </c>
      <c r="I899" s="1">
        <v>628853301952</v>
      </c>
      <c r="J899" s="1">
        <v>227458893180</v>
      </c>
      <c r="K899" s="1">
        <v>254614610125</v>
      </c>
      <c r="L899" s="1">
        <v>883467912077</v>
      </c>
      <c r="M899" s="29">
        <f>-4.336-4.513*(U899/L899)+5.679*(O899/L899)-0.004*(I899/P899)</f>
        <v>-0.76337887476015653</v>
      </c>
      <c r="N899" s="31">
        <v>2.5615511423249444</v>
      </c>
      <c r="O899" s="1">
        <v>604955187853</v>
      </c>
      <c r="P899" s="1">
        <v>553573538033</v>
      </c>
      <c r="Q899" s="1">
        <v>51381649820</v>
      </c>
      <c r="R899" s="1">
        <v>278512724224</v>
      </c>
      <c r="S899" s="1">
        <v>883467912077</v>
      </c>
      <c r="T899" s="1">
        <v>18607441721</v>
      </c>
      <c r="U899" s="1">
        <v>60986028647</v>
      </c>
      <c r="V899" s="1">
        <v>84966425542</v>
      </c>
    </row>
    <row r="900" spans="1:22" ht="16.5" customHeight="1" x14ac:dyDescent="0.3">
      <c r="A900" s="1" t="s">
        <v>100</v>
      </c>
      <c r="B900" s="1">
        <v>2015</v>
      </c>
      <c r="C900" s="16">
        <f t="shared" si="72"/>
        <v>4.1271343850450917</v>
      </c>
      <c r="D900" s="5">
        <v>11</v>
      </c>
      <c r="E900" s="5">
        <v>62</v>
      </c>
      <c r="F900" s="4">
        <v>2.44</v>
      </c>
      <c r="G900" s="5">
        <v>0</v>
      </c>
      <c r="H900" s="5">
        <v>0</v>
      </c>
      <c r="I900" s="1">
        <v>615643774120</v>
      </c>
      <c r="J900" s="1">
        <v>233854327383</v>
      </c>
      <c r="K900" s="1">
        <v>221069752190</v>
      </c>
      <c r="L900" s="1">
        <v>836713526310</v>
      </c>
      <c r="M900" s="29">
        <f>-4.336-4.513*(U900/L900)+5.679*(O900/L900)-0.004*(I900/P900)</f>
        <v>-0.78162472398978933</v>
      </c>
      <c r="N900" s="31">
        <v>8.0197984581497224</v>
      </c>
      <c r="O900" s="1">
        <v>576477711036</v>
      </c>
      <c r="P900" s="1">
        <v>576477711036</v>
      </c>
      <c r="Q900" s="1">
        <v>0</v>
      </c>
      <c r="R900" s="1">
        <v>260235815274</v>
      </c>
      <c r="S900" s="1">
        <v>836713526310</v>
      </c>
      <c r="T900" s="1">
        <v>24039661530</v>
      </c>
      <c r="U900" s="1">
        <v>65643432220</v>
      </c>
      <c r="V900" s="1">
        <v>88482519129</v>
      </c>
    </row>
    <row r="901" spans="1:22" ht="16.5" customHeight="1" x14ac:dyDescent="0.3">
      <c r="A901" s="1" t="s">
        <v>100</v>
      </c>
      <c r="B901" s="1">
        <v>2014</v>
      </c>
      <c r="C901" s="16">
        <f t="shared" si="72"/>
        <v>4.1108738641733114</v>
      </c>
      <c r="D901" s="6">
        <v>10</v>
      </c>
      <c r="E901" s="6">
        <v>61</v>
      </c>
      <c r="F901" s="7">
        <v>2.44</v>
      </c>
      <c r="G901" s="6">
        <v>0</v>
      </c>
      <c r="H901" s="6">
        <v>0</v>
      </c>
      <c r="I901" s="1">
        <v>425851487842</v>
      </c>
      <c r="J901" s="1">
        <v>187398302850</v>
      </c>
      <c r="K901" s="1">
        <v>211218045578</v>
      </c>
      <c r="L901" s="1">
        <v>637069533420</v>
      </c>
      <c r="M901" s="29">
        <f>-4.336-4.513*(U901/L901)+5.679*(O901/L901)-0.004*(I901/P901)</f>
        <v>-1.2675542351602305</v>
      </c>
      <c r="N901" s="28">
        <v>5.05</v>
      </c>
      <c r="O901" s="1">
        <v>389932430540</v>
      </c>
      <c r="P901" s="1">
        <v>389346525740</v>
      </c>
      <c r="Q901" s="1">
        <v>585904800</v>
      </c>
      <c r="R901" s="1">
        <v>247137102880</v>
      </c>
      <c r="S901" s="1">
        <v>637069533420</v>
      </c>
      <c r="T901" s="1">
        <v>10981671401</v>
      </c>
      <c r="U901" s="1">
        <v>56907989744</v>
      </c>
      <c r="V901" s="1">
        <v>79603505077</v>
      </c>
    </row>
    <row r="902" spans="1:22" ht="16.5" customHeight="1" x14ac:dyDescent="0.3">
      <c r="A902" s="1" t="s">
        <v>101</v>
      </c>
      <c r="B902" s="1">
        <v>2023</v>
      </c>
      <c r="C902" s="16">
        <f t="shared" si="72"/>
        <v>4.0073331852324712</v>
      </c>
      <c r="D902" s="5">
        <v>30</v>
      </c>
      <c r="E902" s="5">
        <v>55</v>
      </c>
      <c r="F902" s="4">
        <v>0.16</v>
      </c>
      <c r="G902" s="5">
        <v>0</v>
      </c>
      <c r="H902" s="5">
        <v>0</v>
      </c>
      <c r="I902" s="1">
        <v>3380201263412</v>
      </c>
      <c r="J902" s="1">
        <v>68169766561</v>
      </c>
      <c r="K902" s="1">
        <v>10165823905016</v>
      </c>
      <c r="L902" s="1">
        <v>13546025168428</v>
      </c>
      <c r="M902" s="29">
        <f>-4.336-4.513*(U902/L902)+5.679*(O902/L902)-0.004*(I902/P902)</f>
        <v>-3.5884408594903392</v>
      </c>
      <c r="N902" s="31">
        <v>6.4222466560102589</v>
      </c>
      <c r="O902" s="1">
        <v>3813651116409</v>
      </c>
      <c r="P902" s="1">
        <v>1915337161256</v>
      </c>
      <c r="Q902" s="1">
        <v>1898313955153</v>
      </c>
      <c r="R902" s="1">
        <v>9732374052019</v>
      </c>
      <c r="S902" s="1">
        <v>13546025168428</v>
      </c>
      <c r="T902" s="1">
        <v>154695013336</v>
      </c>
      <c r="U902" s="1">
        <v>2533934246423</v>
      </c>
      <c r="V902" s="1">
        <v>3282480351605</v>
      </c>
    </row>
    <row r="903" spans="1:22" ht="16.5" customHeight="1" x14ac:dyDescent="0.3">
      <c r="A903" s="1" t="s">
        <v>101</v>
      </c>
      <c r="B903" s="1">
        <v>2022</v>
      </c>
      <c r="C903" s="16">
        <f t="shared" si="72"/>
        <v>3.9889840465642745</v>
      </c>
      <c r="D903" s="5">
        <v>29</v>
      </c>
      <c r="E903" s="5">
        <v>54</v>
      </c>
      <c r="F903" s="4">
        <v>0.16</v>
      </c>
      <c r="G903" s="5">
        <v>0</v>
      </c>
      <c r="H903" s="5">
        <v>0</v>
      </c>
      <c r="I903" s="1">
        <v>2618727023263</v>
      </c>
      <c r="J903" s="1">
        <v>82532452635</v>
      </c>
      <c r="K903" s="1">
        <v>10411925986309</v>
      </c>
      <c r="L903" s="1">
        <v>13030653009572</v>
      </c>
      <c r="M903" s="29">
        <f>-4.336-4.513*(U903/L903)+5.679*(O903/L903)-0.004*(I903/P903)</f>
        <v>-2.5262411972114864</v>
      </c>
      <c r="N903" s="31">
        <v>6.9871667237754878</v>
      </c>
      <c r="O903" s="1">
        <v>5082896989616</v>
      </c>
      <c r="P903" s="1">
        <v>3210578779512</v>
      </c>
      <c r="Q903" s="1">
        <v>1872318210104</v>
      </c>
      <c r="R903" s="1">
        <v>7947756019956</v>
      </c>
      <c r="S903" s="1">
        <v>13030653009572</v>
      </c>
      <c r="T903" s="1">
        <v>165690839670</v>
      </c>
      <c r="U903" s="1">
        <v>1161293797024</v>
      </c>
      <c r="V903" s="1">
        <v>1439234947464</v>
      </c>
    </row>
    <row r="904" spans="1:22" ht="16.5" customHeight="1" x14ac:dyDescent="0.3">
      <c r="A904" s="1" t="s">
        <v>101</v>
      </c>
      <c r="B904" s="1">
        <v>2021</v>
      </c>
      <c r="C904" s="16">
        <f t="shared" si="72"/>
        <v>4.0430512678345503</v>
      </c>
      <c r="D904" s="5">
        <v>28</v>
      </c>
      <c r="E904" s="5">
        <v>57</v>
      </c>
      <c r="F904" s="4">
        <v>0.05</v>
      </c>
      <c r="G904" s="5">
        <v>0</v>
      </c>
      <c r="H904" s="5">
        <v>0</v>
      </c>
      <c r="I904" s="1">
        <v>1689479334239</v>
      </c>
      <c r="J904" s="1">
        <v>68712818949</v>
      </c>
      <c r="K904" s="1">
        <v>9041731729045</v>
      </c>
      <c r="L904" s="1">
        <v>10731211063284</v>
      </c>
      <c r="M904" s="29">
        <f>-4.336-4.513*(U904/L904)+5.679*(O904/L904)-0.004*(I904/P904)</f>
        <v>-2.6910585185562965</v>
      </c>
      <c r="N904" s="31">
        <v>6.6900092133089402</v>
      </c>
      <c r="O904" s="1">
        <v>3686592691375</v>
      </c>
      <c r="P904" s="1">
        <v>2262720710817</v>
      </c>
      <c r="Q904" s="1">
        <v>1423871980558</v>
      </c>
      <c r="R904" s="1">
        <v>7044618371909</v>
      </c>
      <c r="S904" s="1">
        <v>10731211063284</v>
      </c>
      <c r="T904" s="1">
        <v>107985849517</v>
      </c>
      <c r="U904" s="1">
        <v>720561816175</v>
      </c>
      <c r="V904" s="1">
        <v>925465110394</v>
      </c>
    </row>
    <row r="905" spans="1:22" ht="16.5" customHeight="1" x14ac:dyDescent="0.3">
      <c r="A905" s="1" t="s">
        <v>101</v>
      </c>
      <c r="B905" s="1">
        <v>2020</v>
      </c>
      <c r="C905" s="16">
        <f t="shared" si="72"/>
        <v>4.0253516907351496</v>
      </c>
      <c r="D905" s="5">
        <v>27</v>
      </c>
      <c r="E905" s="5">
        <v>56</v>
      </c>
      <c r="F905" s="4">
        <v>0.51</v>
      </c>
      <c r="G905" s="5">
        <v>0</v>
      </c>
      <c r="H905" s="5">
        <v>0</v>
      </c>
      <c r="I905" s="1">
        <v>1356400253202</v>
      </c>
      <c r="J905" s="1">
        <v>72966607779</v>
      </c>
      <c r="K905" s="1">
        <v>8478143954066</v>
      </c>
      <c r="L905" s="1">
        <v>9834544207268</v>
      </c>
      <c r="M905" s="29">
        <f>-4.336-4.513*(U905/L905)+5.679*(O905/L905)-0.004*(I905/P905)</f>
        <v>-2.6705102982936544</v>
      </c>
      <c r="N905" s="31">
        <v>6.9401877821904918</v>
      </c>
      <c r="O905" s="1">
        <v>3239614949264</v>
      </c>
      <c r="P905" s="1">
        <v>1745211780685</v>
      </c>
      <c r="Q905" s="1">
        <v>1494403168579</v>
      </c>
      <c r="R905" s="1">
        <v>6594929258004</v>
      </c>
      <c r="S905" s="1">
        <v>9834544207268</v>
      </c>
      <c r="T905" s="1">
        <v>159264353024</v>
      </c>
      <c r="U905" s="1">
        <v>440475754374</v>
      </c>
      <c r="V905" s="1">
        <v>659150486077</v>
      </c>
    </row>
    <row r="906" spans="1:22" ht="16.5" customHeight="1" x14ac:dyDescent="0.3">
      <c r="A906" s="1" t="s">
        <v>101</v>
      </c>
      <c r="B906" s="1">
        <v>2019</v>
      </c>
      <c r="C906" s="16">
        <f t="shared" si="72"/>
        <v>4.0073331852324712</v>
      </c>
      <c r="D906" s="5">
        <v>26</v>
      </c>
      <c r="E906" s="5">
        <v>55</v>
      </c>
      <c r="F906" s="4">
        <v>0.34</v>
      </c>
      <c r="G906" s="5">
        <v>0</v>
      </c>
      <c r="H906" s="5">
        <v>0</v>
      </c>
      <c r="I906" s="1">
        <v>1187770152906</v>
      </c>
      <c r="J906" s="1">
        <v>78380973226</v>
      </c>
      <c r="K906" s="1">
        <v>8932136744096</v>
      </c>
      <c r="L906" s="1">
        <v>10119906897002</v>
      </c>
      <c r="M906" s="29">
        <f>-4.336-4.513*(U906/L906)+5.679*(O906/L906)-0.004*(I906/P906)</f>
        <v>-2.6185763831544828</v>
      </c>
      <c r="N906" s="31">
        <v>7.4649912574460018</v>
      </c>
      <c r="O906" s="1">
        <v>3552650031380</v>
      </c>
      <c r="P906" s="1">
        <v>1828483009231</v>
      </c>
      <c r="Q906" s="1">
        <v>1724167022149</v>
      </c>
      <c r="R906" s="1">
        <v>6567256865622</v>
      </c>
      <c r="S906" s="1">
        <v>10119906897002</v>
      </c>
      <c r="T906" s="1">
        <v>146510028288</v>
      </c>
      <c r="U906" s="1">
        <v>613569051999</v>
      </c>
      <c r="V906" s="1">
        <v>850030217966</v>
      </c>
    </row>
    <row r="907" spans="1:22" ht="16.5" customHeight="1" x14ac:dyDescent="0.3">
      <c r="A907" s="1" t="s">
        <v>101</v>
      </c>
      <c r="B907" s="1">
        <v>2018</v>
      </c>
      <c r="C907" s="16">
        <f t="shared" si="72"/>
        <v>3.9889840465642745</v>
      </c>
      <c r="D907" s="5">
        <v>25</v>
      </c>
      <c r="E907" s="5">
        <v>54</v>
      </c>
      <c r="F907" s="4">
        <v>0.17</v>
      </c>
      <c r="G907" s="5">
        <v>0</v>
      </c>
      <c r="H907" s="5">
        <v>0</v>
      </c>
      <c r="I907" s="1">
        <v>1391476968171</v>
      </c>
      <c r="J907" s="1">
        <v>65547974159</v>
      </c>
      <c r="K907" s="1">
        <v>8592586275948</v>
      </c>
      <c r="L907" s="1">
        <v>9984063244119</v>
      </c>
      <c r="M907" s="29">
        <f>-4.336-4.513*(U907/L907)+5.679*(O907/L907)-0.004*(I907/P907)</f>
        <v>-3.2332379053994318</v>
      </c>
      <c r="N907" s="31">
        <v>7.3592809998546045</v>
      </c>
      <c r="O907" s="1">
        <v>3455080797582</v>
      </c>
      <c r="P907" s="1">
        <v>1564164959918</v>
      </c>
      <c r="Q907" s="1">
        <v>1890915837664</v>
      </c>
      <c r="R907" s="1">
        <v>6528982446537</v>
      </c>
      <c r="S907" s="1">
        <v>9984063244119</v>
      </c>
      <c r="T907" s="1">
        <v>43698716269</v>
      </c>
      <c r="U907" s="1">
        <v>1900250425402</v>
      </c>
      <c r="V907" s="1">
        <v>2310935836033</v>
      </c>
    </row>
    <row r="908" spans="1:22" ht="16.5" customHeight="1" x14ac:dyDescent="0.3">
      <c r="A908" s="1" t="s">
        <v>101</v>
      </c>
      <c r="B908" s="1">
        <v>2017</v>
      </c>
      <c r="C908" s="16">
        <f t="shared" si="72"/>
        <v>3.970291913552122</v>
      </c>
      <c r="D908" s="5">
        <v>24</v>
      </c>
      <c r="E908" s="5">
        <v>53</v>
      </c>
      <c r="F908" s="4">
        <v>0.13</v>
      </c>
      <c r="G908" s="5">
        <v>0</v>
      </c>
      <c r="H908" s="5">
        <v>0</v>
      </c>
      <c r="I908" s="1">
        <v>2223117121083</v>
      </c>
      <c r="J908" s="1">
        <v>107800595571</v>
      </c>
      <c r="K908" s="1">
        <v>9068100086189</v>
      </c>
      <c r="L908" s="1">
        <v>11291217207272</v>
      </c>
      <c r="M908" s="29">
        <f>-4.336-4.513*(U908/L908)+5.679*(O908/L908)-0.004*(I908/P908)</f>
        <v>-2.460966852467291</v>
      </c>
      <c r="N908" s="31">
        <v>2.8654119461210428</v>
      </c>
      <c r="O908" s="1">
        <v>4196680125183</v>
      </c>
      <c r="P908" s="1">
        <v>2676231766155</v>
      </c>
      <c r="Q908" s="1">
        <v>1520448359028</v>
      </c>
      <c r="R908" s="1">
        <v>7094537082089</v>
      </c>
      <c r="S908" s="1">
        <v>11291217207272</v>
      </c>
      <c r="T908" s="1">
        <v>145904768287</v>
      </c>
      <c r="U908" s="1">
        <v>581436276874</v>
      </c>
      <c r="V908" s="1">
        <v>794311251031</v>
      </c>
    </row>
    <row r="909" spans="1:22" ht="16.5" customHeight="1" x14ac:dyDescent="0.3">
      <c r="A909" s="1" t="s">
        <v>101</v>
      </c>
      <c r="B909" s="1">
        <v>2016</v>
      </c>
      <c r="C909" s="16">
        <f t="shared" si="72"/>
        <v>3.9512437185814275</v>
      </c>
      <c r="D909" s="5">
        <v>23</v>
      </c>
      <c r="E909" s="5">
        <v>52</v>
      </c>
      <c r="F909" s="4">
        <v>0.2</v>
      </c>
      <c r="G909" s="5">
        <v>0</v>
      </c>
      <c r="H909" s="5">
        <v>0</v>
      </c>
      <c r="I909" s="1">
        <v>2140251676214</v>
      </c>
      <c r="J909" s="1">
        <v>87029572424</v>
      </c>
      <c r="K909" s="1">
        <v>7977667319966</v>
      </c>
      <c r="L909" s="1">
        <v>10117918996180</v>
      </c>
      <c r="M909" s="29">
        <f>-4.336-4.513*(U909/L909)+5.679*(O909/L909)-0.004*(I909/P909)</f>
        <v>-2.1506373251652366</v>
      </c>
      <c r="N909" s="31">
        <v>2.5615511423249444</v>
      </c>
      <c r="O909" s="1">
        <v>4251302978148</v>
      </c>
      <c r="P909" s="1">
        <v>2961152475919</v>
      </c>
      <c r="Q909" s="1">
        <v>1290150502229</v>
      </c>
      <c r="R909" s="1">
        <v>5866616018032</v>
      </c>
      <c r="S909" s="1">
        <v>10117918996180</v>
      </c>
      <c r="T909" s="1">
        <v>150966297263</v>
      </c>
      <c r="U909" s="1">
        <v>443734791018</v>
      </c>
      <c r="V909" s="1">
        <v>601921924846</v>
      </c>
    </row>
    <row r="910" spans="1:22" ht="16.5" customHeight="1" x14ac:dyDescent="0.3">
      <c r="A910" s="1" t="s">
        <v>101</v>
      </c>
      <c r="B910" s="1">
        <v>2015</v>
      </c>
      <c r="C910" s="16">
        <f t="shared" si="72"/>
        <v>3.9318256327243257</v>
      </c>
      <c r="D910" s="5">
        <v>22</v>
      </c>
      <c r="E910" s="5">
        <v>51</v>
      </c>
      <c r="F910" s="4">
        <v>0.2</v>
      </c>
      <c r="G910" s="5">
        <v>0</v>
      </c>
      <c r="H910" s="5">
        <v>0</v>
      </c>
      <c r="I910" s="1">
        <v>2678066855242</v>
      </c>
      <c r="J910" s="1">
        <v>107208185841</v>
      </c>
      <c r="K910" s="1">
        <v>6321234065044</v>
      </c>
      <c r="L910" s="1">
        <v>8999300920286</v>
      </c>
      <c r="M910" s="29">
        <f>-4.336-4.513*(U910/L910)+5.679*(O910/L910)-0.004*(I910/P910)</f>
        <v>-2.4377116653931084</v>
      </c>
      <c r="N910" s="31">
        <v>8.0197984581497224</v>
      </c>
      <c r="O910" s="1">
        <v>3384815508267</v>
      </c>
      <c r="P910" s="1">
        <v>1605680951595</v>
      </c>
      <c r="Q910" s="1">
        <v>1779134556672</v>
      </c>
      <c r="R910" s="1">
        <v>5614485412019</v>
      </c>
      <c r="S910" s="1">
        <v>8999300920286</v>
      </c>
      <c r="T910" s="1">
        <v>242792615788</v>
      </c>
      <c r="U910" s="1">
        <v>460682619983</v>
      </c>
      <c r="V910" s="1">
        <v>624305639431</v>
      </c>
    </row>
    <row r="911" spans="1:22" ht="16.5" customHeight="1" x14ac:dyDescent="0.3">
      <c r="A911" s="1" t="s">
        <v>101</v>
      </c>
      <c r="B911" s="1">
        <v>2014</v>
      </c>
      <c r="C911" s="16">
        <f t="shared" si="72"/>
        <v>3.912023005428146</v>
      </c>
      <c r="D911" s="6">
        <v>21</v>
      </c>
      <c r="E911" s="6">
        <v>50</v>
      </c>
      <c r="F911" s="7">
        <v>0.13</v>
      </c>
      <c r="G911" s="6">
        <v>0</v>
      </c>
      <c r="H911" s="6">
        <v>0</v>
      </c>
      <c r="I911" s="1">
        <v>2852182834679</v>
      </c>
      <c r="J911" s="1">
        <v>91266054783</v>
      </c>
      <c r="K911" s="1">
        <v>5327599648251</v>
      </c>
      <c r="L911" s="1">
        <v>8179782482929</v>
      </c>
      <c r="M911" s="29">
        <f>-4.336-4.513*(U911/L911)+5.679*(O911/L911)-0.004*(I911/P911)</f>
        <v>-2.6018973682838351</v>
      </c>
      <c r="N911" s="28">
        <v>5.05</v>
      </c>
      <c r="O911" s="1">
        <v>2960719905649</v>
      </c>
      <c r="P911" s="1">
        <v>1169335416917</v>
      </c>
      <c r="Q911" s="1">
        <v>1791384488732</v>
      </c>
      <c r="R911" s="1">
        <v>5219062577278</v>
      </c>
      <c r="S911" s="1">
        <v>8179782482929</v>
      </c>
      <c r="T911" s="1">
        <v>251224764878</v>
      </c>
      <c r="U911" s="1">
        <v>564932238864</v>
      </c>
      <c r="V911" s="1">
        <v>813726175370</v>
      </c>
    </row>
    <row r="912" spans="1:22" ht="16.5" customHeight="1" x14ac:dyDescent="0.3">
      <c r="A912" s="1" t="s">
        <v>102</v>
      </c>
      <c r="B912" s="1">
        <v>2023</v>
      </c>
      <c r="C912" s="16">
        <f t="shared" si="72"/>
        <v>4.0253516907351496</v>
      </c>
      <c r="D912" s="5">
        <v>20</v>
      </c>
      <c r="E912" s="5">
        <v>56</v>
      </c>
      <c r="F912" s="4">
        <v>2.4700000000000002</v>
      </c>
      <c r="G912" s="5">
        <v>0</v>
      </c>
      <c r="H912" s="5">
        <v>0</v>
      </c>
      <c r="I912" s="1">
        <v>58046985732</v>
      </c>
      <c r="J912" s="1">
        <v>41768311997</v>
      </c>
      <c r="K912" s="1">
        <v>109735268114</v>
      </c>
      <c r="L912" s="1">
        <v>167782253846</v>
      </c>
      <c r="M912" s="29">
        <f>-4.336-4.513*(U912/L912)+5.679*(O912/L912)-0.004*(I912/P912)</f>
        <v>-3.3348141814113594</v>
      </c>
      <c r="N912" s="31">
        <v>6.4222466560102589</v>
      </c>
      <c r="O912" s="1">
        <v>48507614854</v>
      </c>
      <c r="P912" s="1">
        <v>47169614854</v>
      </c>
      <c r="Q912" s="1">
        <v>1338000000</v>
      </c>
      <c r="R912" s="1">
        <v>119274638992</v>
      </c>
      <c r="S912" s="1">
        <v>167782253846</v>
      </c>
      <c r="T912" s="1">
        <v>752776544</v>
      </c>
      <c r="U912" s="1">
        <v>23635639133</v>
      </c>
      <c r="V912" s="1">
        <v>30552891247</v>
      </c>
    </row>
    <row r="913" spans="1:22" ht="16.5" customHeight="1" x14ac:dyDescent="0.3">
      <c r="A913" s="1" t="s">
        <v>102</v>
      </c>
      <c r="B913" s="1">
        <v>2022</v>
      </c>
      <c r="C913" s="16">
        <f t="shared" si="72"/>
        <v>4.0073331852324712</v>
      </c>
      <c r="D913" s="5">
        <v>19</v>
      </c>
      <c r="E913" s="5">
        <v>55</v>
      </c>
      <c r="F913" s="4">
        <v>2.4700000000000002</v>
      </c>
      <c r="G913" s="5">
        <v>0</v>
      </c>
      <c r="H913" s="5">
        <v>0</v>
      </c>
      <c r="I913" s="1">
        <v>71704805259</v>
      </c>
      <c r="J913" s="1">
        <v>38090288418</v>
      </c>
      <c r="K913" s="1">
        <v>116650099138</v>
      </c>
      <c r="L913" s="1">
        <v>188354904397</v>
      </c>
      <c r="M913" s="29">
        <f>-4.336-4.513*(U913/L913)+5.679*(O913/L913)-0.004*(I913/P913)</f>
        <v>-3.1708691648692566</v>
      </c>
      <c r="N913" s="31">
        <v>6.9871667237754878</v>
      </c>
      <c r="O913" s="1">
        <v>73411849301</v>
      </c>
      <c r="P913" s="1">
        <v>70741849301</v>
      </c>
      <c r="Q913" s="1">
        <v>2670000000</v>
      </c>
      <c r="R913" s="1">
        <v>114943055096</v>
      </c>
      <c r="S913" s="1">
        <v>188354904397</v>
      </c>
      <c r="T913" s="1">
        <v>527641114</v>
      </c>
      <c r="U913" s="1">
        <v>43581677324</v>
      </c>
      <c r="V913" s="1">
        <v>55519835962</v>
      </c>
    </row>
    <row r="914" spans="1:22" ht="16.5" customHeight="1" x14ac:dyDescent="0.3">
      <c r="A914" s="1" t="s">
        <v>102</v>
      </c>
      <c r="B914" s="1">
        <v>2021</v>
      </c>
      <c r="C914" s="16">
        <f t="shared" si="72"/>
        <v>3.9889840465642745</v>
      </c>
      <c r="D914" s="5">
        <v>18</v>
      </c>
      <c r="E914" s="5">
        <v>54</v>
      </c>
      <c r="F914" s="4">
        <v>2.4700000000000002</v>
      </c>
      <c r="G914" s="5">
        <v>0</v>
      </c>
      <c r="H914" s="5">
        <v>0</v>
      </c>
      <c r="I914" s="1">
        <v>45194738023</v>
      </c>
      <c r="J914" s="1">
        <v>17851290906</v>
      </c>
      <c r="K914" s="1">
        <v>111869142498</v>
      </c>
      <c r="L914" s="1">
        <v>157063880521</v>
      </c>
      <c r="M914" s="29">
        <f>-4.336-4.513*(U914/L914)+5.679*(O914/L914)-0.004*(I914/P914)</f>
        <v>-3.1775690342353018</v>
      </c>
      <c r="N914" s="31">
        <v>6.6900092133089402</v>
      </c>
      <c r="O914" s="1">
        <v>50780514493</v>
      </c>
      <c r="P914" s="1">
        <v>45446514493</v>
      </c>
      <c r="Q914" s="1">
        <v>5334000000</v>
      </c>
      <c r="R914" s="1">
        <v>106283366028</v>
      </c>
      <c r="S914" s="1">
        <v>157063880521</v>
      </c>
      <c r="T914" s="1">
        <v>897639717</v>
      </c>
      <c r="U914" s="1">
        <v>23445624653</v>
      </c>
      <c r="V914" s="1">
        <v>30306026208</v>
      </c>
    </row>
    <row r="915" spans="1:22" ht="16.5" customHeight="1" x14ac:dyDescent="0.3">
      <c r="A915" s="1" t="s">
        <v>102</v>
      </c>
      <c r="B915" s="1">
        <v>2020</v>
      </c>
      <c r="C915" s="16">
        <f t="shared" si="72"/>
        <v>3.970291913552122</v>
      </c>
      <c r="D915" s="5">
        <v>17</v>
      </c>
      <c r="E915" s="5">
        <v>53</v>
      </c>
      <c r="F915" s="4">
        <v>2.48</v>
      </c>
      <c r="G915" s="5">
        <v>0</v>
      </c>
      <c r="H915" s="5">
        <v>0</v>
      </c>
      <c r="I915" s="1">
        <v>57883121576</v>
      </c>
      <c r="J915" s="1">
        <v>18847141174</v>
      </c>
      <c r="K915" s="1">
        <v>84830259526</v>
      </c>
      <c r="L915" s="1">
        <v>142713381102</v>
      </c>
      <c r="M915" s="29">
        <f>-4.336-4.513*(U915/L915)+5.679*(O915/L915)-0.004*(I915/P915)</f>
        <v>-3.2443806370492778</v>
      </c>
      <c r="N915" s="31">
        <v>6.9401877821904918</v>
      </c>
      <c r="O915" s="1">
        <v>49061897719</v>
      </c>
      <c r="P915" s="1">
        <v>47061897719</v>
      </c>
      <c r="Q915" s="1">
        <v>2000000000</v>
      </c>
      <c r="R915" s="1">
        <v>93651483383</v>
      </c>
      <c r="S915" s="1">
        <v>142713381102</v>
      </c>
      <c r="T915" s="1">
        <v>213272263</v>
      </c>
      <c r="U915" s="1">
        <v>27062201128</v>
      </c>
      <c r="V915" s="1">
        <v>34529728278</v>
      </c>
    </row>
    <row r="916" spans="1:22" ht="16.5" customHeight="1" x14ac:dyDescent="0.3">
      <c r="A916" s="1" t="s">
        <v>102</v>
      </c>
      <c r="B916" s="1">
        <v>2019</v>
      </c>
      <c r="C916" s="16">
        <f t="shared" si="72"/>
        <v>4.0430512678345503</v>
      </c>
      <c r="D916" s="5">
        <v>16</v>
      </c>
      <c r="E916" s="5">
        <v>57</v>
      </c>
      <c r="F916" s="4">
        <v>3.76</v>
      </c>
      <c r="G916" s="5">
        <v>0</v>
      </c>
      <c r="H916" s="5">
        <v>0</v>
      </c>
      <c r="I916" s="1">
        <v>51128459430</v>
      </c>
      <c r="J916" s="1">
        <v>30574683711</v>
      </c>
      <c r="K916" s="1">
        <v>80719834944</v>
      </c>
      <c r="L916" s="1">
        <v>131848294374</v>
      </c>
      <c r="M916" s="29">
        <f>-4.336-4.513*(U916/L916)+5.679*(O916/L916)-0.004*(I916/P916)</f>
        <v>-3.232952997437887</v>
      </c>
      <c r="N916" s="31">
        <v>7.4649912574460018</v>
      </c>
      <c r="O916" s="1">
        <v>45248995274</v>
      </c>
      <c r="P916" s="1">
        <v>45248995274</v>
      </c>
      <c r="Q916" s="1">
        <v>0</v>
      </c>
      <c r="R916" s="1">
        <v>86599299100</v>
      </c>
      <c r="S916" s="1">
        <v>131848294374</v>
      </c>
      <c r="T916" s="1">
        <v>1081481454</v>
      </c>
      <c r="U916" s="1">
        <v>24581931715</v>
      </c>
      <c r="V916" s="1">
        <v>33230590205</v>
      </c>
    </row>
    <row r="917" spans="1:22" ht="16.5" customHeight="1" x14ac:dyDescent="0.3">
      <c r="A917" s="1" t="s">
        <v>102</v>
      </c>
      <c r="B917" s="1">
        <v>2018</v>
      </c>
      <c r="C917" s="16">
        <f t="shared" si="72"/>
        <v>4.0253516907351496</v>
      </c>
      <c r="D917" s="5">
        <v>15</v>
      </c>
      <c r="E917" s="5">
        <v>56</v>
      </c>
      <c r="F917" s="4">
        <v>3.76</v>
      </c>
      <c r="G917" s="5">
        <v>0</v>
      </c>
      <c r="H917" s="5">
        <v>0</v>
      </c>
      <c r="I917" s="1">
        <v>65120602313</v>
      </c>
      <c r="J917" s="1">
        <v>39077457200</v>
      </c>
      <c r="K917" s="1">
        <v>67567134364</v>
      </c>
      <c r="L917" s="1">
        <v>132687736677</v>
      </c>
      <c r="M917" s="29">
        <f>-4.336-4.513*(U917/L917)+5.679*(O917/L917)-0.004*(I917/P917)</f>
        <v>-2.8840567609401657</v>
      </c>
      <c r="N917" s="31">
        <v>7.3592809998546045</v>
      </c>
      <c r="O917" s="1">
        <v>50732623818</v>
      </c>
      <c r="P917" s="1">
        <v>50732623818</v>
      </c>
      <c r="Q917" s="1">
        <v>0</v>
      </c>
      <c r="R917" s="1">
        <v>81955112859</v>
      </c>
      <c r="S917" s="1">
        <v>132687736677</v>
      </c>
      <c r="T917" s="1">
        <v>424144431</v>
      </c>
      <c r="U917" s="1">
        <v>21000273524</v>
      </c>
      <c r="V917" s="1">
        <v>26351215996</v>
      </c>
    </row>
    <row r="918" spans="1:22" ht="16.5" customHeight="1" x14ac:dyDescent="0.3">
      <c r="A918" s="1" t="s">
        <v>102</v>
      </c>
      <c r="B918" s="1">
        <v>2017</v>
      </c>
      <c r="C918" s="16">
        <f t="shared" si="72"/>
        <v>4.0073331852324712</v>
      </c>
      <c r="D918" s="5">
        <v>14</v>
      </c>
      <c r="E918" s="5">
        <v>55</v>
      </c>
      <c r="F918" s="4">
        <v>3.76</v>
      </c>
      <c r="G918" s="5">
        <v>0</v>
      </c>
      <c r="H918" s="5">
        <v>0</v>
      </c>
      <c r="I918" s="1">
        <v>47520919895</v>
      </c>
      <c r="J918" s="1">
        <v>24609630727</v>
      </c>
      <c r="K918" s="1">
        <v>64031991796</v>
      </c>
      <c r="L918" s="1">
        <v>111552911691</v>
      </c>
      <c r="M918" s="29">
        <f>-4.336-4.513*(U918/L918)+5.679*(O918/L918)-0.004*(I918/P918)</f>
        <v>-3.5471253670590608</v>
      </c>
      <c r="N918" s="31">
        <v>2.8654119461210428</v>
      </c>
      <c r="O918" s="1">
        <v>32123292224</v>
      </c>
      <c r="P918" s="1">
        <v>32123292224</v>
      </c>
      <c r="Q918" s="1">
        <v>0</v>
      </c>
      <c r="R918" s="1">
        <v>79429619467</v>
      </c>
      <c r="S918" s="1">
        <v>111552911691</v>
      </c>
      <c r="T918" s="1">
        <v>131313165</v>
      </c>
      <c r="U918" s="1">
        <v>20777048619</v>
      </c>
      <c r="V918" s="1">
        <v>25947995654</v>
      </c>
    </row>
    <row r="919" spans="1:22" ht="16.5" customHeight="1" x14ac:dyDescent="0.3">
      <c r="A919" s="1" t="s">
        <v>102</v>
      </c>
      <c r="B919" s="1">
        <v>2016</v>
      </c>
      <c r="C919" s="16">
        <f t="shared" si="72"/>
        <v>3.9889840465642745</v>
      </c>
      <c r="D919" s="5">
        <v>13</v>
      </c>
      <c r="E919" s="5">
        <v>54</v>
      </c>
      <c r="F919" s="4">
        <v>3.76</v>
      </c>
      <c r="G919" s="5">
        <v>0</v>
      </c>
      <c r="H919" s="5">
        <v>0</v>
      </c>
      <c r="I919" s="1">
        <v>48893964808</v>
      </c>
      <c r="J919" s="1">
        <v>23506069586</v>
      </c>
      <c r="K919" s="1">
        <v>60160986388</v>
      </c>
      <c r="L919" s="1">
        <v>109054951196</v>
      </c>
      <c r="M919" s="29">
        <f>-4.336-4.513*(U919/L919)+5.679*(O919/L919)-0.004*(I919/P919)</f>
        <v>-3.6110071070207592</v>
      </c>
      <c r="N919" s="31">
        <v>2.5615511423249444</v>
      </c>
      <c r="O919" s="1">
        <v>30402386481</v>
      </c>
      <c r="P919" s="1">
        <v>30402386481</v>
      </c>
      <c r="Q919" s="1">
        <v>0</v>
      </c>
      <c r="R919" s="1">
        <v>78652564715</v>
      </c>
      <c r="S919" s="1">
        <v>109054951196</v>
      </c>
      <c r="T919" s="1">
        <v>281591825</v>
      </c>
      <c r="U919" s="1">
        <v>20582660630</v>
      </c>
      <c r="V919" s="1">
        <v>24954456230</v>
      </c>
    </row>
    <row r="920" spans="1:22" ht="16.5" customHeight="1" x14ac:dyDescent="0.3">
      <c r="A920" s="1" t="s">
        <v>102</v>
      </c>
      <c r="B920" s="1">
        <v>2015</v>
      </c>
      <c r="C920" s="16">
        <f t="shared" si="72"/>
        <v>3.970291913552122</v>
      </c>
      <c r="D920" s="11">
        <v>12</v>
      </c>
      <c r="E920" s="11">
        <v>53</v>
      </c>
      <c r="F920" s="12">
        <v>3.76</v>
      </c>
      <c r="G920" s="11">
        <v>0</v>
      </c>
      <c r="H920" s="11">
        <v>0</v>
      </c>
      <c r="I920" s="1">
        <v>52250920992</v>
      </c>
      <c r="J920" s="1">
        <v>21993695165</v>
      </c>
      <c r="K920" s="1">
        <v>59834145110</v>
      </c>
      <c r="L920" s="1">
        <v>112085066102</v>
      </c>
      <c r="M920" s="29">
        <f>-4.336-4.513*(U920/L920)+5.679*(O920/L920)-0.004*(I920/P920)</f>
        <v>-3.1916872024285121</v>
      </c>
      <c r="N920" s="31">
        <v>8.0197984581497224</v>
      </c>
      <c r="O920" s="1">
        <v>36263749584</v>
      </c>
      <c r="P920" s="1">
        <v>36263749584</v>
      </c>
      <c r="Q920" s="1">
        <v>0</v>
      </c>
      <c r="R920" s="1">
        <v>75821316518</v>
      </c>
      <c r="S920" s="1">
        <v>112085066102</v>
      </c>
      <c r="T920" s="1">
        <v>644958300</v>
      </c>
      <c r="U920" s="1">
        <v>17069679500</v>
      </c>
      <c r="V920" s="1">
        <v>20384456448</v>
      </c>
    </row>
    <row r="921" spans="1:22" ht="16.5" customHeight="1" x14ac:dyDescent="0.3">
      <c r="A921" s="1" t="s">
        <v>102</v>
      </c>
      <c r="B921" s="1">
        <v>2014</v>
      </c>
      <c r="C921" s="16">
        <f t="shared" si="72"/>
        <v>3.9512437185814275</v>
      </c>
      <c r="D921" s="6">
        <v>11</v>
      </c>
      <c r="E921" s="6">
        <v>52</v>
      </c>
      <c r="F921" s="7">
        <v>3.76</v>
      </c>
      <c r="G921" s="6">
        <v>0</v>
      </c>
      <c r="H921" s="6">
        <v>0</v>
      </c>
      <c r="I921" s="1">
        <v>32260655896</v>
      </c>
      <c r="J921" s="1">
        <v>19647567876</v>
      </c>
      <c r="K921" s="1">
        <v>66371016943</v>
      </c>
      <c r="L921" s="1">
        <v>98631672839</v>
      </c>
      <c r="M921" s="29">
        <f>-4.336-4.513*(U921/L921)+5.679*(O921/L921)-0.004*(I921/P921)</f>
        <v>-3.2755704431117971</v>
      </c>
      <c r="N921" s="28">
        <v>5.05</v>
      </c>
      <c r="O921" s="1">
        <v>27476292343</v>
      </c>
      <c r="P921" s="1">
        <v>27476292343</v>
      </c>
      <c r="Q921" s="1">
        <v>0</v>
      </c>
      <c r="R921" s="1">
        <v>71155380496</v>
      </c>
      <c r="S921" s="1">
        <v>98631672839</v>
      </c>
      <c r="T921" s="1">
        <v>1665850018</v>
      </c>
      <c r="U921" s="1">
        <v>11296853238</v>
      </c>
      <c r="V921" s="1">
        <v>14863353097</v>
      </c>
    </row>
    <row r="922" spans="1:22" ht="16.5" customHeight="1" x14ac:dyDescent="0.3">
      <c r="A922" s="1" t="s">
        <v>103</v>
      </c>
      <c r="B922" s="1">
        <v>2023</v>
      </c>
      <c r="C922" s="16">
        <f t="shared" si="72"/>
        <v>3.9318256327243257</v>
      </c>
      <c r="D922" s="5">
        <v>22</v>
      </c>
      <c r="E922" s="5">
        <v>51</v>
      </c>
      <c r="F922" s="4">
        <v>0.2</v>
      </c>
      <c r="G922" s="5">
        <v>1</v>
      </c>
      <c r="H922" s="5">
        <v>0</v>
      </c>
      <c r="I922" s="1">
        <v>304561844915</v>
      </c>
      <c r="J922" s="1">
        <v>48365171587</v>
      </c>
      <c r="K922" s="1">
        <v>33496487684</v>
      </c>
      <c r="L922" s="1">
        <v>338058332599</v>
      </c>
      <c r="M922" s="29">
        <f>-4.336-4.513*(U922/L922)+5.679*(O922/L922)-0.004*(I922/P922)</f>
        <v>-1.5356885183543267</v>
      </c>
      <c r="N922" s="31">
        <v>6.4222466560102589</v>
      </c>
      <c r="O922" s="1">
        <v>175297233660</v>
      </c>
      <c r="P922" s="1">
        <v>175297233660</v>
      </c>
      <c r="Q922" s="1">
        <v>0</v>
      </c>
      <c r="R922" s="1">
        <v>162761098939</v>
      </c>
      <c r="S922" s="1">
        <v>338058332599</v>
      </c>
      <c r="T922" s="1">
        <v>5779086668</v>
      </c>
      <c r="U922" s="1">
        <v>10302456503</v>
      </c>
      <c r="V922" s="1" t="e">
        <v>#VALUE!</v>
      </c>
    </row>
    <row r="923" spans="1:22" ht="16.5" customHeight="1" x14ac:dyDescent="0.3">
      <c r="A923" s="1" t="s">
        <v>103</v>
      </c>
      <c r="B923" s="1">
        <v>2022</v>
      </c>
      <c r="C923" s="16">
        <f t="shared" si="72"/>
        <v>3.912023005428146</v>
      </c>
      <c r="D923" s="5">
        <v>21</v>
      </c>
      <c r="E923" s="5">
        <v>50</v>
      </c>
      <c r="F923" s="4">
        <v>0.2</v>
      </c>
      <c r="G923" s="5">
        <v>1</v>
      </c>
      <c r="H923" s="5">
        <v>0</v>
      </c>
      <c r="I923" s="1">
        <v>337268555090</v>
      </c>
      <c r="J923" s="1">
        <v>55722959589</v>
      </c>
      <c r="K923" s="1">
        <v>38856914662</v>
      </c>
      <c r="L923" s="1">
        <v>376125469752</v>
      </c>
      <c r="M923" s="29">
        <f>-4.336-4.513*(U923/L923)+5.679*(O923/L923)-0.004*(I923/P923)</f>
        <v>-1.2433743096839691</v>
      </c>
      <c r="N923" s="31">
        <v>6.9871667237754878</v>
      </c>
      <c r="O923" s="1">
        <v>213402810498</v>
      </c>
      <c r="P923" s="1">
        <v>213402810498</v>
      </c>
      <c r="Q923" s="1">
        <v>0</v>
      </c>
      <c r="R923" s="1">
        <v>162722659254</v>
      </c>
      <c r="S923" s="1">
        <v>376125469752</v>
      </c>
      <c r="T923" s="1">
        <v>11833498194</v>
      </c>
      <c r="U923" s="1">
        <v>10264016818</v>
      </c>
      <c r="V923" s="1" t="e">
        <v>#VALUE!</v>
      </c>
    </row>
    <row r="924" spans="1:22" ht="16.5" customHeight="1" x14ac:dyDescent="0.3">
      <c r="A924" s="1" t="s">
        <v>103</v>
      </c>
      <c r="B924" s="1">
        <v>2021</v>
      </c>
      <c r="C924" s="16">
        <f t="shared" si="72"/>
        <v>3.8918202981106265</v>
      </c>
      <c r="D924" s="5">
        <v>20</v>
      </c>
      <c r="E924" s="5">
        <v>49</v>
      </c>
      <c r="F924" s="4">
        <v>0.2</v>
      </c>
      <c r="G924" s="5">
        <v>1</v>
      </c>
      <c r="H924" s="5">
        <v>0</v>
      </c>
      <c r="I924" s="1">
        <v>431146109440</v>
      </c>
      <c r="J924" s="1">
        <v>86884836294</v>
      </c>
      <c r="K924" s="1">
        <v>36615614290</v>
      </c>
      <c r="L924" s="1">
        <v>467761723730</v>
      </c>
      <c r="M924" s="29">
        <f>-4.336-4.513*(U924/L924)+5.679*(O924/L924)-0.004*(I924/P924)</f>
        <v>-0.84613362588473617</v>
      </c>
      <c r="N924" s="31">
        <v>6.6900092133089402</v>
      </c>
      <c r="O924" s="1">
        <v>300378377622</v>
      </c>
      <c r="P924" s="1">
        <v>300378377622</v>
      </c>
      <c r="Q924" s="1">
        <v>0</v>
      </c>
      <c r="R924" s="1">
        <v>167383346108</v>
      </c>
      <c r="S924" s="1">
        <v>467761723730</v>
      </c>
      <c r="T924" s="1">
        <v>11451041159</v>
      </c>
      <c r="U924" s="1">
        <v>15674119441</v>
      </c>
      <c r="V924" s="1" t="e">
        <v>#VALUE!</v>
      </c>
    </row>
    <row r="925" spans="1:22" ht="16.5" customHeight="1" x14ac:dyDescent="0.3">
      <c r="A925" s="1" t="s">
        <v>103</v>
      </c>
      <c r="B925" s="1">
        <v>2020</v>
      </c>
      <c r="C925" s="16">
        <f t="shared" si="72"/>
        <v>3.8712010109078911</v>
      </c>
      <c r="D925" s="5">
        <v>19</v>
      </c>
      <c r="E925" s="5">
        <v>48</v>
      </c>
      <c r="F925" s="4">
        <v>0.2</v>
      </c>
      <c r="G925" s="5">
        <v>1</v>
      </c>
      <c r="H925" s="5">
        <v>0</v>
      </c>
      <c r="I925" s="1">
        <v>466616518858</v>
      </c>
      <c r="J925" s="1">
        <v>48959194392</v>
      </c>
      <c r="K925" s="1">
        <v>41817140543</v>
      </c>
      <c r="L925" s="1">
        <v>508433659401</v>
      </c>
      <c r="M925" s="29">
        <f>-4.336-4.513*(U925/L925)+5.679*(O925/L925)-0.004*(I925/P925)</f>
        <v>-0.71610923513976121</v>
      </c>
      <c r="N925" s="31">
        <v>6.9401877821904918</v>
      </c>
      <c r="O925" s="1">
        <v>339141681959</v>
      </c>
      <c r="P925" s="1">
        <v>339141681959</v>
      </c>
      <c r="Q925" s="1">
        <v>0</v>
      </c>
      <c r="R925" s="1">
        <v>169291977442</v>
      </c>
      <c r="S925" s="1">
        <v>508433659401</v>
      </c>
      <c r="T925" s="1">
        <v>12979292905</v>
      </c>
      <c r="U925" s="1">
        <v>18327750775</v>
      </c>
      <c r="V925" s="1" t="e">
        <v>#VALUE!</v>
      </c>
    </row>
    <row r="926" spans="1:22" ht="16.5" customHeight="1" x14ac:dyDescent="0.3">
      <c r="A926" s="1" t="s">
        <v>103</v>
      </c>
      <c r="B926" s="1">
        <v>2019</v>
      </c>
      <c r="C926" s="16">
        <f t="shared" si="72"/>
        <v>3.8501476017100584</v>
      </c>
      <c r="D926" s="5">
        <v>18</v>
      </c>
      <c r="E926" s="5">
        <v>47</v>
      </c>
      <c r="F926" s="4">
        <v>0.2</v>
      </c>
      <c r="G926" s="5">
        <v>1</v>
      </c>
      <c r="H926" s="5">
        <v>0</v>
      </c>
      <c r="I926" s="1">
        <v>507753374885</v>
      </c>
      <c r="J926" s="1">
        <v>109379647980</v>
      </c>
      <c r="K926" s="1">
        <v>43165113461</v>
      </c>
      <c r="L926" s="1">
        <v>550918488346</v>
      </c>
      <c r="M926" s="29">
        <f>-4.336-4.513*(U926/L926)+5.679*(O926/L926)-0.004*(I926/P926)</f>
        <v>-0.54937716874041442</v>
      </c>
      <c r="N926" s="31">
        <v>7.4649912574460018</v>
      </c>
      <c r="O926" s="1">
        <v>382392327006</v>
      </c>
      <c r="P926" s="1">
        <v>382392327006</v>
      </c>
      <c r="Q926" s="1">
        <v>0</v>
      </c>
      <c r="R926" s="1">
        <v>168526161340</v>
      </c>
      <c r="S926" s="1">
        <v>550918488346</v>
      </c>
      <c r="T926" s="1">
        <v>14848040026</v>
      </c>
      <c r="U926" s="1">
        <v>18293681951</v>
      </c>
      <c r="V926" s="1" t="e">
        <v>#VALUE!</v>
      </c>
    </row>
    <row r="927" spans="1:22" ht="16.5" customHeight="1" x14ac:dyDescent="0.3">
      <c r="A927" s="1" t="s">
        <v>103</v>
      </c>
      <c r="B927" s="1">
        <v>2018</v>
      </c>
      <c r="C927" s="16">
        <f t="shared" si="72"/>
        <v>4.0775374439057197</v>
      </c>
      <c r="D927" s="5">
        <v>17</v>
      </c>
      <c r="E927" s="5">
        <v>59</v>
      </c>
      <c r="F927" s="4">
        <v>0.1</v>
      </c>
      <c r="G927" s="5">
        <v>0</v>
      </c>
      <c r="H927" s="5">
        <v>0</v>
      </c>
      <c r="I927" s="1">
        <v>613500961425</v>
      </c>
      <c r="J927" s="1">
        <v>185221804321</v>
      </c>
      <c r="K927" s="1">
        <v>47762020026</v>
      </c>
      <c r="L927" s="1">
        <v>661262981451</v>
      </c>
      <c r="M927" s="29">
        <f>-4.336-4.513*(U927/L927)+5.679*(O927/L927)-0.004*(I927/P927)</f>
        <v>-0.21440241715429434</v>
      </c>
      <c r="N927" s="31">
        <v>7.3592809998546045</v>
      </c>
      <c r="O927" s="1">
        <v>494325407749</v>
      </c>
      <c r="P927" s="1">
        <v>494325407749</v>
      </c>
      <c r="Q927" s="1">
        <v>0</v>
      </c>
      <c r="R927" s="1">
        <v>166937573702</v>
      </c>
      <c r="S927" s="1">
        <v>661262981451</v>
      </c>
      <c r="T927" s="1">
        <v>14771255449</v>
      </c>
      <c r="U927" s="1">
        <v>17401139909</v>
      </c>
      <c r="V927" s="1" t="e">
        <v>#VALUE!</v>
      </c>
    </row>
    <row r="928" spans="1:22" ht="16.5" customHeight="1" x14ac:dyDescent="0.3">
      <c r="A928" s="1" t="s">
        <v>103</v>
      </c>
      <c r="B928" s="1">
        <v>2017</v>
      </c>
      <c r="C928" s="16">
        <f t="shared" si="72"/>
        <v>4.0604430105464191</v>
      </c>
      <c r="D928" s="5">
        <v>16</v>
      </c>
      <c r="E928" s="5">
        <v>58</v>
      </c>
      <c r="F928" s="4">
        <v>0.1</v>
      </c>
      <c r="G928" s="5">
        <v>0</v>
      </c>
      <c r="H928" s="5">
        <v>0</v>
      </c>
      <c r="I928" s="1">
        <v>406044086979</v>
      </c>
      <c r="J928" s="1">
        <v>76021734408</v>
      </c>
      <c r="K928" s="1">
        <v>49304998262</v>
      </c>
      <c r="L928" s="1">
        <v>455349085241</v>
      </c>
      <c r="M928" s="29">
        <f>-4.336-4.513*(U928/L928)+5.679*(O928/L928)-0.004*(I928/P928)</f>
        <v>-0.88194195429960165</v>
      </c>
      <c r="N928" s="31">
        <v>2.8654119461210428</v>
      </c>
      <c r="O928" s="1">
        <v>290267560097</v>
      </c>
      <c r="P928" s="1">
        <v>290267560097</v>
      </c>
      <c r="Q928" s="1">
        <v>0</v>
      </c>
      <c r="R928" s="1">
        <v>165081525144</v>
      </c>
      <c r="S928" s="1">
        <v>455349085241</v>
      </c>
      <c r="T928" s="1">
        <v>12713559740</v>
      </c>
      <c r="U928" s="1">
        <v>16193091351</v>
      </c>
      <c r="V928" s="1" t="e">
        <v>#VALUE!</v>
      </c>
    </row>
    <row r="929" spans="1:22" ht="16.5" customHeight="1" x14ac:dyDescent="0.3">
      <c r="A929" s="1" t="s">
        <v>103</v>
      </c>
      <c r="B929" s="1">
        <v>2016</v>
      </c>
      <c r="C929" s="16">
        <f t="shared" si="72"/>
        <v>4.0430512678345503</v>
      </c>
      <c r="D929" s="5">
        <v>15</v>
      </c>
      <c r="E929" s="5">
        <v>57</v>
      </c>
      <c r="F929" s="4">
        <v>0.1</v>
      </c>
      <c r="G929" s="5">
        <v>0</v>
      </c>
      <c r="H929" s="5">
        <v>0</v>
      </c>
      <c r="I929" s="1">
        <v>355320557275</v>
      </c>
      <c r="J929" s="1">
        <v>57137109700</v>
      </c>
      <c r="K929" s="1">
        <v>107670900345</v>
      </c>
      <c r="L929" s="1">
        <v>462991457620</v>
      </c>
      <c r="M929" s="29">
        <f>-4.336-4.513*(U929/L929)+5.679*(O929/L929)-0.004*(I929/P929)</f>
        <v>-0.80097970334121271</v>
      </c>
      <c r="N929" s="31">
        <v>2.5615511423249444</v>
      </c>
      <c r="O929" s="1">
        <v>300142282609</v>
      </c>
      <c r="P929" s="1">
        <v>300142282609</v>
      </c>
      <c r="Q929" s="1">
        <v>0</v>
      </c>
      <c r="R929" s="1">
        <v>162849175011</v>
      </c>
      <c r="S929" s="1">
        <v>462991457620</v>
      </c>
      <c r="T929" s="1">
        <v>7383504688</v>
      </c>
      <c r="U929" s="1">
        <v>14542741218</v>
      </c>
      <c r="V929" s="1" t="e">
        <v>#VALUE!</v>
      </c>
    </row>
    <row r="930" spans="1:22" ht="16.5" customHeight="1" x14ac:dyDescent="0.3">
      <c r="A930" s="1" t="s">
        <v>103</v>
      </c>
      <c r="B930" s="1">
        <v>2015</v>
      </c>
      <c r="C930" s="16">
        <f t="shared" si="72"/>
        <v>4.0253516907351496</v>
      </c>
      <c r="D930" s="6">
        <v>14</v>
      </c>
      <c r="E930" s="6">
        <v>56</v>
      </c>
      <c r="F930" s="7">
        <v>0.1</v>
      </c>
      <c r="G930" s="6">
        <v>0</v>
      </c>
      <c r="H930" s="6">
        <v>0</v>
      </c>
      <c r="I930" s="1">
        <v>245032293108</v>
      </c>
      <c r="J930" s="1">
        <v>59246910487</v>
      </c>
      <c r="K930" s="1">
        <v>61989823016</v>
      </c>
      <c r="L930" s="1">
        <v>307022116124</v>
      </c>
      <c r="M930" s="29">
        <f>-4.336-4.513*(U930/L930)+5.679*(O930/L930)-0.004*(I930/P930)</f>
        <v>-1.8591291811081139</v>
      </c>
      <c r="N930" s="31">
        <v>8.0197984581497224</v>
      </c>
      <c r="O930" s="1">
        <v>145310263040</v>
      </c>
      <c r="P930" s="1">
        <v>145310263040</v>
      </c>
      <c r="Q930" s="1">
        <v>0</v>
      </c>
      <c r="R930" s="1">
        <v>161711853084</v>
      </c>
      <c r="S930" s="1">
        <v>307022116124</v>
      </c>
      <c r="T930" s="1">
        <v>545115854</v>
      </c>
      <c r="U930" s="1">
        <v>13891419291</v>
      </c>
      <c r="V930" s="1" t="e">
        <v>#VALUE!</v>
      </c>
    </row>
    <row r="931" spans="1:22" ht="16.5" customHeight="1" x14ac:dyDescent="0.3">
      <c r="A931" s="1" t="s">
        <v>103</v>
      </c>
      <c r="B931" s="1">
        <v>2014</v>
      </c>
      <c r="C931" s="15"/>
      <c r="D931" s="13"/>
      <c r="E931" s="13"/>
      <c r="F931" s="14"/>
      <c r="G931" s="13"/>
      <c r="H931" s="13"/>
      <c r="I931" s="1">
        <v>164120814122</v>
      </c>
      <c r="J931" s="1">
        <v>62596600763</v>
      </c>
      <c r="K931" s="1">
        <v>59886339784</v>
      </c>
      <c r="L931" s="1">
        <v>224007153906</v>
      </c>
      <c r="M931" s="29">
        <f>-4.336-4.513*(U931/L931)+5.679*(O931/L931)-0.004*(I931/P931)</f>
        <v>-2.9831030303627259</v>
      </c>
      <c r="N931" s="28">
        <v>5.05</v>
      </c>
      <c r="O931" s="1">
        <v>64098345458</v>
      </c>
      <c r="P931" s="1">
        <v>64098345458</v>
      </c>
      <c r="Q931" s="1">
        <v>0</v>
      </c>
      <c r="R931" s="1">
        <v>159908808448</v>
      </c>
      <c r="S931" s="1">
        <v>224007153906</v>
      </c>
      <c r="T931" s="1">
        <v>984387262</v>
      </c>
      <c r="U931" s="1">
        <v>12998374655</v>
      </c>
      <c r="V931" s="1" t="e">
        <v>#VALUE!</v>
      </c>
    </row>
    <row r="932" spans="1:22" ht="16.5" customHeight="1" x14ac:dyDescent="0.3">
      <c r="A932" s="1" t="s">
        <v>104</v>
      </c>
      <c r="B932" s="1">
        <v>2023</v>
      </c>
      <c r="C932" s="16">
        <f t="shared" ref="C932:C936" si="73">LN(E932)</f>
        <v>3.912023005428146</v>
      </c>
      <c r="D932" s="11">
        <v>20</v>
      </c>
      <c r="E932" s="11">
        <v>50</v>
      </c>
      <c r="F932" s="4">
        <v>0</v>
      </c>
      <c r="G932" s="5">
        <v>0</v>
      </c>
      <c r="H932" s="5">
        <v>0</v>
      </c>
      <c r="I932" s="1">
        <v>70141006770</v>
      </c>
      <c r="J932" s="1">
        <v>20334093683</v>
      </c>
      <c r="K932" s="1">
        <v>23437311522</v>
      </c>
      <c r="L932" s="1">
        <v>93578318292</v>
      </c>
      <c r="M932" s="29">
        <f>-4.336-4.513*(U932/L932)+5.679*(O932/L932)-0.004*(I932/P932)</f>
        <v>-3.4637021860500821</v>
      </c>
      <c r="N932" s="31">
        <v>6.4222466560102589</v>
      </c>
      <c r="O932" s="1">
        <v>19384874723</v>
      </c>
      <c r="P932" s="1">
        <v>19384874723</v>
      </c>
      <c r="Q932" s="1">
        <v>0</v>
      </c>
      <c r="R932" s="1">
        <v>74193443569</v>
      </c>
      <c r="S932" s="1">
        <v>93578318292</v>
      </c>
      <c r="T932" s="1">
        <v>0</v>
      </c>
      <c r="U932" s="1">
        <v>6005794274</v>
      </c>
      <c r="V932" s="1">
        <v>7567242843</v>
      </c>
    </row>
    <row r="933" spans="1:22" ht="16.5" customHeight="1" x14ac:dyDescent="0.3">
      <c r="A933" s="1" t="s">
        <v>104</v>
      </c>
      <c r="B933" s="1">
        <v>2022</v>
      </c>
      <c r="C933" s="16">
        <f t="shared" si="73"/>
        <v>3.8918202981106265</v>
      </c>
      <c r="D933" s="11">
        <v>19</v>
      </c>
      <c r="E933" s="11">
        <v>49</v>
      </c>
      <c r="F933" s="4">
        <v>0</v>
      </c>
      <c r="G933" s="5">
        <v>0</v>
      </c>
      <c r="H933" s="5">
        <v>0</v>
      </c>
      <c r="I933" s="1">
        <v>69657733819</v>
      </c>
      <c r="J933" s="1">
        <v>18918715058</v>
      </c>
      <c r="K933" s="1">
        <v>24844860753</v>
      </c>
      <c r="L933" s="1">
        <v>94502594572</v>
      </c>
      <c r="M933" s="29">
        <f>-4.336-4.513*(U933/L933)+5.679*(O933/L933)-0.004*(I933/P933)</f>
        <v>-3.7643651394896702</v>
      </c>
      <c r="N933" s="31">
        <v>6.9871667237754878</v>
      </c>
      <c r="O933" s="1">
        <v>18136945277</v>
      </c>
      <c r="P933" s="1">
        <v>18136945277</v>
      </c>
      <c r="Q933" s="1">
        <v>0</v>
      </c>
      <c r="R933" s="1">
        <v>76365649295</v>
      </c>
      <c r="S933" s="1">
        <v>94502594572</v>
      </c>
      <c r="T933" s="1">
        <v>0</v>
      </c>
      <c r="U933" s="1">
        <v>10531116251</v>
      </c>
      <c r="V933" s="1">
        <v>13223895314</v>
      </c>
    </row>
    <row r="934" spans="1:22" ht="16.5" customHeight="1" x14ac:dyDescent="0.3">
      <c r="A934" s="1" t="s">
        <v>104</v>
      </c>
      <c r="B934" s="1">
        <v>2021</v>
      </c>
      <c r="C934" s="16">
        <f t="shared" si="73"/>
        <v>3.8712010109078911</v>
      </c>
      <c r="D934" s="5">
        <v>18</v>
      </c>
      <c r="E934" s="5">
        <v>48</v>
      </c>
      <c r="F934" s="4">
        <v>0</v>
      </c>
      <c r="G934" s="5">
        <v>0</v>
      </c>
      <c r="H934" s="5">
        <v>0</v>
      </c>
      <c r="I934" s="1">
        <v>62643773446</v>
      </c>
      <c r="J934" s="1">
        <v>22020661549</v>
      </c>
      <c r="K934" s="1">
        <v>27194217195</v>
      </c>
      <c r="L934" s="1">
        <v>89837990641</v>
      </c>
      <c r="M934" s="29">
        <f>-4.336-4.513*(U934/L934)+5.679*(O934/L934)-0.004*(I934/P934)</f>
        <v>-3.3797820942042156</v>
      </c>
      <c r="N934" s="31">
        <v>6.6900092133089402</v>
      </c>
      <c r="O934" s="1">
        <v>17852653214</v>
      </c>
      <c r="P934" s="1">
        <v>17852653214</v>
      </c>
      <c r="Q934" s="1">
        <v>0</v>
      </c>
      <c r="R934" s="1">
        <v>71985337427</v>
      </c>
      <c r="S934" s="1">
        <v>89837990641</v>
      </c>
      <c r="T934" s="1">
        <v>0</v>
      </c>
      <c r="U934" s="1">
        <v>3150804383</v>
      </c>
      <c r="V934" s="1">
        <v>3694229535</v>
      </c>
    </row>
    <row r="935" spans="1:22" ht="16.5" customHeight="1" x14ac:dyDescent="0.3">
      <c r="A935" s="1" t="s">
        <v>104</v>
      </c>
      <c r="B935" s="1">
        <v>2020</v>
      </c>
      <c r="C935" s="16">
        <f t="shared" si="73"/>
        <v>3.8501476017100584</v>
      </c>
      <c r="D935" s="5">
        <v>17</v>
      </c>
      <c r="E935" s="5">
        <v>47</v>
      </c>
      <c r="F935" s="4">
        <v>0</v>
      </c>
      <c r="G935" s="5">
        <v>0</v>
      </c>
      <c r="H935" s="5">
        <v>0</v>
      </c>
      <c r="I935" s="1">
        <v>60158797269</v>
      </c>
      <c r="J935" s="1">
        <v>16327502222</v>
      </c>
      <c r="K935" s="1">
        <v>32759130465</v>
      </c>
      <c r="L935" s="1">
        <v>92917927734</v>
      </c>
      <c r="M935" s="29">
        <f>-4.336-4.513*(U935/L935)+5.679*(O935/L935)-0.004*(I935/P935)</f>
        <v>-3.7810028669378664</v>
      </c>
      <c r="N935" s="31">
        <v>6.9401877821904918</v>
      </c>
      <c r="O935" s="1">
        <v>15906346690</v>
      </c>
      <c r="P935" s="1">
        <v>15906346690</v>
      </c>
      <c r="Q935" s="1">
        <v>0</v>
      </c>
      <c r="R935" s="1">
        <v>77011581044</v>
      </c>
      <c r="S935" s="1">
        <v>92917927734</v>
      </c>
      <c r="T935" s="1">
        <v>0</v>
      </c>
      <c r="U935" s="1">
        <v>8277703016</v>
      </c>
      <c r="V935" s="1">
        <v>9890092752</v>
      </c>
    </row>
    <row r="936" spans="1:22" ht="16.5" customHeight="1" x14ac:dyDescent="0.3">
      <c r="A936" s="1" t="s">
        <v>104</v>
      </c>
      <c r="B936" s="1">
        <v>2019</v>
      </c>
      <c r="C936" s="16">
        <f t="shared" si="73"/>
        <v>3.8286413964890951</v>
      </c>
      <c r="D936" s="5">
        <v>16</v>
      </c>
      <c r="E936" s="5">
        <v>46</v>
      </c>
      <c r="F936" s="4">
        <v>0</v>
      </c>
      <c r="G936" s="5">
        <v>0</v>
      </c>
      <c r="H936" s="5">
        <v>0</v>
      </c>
      <c r="I936" s="1">
        <v>62838644975</v>
      </c>
      <c r="J936" s="1">
        <v>22302462528</v>
      </c>
      <c r="K936" s="1">
        <v>38993542628</v>
      </c>
      <c r="L936" s="1">
        <v>101832187603</v>
      </c>
      <c r="M936" s="29">
        <f>-4.336-4.513*(U936/L936)+5.679*(O936/L936)-0.004*(I936/P936)</f>
        <v>-3.3051975320019227</v>
      </c>
      <c r="N936" s="31">
        <v>7.4649912574460018</v>
      </c>
      <c r="O936" s="1">
        <v>26535157215</v>
      </c>
      <c r="P936" s="1">
        <v>26535157215</v>
      </c>
      <c r="Q936" s="1">
        <v>0</v>
      </c>
      <c r="R936" s="1">
        <v>75297030388</v>
      </c>
      <c r="S936" s="1">
        <v>101832187603</v>
      </c>
      <c r="T936" s="1">
        <v>0</v>
      </c>
      <c r="U936" s="1">
        <v>9917943931</v>
      </c>
      <c r="V936" s="1">
        <v>12494813381</v>
      </c>
    </row>
    <row r="937" spans="1:22" ht="16.5" customHeight="1" x14ac:dyDescent="0.3">
      <c r="A937" s="1" t="s">
        <v>104</v>
      </c>
      <c r="B937" s="1">
        <v>2018</v>
      </c>
      <c r="C937" s="15"/>
      <c r="D937" s="9"/>
      <c r="E937" s="9"/>
      <c r="F937" s="10"/>
      <c r="G937" s="9"/>
      <c r="H937" s="9"/>
      <c r="I937" s="1">
        <v>103037713642</v>
      </c>
      <c r="J937" s="1">
        <v>27468025232</v>
      </c>
      <c r="K937" s="1">
        <v>41761794190</v>
      </c>
      <c r="L937" s="1">
        <v>144799507832</v>
      </c>
      <c r="M937" s="29">
        <f>-4.336-4.513*(U937/L937)+5.679*(O937/L937)-0.004*(I937/P937)</f>
        <v>-1.9331142113293529</v>
      </c>
      <c r="N937" s="31">
        <v>7.3592809998546045</v>
      </c>
      <c r="O937" s="1">
        <v>69627762334</v>
      </c>
      <c r="P937" s="1">
        <v>69627762334</v>
      </c>
      <c r="Q937" s="1">
        <v>0</v>
      </c>
      <c r="R937" s="1">
        <v>75171745498</v>
      </c>
      <c r="S937" s="1">
        <v>144799507832</v>
      </c>
      <c r="T937" s="1">
        <v>14869599</v>
      </c>
      <c r="U937" s="1">
        <v>10330659041</v>
      </c>
      <c r="V937" s="1">
        <v>12975869623</v>
      </c>
    </row>
    <row r="938" spans="1:22" ht="16.5" customHeight="1" x14ac:dyDescent="0.3">
      <c r="A938" s="1" t="s">
        <v>104</v>
      </c>
      <c r="B938" s="1">
        <v>2017</v>
      </c>
      <c r="C938" s="16">
        <f t="shared" ref="C938:C950" si="74">LN(E938)</f>
        <v>4.0943445622221004</v>
      </c>
      <c r="D938" s="5">
        <v>14</v>
      </c>
      <c r="E938" s="5">
        <v>60</v>
      </c>
      <c r="F938" s="4">
        <v>0.05</v>
      </c>
      <c r="G938" s="5">
        <v>0</v>
      </c>
      <c r="H938" s="5">
        <v>1</v>
      </c>
      <c r="I938" s="1">
        <v>134807889010</v>
      </c>
      <c r="J938" s="1">
        <v>27843622060</v>
      </c>
      <c r="K938" s="1">
        <v>44978211207</v>
      </c>
      <c r="L938" s="1">
        <v>179786100217</v>
      </c>
      <c r="M938" s="29">
        <f>-4.336-4.513*(U938/L938)+5.679*(O938/L938)-0.004*(I938/P938)</f>
        <v>-1.3153814057024222</v>
      </c>
      <c r="N938" s="31">
        <v>2.8654119461210428</v>
      </c>
      <c r="O938" s="1">
        <v>106274567160</v>
      </c>
      <c r="P938" s="1">
        <v>106274567160</v>
      </c>
      <c r="Q938" s="1">
        <v>0</v>
      </c>
      <c r="R938" s="1">
        <v>73511533057</v>
      </c>
      <c r="S938" s="1">
        <v>179786100217</v>
      </c>
      <c r="T938" s="1">
        <v>0</v>
      </c>
      <c r="U938" s="1">
        <v>13196499975</v>
      </c>
      <c r="V938" s="1">
        <v>16696744035</v>
      </c>
    </row>
    <row r="939" spans="1:22" ht="16.5" customHeight="1" x14ac:dyDescent="0.3">
      <c r="A939" s="1" t="s">
        <v>104</v>
      </c>
      <c r="B939" s="1">
        <v>2016</v>
      </c>
      <c r="C939" s="16">
        <f t="shared" si="74"/>
        <v>4.0775374439057197</v>
      </c>
      <c r="D939" s="5">
        <v>13</v>
      </c>
      <c r="E939" s="5">
        <v>59</v>
      </c>
      <c r="F939" s="4">
        <v>0.05</v>
      </c>
      <c r="G939" s="5">
        <v>0</v>
      </c>
      <c r="H939" s="5">
        <v>1</v>
      </c>
      <c r="I939" s="1">
        <v>117809489647</v>
      </c>
      <c r="J939" s="1">
        <v>24120361210</v>
      </c>
      <c r="K939" s="1">
        <v>56216887215</v>
      </c>
      <c r="L939" s="1">
        <v>174026376862</v>
      </c>
      <c r="M939" s="29">
        <f>-4.336-4.513*(U939/L939)+5.679*(O939/L939)-0.004*(I939/P939)</f>
        <v>-4.1941883408858578</v>
      </c>
      <c r="N939" s="31">
        <v>2.5615511423249444</v>
      </c>
      <c r="O939" s="1">
        <v>18714872651</v>
      </c>
      <c r="P939" s="1">
        <v>18714872651</v>
      </c>
      <c r="Q939" s="1">
        <v>0</v>
      </c>
      <c r="R939" s="1">
        <v>155311504211</v>
      </c>
      <c r="S939" s="1">
        <v>174026376862</v>
      </c>
      <c r="T939" s="1">
        <v>27922285</v>
      </c>
      <c r="U939" s="1">
        <v>17110753812</v>
      </c>
      <c r="V939" s="1">
        <v>21479438454</v>
      </c>
    </row>
    <row r="940" spans="1:22" ht="16.5" customHeight="1" x14ac:dyDescent="0.3">
      <c r="A940" s="1" t="s">
        <v>104</v>
      </c>
      <c r="B940" s="1">
        <v>2015</v>
      </c>
      <c r="C940" s="16">
        <f t="shared" si="74"/>
        <v>4.0604430105464191</v>
      </c>
      <c r="D940" s="5">
        <v>12</v>
      </c>
      <c r="E940" s="5">
        <v>58</v>
      </c>
      <c r="F940" s="4">
        <v>0.05</v>
      </c>
      <c r="G940" s="5">
        <v>0</v>
      </c>
      <c r="H940" s="5">
        <v>1</v>
      </c>
      <c r="I940" s="1">
        <v>127878481183</v>
      </c>
      <c r="J940" s="1">
        <v>24560991416</v>
      </c>
      <c r="K940" s="1">
        <v>45541678118</v>
      </c>
      <c r="L940" s="1">
        <v>173420159301</v>
      </c>
      <c r="M940" s="29">
        <f>-4.336-4.513*(U940/L940)+5.679*(O940/L940)-0.004*(I940/P940)</f>
        <v>-4.2101621031454641</v>
      </c>
      <c r="N940" s="31">
        <v>8.0197984581497224</v>
      </c>
      <c r="O940" s="1">
        <v>21519787902</v>
      </c>
      <c r="P940" s="1">
        <v>21519787902</v>
      </c>
      <c r="Q940" s="1">
        <v>0</v>
      </c>
      <c r="R940" s="1">
        <v>151900371399</v>
      </c>
      <c r="S940" s="1">
        <v>173420159301</v>
      </c>
      <c r="T940" s="1">
        <v>110940665</v>
      </c>
      <c r="U940" s="1">
        <v>21330809291</v>
      </c>
      <c r="V940" s="1">
        <v>27520725870</v>
      </c>
    </row>
    <row r="941" spans="1:22" ht="16.5" customHeight="1" x14ac:dyDescent="0.3">
      <c r="A941" s="1" t="s">
        <v>104</v>
      </c>
      <c r="B941" s="1">
        <v>2014</v>
      </c>
      <c r="C941" s="16">
        <f t="shared" si="74"/>
        <v>4.0430512678345503</v>
      </c>
      <c r="D941" s="6">
        <v>11</v>
      </c>
      <c r="E941" s="6">
        <v>57</v>
      </c>
      <c r="F941" s="7">
        <v>0.05</v>
      </c>
      <c r="G941" s="6">
        <v>0</v>
      </c>
      <c r="H941" s="6">
        <v>1</v>
      </c>
      <c r="I941" s="1">
        <v>120634235607</v>
      </c>
      <c r="J941" s="1">
        <v>28063654537</v>
      </c>
      <c r="K941" s="1">
        <v>45804014161</v>
      </c>
      <c r="L941" s="1">
        <v>166438249768</v>
      </c>
      <c r="M941" s="29">
        <f>-4.336-4.513*(U941/L941)+5.679*(O941/L941)-0.004*(I941/P941)</f>
        <v>-4.3775492607824331</v>
      </c>
      <c r="N941" s="28">
        <v>5.05</v>
      </c>
      <c r="O941" s="1">
        <v>17907732660</v>
      </c>
      <c r="P941" s="1">
        <v>17907732660</v>
      </c>
      <c r="Q941" s="1">
        <v>0</v>
      </c>
      <c r="R941" s="1">
        <v>148530517108</v>
      </c>
      <c r="S941" s="1">
        <v>166438249768</v>
      </c>
      <c r="T941" s="1">
        <v>292698</v>
      </c>
      <c r="U941" s="1">
        <v>23073033405</v>
      </c>
      <c r="V941" s="1">
        <v>29648371801</v>
      </c>
    </row>
    <row r="942" spans="1:22" ht="16.5" customHeight="1" x14ac:dyDescent="0.3">
      <c r="A942" s="1" t="s">
        <v>105</v>
      </c>
      <c r="B942" s="1">
        <v>2023</v>
      </c>
      <c r="C942" s="16">
        <f t="shared" si="74"/>
        <v>3.912023005428146</v>
      </c>
      <c r="D942" s="5">
        <v>14</v>
      </c>
      <c r="E942" s="5">
        <v>50</v>
      </c>
      <c r="F942" s="4">
        <v>5.0000000000000001E-3</v>
      </c>
      <c r="G942" s="5">
        <v>0</v>
      </c>
      <c r="H942" s="5">
        <v>1</v>
      </c>
      <c r="I942" s="1">
        <v>1600183520090</v>
      </c>
      <c r="J942" s="1">
        <v>97130984832</v>
      </c>
      <c r="K942" s="1">
        <v>3758765837975</v>
      </c>
      <c r="L942" s="1">
        <v>5358949358065</v>
      </c>
      <c r="M942" s="29">
        <f>-4.336-4.513*(U942/L942)+5.679*(O942/L942)-0.004*(I942/P942)</f>
        <v>-2.3252804400985037</v>
      </c>
      <c r="N942" s="31">
        <v>6.4222466560102589</v>
      </c>
      <c r="O942" s="1">
        <v>2188203556382</v>
      </c>
      <c r="P942" s="1">
        <v>937258799894</v>
      </c>
      <c r="Q942" s="1">
        <v>1250944756488</v>
      </c>
      <c r="R942" s="1">
        <v>3170745801683</v>
      </c>
      <c r="S942" s="1">
        <v>5358949358065</v>
      </c>
      <c r="T942" s="1">
        <v>83747240819</v>
      </c>
      <c r="U942" s="1">
        <v>357825466214</v>
      </c>
      <c r="V942" s="1">
        <v>523419884535</v>
      </c>
    </row>
    <row r="943" spans="1:22" ht="16.5" customHeight="1" x14ac:dyDescent="0.3">
      <c r="A943" s="1" t="s">
        <v>105</v>
      </c>
      <c r="B943" s="1">
        <v>2022</v>
      </c>
      <c r="C943" s="16">
        <f t="shared" si="74"/>
        <v>3.8918202981106265</v>
      </c>
      <c r="D943" s="5">
        <v>13</v>
      </c>
      <c r="E943" s="5">
        <v>49</v>
      </c>
      <c r="F943" s="4">
        <v>5.0000000000000001E-3</v>
      </c>
      <c r="G943" s="5">
        <v>0</v>
      </c>
      <c r="H943" s="5">
        <v>1</v>
      </c>
      <c r="I943" s="1">
        <v>1744506986111</v>
      </c>
      <c r="J943" s="1">
        <v>78439535424</v>
      </c>
      <c r="K943" s="1">
        <v>3304912510965</v>
      </c>
      <c r="L943" s="1">
        <v>5049419497076</v>
      </c>
      <c r="M943" s="29">
        <f>-4.336-4.513*(U943/L943)+5.679*(O943/L943)-0.004*(I943/P943)</f>
        <v>-2.8417638259208919</v>
      </c>
      <c r="N943" s="31">
        <v>6.9871667237754878</v>
      </c>
      <c r="O943" s="1">
        <v>2162498791622</v>
      </c>
      <c r="P943" s="1">
        <v>910335413837</v>
      </c>
      <c r="Q943" s="1">
        <v>1252163377785</v>
      </c>
      <c r="R943" s="1">
        <v>2886920705454</v>
      </c>
      <c r="S943" s="1">
        <v>5049419497076</v>
      </c>
      <c r="T943" s="1">
        <v>76323593746</v>
      </c>
      <c r="U943" s="1">
        <v>1040793233703</v>
      </c>
      <c r="V943" s="1">
        <v>1329583472624</v>
      </c>
    </row>
    <row r="944" spans="1:22" ht="16.5" customHeight="1" x14ac:dyDescent="0.3">
      <c r="A944" s="1" t="s">
        <v>105</v>
      </c>
      <c r="B944" s="1">
        <v>2021</v>
      </c>
      <c r="C944" s="16">
        <f t="shared" si="74"/>
        <v>3.8712010109078911</v>
      </c>
      <c r="D944" s="5">
        <v>12</v>
      </c>
      <c r="E944" s="5">
        <v>48</v>
      </c>
      <c r="F944" s="4">
        <v>5.0000000000000001E-3</v>
      </c>
      <c r="G944" s="5">
        <v>0</v>
      </c>
      <c r="H944" s="5">
        <v>1</v>
      </c>
      <c r="I944" s="1">
        <v>1287237970137</v>
      </c>
      <c r="J944" s="1">
        <v>48419634267</v>
      </c>
      <c r="K944" s="1">
        <v>1945107403834</v>
      </c>
      <c r="L944" s="1">
        <v>3232345373971</v>
      </c>
      <c r="M944" s="29">
        <f>-4.336-4.513*(U944/L944)+5.679*(O944/L944)-0.004*(I944/P944)</f>
        <v>-2.7757965553926343</v>
      </c>
      <c r="N944" s="31">
        <v>6.6900092133089402</v>
      </c>
      <c r="O944" s="1">
        <v>1330315411554</v>
      </c>
      <c r="P944" s="1">
        <v>620603862899</v>
      </c>
      <c r="Q944" s="1">
        <v>709711548655</v>
      </c>
      <c r="R944" s="1">
        <v>1902029962417</v>
      </c>
      <c r="S944" s="1">
        <v>3232345373971</v>
      </c>
      <c r="T944" s="1">
        <v>32927206027</v>
      </c>
      <c r="U944" s="1">
        <v>550615355463</v>
      </c>
      <c r="V944" s="1">
        <v>694447093439</v>
      </c>
    </row>
    <row r="945" spans="1:22" ht="16.5" customHeight="1" x14ac:dyDescent="0.3">
      <c r="A945" s="1" t="s">
        <v>105</v>
      </c>
      <c r="B945" s="1">
        <v>2020</v>
      </c>
      <c r="C945" s="16">
        <f t="shared" si="74"/>
        <v>3.8501476017100584</v>
      </c>
      <c r="D945" s="5">
        <v>11</v>
      </c>
      <c r="E945" s="5">
        <v>47</v>
      </c>
      <c r="F945" s="4">
        <v>5.0000000000000001E-3</v>
      </c>
      <c r="G945" s="5">
        <v>0</v>
      </c>
      <c r="H945" s="5">
        <v>1</v>
      </c>
      <c r="I945" s="1">
        <v>694951524534</v>
      </c>
      <c r="J945" s="1">
        <v>45700049216</v>
      </c>
      <c r="K945" s="1">
        <v>1399599754011</v>
      </c>
      <c r="L945" s="1">
        <v>2094551278545</v>
      </c>
      <c r="M945" s="29">
        <f>-4.336-4.513*(U945/L945)+5.679*(O945/L945)-0.004*(I945/P945)</f>
        <v>-2.6033150236020375</v>
      </c>
      <c r="N945" s="31">
        <v>6.9401877821904918</v>
      </c>
      <c r="O945" s="1">
        <v>758754665369</v>
      </c>
      <c r="P945" s="1">
        <v>320362315214</v>
      </c>
      <c r="Q945" s="1">
        <v>438392350155</v>
      </c>
      <c r="R945" s="1">
        <v>1335796613176</v>
      </c>
      <c r="S945" s="1">
        <v>2094551278545</v>
      </c>
      <c r="T945" s="1">
        <v>24817310141</v>
      </c>
      <c r="U945" s="1">
        <v>146597749796</v>
      </c>
      <c r="V945" s="1">
        <v>193611205083</v>
      </c>
    </row>
    <row r="946" spans="1:22" ht="16.5" customHeight="1" x14ac:dyDescent="0.3">
      <c r="A946" s="1" t="s">
        <v>105</v>
      </c>
      <c r="B946" s="1">
        <v>2019</v>
      </c>
      <c r="C946" s="16">
        <f t="shared" si="74"/>
        <v>3.8286413964890951</v>
      </c>
      <c r="D946" s="5">
        <v>10</v>
      </c>
      <c r="E946" s="5">
        <v>46</v>
      </c>
      <c r="F946" s="4">
        <v>5.0000000000000001E-3</v>
      </c>
      <c r="G946" s="5">
        <v>0</v>
      </c>
      <c r="H946" s="5">
        <v>1</v>
      </c>
      <c r="I946" s="1">
        <v>664754010138</v>
      </c>
      <c r="J946" s="1">
        <v>53198489706</v>
      </c>
      <c r="K946" s="1">
        <v>1162790192860</v>
      </c>
      <c r="L946" s="1">
        <v>1827544202998</v>
      </c>
      <c r="M946" s="29">
        <f>-4.336-4.513*(U946/L946)+5.679*(O946/L946)-0.004*(I946/P946)</f>
        <v>-2.8929502413579002</v>
      </c>
      <c r="N946" s="31">
        <v>7.4649912574460018</v>
      </c>
      <c r="O946" s="1">
        <v>572861976118</v>
      </c>
      <c r="P946" s="1">
        <v>285902315289</v>
      </c>
      <c r="Q946" s="1">
        <v>286959660829</v>
      </c>
      <c r="R946" s="1">
        <v>1254682226880</v>
      </c>
      <c r="S946" s="1">
        <v>1827544202998</v>
      </c>
      <c r="T946" s="1">
        <v>17355030825</v>
      </c>
      <c r="U946" s="1">
        <v>132738529661</v>
      </c>
      <c r="V946" s="1">
        <v>173137690929</v>
      </c>
    </row>
    <row r="947" spans="1:22" ht="16.5" customHeight="1" x14ac:dyDescent="0.3">
      <c r="A947" s="1" t="s">
        <v>105</v>
      </c>
      <c r="B947" s="1">
        <v>2018</v>
      </c>
      <c r="C947" s="16">
        <f t="shared" si="74"/>
        <v>3.970291913552122</v>
      </c>
      <c r="D947" s="5">
        <v>9</v>
      </c>
      <c r="E947" s="5">
        <v>53</v>
      </c>
      <c r="F947" s="4">
        <v>0.30099999999999999</v>
      </c>
      <c r="G947" s="5">
        <v>0</v>
      </c>
      <c r="H947" s="5">
        <v>0</v>
      </c>
      <c r="I947" s="1">
        <v>587779335179</v>
      </c>
      <c r="J947" s="1">
        <v>34979953834</v>
      </c>
      <c r="K947" s="1">
        <v>1068200173118</v>
      </c>
      <c r="L947" s="1">
        <v>1655979508297</v>
      </c>
      <c r="M947" s="29">
        <f>-4.336-4.513*(U947/L947)+5.679*(O947/L947)-0.004*(I947/P947)</f>
        <v>-3.2788429832904096</v>
      </c>
      <c r="N947" s="31">
        <v>7.3592809998546045</v>
      </c>
      <c r="O947" s="1">
        <v>437303264078</v>
      </c>
      <c r="P947" s="1">
        <v>247670262660</v>
      </c>
      <c r="Q947" s="1">
        <v>189633001418</v>
      </c>
      <c r="R947" s="1">
        <v>1218676244219</v>
      </c>
      <c r="S947" s="1">
        <v>1655979508297</v>
      </c>
      <c r="T947" s="1">
        <v>10422309018</v>
      </c>
      <c r="U947" s="1">
        <v>158895363744</v>
      </c>
      <c r="V947" s="1">
        <v>194962577281</v>
      </c>
    </row>
    <row r="948" spans="1:22" ht="16.5" customHeight="1" x14ac:dyDescent="0.3">
      <c r="A948" s="1" t="s">
        <v>105</v>
      </c>
      <c r="B948" s="1">
        <v>2017</v>
      </c>
      <c r="C948" s="16">
        <f t="shared" si="74"/>
        <v>3.784189633918261</v>
      </c>
      <c r="D948" s="5">
        <v>8</v>
      </c>
      <c r="E948" s="5">
        <v>44</v>
      </c>
      <c r="F948" s="4">
        <v>0.28000000000000003</v>
      </c>
      <c r="G948" s="5">
        <v>0</v>
      </c>
      <c r="H948" s="5">
        <v>1</v>
      </c>
      <c r="I948" s="1">
        <v>367329516653</v>
      </c>
      <c r="J948" s="1">
        <v>38846510867</v>
      </c>
      <c r="K948" s="1">
        <v>941741758570</v>
      </c>
      <c r="L948" s="1">
        <v>1309071275223</v>
      </c>
      <c r="M948" s="29">
        <f>-4.336-4.513*(U948/L948)+5.679*(O948/L948)-0.004*(I948/P948)</f>
        <v>-2.8157411534391179</v>
      </c>
      <c r="N948" s="31">
        <v>2.8654119461210428</v>
      </c>
      <c r="O948" s="1">
        <v>472894191748</v>
      </c>
      <c r="P948" s="1">
        <v>279771297639</v>
      </c>
      <c r="Q948" s="1">
        <v>193122894109</v>
      </c>
      <c r="R948" s="1">
        <v>836177083475</v>
      </c>
      <c r="S948" s="1">
        <v>1309071275223</v>
      </c>
      <c r="T948" s="1">
        <v>6484240121</v>
      </c>
      <c r="U948" s="1">
        <v>152573427103</v>
      </c>
      <c r="V948" s="1">
        <v>178538633547</v>
      </c>
    </row>
    <row r="949" spans="1:22" ht="16.5" customHeight="1" x14ac:dyDescent="0.3">
      <c r="A949" s="1" t="s">
        <v>105</v>
      </c>
      <c r="B949" s="1">
        <v>2016</v>
      </c>
      <c r="C949" s="16">
        <f t="shared" si="74"/>
        <v>3.7612001156935624</v>
      </c>
      <c r="D949" s="5">
        <v>7</v>
      </c>
      <c r="E949" s="5">
        <v>43</v>
      </c>
      <c r="F949" s="4">
        <v>0.28000000000000003</v>
      </c>
      <c r="G949" s="5">
        <v>0</v>
      </c>
      <c r="H949" s="5">
        <v>1</v>
      </c>
      <c r="I949" s="1">
        <v>333300607112</v>
      </c>
      <c r="J949" s="1">
        <v>26902780226</v>
      </c>
      <c r="K949" s="1">
        <v>633019052530</v>
      </c>
      <c r="L949" s="1">
        <v>966319659642</v>
      </c>
      <c r="M949" s="29">
        <f>-4.336-4.513*(U949/L949)+5.679*(O949/L949)-0.004*(I949/P949)</f>
        <v>-2.6650183539531636</v>
      </c>
      <c r="N949" s="31">
        <v>2.5615511423249444</v>
      </c>
      <c r="O949" s="1">
        <v>391861202770</v>
      </c>
      <c r="P949" s="1">
        <v>192415371419</v>
      </c>
      <c r="Q949" s="1">
        <v>199445831351</v>
      </c>
      <c r="R949" s="1">
        <v>574458456872</v>
      </c>
      <c r="S949" s="1">
        <v>966319659642</v>
      </c>
      <c r="T949" s="1">
        <v>5949798247</v>
      </c>
      <c r="U949" s="1">
        <v>133831585530</v>
      </c>
      <c r="V949" s="1">
        <v>152536329316</v>
      </c>
    </row>
    <row r="950" spans="1:22" ht="16.5" customHeight="1" x14ac:dyDescent="0.3">
      <c r="A950" s="1" t="s">
        <v>105</v>
      </c>
      <c r="B950" s="1">
        <v>2015</v>
      </c>
      <c r="C950" s="16">
        <f t="shared" si="74"/>
        <v>3.7376696182833684</v>
      </c>
      <c r="D950" s="6">
        <v>6</v>
      </c>
      <c r="E950" s="6">
        <v>42</v>
      </c>
      <c r="F950" s="7">
        <v>0.28000000000000003</v>
      </c>
      <c r="G950" s="6">
        <v>0</v>
      </c>
      <c r="H950" s="6">
        <v>1</v>
      </c>
      <c r="I950" s="1">
        <v>271936183156</v>
      </c>
      <c r="J950" s="1">
        <v>28171316193</v>
      </c>
      <c r="K950" s="1">
        <v>648940537145</v>
      </c>
      <c r="L950" s="1">
        <v>920876720301</v>
      </c>
      <c r="M950" s="29">
        <f>-4.336-4.513*(U950/L950)+5.679*(O950/L950)-0.004*(I950/P950)</f>
        <v>-2.6902029758305144</v>
      </c>
      <c r="N950" s="31">
        <v>8.0197984581497224</v>
      </c>
      <c r="O950" s="1">
        <v>400604907781</v>
      </c>
      <c r="P950" s="1">
        <v>167671267935</v>
      </c>
      <c r="Q950" s="1">
        <v>232933639846</v>
      </c>
      <c r="R950" s="1">
        <v>520271812520</v>
      </c>
      <c r="S950" s="1">
        <v>920876720301</v>
      </c>
      <c r="T950" s="1">
        <v>12606211027</v>
      </c>
      <c r="U950" s="1">
        <v>166958795012</v>
      </c>
      <c r="V950" s="1">
        <v>186847032406</v>
      </c>
    </row>
    <row r="951" spans="1:22" ht="16.5" customHeight="1" x14ac:dyDescent="0.3">
      <c r="A951" s="1" t="s">
        <v>105</v>
      </c>
      <c r="B951" s="1">
        <v>2014</v>
      </c>
      <c r="C951" s="15"/>
      <c r="D951" s="13"/>
      <c r="E951" s="13"/>
      <c r="F951" s="14"/>
      <c r="G951" s="13"/>
      <c r="H951" s="13"/>
      <c r="I951" s="1">
        <v>193003757426</v>
      </c>
      <c r="J951" s="1">
        <v>21828110279</v>
      </c>
      <c r="K951" s="1">
        <v>544226682690</v>
      </c>
      <c r="L951" s="1">
        <v>737230440116</v>
      </c>
      <c r="M951" s="29">
        <f>-4.336-4.513*(U951/L951)+5.679*(O951/L951)-0.004*(I951/P951)</f>
        <v>-2.8165306096988827</v>
      </c>
      <c r="N951" s="28">
        <v>5.05</v>
      </c>
      <c r="O951" s="1">
        <v>302867448218</v>
      </c>
      <c r="P951" s="1">
        <v>95468447036</v>
      </c>
      <c r="Q951" s="1">
        <v>207399001182</v>
      </c>
      <c r="R951" s="1">
        <v>434362991898</v>
      </c>
      <c r="S951" s="1">
        <v>737230440116</v>
      </c>
      <c r="T951" s="1">
        <v>7867159383</v>
      </c>
      <c r="U951" s="1">
        <v>131580647968</v>
      </c>
      <c r="V951" s="1">
        <v>140551827058</v>
      </c>
    </row>
    <row r="952" spans="1:22" ht="16.5" customHeight="1" x14ac:dyDescent="0.3">
      <c r="A952" s="1" t="s">
        <v>106</v>
      </c>
      <c r="B952" s="1">
        <v>2023</v>
      </c>
      <c r="C952" s="26"/>
      <c r="D952" s="11">
        <v>24</v>
      </c>
      <c r="E952" s="17"/>
      <c r="F952" s="18"/>
      <c r="G952" s="17"/>
      <c r="H952" s="17"/>
      <c r="I952" s="1">
        <v>777385166190</v>
      </c>
      <c r="J952" s="1">
        <v>86327263272</v>
      </c>
      <c r="K952" s="1">
        <v>497871620922</v>
      </c>
      <c r="L952" s="1">
        <v>1275256787112</v>
      </c>
      <c r="M952" s="29">
        <f>-4.336-4.513*(U952/L952)+5.679*(O952/L952)-0.004*(I952/P952)</f>
        <v>-4.1281300018912646</v>
      </c>
      <c r="N952" s="31">
        <v>6.4222466560102589</v>
      </c>
      <c r="O952" s="1">
        <v>71058599255</v>
      </c>
      <c r="P952" s="1">
        <v>71043599255</v>
      </c>
      <c r="Q952" s="1">
        <v>15000000</v>
      </c>
      <c r="R952" s="1">
        <v>1204198187857</v>
      </c>
      <c r="S952" s="1">
        <v>1275256787112</v>
      </c>
      <c r="T952" s="1">
        <v>-12614241670</v>
      </c>
      <c r="U952" s="1">
        <v>18310845545</v>
      </c>
      <c r="V952" s="1">
        <v>22852519423</v>
      </c>
    </row>
    <row r="953" spans="1:22" ht="16.5" customHeight="1" x14ac:dyDescent="0.3">
      <c r="A953" s="1" t="s">
        <v>106</v>
      </c>
      <c r="B953" s="1">
        <v>2022</v>
      </c>
      <c r="C953" s="26"/>
      <c r="D953" s="11">
        <v>23</v>
      </c>
      <c r="E953" s="17"/>
      <c r="F953" s="18"/>
      <c r="G953" s="17"/>
      <c r="H953" s="17"/>
      <c r="I953" s="1">
        <v>808492330756</v>
      </c>
      <c r="J953" s="1">
        <v>103405097687</v>
      </c>
      <c r="K953" s="1">
        <v>516526972308</v>
      </c>
      <c r="L953" s="1">
        <v>1325019303064</v>
      </c>
      <c r="M953" s="29">
        <f>-4.336-4.513*(U953/L953)+5.679*(O953/L953)-0.004*(I953/P953)</f>
        <v>-4.0420387418268549</v>
      </c>
      <c r="N953" s="31">
        <v>6.9871667237754878</v>
      </c>
      <c r="O953" s="1">
        <v>83658309752</v>
      </c>
      <c r="P953" s="1">
        <v>83643309752</v>
      </c>
      <c r="Q953" s="1">
        <v>15000000</v>
      </c>
      <c r="R953" s="1">
        <v>1241360993312</v>
      </c>
      <c r="S953" s="1">
        <v>1325019303064</v>
      </c>
      <c r="T953" s="1">
        <v>32674000667</v>
      </c>
      <c r="U953" s="1">
        <v>7613760364</v>
      </c>
      <c r="V953" s="1">
        <v>22362948995</v>
      </c>
    </row>
    <row r="954" spans="1:22" ht="16.5" customHeight="1" x14ac:dyDescent="0.3">
      <c r="A954" s="1" t="s">
        <v>106</v>
      </c>
      <c r="B954" s="1">
        <v>2021</v>
      </c>
      <c r="C954" s="16">
        <f t="shared" ref="C954:C956" si="75">LN(E954)</f>
        <v>4.0073331852324712</v>
      </c>
      <c r="D954" s="5">
        <v>22</v>
      </c>
      <c r="E954" s="5">
        <v>55</v>
      </c>
      <c r="F954" s="4">
        <v>4.41</v>
      </c>
      <c r="G954" s="5">
        <v>0</v>
      </c>
      <c r="H954" s="5">
        <v>0</v>
      </c>
      <c r="I954" s="1">
        <v>456148078013</v>
      </c>
      <c r="J954" s="1">
        <v>88374068205</v>
      </c>
      <c r="K954" s="1">
        <v>346842377673</v>
      </c>
      <c r="L954" s="1">
        <v>802990455686</v>
      </c>
      <c r="M954" s="29">
        <f>-4.336-4.513*(U954/L954)+5.679*(O954/L954)-0.004*(I954/P954)</f>
        <v>-4.0474355701523121</v>
      </c>
      <c r="N954" s="31">
        <v>6.6900092133089402</v>
      </c>
      <c r="O954" s="1">
        <v>77236163753</v>
      </c>
      <c r="P954" s="1">
        <v>77221163753</v>
      </c>
      <c r="Q954" s="1">
        <v>15000000</v>
      </c>
      <c r="R954" s="1">
        <v>725754291933</v>
      </c>
      <c r="S954" s="1">
        <v>802990455686</v>
      </c>
      <c r="T954" s="1">
        <v>3273284060</v>
      </c>
      <c r="U954" s="1">
        <v>41643368414</v>
      </c>
      <c r="V954" s="1">
        <v>54419127588</v>
      </c>
    </row>
    <row r="955" spans="1:22" ht="16.5" customHeight="1" x14ac:dyDescent="0.3">
      <c r="A955" s="1" t="s">
        <v>106</v>
      </c>
      <c r="B955" s="1">
        <v>2020</v>
      </c>
      <c r="C955" s="16">
        <f t="shared" si="75"/>
        <v>3.8918202981106265</v>
      </c>
      <c r="D955" s="5">
        <v>21</v>
      </c>
      <c r="E955" s="5">
        <v>49</v>
      </c>
      <c r="F955" s="4">
        <v>3.32</v>
      </c>
      <c r="G955" s="5">
        <v>0</v>
      </c>
      <c r="H955" s="5">
        <v>1</v>
      </c>
      <c r="I955" s="1">
        <v>431550376226</v>
      </c>
      <c r="J955" s="1">
        <v>79463166354</v>
      </c>
      <c r="K955" s="1">
        <v>376565974870</v>
      </c>
      <c r="L955" s="1">
        <v>808116351096</v>
      </c>
      <c r="M955" s="29">
        <f>-4.336-4.513*(U955/L955)+5.679*(O955/L955)-0.004*(I955/P955)</f>
        <v>-3.9091716573901896</v>
      </c>
      <c r="N955" s="31">
        <v>6.9401877821904918</v>
      </c>
      <c r="O955" s="1">
        <v>90523104046</v>
      </c>
      <c r="P955" s="1">
        <v>90508104046</v>
      </c>
      <c r="Q955" s="1">
        <v>15000000</v>
      </c>
      <c r="R955" s="1">
        <v>717593247050</v>
      </c>
      <c r="S955" s="1">
        <v>808116351096</v>
      </c>
      <c r="T955" s="1">
        <v>1954141596</v>
      </c>
      <c r="U955" s="1">
        <v>34066269391</v>
      </c>
      <c r="V955" s="1">
        <v>37188565785</v>
      </c>
    </row>
    <row r="956" spans="1:22" ht="16.5" customHeight="1" x14ac:dyDescent="0.3">
      <c r="A956" s="1" t="s">
        <v>106</v>
      </c>
      <c r="B956" s="1">
        <v>2019</v>
      </c>
      <c r="C956" s="16">
        <f t="shared" si="75"/>
        <v>3.8712010109078911</v>
      </c>
      <c r="D956" s="5">
        <v>20</v>
      </c>
      <c r="E956" s="5">
        <v>48</v>
      </c>
      <c r="F956" s="4">
        <v>0.26</v>
      </c>
      <c r="G956" s="5">
        <v>0</v>
      </c>
      <c r="H956" s="5">
        <v>1</v>
      </c>
      <c r="I956" s="1">
        <v>423646039801</v>
      </c>
      <c r="J956" s="1">
        <v>108056217038</v>
      </c>
      <c r="K956" s="1">
        <v>388246119528</v>
      </c>
      <c r="L956" s="1">
        <v>811892159329</v>
      </c>
      <c r="M956" s="29">
        <f>-4.336-4.513*(U956/L956)+5.679*(O956/L956)-0.004*(I956/P956)</f>
        <v>-3.6033588090749649</v>
      </c>
      <c r="N956" s="31">
        <v>7.4649912574460018</v>
      </c>
      <c r="O956" s="1">
        <v>122899057543</v>
      </c>
      <c r="P956" s="1">
        <v>122318381873</v>
      </c>
      <c r="Q956" s="1">
        <v>580675670</v>
      </c>
      <c r="R956" s="1">
        <v>688993101786</v>
      </c>
      <c r="S956" s="1">
        <v>811892159329</v>
      </c>
      <c r="T956" s="1">
        <v>2541726618</v>
      </c>
      <c r="U956" s="1">
        <v>20356803211</v>
      </c>
      <c r="V956" s="1">
        <v>27726002530</v>
      </c>
    </row>
    <row r="957" spans="1:22" ht="16.5" customHeight="1" x14ac:dyDescent="0.3">
      <c r="A957" s="1" t="s">
        <v>106</v>
      </c>
      <c r="B957" s="1">
        <v>2018</v>
      </c>
      <c r="C957" s="15"/>
      <c r="D957" s="9"/>
      <c r="E957" s="9"/>
      <c r="F957" s="10"/>
      <c r="G957" s="9"/>
      <c r="H957" s="9"/>
      <c r="I957" s="1">
        <v>394516147224</v>
      </c>
      <c r="J957" s="1">
        <v>84163726604</v>
      </c>
      <c r="K957" s="1">
        <v>425884562945</v>
      </c>
      <c r="L957" s="1">
        <v>820400710169</v>
      </c>
      <c r="M957" s="29">
        <f>-4.336-4.513*(U957/L957)+5.679*(O957/L957)-0.004*(I957/P957)</f>
        <v>-3.7178105135494008</v>
      </c>
      <c r="N957" s="31">
        <v>7.3592809998546045</v>
      </c>
      <c r="O957" s="1">
        <v>118308720994</v>
      </c>
      <c r="P957" s="1">
        <v>114843744337</v>
      </c>
      <c r="Q957" s="1">
        <v>3464976657</v>
      </c>
      <c r="R957" s="1">
        <v>702091989175</v>
      </c>
      <c r="S957" s="1">
        <v>820400710169</v>
      </c>
      <c r="T957" s="1">
        <v>3667665744</v>
      </c>
      <c r="U957" s="1">
        <v>33999341957</v>
      </c>
      <c r="V957" s="1">
        <v>45035777785</v>
      </c>
    </row>
    <row r="958" spans="1:22" ht="16.5" customHeight="1" x14ac:dyDescent="0.3">
      <c r="A958" s="1" t="s">
        <v>106</v>
      </c>
      <c r="B958" s="1">
        <v>2017</v>
      </c>
      <c r="C958" s="16">
        <f t="shared" ref="C958:C968" si="76">LN(E958)</f>
        <v>3.8286413964890951</v>
      </c>
      <c r="D958" s="5">
        <v>18</v>
      </c>
      <c r="E958" s="5">
        <v>46</v>
      </c>
      <c r="F958" s="4">
        <v>0.26</v>
      </c>
      <c r="G958" s="5">
        <v>0</v>
      </c>
      <c r="H958" s="5">
        <v>1</v>
      </c>
      <c r="I958" s="1">
        <v>473872343808</v>
      </c>
      <c r="J958" s="1">
        <v>80120301626</v>
      </c>
      <c r="K958" s="1">
        <v>321726047853</v>
      </c>
      <c r="L958" s="1">
        <v>795598391661</v>
      </c>
      <c r="M958" s="29">
        <f>-4.336-4.513*(U958/L958)+5.679*(O958/L958)-0.004*(I958/P958)</f>
        <v>-3.5180600525198726</v>
      </c>
      <c r="N958" s="31">
        <v>2.8654119461210428</v>
      </c>
      <c r="O958" s="1">
        <v>127405744443</v>
      </c>
      <c r="P958" s="1">
        <v>123534763124</v>
      </c>
      <c r="Q958" s="1">
        <v>3870981319</v>
      </c>
      <c r="R958" s="1">
        <v>668192647218</v>
      </c>
      <c r="S958" s="1">
        <v>795598391661</v>
      </c>
      <c r="T958" s="1">
        <v>4450445608</v>
      </c>
      <c r="U958" s="1">
        <v>13423007933</v>
      </c>
      <c r="V958" s="1">
        <v>20515299131</v>
      </c>
    </row>
    <row r="959" spans="1:22" ht="16.5" customHeight="1" x14ac:dyDescent="0.3">
      <c r="A959" s="1" t="s">
        <v>106</v>
      </c>
      <c r="B959" s="1">
        <v>2016</v>
      </c>
      <c r="C959" s="16">
        <f t="shared" si="76"/>
        <v>3.8066624897703196</v>
      </c>
      <c r="D959" s="5">
        <v>17</v>
      </c>
      <c r="E959" s="5">
        <v>45</v>
      </c>
      <c r="F959" s="4">
        <v>0.26</v>
      </c>
      <c r="G959" s="5">
        <v>0</v>
      </c>
      <c r="H959" s="5">
        <v>1</v>
      </c>
      <c r="I959" s="1">
        <v>530965075467</v>
      </c>
      <c r="J959" s="1">
        <v>81583339646</v>
      </c>
      <c r="K959" s="1">
        <v>482356195208</v>
      </c>
      <c r="L959" s="1">
        <v>1013321270675</v>
      </c>
      <c r="M959" s="29">
        <f>-4.336-4.513*(U959/L959)+5.679*(O959/L959)-0.004*(I959/P959)</f>
        <v>-2.4722165465085655</v>
      </c>
      <c r="N959" s="31">
        <v>2.5615511423249444</v>
      </c>
      <c r="O959" s="1">
        <v>344848950393</v>
      </c>
      <c r="P959" s="1">
        <v>221867609160</v>
      </c>
      <c r="Q959" s="1">
        <v>122981341233</v>
      </c>
      <c r="R959" s="1">
        <v>668472320282</v>
      </c>
      <c r="S959" s="1">
        <v>1013321270675</v>
      </c>
      <c r="T959" s="1">
        <v>26398631789</v>
      </c>
      <c r="U959" s="1">
        <v>13313894330</v>
      </c>
      <c r="V959" s="1">
        <v>40097649411</v>
      </c>
    </row>
    <row r="960" spans="1:22" ht="16.5" customHeight="1" x14ac:dyDescent="0.3">
      <c r="A960" s="1" t="s">
        <v>106</v>
      </c>
      <c r="B960" s="1">
        <v>2015</v>
      </c>
      <c r="C960" s="16">
        <f t="shared" si="76"/>
        <v>3.784189633918261</v>
      </c>
      <c r="D960" s="5">
        <v>16</v>
      </c>
      <c r="E960" s="5">
        <v>44</v>
      </c>
      <c r="F960" s="4">
        <v>0.26</v>
      </c>
      <c r="G960" s="5">
        <v>0</v>
      </c>
      <c r="H960" s="5">
        <v>1</v>
      </c>
      <c r="I960" s="1">
        <v>491921287416</v>
      </c>
      <c r="J960" s="1">
        <v>78842086570</v>
      </c>
      <c r="K960" s="1">
        <v>625827701365</v>
      </c>
      <c r="L960" s="1">
        <v>1117748988781</v>
      </c>
      <c r="M960" s="29">
        <f>-4.336-4.513*(U960/L960)+5.679*(O960/L960)-0.004*(I960/P960)</f>
        <v>-2.2991050282504424</v>
      </c>
      <c r="N960" s="31">
        <v>8.0197984581497224</v>
      </c>
      <c r="O960" s="1">
        <v>430602541018</v>
      </c>
      <c r="P960" s="1">
        <v>247899164353</v>
      </c>
      <c r="Q960" s="1">
        <v>182703376665</v>
      </c>
      <c r="R960" s="1">
        <v>687146447763</v>
      </c>
      <c r="S960" s="1">
        <v>1117748988781</v>
      </c>
      <c r="T960" s="1">
        <v>24801341116</v>
      </c>
      <c r="U960" s="1">
        <v>35404934223</v>
      </c>
      <c r="V960" s="1">
        <v>74805089318</v>
      </c>
    </row>
    <row r="961" spans="1:22" ht="16.5" customHeight="1" x14ac:dyDescent="0.3">
      <c r="A961" s="1" t="s">
        <v>106</v>
      </c>
      <c r="B961" s="1">
        <v>2014</v>
      </c>
      <c r="C961" s="16">
        <f t="shared" si="76"/>
        <v>3.7612001156935624</v>
      </c>
      <c r="D961" s="6">
        <v>15</v>
      </c>
      <c r="E961" s="6">
        <v>43</v>
      </c>
      <c r="F961" s="7">
        <v>0.38</v>
      </c>
      <c r="G961" s="6">
        <v>0</v>
      </c>
      <c r="H961" s="6">
        <v>1</v>
      </c>
      <c r="I961" s="1">
        <v>478364483207</v>
      </c>
      <c r="J961" s="1">
        <v>104598514579</v>
      </c>
      <c r="K961" s="1">
        <v>613286372325</v>
      </c>
      <c r="L961" s="1">
        <v>1091650855532</v>
      </c>
      <c r="M961" s="29">
        <f>-4.336-4.513*(U961/L961)+5.679*(O961/L961)-0.004*(I961/P961)</f>
        <v>-1.7611668583642355</v>
      </c>
      <c r="N961" s="28">
        <v>5.05</v>
      </c>
      <c r="O961" s="1">
        <v>518471742162</v>
      </c>
      <c r="P961" s="1">
        <v>333108625812</v>
      </c>
      <c r="Q961" s="1">
        <v>185363116350</v>
      </c>
      <c r="R961" s="1">
        <v>573179113369</v>
      </c>
      <c r="S961" s="1">
        <v>1091650855532</v>
      </c>
      <c r="T961" s="1">
        <v>28479446160</v>
      </c>
      <c r="U961" s="1">
        <v>28209951390</v>
      </c>
      <c r="V961" s="1">
        <v>53928798581</v>
      </c>
    </row>
    <row r="962" spans="1:22" ht="16.5" customHeight="1" x14ac:dyDescent="0.3">
      <c r="A962" s="1" t="s">
        <v>107</v>
      </c>
      <c r="B962" s="1">
        <v>2023</v>
      </c>
      <c r="C962" s="16">
        <f t="shared" si="76"/>
        <v>3.9318256327243257</v>
      </c>
      <c r="D962" s="5">
        <v>16</v>
      </c>
      <c r="E962" s="5">
        <v>51</v>
      </c>
      <c r="F962" s="4">
        <v>0</v>
      </c>
      <c r="G962" s="5">
        <v>1</v>
      </c>
      <c r="H962" s="5">
        <v>1</v>
      </c>
      <c r="I962" s="1">
        <v>302212422315</v>
      </c>
      <c r="J962" s="1">
        <v>0</v>
      </c>
      <c r="K962" s="1">
        <v>769376924432</v>
      </c>
      <c r="L962" s="1">
        <v>1071589346747</v>
      </c>
      <c r="M962" s="29">
        <f>-4.336-4.513*(U962/L962)+5.679*(O962/L962)-0.004*(I962/P962)</f>
        <v>-4.7573841355160349</v>
      </c>
      <c r="N962" s="31">
        <v>6.4222466560102589</v>
      </c>
      <c r="O962" s="1">
        <v>4715197280</v>
      </c>
      <c r="P962" s="1">
        <v>4097597280</v>
      </c>
      <c r="Q962" s="1">
        <v>617600000</v>
      </c>
      <c r="R962" s="1">
        <v>1066874149467</v>
      </c>
      <c r="S962" s="1">
        <v>1071589346747</v>
      </c>
      <c r="T962" s="1">
        <v>1283613502</v>
      </c>
      <c r="U962" s="1">
        <v>35939331273</v>
      </c>
      <c r="V962" s="1">
        <v>36853943546</v>
      </c>
    </row>
    <row r="963" spans="1:22" ht="16.5" customHeight="1" x14ac:dyDescent="0.3">
      <c r="A963" s="1" t="s">
        <v>107</v>
      </c>
      <c r="B963" s="1">
        <v>2022</v>
      </c>
      <c r="C963" s="16">
        <f t="shared" si="76"/>
        <v>3.912023005428146</v>
      </c>
      <c r="D963" s="5">
        <v>15</v>
      </c>
      <c r="E963" s="5">
        <v>50</v>
      </c>
      <c r="F963" s="4">
        <v>0</v>
      </c>
      <c r="G963" s="5">
        <v>1</v>
      </c>
      <c r="H963" s="5">
        <v>1</v>
      </c>
      <c r="I963" s="1">
        <v>262885207031</v>
      </c>
      <c r="J963" s="1">
        <v>0</v>
      </c>
      <c r="K963" s="1">
        <v>857747667609</v>
      </c>
      <c r="L963" s="1">
        <v>1120632874640</v>
      </c>
      <c r="M963" s="29">
        <f>-4.336-4.513*(U963/L963)+5.679*(O963/L963)-0.004*(I963/P963)</f>
        <v>-3.7189019779302024</v>
      </c>
      <c r="N963" s="31">
        <v>6.9871667237754878</v>
      </c>
      <c r="O963" s="1">
        <v>89334556446</v>
      </c>
      <c r="P963" s="1">
        <v>87795356446</v>
      </c>
      <c r="Q963" s="1">
        <v>1539200000</v>
      </c>
      <c r="R963" s="1">
        <v>1031298318194</v>
      </c>
      <c r="S963" s="1">
        <v>1120632874640</v>
      </c>
      <c r="T963" s="1">
        <v>62853730084</v>
      </c>
      <c r="U963" s="1">
        <v>-43791581326</v>
      </c>
      <c r="V963" s="1">
        <v>-25725132903</v>
      </c>
    </row>
    <row r="964" spans="1:22" ht="16.5" customHeight="1" x14ac:dyDescent="0.3">
      <c r="A964" s="1" t="s">
        <v>107</v>
      </c>
      <c r="B964" s="1">
        <v>2021</v>
      </c>
      <c r="C964" s="16">
        <f t="shared" si="76"/>
        <v>3.8918202981106265</v>
      </c>
      <c r="D964" s="5">
        <v>14</v>
      </c>
      <c r="E964" s="5">
        <v>49</v>
      </c>
      <c r="F964" s="4">
        <v>5.79</v>
      </c>
      <c r="G964" s="5">
        <v>0</v>
      </c>
      <c r="H964" s="5">
        <v>1</v>
      </c>
      <c r="I964" s="1">
        <v>90655321141</v>
      </c>
      <c r="J964" s="1">
        <v>0</v>
      </c>
      <c r="K964" s="1">
        <v>1163279892703</v>
      </c>
      <c r="L964" s="1">
        <v>1253935213844</v>
      </c>
      <c r="M964" s="29">
        <f>-4.336-4.513*(U964/L964)+5.679*(O964/L964)-0.004*(I964/P964)</f>
        <v>-3.6400869987456255</v>
      </c>
      <c r="N964" s="31">
        <v>6.6900092133089402</v>
      </c>
      <c r="O964" s="1">
        <v>184299074691</v>
      </c>
      <c r="P964" s="1">
        <v>33812131564</v>
      </c>
      <c r="Q964" s="1">
        <v>150486943127</v>
      </c>
      <c r="R964" s="1">
        <v>1069636139153</v>
      </c>
      <c r="S964" s="1">
        <v>1253935213844</v>
      </c>
      <c r="T964" s="1">
        <v>18919062548</v>
      </c>
      <c r="U964" s="1">
        <v>35576486753</v>
      </c>
      <c r="V964" s="1">
        <v>58758532514</v>
      </c>
    </row>
    <row r="965" spans="1:22" ht="16.5" customHeight="1" x14ac:dyDescent="0.3">
      <c r="A965" s="1" t="s">
        <v>107</v>
      </c>
      <c r="B965" s="1">
        <v>2020</v>
      </c>
      <c r="C965" s="16">
        <f t="shared" si="76"/>
        <v>3.8712010109078911</v>
      </c>
      <c r="D965" s="5">
        <v>13</v>
      </c>
      <c r="E965" s="5">
        <v>48</v>
      </c>
      <c r="F965" s="4">
        <v>5.79</v>
      </c>
      <c r="G965" s="5">
        <v>0</v>
      </c>
      <c r="H965" s="5">
        <v>1</v>
      </c>
      <c r="I965" s="1">
        <v>88183870701</v>
      </c>
      <c r="J965" s="1">
        <v>0</v>
      </c>
      <c r="K965" s="1">
        <v>1172360364688</v>
      </c>
      <c r="L965" s="1">
        <v>1260544235389</v>
      </c>
      <c r="M965" s="29">
        <f>-4.336-4.513*(U965/L965)+5.679*(O965/L965)-0.004*(I965/P965)</f>
        <v>-3.3323339357066595</v>
      </c>
      <c r="N965" s="31">
        <v>6.9401877821904918</v>
      </c>
      <c r="O965" s="1">
        <v>225764582989</v>
      </c>
      <c r="P965" s="1">
        <v>55601131369</v>
      </c>
      <c r="Q965" s="1">
        <v>170163451620</v>
      </c>
      <c r="R965" s="1">
        <v>1034779652400</v>
      </c>
      <c r="S965" s="1">
        <v>1260544235389</v>
      </c>
      <c r="T965" s="1">
        <v>15079063078</v>
      </c>
      <c r="U965" s="1">
        <v>1984192193</v>
      </c>
      <c r="V965" s="1">
        <v>17164712631</v>
      </c>
    </row>
    <row r="966" spans="1:22" ht="16.5" customHeight="1" x14ac:dyDescent="0.3">
      <c r="A966" s="1" t="s">
        <v>107</v>
      </c>
      <c r="B966" s="1">
        <v>2019</v>
      </c>
      <c r="C966" s="16">
        <f t="shared" si="76"/>
        <v>3.8501476017100584</v>
      </c>
      <c r="D966" s="5">
        <v>12</v>
      </c>
      <c r="E966" s="5">
        <v>47</v>
      </c>
      <c r="F966" s="4">
        <v>5.79</v>
      </c>
      <c r="G966" s="5">
        <v>0</v>
      </c>
      <c r="H966" s="5">
        <v>1</v>
      </c>
      <c r="I966" s="1">
        <v>146454307438</v>
      </c>
      <c r="J966" s="1">
        <v>0</v>
      </c>
      <c r="K966" s="1">
        <v>990312228140</v>
      </c>
      <c r="L966" s="1">
        <v>1136766535578</v>
      </c>
      <c r="M966" s="29">
        <f>-4.336-4.513*(U966/L966)+5.679*(O966/L966)-0.004*(I966/P966)</f>
        <v>-3.9832031971628061</v>
      </c>
      <c r="N966" s="31">
        <v>7.4649912574460018</v>
      </c>
      <c r="O966" s="1">
        <v>87296744929</v>
      </c>
      <c r="P966" s="1">
        <v>10318736900</v>
      </c>
      <c r="Q966" s="1">
        <v>76978008029</v>
      </c>
      <c r="R966" s="1">
        <v>1049469790649</v>
      </c>
      <c r="S966" s="1">
        <v>1136766535578</v>
      </c>
      <c r="T966" s="1">
        <v>12930692888</v>
      </c>
      <c r="U966" s="1">
        <v>6685995175</v>
      </c>
      <c r="V966" s="1">
        <v>20270590768</v>
      </c>
    </row>
    <row r="967" spans="1:22" ht="16.5" customHeight="1" x14ac:dyDescent="0.3">
      <c r="A967" s="1" t="s">
        <v>107</v>
      </c>
      <c r="B967" s="1">
        <v>2018</v>
      </c>
      <c r="C967" s="16">
        <f t="shared" si="76"/>
        <v>3.8286413964890951</v>
      </c>
      <c r="D967" s="5">
        <v>11</v>
      </c>
      <c r="E967" s="5">
        <v>46</v>
      </c>
      <c r="F967" s="4">
        <v>5.79</v>
      </c>
      <c r="G967" s="5">
        <v>0</v>
      </c>
      <c r="H967" s="5">
        <v>1</v>
      </c>
      <c r="I967" s="1">
        <v>111635182130</v>
      </c>
      <c r="J967" s="1">
        <v>0</v>
      </c>
      <c r="K967" s="1">
        <v>1068491496707</v>
      </c>
      <c r="L967" s="1">
        <v>1180126678837</v>
      </c>
      <c r="M967" s="29">
        <f>-4.336-4.513*(U967/L967)+5.679*(O967/L967)-0.004*(I967/P967)</f>
        <v>-3.7780168413606261</v>
      </c>
      <c r="N967" s="31">
        <v>7.3592809998546045</v>
      </c>
      <c r="O967" s="1">
        <v>130060986019</v>
      </c>
      <c r="P967" s="1">
        <v>18133996733</v>
      </c>
      <c r="Q967" s="1">
        <v>111926989286</v>
      </c>
      <c r="R967" s="1">
        <v>1050065692818</v>
      </c>
      <c r="S967" s="1">
        <v>1180126678837</v>
      </c>
      <c r="T967" s="1">
        <v>14536458656</v>
      </c>
      <c r="U967" s="1">
        <v>11315198349</v>
      </c>
      <c r="V967" s="1">
        <v>26883764045</v>
      </c>
    </row>
    <row r="968" spans="1:22" ht="16.5" customHeight="1" x14ac:dyDescent="0.3">
      <c r="A968" s="1" t="s">
        <v>107</v>
      </c>
      <c r="B968" s="1">
        <v>2017</v>
      </c>
      <c r="C968" s="16">
        <f t="shared" si="76"/>
        <v>3.8066624897703196</v>
      </c>
      <c r="D968" s="5">
        <v>10</v>
      </c>
      <c r="E968" s="5">
        <v>45</v>
      </c>
      <c r="F968" s="4">
        <v>5.8</v>
      </c>
      <c r="G968" s="5">
        <v>0</v>
      </c>
      <c r="H968" s="5">
        <v>1</v>
      </c>
      <c r="I968" s="1">
        <v>185146441956</v>
      </c>
      <c r="J968" s="1">
        <v>6150075944</v>
      </c>
      <c r="K968" s="1">
        <v>1174106699205</v>
      </c>
      <c r="L968" s="1">
        <v>1359253141161</v>
      </c>
      <c r="M968" s="29">
        <f>-4.336-4.513*(U968/L968)+5.679*(O968/L968)-0.004*(I968/P968)</f>
        <v>-3.2106435460417542</v>
      </c>
      <c r="N968" s="31">
        <v>2.8654119461210428</v>
      </c>
      <c r="O968" s="1">
        <v>293391649793</v>
      </c>
      <c r="P968" s="1">
        <v>147994816446</v>
      </c>
      <c r="Q968" s="1">
        <v>145396833347</v>
      </c>
      <c r="R968" s="1">
        <v>1065861491368</v>
      </c>
      <c r="S968" s="1">
        <v>1359253141161</v>
      </c>
      <c r="T968" s="1">
        <v>12145981541</v>
      </c>
      <c r="U968" s="1">
        <v>28744737535</v>
      </c>
      <c r="V968" s="1">
        <v>48578009763</v>
      </c>
    </row>
    <row r="969" spans="1:22" ht="16.5" customHeight="1" x14ac:dyDescent="0.3">
      <c r="A969" s="1" t="s">
        <v>107</v>
      </c>
      <c r="B969" s="1">
        <v>2016</v>
      </c>
      <c r="C969" s="15"/>
      <c r="D969" s="9"/>
      <c r="E969" s="9"/>
      <c r="F969" s="10"/>
      <c r="G969" s="9"/>
      <c r="H969" s="9"/>
      <c r="I969" s="1">
        <v>448642251220</v>
      </c>
      <c r="J969" s="1">
        <v>0</v>
      </c>
      <c r="K969" s="1">
        <v>758603419441</v>
      </c>
      <c r="L969" s="1">
        <v>1207245670661</v>
      </c>
      <c r="M969" s="29">
        <f>-4.336-4.513*(U969/L969)+5.679*(O969/L969)-0.004*(I969/P969)</f>
        <v>-3.5732259618559241</v>
      </c>
      <c r="N969" s="31">
        <v>2.5615511423249444</v>
      </c>
      <c r="O969" s="1">
        <v>192977353933</v>
      </c>
      <c r="P969" s="1">
        <v>22816020591</v>
      </c>
      <c r="Q969" s="1">
        <v>170161333342</v>
      </c>
      <c r="R969" s="1">
        <v>1014268316728</v>
      </c>
      <c r="S969" s="1">
        <v>1207245670661</v>
      </c>
      <c r="T969" s="1">
        <v>8428374550</v>
      </c>
      <c r="U969" s="1">
        <v>17750533422</v>
      </c>
      <c r="V969" s="1">
        <v>29276866428</v>
      </c>
    </row>
    <row r="970" spans="1:22" ht="16.5" customHeight="1" x14ac:dyDescent="0.3">
      <c r="A970" s="1" t="s">
        <v>107</v>
      </c>
      <c r="B970" s="1">
        <v>2015</v>
      </c>
      <c r="C970" s="16">
        <f>LN(E970)</f>
        <v>3.7612001156935624</v>
      </c>
      <c r="D970" s="6">
        <v>8</v>
      </c>
      <c r="E970" s="6">
        <v>43</v>
      </c>
      <c r="F970" s="7">
        <v>4.9000000000000004</v>
      </c>
      <c r="G970" s="6">
        <v>0</v>
      </c>
      <c r="H970" s="6">
        <v>1</v>
      </c>
      <c r="I970" s="1">
        <v>383602298840</v>
      </c>
      <c r="J970" s="1">
        <v>0</v>
      </c>
      <c r="K970" s="1">
        <v>682656007513</v>
      </c>
      <c r="L970" s="1">
        <v>1066258306353</v>
      </c>
      <c r="M970" s="29">
        <f>-4.336-4.513*(U970/L970)+5.679*(O970/L970)-0.004*(I970/P970)</f>
        <v>-4.0743573442837331</v>
      </c>
      <c r="N970" s="31">
        <v>8.0197984581497224</v>
      </c>
      <c r="O970" s="1">
        <v>69350523047</v>
      </c>
      <c r="P970" s="1">
        <v>27639239717</v>
      </c>
      <c r="Q970" s="1">
        <v>41711283330</v>
      </c>
      <c r="R970" s="1">
        <v>996907783306</v>
      </c>
      <c r="S970" s="1">
        <v>1066258306353</v>
      </c>
      <c r="T970" s="1">
        <v>1544756423</v>
      </c>
      <c r="U970" s="1">
        <v>12335250909</v>
      </c>
      <c r="V970" s="1">
        <v>18600627371</v>
      </c>
    </row>
    <row r="971" spans="1:22" ht="16.5" customHeight="1" x14ac:dyDescent="0.3">
      <c r="A971" s="1" t="s">
        <v>107</v>
      </c>
      <c r="B971" s="1">
        <v>2014</v>
      </c>
      <c r="C971" s="15"/>
      <c r="D971" s="13"/>
      <c r="E971" s="13"/>
      <c r="F971" s="14"/>
      <c r="G971" s="13"/>
      <c r="H971" s="13"/>
      <c r="I971" s="1">
        <v>167550113110</v>
      </c>
      <c r="J971" s="1">
        <v>8272727</v>
      </c>
      <c r="K971" s="1">
        <v>474294049984</v>
      </c>
      <c r="L971" s="1">
        <v>641844163094</v>
      </c>
      <c r="M971" s="29">
        <f>-4.336-4.513*(U971/L971)+5.679*(O971/L971)-0.004*(I971/P971)</f>
        <v>-4.3084975082032164</v>
      </c>
      <c r="N971" s="28">
        <v>5.05</v>
      </c>
      <c r="O971" s="1">
        <v>29460469296</v>
      </c>
      <c r="P971" s="1">
        <v>18660469296</v>
      </c>
      <c r="Q971" s="1">
        <v>10800000000</v>
      </c>
      <c r="R971" s="1">
        <v>612383693798</v>
      </c>
      <c r="S971" s="1">
        <v>641844163094</v>
      </c>
      <c r="T971" s="1">
        <v>1489318156</v>
      </c>
      <c r="U971" s="1">
        <v>28052631204</v>
      </c>
      <c r="V971" s="1">
        <v>37107616888</v>
      </c>
    </row>
    <row r="972" spans="1:22" ht="16.5" customHeight="1" x14ac:dyDescent="0.3">
      <c r="A972" s="1" t="s">
        <v>108</v>
      </c>
      <c r="B972" s="1">
        <v>2023</v>
      </c>
      <c r="C972" s="16">
        <f t="shared" ref="C972:C973" si="77">LN(E972)</f>
        <v>4.0430512678345503</v>
      </c>
      <c r="D972" s="11">
        <v>27</v>
      </c>
      <c r="E972" s="11">
        <v>57</v>
      </c>
      <c r="F972" s="12">
        <v>0</v>
      </c>
      <c r="G972" s="5">
        <v>0</v>
      </c>
      <c r="H972" s="5">
        <v>1</v>
      </c>
      <c r="I972" s="1">
        <v>178118163168</v>
      </c>
      <c r="J972" s="1">
        <v>12805798586</v>
      </c>
      <c r="K972" s="1">
        <v>35827445758</v>
      </c>
      <c r="L972" s="1">
        <v>213945608926</v>
      </c>
      <c r="M972" s="29">
        <f>-4.336-4.513*(U972/L972)+5.679*(O972/L972)-0.004*(I972/P972)</f>
        <v>-2.3671973969759281</v>
      </c>
      <c r="N972" s="31">
        <v>6.4222466560102589</v>
      </c>
      <c r="O972" s="1">
        <v>74825466608</v>
      </c>
      <c r="P972" s="1">
        <v>66724120208</v>
      </c>
      <c r="Q972" s="1">
        <v>8101346400</v>
      </c>
      <c r="R972" s="1">
        <v>139120142318</v>
      </c>
      <c r="S972" s="1">
        <v>213945608926</v>
      </c>
      <c r="T972" s="1">
        <v>1694370368</v>
      </c>
      <c r="U972" s="1">
        <v>317453125</v>
      </c>
      <c r="V972" s="1">
        <v>2116713878</v>
      </c>
    </row>
    <row r="973" spans="1:22" ht="16.5" customHeight="1" x14ac:dyDescent="0.3">
      <c r="A973" s="1" t="s">
        <v>108</v>
      </c>
      <c r="B973" s="1">
        <v>2022</v>
      </c>
      <c r="C973" s="16">
        <f t="shared" si="77"/>
        <v>3.912023005428146</v>
      </c>
      <c r="D973" s="11">
        <v>26</v>
      </c>
      <c r="E973" s="11">
        <v>50</v>
      </c>
      <c r="F973" s="4">
        <v>0</v>
      </c>
      <c r="G973" s="5">
        <v>0</v>
      </c>
      <c r="H973" s="5">
        <v>1</v>
      </c>
      <c r="I973" s="1">
        <v>180405545989</v>
      </c>
      <c r="J973" s="1">
        <v>10693188647</v>
      </c>
      <c r="K973" s="1">
        <v>39780054076</v>
      </c>
      <c r="L973" s="1">
        <v>220185600065</v>
      </c>
      <c r="M973" s="29">
        <f>-4.336-4.513*(U973/L973)+5.679*(O973/L973)-0.004*(I973/P973)</f>
        <v>-2.3103326818688421</v>
      </c>
      <c r="N973" s="31">
        <v>6.9871667237754878</v>
      </c>
      <c r="O973" s="1">
        <v>79503752525</v>
      </c>
      <c r="P973" s="1">
        <v>71535323341</v>
      </c>
      <c r="Q973" s="1">
        <v>7968429184</v>
      </c>
      <c r="R973" s="1">
        <v>140681847540</v>
      </c>
      <c r="S973" s="1">
        <v>220185600065</v>
      </c>
      <c r="T973" s="1">
        <v>2190884488</v>
      </c>
      <c r="U973" s="1">
        <v>721888942</v>
      </c>
      <c r="V973" s="1">
        <v>2066918538</v>
      </c>
    </row>
    <row r="974" spans="1:22" ht="16.5" customHeight="1" x14ac:dyDescent="0.3">
      <c r="A974" s="1" t="s">
        <v>108</v>
      </c>
      <c r="B974" s="1">
        <v>2021</v>
      </c>
      <c r="C974" s="15"/>
      <c r="D974" s="17"/>
      <c r="E974" s="17"/>
      <c r="F974" s="10"/>
      <c r="G974" s="9"/>
      <c r="H974" s="9"/>
      <c r="I974" s="1">
        <v>179749399623</v>
      </c>
      <c r="J974" s="1">
        <v>7718863501</v>
      </c>
      <c r="K974" s="1">
        <v>22876716282</v>
      </c>
      <c r="L974" s="1">
        <v>202626115905</v>
      </c>
      <c r="M974" s="29">
        <f>-4.336-4.513*(U974/L974)+5.679*(O974/L974)-0.004*(I974/P974)</f>
        <v>-2.7023423463436202</v>
      </c>
      <c r="N974" s="31">
        <v>6.6900092133089402</v>
      </c>
      <c r="O974" s="1">
        <v>61052827309</v>
      </c>
      <c r="P974" s="1">
        <v>60763777286</v>
      </c>
      <c r="Q974" s="1">
        <v>289050023</v>
      </c>
      <c r="R974" s="1">
        <v>141573288596</v>
      </c>
      <c r="S974" s="1">
        <v>202626115905</v>
      </c>
      <c r="T974" s="1">
        <v>2775332634</v>
      </c>
      <c r="U974" s="1">
        <v>2946974001</v>
      </c>
      <c r="V974" s="1">
        <v>7171947805</v>
      </c>
    </row>
    <row r="975" spans="1:22" ht="16.5" customHeight="1" x14ac:dyDescent="0.3">
      <c r="A975" s="1" t="s">
        <v>108</v>
      </c>
      <c r="B975" s="1">
        <v>2020</v>
      </c>
      <c r="C975" s="16">
        <f t="shared" ref="C975:C987" si="78">LN(E975)</f>
        <v>3.8066624897703196</v>
      </c>
      <c r="D975" s="5">
        <v>24</v>
      </c>
      <c r="E975" s="5">
        <v>45</v>
      </c>
      <c r="F975" s="4">
        <v>0</v>
      </c>
      <c r="G975" s="5">
        <v>0</v>
      </c>
      <c r="H975" s="5">
        <v>1</v>
      </c>
      <c r="I975" s="1">
        <v>174319926354</v>
      </c>
      <c r="J975" s="1">
        <v>7703606864</v>
      </c>
      <c r="K975" s="1">
        <v>26543749872</v>
      </c>
      <c r="L975" s="1">
        <v>200863676226</v>
      </c>
      <c r="M975" s="29">
        <f>-4.336-4.513*(U975/L975)+5.679*(O975/L975)-0.004*(I975/P975)</f>
        <v>-2.7366672460747461</v>
      </c>
      <c r="N975" s="31">
        <v>6.9401877821904918</v>
      </c>
      <c r="O975" s="1">
        <v>59331512973</v>
      </c>
      <c r="P975" s="1">
        <v>59059074775</v>
      </c>
      <c r="Q975" s="1">
        <v>272438198</v>
      </c>
      <c r="R975" s="1">
        <v>141532163253</v>
      </c>
      <c r="S975" s="1">
        <v>200863676226</v>
      </c>
      <c r="T975" s="1">
        <v>1464106862</v>
      </c>
      <c r="U975" s="1">
        <v>2952429206</v>
      </c>
      <c r="V975" s="1">
        <v>4987687299</v>
      </c>
    </row>
    <row r="976" spans="1:22" ht="16.5" customHeight="1" x14ac:dyDescent="0.3">
      <c r="A976" s="1" t="s">
        <v>108</v>
      </c>
      <c r="B976" s="1">
        <v>2019</v>
      </c>
      <c r="C976" s="16">
        <f t="shared" si="78"/>
        <v>3.784189633918261</v>
      </c>
      <c r="D976" s="5">
        <v>23</v>
      </c>
      <c r="E976" s="5">
        <v>44</v>
      </c>
      <c r="F976" s="4">
        <v>8.9700000000000006</v>
      </c>
      <c r="G976" s="5">
        <v>0</v>
      </c>
      <c r="H976" s="5">
        <v>1</v>
      </c>
      <c r="I976" s="1">
        <v>194616010317</v>
      </c>
      <c r="J976" s="1">
        <v>7846756774</v>
      </c>
      <c r="K976" s="1">
        <v>26995798320</v>
      </c>
      <c r="L976" s="1">
        <v>221611808637</v>
      </c>
      <c r="M976" s="29">
        <f>-4.336-4.513*(U976/L976)+5.679*(O976/L976)-0.004*(I976/P976)</f>
        <v>-2.4751856199479274</v>
      </c>
      <c r="N976" s="31">
        <v>7.4649912574460018</v>
      </c>
      <c r="O976" s="1">
        <v>77117974590</v>
      </c>
      <c r="P976" s="1">
        <v>76851039946</v>
      </c>
      <c r="Q976" s="1">
        <v>266934644</v>
      </c>
      <c r="R976" s="1">
        <v>144493834047</v>
      </c>
      <c r="S976" s="1">
        <v>221611808637</v>
      </c>
      <c r="T976" s="1">
        <v>515576693</v>
      </c>
      <c r="U976" s="1">
        <v>5169447474</v>
      </c>
      <c r="V976" s="1">
        <v>6441558722</v>
      </c>
    </row>
    <row r="977" spans="1:22" ht="16.5" customHeight="1" x14ac:dyDescent="0.3">
      <c r="A977" s="1" t="s">
        <v>108</v>
      </c>
      <c r="B977" s="1">
        <v>2018</v>
      </c>
      <c r="C977" s="16">
        <f t="shared" si="78"/>
        <v>3.7612001156935624</v>
      </c>
      <c r="D977" s="5">
        <v>22</v>
      </c>
      <c r="E977" s="5">
        <v>43</v>
      </c>
      <c r="F977" s="4">
        <v>8.9700000000000006</v>
      </c>
      <c r="G977" s="5">
        <v>0</v>
      </c>
      <c r="H977" s="5">
        <v>1</v>
      </c>
      <c r="I977" s="1">
        <v>211076470553</v>
      </c>
      <c r="J977" s="1">
        <v>2660042263</v>
      </c>
      <c r="K977" s="1">
        <v>23622468502</v>
      </c>
      <c r="L977" s="1">
        <v>234698939055</v>
      </c>
      <c r="M977" s="29">
        <f>-4.336-4.513*(U977/L977)+5.679*(O977/L977)-0.004*(I977/P977)</f>
        <v>-2.2809333770978606</v>
      </c>
      <c r="N977" s="31">
        <v>7.3592809998546045</v>
      </c>
      <c r="O977" s="1">
        <v>89735483212</v>
      </c>
      <c r="P977" s="1">
        <v>89469057568</v>
      </c>
      <c r="Q977" s="1">
        <v>266425644</v>
      </c>
      <c r="R977" s="1">
        <v>144963455843</v>
      </c>
      <c r="S977" s="1">
        <v>234698939055</v>
      </c>
      <c r="T977" s="1">
        <v>643646527</v>
      </c>
      <c r="U977" s="1">
        <v>5555292467</v>
      </c>
      <c r="V977" s="1">
        <v>7160277959</v>
      </c>
    </row>
    <row r="978" spans="1:22" ht="16.5" customHeight="1" x14ac:dyDescent="0.3">
      <c r="A978" s="1" t="s">
        <v>108</v>
      </c>
      <c r="B978" s="1">
        <v>2017</v>
      </c>
      <c r="C978" s="16">
        <f t="shared" si="78"/>
        <v>3.7376696182833684</v>
      </c>
      <c r="D978" s="5">
        <v>21</v>
      </c>
      <c r="E978" s="5">
        <v>42</v>
      </c>
      <c r="F978" s="4">
        <v>8.9700000000000006</v>
      </c>
      <c r="G978" s="5">
        <v>0</v>
      </c>
      <c r="H978" s="5">
        <v>1</v>
      </c>
      <c r="I978" s="1">
        <v>224732593762</v>
      </c>
      <c r="J978" s="1">
        <v>25296841688</v>
      </c>
      <c r="K978" s="1">
        <v>25314080539</v>
      </c>
      <c r="L978" s="1">
        <v>250046674301</v>
      </c>
      <c r="M978" s="29">
        <f>-4.336-4.513*(U978/L978)+5.679*(O978/L978)-0.004*(I978/P978)</f>
        <v>-2.3086536672556077</v>
      </c>
      <c r="N978" s="31">
        <v>2.8654119461210428</v>
      </c>
      <c r="O978" s="1">
        <v>104512553450</v>
      </c>
      <c r="P978" s="1">
        <v>104286596941</v>
      </c>
      <c r="Q978" s="1">
        <v>225956509</v>
      </c>
      <c r="R978" s="1">
        <v>145534120851</v>
      </c>
      <c r="S978" s="1">
        <v>250046674301</v>
      </c>
      <c r="T978" s="1">
        <v>60219196</v>
      </c>
      <c r="U978" s="1">
        <v>18710442881</v>
      </c>
      <c r="V978" s="1">
        <v>23479244834</v>
      </c>
    </row>
    <row r="979" spans="1:22" ht="16.5" customHeight="1" x14ac:dyDescent="0.3">
      <c r="A979" s="1" t="s">
        <v>108</v>
      </c>
      <c r="B979" s="1">
        <v>2016</v>
      </c>
      <c r="C979" s="16">
        <f t="shared" si="78"/>
        <v>3.713572066704308</v>
      </c>
      <c r="D979" s="5">
        <v>20</v>
      </c>
      <c r="E979" s="5">
        <v>41</v>
      </c>
      <c r="F979" s="4">
        <v>8.91</v>
      </c>
      <c r="G979" s="5">
        <v>0</v>
      </c>
      <c r="H979" s="5">
        <v>1</v>
      </c>
      <c r="I979" s="1">
        <v>237656379348</v>
      </c>
      <c r="J979" s="1">
        <v>20319820157</v>
      </c>
      <c r="K979" s="1">
        <v>31569954113</v>
      </c>
      <c r="L979" s="1">
        <v>269226333461</v>
      </c>
      <c r="M979" s="29">
        <f>-4.336-4.513*(U979/L979)+5.679*(O979/L979)-0.004*(I979/P979)</f>
        <v>-1.7145423222894922</v>
      </c>
      <c r="N979" s="31">
        <v>2.5615511423249444</v>
      </c>
      <c r="O979" s="1">
        <v>135801850865</v>
      </c>
      <c r="P979" s="1">
        <v>135125093297</v>
      </c>
      <c r="Q979" s="1">
        <v>676757568</v>
      </c>
      <c r="R979" s="1">
        <v>133424482596</v>
      </c>
      <c r="S979" s="1">
        <v>269226333461</v>
      </c>
      <c r="T979" s="1">
        <v>971266725</v>
      </c>
      <c r="U979" s="1">
        <v>14083586106</v>
      </c>
      <c r="V979" s="1">
        <v>18059417512</v>
      </c>
    </row>
    <row r="980" spans="1:22" ht="16.5" customHeight="1" x14ac:dyDescent="0.3">
      <c r="A980" s="1" t="s">
        <v>108</v>
      </c>
      <c r="B980" s="1">
        <v>2015</v>
      </c>
      <c r="C980" s="16">
        <f t="shared" si="78"/>
        <v>3.6888794541139363</v>
      </c>
      <c r="D980" s="5">
        <v>19</v>
      </c>
      <c r="E980" s="5">
        <v>40</v>
      </c>
      <c r="F980" s="4">
        <v>7.92</v>
      </c>
      <c r="G980" s="5">
        <v>0</v>
      </c>
      <c r="H980" s="5">
        <v>1</v>
      </c>
      <c r="I980" s="1">
        <v>342276805924</v>
      </c>
      <c r="J980" s="1">
        <v>89315844888</v>
      </c>
      <c r="K980" s="1">
        <v>35507730049</v>
      </c>
      <c r="L980" s="1">
        <v>377784535973</v>
      </c>
      <c r="M980" s="29">
        <f>-4.336-4.513*(U980/L980)+5.679*(O980/L980)-0.004*(I980/P980)</f>
        <v>-0.54971710809207008</v>
      </c>
      <c r="N980" s="31">
        <v>8.0197984581497224</v>
      </c>
      <c r="O980" s="1">
        <v>257444376844</v>
      </c>
      <c r="P980" s="1">
        <v>256779828435</v>
      </c>
      <c r="Q980" s="1">
        <v>664548409</v>
      </c>
      <c r="R980" s="1">
        <v>120340159129</v>
      </c>
      <c r="S980" s="1">
        <v>377784535973</v>
      </c>
      <c r="T980" s="1">
        <v>516414110</v>
      </c>
      <c r="U980" s="1">
        <v>6561756386</v>
      </c>
      <c r="V980" s="1">
        <v>8616984754</v>
      </c>
    </row>
    <row r="981" spans="1:22" ht="16.5" customHeight="1" x14ac:dyDescent="0.3">
      <c r="A981" s="1" t="s">
        <v>108</v>
      </c>
      <c r="B981" s="1">
        <v>2014</v>
      </c>
      <c r="C981" s="16">
        <f t="shared" si="78"/>
        <v>3.6635616461296463</v>
      </c>
      <c r="D981" s="6">
        <v>18</v>
      </c>
      <c r="E981" s="6">
        <v>39</v>
      </c>
      <c r="F981" s="7">
        <v>7.92</v>
      </c>
      <c r="G981" s="6">
        <v>0</v>
      </c>
      <c r="H981" s="6">
        <v>1</v>
      </c>
      <c r="I981" s="1">
        <v>216561148132</v>
      </c>
      <c r="J981" s="1">
        <v>1718391160</v>
      </c>
      <c r="K981" s="1">
        <v>35514109709</v>
      </c>
      <c r="L981" s="1">
        <v>252075257841</v>
      </c>
      <c r="M981" s="29">
        <f>-4.336-4.513*(U981/L981)+5.679*(O981/L981)-0.004*(I981/P981)</f>
        <v>-1.3232055013118627</v>
      </c>
      <c r="N981" s="28">
        <v>5.05</v>
      </c>
      <c r="O981" s="1">
        <v>137623976712</v>
      </c>
      <c r="P981" s="1">
        <v>136975211203</v>
      </c>
      <c r="Q981" s="1">
        <v>648765509</v>
      </c>
      <c r="R981" s="1">
        <v>114451281129</v>
      </c>
      <c r="S981" s="1">
        <v>252075257841</v>
      </c>
      <c r="T981" s="1">
        <v>-39638061</v>
      </c>
      <c r="U981" s="1">
        <v>4547189266</v>
      </c>
      <c r="V981" s="1">
        <v>5857869406</v>
      </c>
    </row>
    <row r="982" spans="1:22" ht="16.5" customHeight="1" x14ac:dyDescent="0.3">
      <c r="A982" s="1" t="s">
        <v>109</v>
      </c>
      <c r="B982" s="1">
        <v>2023</v>
      </c>
      <c r="C982" s="16">
        <f t="shared" si="78"/>
        <v>4.0430512678345503</v>
      </c>
      <c r="D982" s="5">
        <v>17</v>
      </c>
      <c r="E982" s="5">
        <v>57</v>
      </c>
      <c r="F982" s="4">
        <v>5</v>
      </c>
      <c r="G982" s="5">
        <v>0</v>
      </c>
      <c r="H982" s="5">
        <v>1</v>
      </c>
      <c r="I982" s="1">
        <v>162572034284</v>
      </c>
      <c r="J982" s="1">
        <v>311763539</v>
      </c>
      <c r="K982" s="1">
        <v>33952327066</v>
      </c>
      <c r="L982" s="1">
        <v>196524361350</v>
      </c>
      <c r="M982" s="29">
        <f>-4.336-4.513*(U982/L982)+5.679*(O982/L982)-0.004*(I982/P982)</f>
        <v>-1.2254954011241035</v>
      </c>
      <c r="N982" s="31">
        <v>6.4222466560102589</v>
      </c>
      <c r="O982" s="1">
        <v>127549401303</v>
      </c>
      <c r="P982" s="1">
        <v>127549401303</v>
      </c>
      <c r="Q982" s="1">
        <v>0</v>
      </c>
      <c r="R982" s="1">
        <v>68974960047</v>
      </c>
      <c r="S982" s="1">
        <v>196524361350</v>
      </c>
      <c r="T982" s="1">
        <v>0</v>
      </c>
      <c r="U982" s="1">
        <v>24830750148</v>
      </c>
      <c r="V982" s="1">
        <v>31114453779</v>
      </c>
    </row>
    <row r="983" spans="1:22" ht="16.5" customHeight="1" x14ac:dyDescent="0.3">
      <c r="A983" s="1" t="s">
        <v>109</v>
      </c>
      <c r="B983" s="1">
        <v>2022</v>
      </c>
      <c r="C983" s="16">
        <f t="shared" si="78"/>
        <v>4.0253516907351496</v>
      </c>
      <c r="D983" s="5">
        <v>16</v>
      </c>
      <c r="E983" s="5">
        <v>56</v>
      </c>
      <c r="F983" s="4">
        <v>5</v>
      </c>
      <c r="G983" s="5">
        <v>0</v>
      </c>
      <c r="H983" s="5">
        <v>1</v>
      </c>
      <c r="I983" s="1">
        <v>138871550042</v>
      </c>
      <c r="J983" s="1">
        <v>4114359091</v>
      </c>
      <c r="K983" s="1">
        <v>35512413905</v>
      </c>
      <c r="L983" s="1">
        <v>174383963947</v>
      </c>
      <c r="M983" s="29">
        <f>-4.336-4.513*(U983/L983)+5.679*(O983/L983)-0.004*(I983/P983)</f>
        <v>-1.2991305112228577</v>
      </c>
      <c r="N983" s="31">
        <v>6.9871667237754878</v>
      </c>
      <c r="O983" s="1">
        <v>108036215484</v>
      </c>
      <c r="P983" s="1">
        <v>108036215484</v>
      </c>
      <c r="Q983" s="1">
        <v>0</v>
      </c>
      <c r="R983" s="1">
        <v>66347748463</v>
      </c>
      <c r="S983" s="1">
        <v>174383963947</v>
      </c>
      <c r="T983" s="1">
        <v>0</v>
      </c>
      <c r="U983" s="1">
        <v>18404543339</v>
      </c>
      <c r="V983" s="1">
        <v>23780059326</v>
      </c>
    </row>
    <row r="984" spans="1:22" ht="16.5" customHeight="1" x14ac:dyDescent="0.3">
      <c r="A984" s="1" t="s">
        <v>109</v>
      </c>
      <c r="B984" s="1">
        <v>2021</v>
      </c>
      <c r="C984" s="16">
        <f t="shared" si="78"/>
        <v>4.0073331852324712</v>
      </c>
      <c r="D984" s="5">
        <v>15</v>
      </c>
      <c r="E984" s="5">
        <v>55</v>
      </c>
      <c r="F984" s="4">
        <v>0</v>
      </c>
      <c r="G984" s="5">
        <v>0</v>
      </c>
      <c r="H984" s="5">
        <v>1</v>
      </c>
      <c r="I984" s="1">
        <v>79276489531</v>
      </c>
      <c r="J984" s="1">
        <v>3414403238</v>
      </c>
      <c r="K984" s="1">
        <v>48451579957</v>
      </c>
      <c r="L984" s="1">
        <v>127728069488</v>
      </c>
      <c r="M984" s="29">
        <f>-4.336-4.513*(U984/L984)+5.679*(O984/L984)-0.004*(I984/P984)</f>
        <v>-0.98812529073377309</v>
      </c>
      <c r="N984" s="31">
        <v>6.6900092133089402</v>
      </c>
      <c r="O984" s="1">
        <v>76238163290</v>
      </c>
      <c r="P984" s="1">
        <v>76238163290</v>
      </c>
      <c r="Q984" s="1">
        <v>0</v>
      </c>
      <c r="R984" s="1">
        <v>51489906198</v>
      </c>
      <c r="S984" s="1">
        <v>127728069488</v>
      </c>
      <c r="T984" s="1">
        <v>0</v>
      </c>
      <c r="U984" s="1">
        <v>1065296280</v>
      </c>
      <c r="V984" s="1">
        <v>1977881216</v>
      </c>
    </row>
    <row r="985" spans="1:22" ht="16.5" customHeight="1" x14ac:dyDescent="0.3">
      <c r="A985" s="1" t="s">
        <v>109</v>
      </c>
      <c r="B985" s="1">
        <v>2020</v>
      </c>
      <c r="C985" s="16">
        <f t="shared" si="78"/>
        <v>3.9889840465642745</v>
      </c>
      <c r="D985" s="5">
        <v>14</v>
      </c>
      <c r="E985" s="5">
        <v>54</v>
      </c>
      <c r="F985" s="4">
        <v>0</v>
      </c>
      <c r="G985" s="5">
        <v>0</v>
      </c>
      <c r="H985" s="5">
        <v>1</v>
      </c>
      <c r="I985" s="1">
        <v>91797811960</v>
      </c>
      <c r="J985" s="1">
        <v>4870948369</v>
      </c>
      <c r="K985" s="1">
        <v>68777646164</v>
      </c>
      <c r="L985" s="1">
        <v>160575458124</v>
      </c>
      <c r="M985" s="29">
        <f>-4.336-4.513*(U985/L985)+5.679*(O985/L985)-0.004*(I985/P985)</f>
        <v>-1.1498093788270327</v>
      </c>
      <c r="N985" s="31">
        <v>6.9401877821904918</v>
      </c>
      <c r="O985" s="1">
        <v>97213029455</v>
      </c>
      <c r="P985" s="1">
        <v>97213029455</v>
      </c>
      <c r="Q985" s="1">
        <v>0</v>
      </c>
      <c r="R985" s="1">
        <v>63362428669</v>
      </c>
      <c r="S985" s="1">
        <v>160575458124</v>
      </c>
      <c r="T985" s="1">
        <v>0</v>
      </c>
      <c r="U985" s="1">
        <v>8828329930</v>
      </c>
      <c r="V985" s="1">
        <v>11330376847</v>
      </c>
    </row>
    <row r="986" spans="1:22" ht="16.5" customHeight="1" x14ac:dyDescent="0.3">
      <c r="A986" s="1" t="s">
        <v>109</v>
      </c>
      <c r="B986" s="1">
        <v>2019</v>
      </c>
      <c r="C986" s="16">
        <f t="shared" si="78"/>
        <v>3.970291913552122</v>
      </c>
      <c r="D986" s="5">
        <v>13</v>
      </c>
      <c r="E986" s="5">
        <v>53</v>
      </c>
      <c r="F986" s="4">
        <v>0</v>
      </c>
      <c r="G986" s="5">
        <v>0</v>
      </c>
      <c r="H986" s="5">
        <v>1</v>
      </c>
      <c r="I986" s="1">
        <v>97326713804</v>
      </c>
      <c r="J986" s="1">
        <v>622734797</v>
      </c>
      <c r="K986" s="1">
        <v>55047103840</v>
      </c>
      <c r="L986" s="1">
        <v>152373817644</v>
      </c>
      <c r="M986" s="29">
        <f>-4.336-4.513*(U986/L986)+5.679*(O986/L986)-0.004*(I986/P986)</f>
        <v>-1.5974395817443376</v>
      </c>
      <c r="N986" s="31">
        <v>7.4649912574460018</v>
      </c>
      <c r="O986" s="1">
        <v>86561698086</v>
      </c>
      <c r="P986" s="1">
        <v>86561698086</v>
      </c>
      <c r="Q986" s="1">
        <v>0</v>
      </c>
      <c r="R986" s="1">
        <v>65812119558</v>
      </c>
      <c r="S986" s="1">
        <v>152373817644</v>
      </c>
      <c r="T986" s="1">
        <v>0</v>
      </c>
      <c r="U986" s="1">
        <v>16311474434</v>
      </c>
      <c r="V986" s="1">
        <v>20508920595</v>
      </c>
    </row>
    <row r="987" spans="1:22" ht="16.5" customHeight="1" x14ac:dyDescent="0.3">
      <c r="A987" s="1" t="s">
        <v>109</v>
      </c>
      <c r="B987" s="1">
        <v>2018</v>
      </c>
      <c r="C987" s="16">
        <f t="shared" si="78"/>
        <v>3.9512437185814275</v>
      </c>
      <c r="D987" s="5">
        <v>12</v>
      </c>
      <c r="E987" s="5">
        <v>52</v>
      </c>
      <c r="F987" s="4">
        <v>0</v>
      </c>
      <c r="G987" s="5">
        <v>0</v>
      </c>
      <c r="H987" s="5">
        <v>1</v>
      </c>
      <c r="I987" s="1">
        <v>124476271495</v>
      </c>
      <c r="J987" s="1">
        <v>1959447118</v>
      </c>
      <c r="K987" s="1">
        <v>44424635997</v>
      </c>
      <c r="L987" s="1">
        <v>168900907492</v>
      </c>
      <c r="M987" s="29">
        <f>-4.336-4.513*(U987/L987)+5.679*(O987/L987)-0.004*(I987/P987)</f>
        <v>-1.6352914876730424</v>
      </c>
      <c r="N987" s="31">
        <v>7.3592809998546045</v>
      </c>
      <c r="O987" s="1">
        <v>103902596193</v>
      </c>
      <c r="P987" s="1">
        <v>103902596193</v>
      </c>
      <c r="Q987" s="1">
        <v>0</v>
      </c>
      <c r="R987" s="1">
        <v>64998311299</v>
      </c>
      <c r="S987" s="1">
        <v>168900907492</v>
      </c>
      <c r="T987" s="1">
        <v>0</v>
      </c>
      <c r="U987" s="1">
        <v>29492875200</v>
      </c>
      <c r="V987" s="1">
        <v>37006843534</v>
      </c>
    </row>
    <row r="988" spans="1:22" ht="16.5" customHeight="1" x14ac:dyDescent="0.3">
      <c r="A988" s="1" t="s">
        <v>109</v>
      </c>
      <c r="B988" s="1">
        <v>2017</v>
      </c>
      <c r="C988" s="15"/>
      <c r="D988" s="9"/>
      <c r="E988" s="9"/>
      <c r="F988" s="10"/>
      <c r="G988" s="9"/>
      <c r="H988" s="9"/>
      <c r="I988" s="1">
        <v>98088553344</v>
      </c>
      <c r="J988" s="1">
        <v>861007069</v>
      </c>
      <c r="K988" s="1">
        <v>45848275388</v>
      </c>
      <c r="L988" s="1">
        <v>143936828732</v>
      </c>
      <c r="M988" s="29">
        <f>-4.336-4.513*(U988/L988)+5.679*(O988/L988)-0.004*(I988/P988)</f>
        <v>-1.3109315671526802</v>
      </c>
      <c r="N988" s="31">
        <v>2.8654119461210428</v>
      </c>
      <c r="O988" s="1">
        <v>98755392633</v>
      </c>
      <c r="P988" s="1">
        <v>98755392633</v>
      </c>
      <c r="Q988" s="1">
        <v>0</v>
      </c>
      <c r="R988" s="1">
        <v>45181436099</v>
      </c>
      <c r="S988" s="1">
        <v>143936828732</v>
      </c>
      <c r="T988" s="1">
        <v>25400106</v>
      </c>
      <c r="U988" s="1">
        <v>27662587685</v>
      </c>
      <c r="V988" s="1">
        <v>35088319065</v>
      </c>
    </row>
    <row r="989" spans="1:22" ht="16.5" customHeight="1" x14ac:dyDescent="0.3">
      <c r="A989" s="1" t="s">
        <v>109</v>
      </c>
      <c r="B989" s="1">
        <v>2016</v>
      </c>
      <c r="C989" s="15"/>
      <c r="D989" s="9"/>
      <c r="E989" s="9"/>
      <c r="F989" s="10"/>
      <c r="G989" s="9"/>
      <c r="H989" s="9"/>
      <c r="I989" s="1">
        <v>77173883594</v>
      </c>
      <c r="J989" s="1">
        <v>499764733</v>
      </c>
      <c r="K989" s="1">
        <v>41665196069</v>
      </c>
      <c r="L989" s="1">
        <v>118839079663</v>
      </c>
      <c r="M989" s="29">
        <f>-4.336-4.513*(U989/L989)+5.679*(O989/L989)-0.004*(I989/P989)</f>
        <v>-1.2257900688631833</v>
      </c>
      <c r="N989" s="31">
        <v>2.5615511423249444</v>
      </c>
      <c r="O989" s="1">
        <v>77483609056</v>
      </c>
      <c r="P989" s="1">
        <v>77483609056</v>
      </c>
      <c r="Q989" s="1">
        <v>0</v>
      </c>
      <c r="R989" s="1">
        <v>41355470607</v>
      </c>
      <c r="S989" s="1">
        <v>118839079663</v>
      </c>
      <c r="T989" s="1">
        <v>261203784</v>
      </c>
      <c r="U989" s="1">
        <v>15497778391</v>
      </c>
      <c r="V989" s="1">
        <v>19965502515</v>
      </c>
    </row>
    <row r="990" spans="1:22" ht="16.5" customHeight="1" x14ac:dyDescent="0.3">
      <c r="A990" s="1" t="s">
        <v>109</v>
      </c>
      <c r="B990" s="1">
        <v>2015</v>
      </c>
      <c r="C990" s="16">
        <f>LN(E990)</f>
        <v>4.0604430105464191</v>
      </c>
      <c r="D990" s="6">
        <v>9</v>
      </c>
      <c r="E990" s="6">
        <v>58</v>
      </c>
      <c r="F990" s="7">
        <v>5.8</v>
      </c>
      <c r="G990" s="6">
        <v>0</v>
      </c>
      <c r="H990" s="6">
        <v>1</v>
      </c>
      <c r="I990" s="1">
        <v>122351126355</v>
      </c>
      <c r="J990" s="1">
        <v>1445113534</v>
      </c>
      <c r="K990" s="1">
        <v>52652514761</v>
      </c>
      <c r="L990" s="1">
        <v>175003641116</v>
      </c>
      <c r="M990" s="29">
        <f>-4.336-4.513*(U990/L990)+5.679*(O990/L990)-0.004*(I990/P990)</f>
        <v>-3.6530369799201934E-2</v>
      </c>
      <c r="N990" s="31">
        <v>8.0197984581497224</v>
      </c>
      <c r="O990" s="1">
        <v>137330434566</v>
      </c>
      <c r="P990" s="1">
        <v>137330434566</v>
      </c>
      <c r="Q990" s="1">
        <v>0</v>
      </c>
      <c r="R990" s="1">
        <v>37673206550</v>
      </c>
      <c r="S990" s="1">
        <v>175003641116</v>
      </c>
      <c r="T990" s="1">
        <v>0</v>
      </c>
      <c r="U990" s="1">
        <v>5950152277</v>
      </c>
      <c r="V990" s="1">
        <v>7585973965</v>
      </c>
    </row>
    <row r="991" spans="1:22" ht="16.5" customHeight="1" x14ac:dyDescent="0.3">
      <c r="A991" s="1" t="s">
        <v>109</v>
      </c>
      <c r="B991" s="1">
        <v>2014</v>
      </c>
      <c r="C991" s="15"/>
      <c r="D991" s="13"/>
      <c r="E991" s="13"/>
      <c r="F991" s="14"/>
      <c r="G991" s="13"/>
      <c r="H991" s="13"/>
      <c r="I991" s="1">
        <v>90922202791</v>
      </c>
      <c r="J991" s="1">
        <v>1633058618</v>
      </c>
      <c r="K991" s="1">
        <v>46174954039</v>
      </c>
      <c r="L991" s="1">
        <v>137097156830</v>
      </c>
      <c r="M991" s="29">
        <f>-4.336-4.513*(U991/L991)+5.679*(O991/L991)-0.004*(I991/P991)</f>
        <v>-3.2862730651476002</v>
      </c>
      <c r="N991" s="28">
        <v>5.05</v>
      </c>
      <c r="O991" s="1">
        <v>43330434206</v>
      </c>
      <c r="P991" s="1">
        <v>43330434206</v>
      </c>
      <c r="Q991" s="1">
        <v>0</v>
      </c>
      <c r="R991" s="1">
        <v>93766722624</v>
      </c>
      <c r="S991" s="1">
        <v>137097156830</v>
      </c>
      <c r="T991" s="1">
        <v>0</v>
      </c>
      <c r="U991" s="1">
        <v>22381619559</v>
      </c>
      <c r="V991" s="1">
        <v>31193216550</v>
      </c>
    </row>
    <row r="992" spans="1:22" ht="16.5" customHeight="1" x14ac:dyDescent="0.3">
      <c r="A992" s="1" t="s">
        <v>110</v>
      </c>
      <c r="B992" s="1">
        <v>2023</v>
      </c>
      <c r="C992" s="16">
        <f t="shared" ref="C992:C994" si="79">LN(E992)</f>
        <v>3.7612001156935624</v>
      </c>
      <c r="D992" s="11">
        <v>23</v>
      </c>
      <c r="E992" s="11">
        <v>43</v>
      </c>
      <c r="F992" s="12">
        <v>2.76</v>
      </c>
      <c r="G992" s="5">
        <v>1</v>
      </c>
      <c r="H992" s="5">
        <v>0</v>
      </c>
      <c r="I992" s="1">
        <v>1071764691450</v>
      </c>
      <c r="J992" s="1">
        <v>696117033963</v>
      </c>
      <c r="K992" s="1">
        <v>934523127247</v>
      </c>
      <c r="L992" s="1">
        <v>2006287818697</v>
      </c>
      <c r="M992" s="29">
        <f>-4.336-4.513*(U992/L992)+5.679*(O992/L992)-0.004*(I992/P992)</f>
        <v>-2.040293332644417</v>
      </c>
      <c r="N992" s="31">
        <v>6.4222466560102589</v>
      </c>
      <c r="O992" s="1">
        <v>842283926244</v>
      </c>
      <c r="P992" s="1">
        <v>839432091925</v>
      </c>
      <c r="Q992" s="1">
        <v>2851834319</v>
      </c>
      <c r="R992" s="1">
        <v>1164003892453</v>
      </c>
      <c r="S992" s="1">
        <v>2006287818697</v>
      </c>
      <c r="T992" s="1">
        <v>37314859768</v>
      </c>
      <c r="U992" s="1">
        <v>37056457843</v>
      </c>
      <c r="V992" s="1">
        <v>85371490856</v>
      </c>
    </row>
    <row r="993" spans="1:22" ht="16.5" customHeight="1" x14ac:dyDescent="0.3">
      <c r="A993" s="1" t="s">
        <v>110</v>
      </c>
      <c r="B993" s="1">
        <v>2022</v>
      </c>
      <c r="C993" s="16">
        <f t="shared" si="79"/>
        <v>3.7376696182833684</v>
      </c>
      <c r="D993" s="11">
        <v>22</v>
      </c>
      <c r="E993" s="11">
        <v>42</v>
      </c>
      <c r="F993" s="4">
        <v>0.46</v>
      </c>
      <c r="G993" s="5">
        <v>1</v>
      </c>
      <c r="H993" s="5">
        <v>0</v>
      </c>
      <c r="I993" s="1">
        <v>1585777621675</v>
      </c>
      <c r="J993" s="1">
        <v>1064805514070</v>
      </c>
      <c r="K993" s="1">
        <v>992872561421</v>
      </c>
      <c r="L993" s="1">
        <v>2578650183096</v>
      </c>
      <c r="M993" s="29">
        <f>-4.336-4.513*(U993/L993)+5.679*(O993/L993)-0.004*(I993/P993)</f>
        <v>-1.2148820456914511</v>
      </c>
      <c r="N993" s="31">
        <v>6.9871667237754878</v>
      </c>
      <c r="O993" s="1">
        <v>1609731031486</v>
      </c>
      <c r="P993" s="1">
        <v>1425133077292</v>
      </c>
      <c r="Q993" s="1">
        <v>184597954194</v>
      </c>
      <c r="R993" s="1">
        <v>968919151610</v>
      </c>
      <c r="S993" s="1">
        <v>2578650183096</v>
      </c>
      <c r="T993" s="1">
        <v>29304223975</v>
      </c>
      <c r="U993" s="1">
        <v>239732739927</v>
      </c>
      <c r="V993" s="1">
        <v>329275606512</v>
      </c>
    </row>
    <row r="994" spans="1:22" ht="16.5" customHeight="1" x14ac:dyDescent="0.3">
      <c r="A994" s="1" t="s">
        <v>110</v>
      </c>
      <c r="B994" s="1">
        <v>2021</v>
      </c>
      <c r="C994" s="16">
        <f t="shared" si="79"/>
        <v>3.713572066704308</v>
      </c>
      <c r="D994" s="5">
        <v>21</v>
      </c>
      <c r="E994" s="5">
        <v>41</v>
      </c>
      <c r="F994" s="4">
        <v>0.46</v>
      </c>
      <c r="G994" s="5">
        <v>1</v>
      </c>
      <c r="H994" s="5">
        <v>0</v>
      </c>
      <c r="I994" s="1">
        <v>935778061624</v>
      </c>
      <c r="J994" s="1">
        <v>581173439031</v>
      </c>
      <c r="K994" s="1">
        <v>341438672648</v>
      </c>
      <c r="L994" s="1">
        <v>1277216734272</v>
      </c>
      <c r="M994" s="29">
        <f>-4.336-4.513*(U994/L994)+5.679*(O994/L994)-0.004*(I994/P994)</f>
        <v>-2.3854223501691383</v>
      </c>
      <c r="N994" s="31">
        <v>6.6900092133089402</v>
      </c>
      <c r="O994" s="1">
        <v>567211061499</v>
      </c>
      <c r="P994" s="1">
        <v>563205914703</v>
      </c>
      <c r="Q994" s="1">
        <v>4005146796</v>
      </c>
      <c r="R994" s="1">
        <v>710005672773</v>
      </c>
      <c r="S994" s="1">
        <v>1277216734272</v>
      </c>
      <c r="T994" s="1">
        <v>17576963937</v>
      </c>
      <c r="U994" s="1">
        <v>159847710227</v>
      </c>
      <c r="V994" s="1">
        <v>219520441452</v>
      </c>
    </row>
    <row r="995" spans="1:22" ht="16.5" customHeight="1" x14ac:dyDescent="0.3">
      <c r="A995" s="1" t="s">
        <v>110</v>
      </c>
      <c r="B995" s="1">
        <v>2020</v>
      </c>
      <c r="C995" s="15"/>
      <c r="D995" s="9"/>
      <c r="E995" s="9"/>
      <c r="F995" s="10"/>
      <c r="G995" s="9"/>
      <c r="H995" s="9"/>
      <c r="I995" s="1">
        <v>919056191206</v>
      </c>
      <c r="J995" s="1">
        <v>564175014480</v>
      </c>
      <c r="K995" s="1">
        <v>313314027844</v>
      </c>
      <c r="L995" s="1">
        <v>1232370219050</v>
      </c>
      <c r="M995" s="29">
        <f>-4.336-4.513*(U995/L995)+5.679*(O995/L995)-0.004*(I995/P995)</f>
        <v>-1.5881187162660431</v>
      </c>
      <c r="N995" s="31">
        <v>6.9401877821904918</v>
      </c>
      <c r="O995" s="1">
        <v>697068783129</v>
      </c>
      <c r="P995" s="1">
        <v>693391627386</v>
      </c>
      <c r="Q995" s="1">
        <v>3677155743</v>
      </c>
      <c r="R995" s="1">
        <v>535301435921</v>
      </c>
      <c r="S995" s="1">
        <v>1232370219050</v>
      </c>
      <c r="T995" s="1">
        <v>40745511189</v>
      </c>
      <c r="U995" s="1">
        <v>125351823081</v>
      </c>
      <c r="V995" s="1">
        <v>198291148869</v>
      </c>
    </row>
    <row r="996" spans="1:22" ht="16.5" customHeight="1" x14ac:dyDescent="0.3">
      <c r="A996" s="1" t="s">
        <v>110</v>
      </c>
      <c r="B996" s="1">
        <v>2019</v>
      </c>
      <c r="C996" s="16">
        <f t="shared" ref="C996:C1002" si="80">LN(E996)</f>
        <v>3.8501476017100584</v>
      </c>
      <c r="D996" s="5">
        <v>19</v>
      </c>
      <c r="E996" s="5">
        <v>47</v>
      </c>
      <c r="F996" s="4">
        <v>22.73</v>
      </c>
      <c r="G996" s="5">
        <v>0</v>
      </c>
      <c r="H996" s="5">
        <v>0</v>
      </c>
      <c r="I996" s="1">
        <v>1245763458299</v>
      </c>
      <c r="J996" s="1">
        <v>720877933126</v>
      </c>
      <c r="K996" s="1">
        <v>386437936091</v>
      </c>
      <c r="L996" s="1">
        <v>1632201394390</v>
      </c>
      <c r="M996" s="29">
        <f>-4.336-4.513*(U996/L996)+5.679*(O996/L996)-0.004*(I996/P996)</f>
        <v>-0.42125772133393918</v>
      </c>
      <c r="N996" s="31">
        <v>7.4649912574460018</v>
      </c>
      <c r="O996" s="1">
        <v>1166635139173</v>
      </c>
      <c r="P996" s="1">
        <v>1162606406640</v>
      </c>
      <c r="Q996" s="1">
        <v>4028732533</v>
      </c>
      <c r="R996" s="1">
        <v>465566255217</v>
      </c>
      <c r="S996" s="1">
        <v>1632201394390</v>
      </c>
      <c r="T996" s="1">
        <v>56713133302</v>
      </c>
      <c r="U996" s="1">
        <v>50670809197</v>
      </c>
      <c r="V996" s="1">
        <v>122182603917</v>
      </c>
    </row>
    <row r="997" spans="1:22" ht="16.5" customHeight="1" x14ac:dyDescent="0.3">
      <c r="A997" s="1" t="s">
        <v>110</v>
      </c>
      <c r="B997" s="1">
        <v>2018</v>
      </c>
      <c r="C997" s="16">
        <f t="shared" si="80"/>
        <v>3.8286413964890951</v>
      </c>
      <c r="D997" s="5">
        <v>18</v>
      </c>
      <c r="E997" s="5">
        <v>46</v>
      </c>
      <c r="F997" s="4">
        <v>21.71</v>
      </c>
      <c r="G997" s="5">
        <v>0</v>
      </c>
      <c r="H997" s="5">
        <v>0</v>
      </c>
      <c r="I997" s="1">
        <v>1398869622316</v>
      </c>
      <c r="J997" s="1">
        <v>590255867862</v>
      </c>
      <c r="K997" s="1">
        <v>418207755418</v>
      </c>
      <c r="L997" s="1">
        <v>1817077377734</v>
      </c>
      <c r="M997" s="29">
        <f>-4.336-4.513*(U997/L997)+5.679*(O997/L997)-0.004*(I997/P997)</f>
        <v>-0.32016130076514648</v>
      </c>
      <c r="N997" s="31">
        <v>7.3592809998546045</v>
      </c>
      <c r="O997" s="1">
        <v>1364289063681</v>
      </c>
      <c r="P997" s="1">
        <v>1360784191569</v>
      </c>
      <c r="Q997" s="1">
        <v>3504872112</v>
      </c>
      <c r="R997" s="1">
        <v>452788314053</v>
      </c>
      <c r="S997" s="1">
        <v>1817077377734</v>
      </c>
      <c r="T997" s="1">
        <v>42703705915</v>
      </c>
      <c r="U997" s="1">
        <v>98213207563</v>
      </c>
      <c r="V997" s="1">
        <v>167033575099</v>
      </c>
    </row>
    <row r="998" spans="1:22" ht="16.5" customHeight="1" x14ac:dyDescent="0.3">
      <c r="A998" s="1" t="s">
        <v>110</v>
      </c>
      <c r="B998" s="1">
        <v>2017</v>
      </c>
      <c r="C998" s="16">
        <f t="shared" si="80"/>
        <v>3.8066624897703196</v>
      </c>
      <c r="D998" s="5">
        <v>17</v>
      </c>
      <c r="E998" s="5">
        <v>45</v>
      </c>
      <c r="F998" s="4">
        <v>21.71</v>
      </c>
      <c r="G998" s="5">
        <v>0</v>
      </c>
      <c r="H998" s="5">
        <v>0</v>
      </c>
      <c r="I998" s="1">
        <v>1104785470361</v>
      </c>
      <c r="J998" s="1">
        <v>628606090441</v>
      </c>
      <c r="K998" s="1">
        <v>371403741768</v>
      </c>
      <c r="L998" s="1">
        <v>1476189212129</v>
      </c>
      <c r="M998" s="29">
        <f>-4.336-4.513*(U998/L998)+5.679*(O998/L998)-0.004*(I998/P998)</f>
        <v>-0.41772292281942636</v>
      </c>
      <c r="N998" s="31">
        <v>2.8654119461210428</v>
      </c>
      <c r="O998" s="1">
        <v>1086600456155</v>
      </c>
      <c r="P998" s="1">
        <v>1082926983296</v>
      </c>
      <c r="Q998" s="1">
        <v>3673472859</v>
      </c>
      <c r="R998" s="1">
        <v>389588755974</v>
      </c>
      <c r="S998" s="1">
        <v>1476189212129</v>
      </c>
      <c r="T998" s="1">
        <v>35823219641</v>
      </c>
      <c r="U998" s="1">
        <v>84347816712</v>
      </c>
      <c r="V998" s="1">
        <v>146404617640</v>
      </c>
    </row>
    <row r="999" spans="1:22" ht="16.5" customHeight="1" x14ac:dyDescent="0.3">
      <c r="A999" s="1" t="s">
        <v>110</v>
      </c>
      <c r="B999" s="1">
        <v>2016</v>
      </c>
      <c r="C999" s="16">
        <f t="shared" si="80"/>
        <v>3.784189633918261</v>
      </c>
      <c r="D999" s="5">
        <v>16</v>
      </c>
      <c r="E999" s="5">
        <v>44</v>
      </c>
      <c r="F999" s="4">
        <v>13.91</v>
      </c>
      <c r="G999" s="5">
        <v>0</v>
      </c>
      <c r="H999" s="5">
        <v>0</v>
      </c>
      <c r="I999" s="1">
        <v>662907910155</v>
      </c>
      <c r="J999" s="1">
        <v>389642559251</v>
      </c>
      <c r="K999" s="1">
        <v>198093108678</v>
      </c>
      <c r="L999" s="1">
        <v>861001018833</v>
      </c>
      <c r="M999" s="29">
        <f>-4.336-4.513*(U999/L999)+5.679*(O999/L999)-0.004*(I999/P999)</f>
        <v>-1.0843701880780043</v>
      </c>
      <c r="N999" s="31">
        <v>2.5615511423249444</v>
      </c>
      <c r="O999" s="1">
        <v>555760079570</v>
      </c>
      <c r="P999" s="1">
        <v>554439048341</v>
      </c>
      <c r="Q999" s="1">
        <v>1321031229</v>
      </c>
      <c r="R999" s="1">
        <v>305240939263</v>
      </c>
      <c r="S999" s="1">
        <v>861001018833</v>
      </c>
      <c r="T999" s="1">
        <v>12319316505</v>
      </c>
      <c r="U999" s="1">
        <v>78082679329</v>
      </c>
      <c r="V999" s="1">
        <v>108652711795</v>
      </c>
    </row>
    <row r="1000" spans="1:22" ht="16.5" customHeight="1" x14ac:dyDescent="0.3">
      <c r="A1000" s="1" t="s">
        <v>110</v>
      </c>
      <c r="B1000" s="1">
        <v>2015</v>
      </c>
      <c r="C1000" s="16">
        <f t="shared" si="80"/>
        <v>3.7612001156935624</v>
      </c>
      <c r="D1000" s="5">
        <v>15</v>
      </c>
      <c r="E1000" s="5">
        <v>43</v>
      </c>
      <c r="F1000" s="4">
        <v>17.8</v>
      </c>
      <c r="G1000" s="5">
        <v>0</v>
      </c>
      <c r="H1000" s="5">
        <v>0</v>
      </c>
      <c r="I1000" s="1">
        <v>362970994360</v>
      </c>
      <c r="J1000" s="1">
        <v>253096260928</v>
      </c>
      <c r="K1000" s="1">
        <v>78748500788</v>
      </c>
      <c r="L1000" s="1">
        <v>441719495148</v>
      </c>
      <c r="M1000" s="29">
        <f>-4.336-4.513*(U1000/L1000)+5.679*(O1000/L1000)-0.004*(I1000/P1000)</f>
        <v>-0.62824173458474619</v>
      </c>
      <c r="N1000" s="31">
        <v>8.0197984581497224</v>
      </c>
      <c r="O1000" s="1">
        <v>311234247785</v>
      </c>
      <c r="P1000" s="1">
        <v>310523551992</v>
      </c>
      <c r="Q1000" s="1">
        <v>710695793</v>
      </c>
      <c r="R1000" s="1">
        <v>130485247363</v>
      </c>
      <c r="S1000" s="1">
        <v>441719495148</v>
      </c>
      <c r="T1000" s="1">
        <v>5183619459</v>
      </c>
      <c r="U1000" s="1">
        <v>28283820139</v>
      </c>
      <c r="V1000" s="1">
        <v>42392542744</v>
      </c>
    </row>
    <row r="1001" spans="1:22" ht="16.5" customHeight="1" x14ac:dyDescent="0.3">
      <c r="A1001" s="1" t="s">
        <v>110</v>
      </c>
      <c r="B1001" s="1">
        <v>2014</v>
      </c>
      <c r="C1001" s="16">
        <f t="shared" si="80"/>
        <v>3.7376696182833684</v>
      </c>
      <c r="D1001" s="6">
        <v>14</v>
      </c>
      <c r="E1001" s="6">
        <v>42</v>
      </c>
      <c r="F1001" s="7">
        <v>17.8</v>
      </c>
      <c r="G1001" s="6">
        <v>0</v>
      </c>
      <c r="H1001" s="6">
        <v>0</v>
      </c>
      <c r="I1001" s="1">
        <v>190620578561</v>
      </c>
      <c r="J1001" s="1">
        <v>109626243230</v>
      </c>
      <c r="K1001" s="1">
        <v>51752478295</v>
      </c>
      <c r="L1001" s="1">
        <v>242373056856</v>
      </c>
      <c r="M1001" s="29">
        <f>-4.336-4.513*(U1001/L1001)+5.679*(O1001/L1001)-0.004*(I1001/P1001)</f>
        <v>-1.375445449943931</v>
      </c>
      <c r="N1001" s="28">
        <v>5.05</v>
      </c>
      <c r="O1001" s="1">
        <v>139563220884</v>
      </c>
      <c r="P1001" s="1">
        <v>139563220884</v>
      </c>
      <c r="Q1001" s="1">
        <v>0</v>
      </c>
      <c r="R1001" s="1">
        <v>102809835972</v>
      </c>
      <c r="S1001" s="1">
        <v>242373056856</v>
      </c>
      <c r="T1001" s="1">
        <v>4717372909</v>
      </c>
      <c r="U1001" s="1">
        <v>16329870814</v>
      </c>
      <c r="V1001" s="1">
        <v>21689647110</v>
      </c>
    </row>
    <row r="1002" spans="1:22" ht="16.5" customHeight="1" x14ac:dyDescent="0.3">
      <c r="A1002" s="1" t="s">
        <v>111</v>
      </c>
      <c r="B1002" s="1">
        <v>2023</v>
      </c>
      <c r="C1002" s="16">
        <f t="shared" si="80"/>
        <v>3.8501476017100584</v>
      </c>
      <c r="D1002" s="5">
        <v>23</v>
      </c>
      <c r="E1002" s="5">
        <v>47</v>
      </c>
      <c r="F1002" s="4">
        <v>0.01</v>
      </c>
      <c r="G1002" s="5">
        <v>0</v>
      </c>
      <c r="H1002" s="5">
        <v>0</v>
      </c>
      <c r="I1002" s="1">
        <v>13449275190035</v>
      </c>
      <c r="J1002" s="1">
        <v>2278108073684</v>
      </c>
      <c r="K1002" s="1">
        <v>1800581846186</v>
      </c>
      <c r="L1002" s="1">
        <v>15249857036221</v>
      </c>
      <c r="M1002" s="29">
        <f>-4.336-4.513*(U1002/L1002)+5.679*(O1002/L1002)-0.004*(I1002/P1002)</f>
        <v>1.6343692101308327</v>
      </c>
      <c r="N1002" s="31">
        <v>6.4222466560102589</v>
      </c>
      <c r="O1002" s="1">
        <v>15156476047991</v>
      </c>
      <c r="P1002" s="1">
        <v>13703264560386</v>
      </c>
      <c r="Q1002" s="1">
        <v>1453211487605</v>
      </c>
      <c r="R1002" s="1">
        <v>93380988230</v>
      </c>
      <c r="S1002" s="1">
        <v>15249857036221</v>
      </c>
      <c r="T1002" s="1">
        <v>559457321904</v>
      </c>
      <c r="U1002" s="1">
        <v>-1115337522268</v>
      </c>
      <c r="V1002" s="1">
        <v>-522721420446</v>
      </c>
    </row>
    <row r="1003" spans="1:22" ht="16.5" customHeight="1" x14ac:dyDescent="0.3">
      <c r="A1003" s="1" t="s">
        <v>111</v>
      </c>
      <c r="B1003" s="1">
        <v>2022</v>
      </c>
      <c r="C1003" s="15"/>
      <c r="D1003" s="5">
        <v>22</v>
      </c>
      <c r="E1003" s="9"/>
      <c r="F1003" s="10"/>
      <c r="G1003" s="9"/>
      <c r="H1003" s="9"/>
      <c r="I1003" s="1">
        <v>13603823542866</v>
      </c>
      <c r="J1003" s="1">
        <v>2217966423595</v>
      </c>
      <c r="K1003" s="1">
        <v>1990406308664</v>
      </c>
      <c r="L1003" s="1">
        <v>15594229851530</v>
      </c>
      <c r="M1003" s="29">
        <f>-4.336-4.513*(U1003/L1003)+5.679*(O1003/L1003)-0.004*(I1003/P1003)</f>
        <v>1.6388322372793529</v>
      </c>
      <c r="N1003" s="31">
        <v>6.9871667237754878</v>
      </c>
      <c r="O1003" s="1">
        <v>14375678110967</v>
      </c>
      <c r="P1003" s="1">
        <v>12640628172299</v>
      </c>
      <c r="Q1003" s="1">
        <v>1735049938668</v>
      </c>
      <c r="R1003" s="1">
        <v>1218551740563</v>
      </c>
      <c r="S1003" s="1">
        <v>15594229851530</v>
      </c>
      <c r="T1003" s="1">
        <v>520637454512</v>
      </c>
      <c r="U1003" s="1">
        <v>-2570476662931</v>
      </c>
      <c r="V1003" s="1">
        <v>-1814089405773</v>
      </c>
    </row>
    <row r="1004" spans="1:22" ht="16.5" customHeight="1" x14ac:dyDescent="0.3">
      <c r="A1004" s="1" t="s">
        <v>111</v>
      </c>
      <c r="B1004" s="1">
        <v>2021</v>
      </c>
      <c r="C1004" s="16">
        <f t="shared" ref="C1004:C1010" si="81">LN(E1004)</f>
        <v>3.3672958299864741</v>
      </c>
      <c r="D1004" s="5">
        <v>21</v>
      </c>
      <c r="E1004" s="5">
        <v>29</v>
      </c>
      <c r="F1004" s="4">
        <v>0.46</v>
      </c>
      <c r="G1004" s="5">
        <v>0</v>
      </c>
      <c r="H1004" s="5">
        <v>0</v>
      </c>
      <c r="I1004" s="1">
        <v>14877336619108</v>
      </c>
      <c r="J1004" s="1">
        <v>2392129225702</v>
      </c>
      <c r="K1004" s="1">
        <v>1699283907573</v>
      </c>
      <c r="L1004" s="1">
        <v>16576620526681</v>
      </c>
      <c r="M1004" s="29">
        <f>-4.336-4.513*(U1004/L1004)+5.679*(O1004/L1004)-0.004*(I1004/P1004)</f>
        <v>-7.8240344414267415E-2</v>
      </c>
      <c r="N1004" s="31">
        <v>6.6900092133089402</v>
      </c>
      <c r="O1004" s="1">
        <v>12520092758196</v>
      </c>
      <c r="P1004" s="1">
        <v>11644462841170</v>
      </c>
      <c r="Q1004" s="1">
        <v>875629917026</v>
      </c>
      <c r="R1004" s="1">
        <v>4056527768485</v>
      </c>
      <c r="S1004" s="1">
        <v>16576620526681</v>
      </c>
      <c r="T1004" s="1">
        <v>302005391496</v>
      </c>
      <c r="U1004" s="1">
        <v>96969952546</v>
      </c>
      <c r="V1004" s="1">
        <v>447598871714</v>
      </c>
    </row>
    <row r="1005" spans="1:22" ht="16.5" customHeight="1" x14ac:dyDescent="0.3">
      <c r="A1005" s="1" t="s">
        <v>111</v>
      </c>
      <c r="B1005" s="1">
        <v>2020</v>
      </c>
      <c r="C1005" s="16">
        <f t="shared" si="81"/>
        <v>3.3322045101752038</v>
      </c>
      <c r="D1005" s="5">
        <v>20</v>
      </c>
      <c r="E1005" s="5">
        <v>28</v>
      </c>
      <c r="F1005" s="4">
        <v>0.46</v>
      </c>
      <c r="G1005" s="5">
        <v>0</v>
      </c>
      <c r="H1005" s="5">
        <v>0</v>
      </c>
      <c r="I1005" s="1">
        <v>13608268570855</v>
      </c>
      <c r="J1005" s="1">
        <v>2498252474308</v>
      </c>
      <c r="K1005" s="1">
        <v>1943981370516</v>
      </c>
      <c r="L1005" s="1">
        <v>15552249941371</v>
      </c>
      <c r="M1005" s="29">
        <f>-4.336-4.513*(U1005/L1005)+5.679*(O1005/L1005)-0.004*(I1005/P1005)</f>
        <v>-0.20102150732749693</v>
      </c>
      <c r="N1005" s="31">
        <v>6.9401877821904918</v>
      </c>
      <c r="O1005" s="1">
        <v>11404225354694</v>
      </c>
      <c r="P1005" s="1">
        <v>10747646462610</v>
      </c>
      <c r="Q1005" s="1">
        <v>656578892084</v>
      </c>
      <c r="R1005" s="1">
        <v>4148024586677</v>
      </c>
      <c r="S1005" s="1">
        <v>15552249941371</v>
      </c>
      <c r="T1005" s="1">
        <v>320134804678</v>
      </c>
      <c r="U1005" s="1">
        <v>83671627923</v>
      </c>
      <c r="V1005" s="1">
        <v>431463680846</v>
      </c>
    </row>
    <row r="1006" spans="1:22" ht="16.5" customHeight="1" x14ac:dyDescent="0.3">
      <c r="A1006" s="1" t="s">
        <v>111</v>
      </c>
      <c r="B1006" s="1">
        <v>2019</v>
      </c>
      <c r="C1006" s="16">
        <f t="shared" si="81"/>
        <v>4.1108738641733114</v>
      </c>
      <c r="D1006" s="5">
        <v>19</v>
      </c>
      <c r="E1006" s="5">
        <v>61</v>
      </c>
      <c r="F1006" s="4">
        <v>16.05</v>
      </c>
      <c r="G1006" s="5">
        <v>0</v>
      </c>
      <c r="H1006" s="5">
        <v>0</v>
      </c>
      <c r="I1006" s="1">
        <v>14422884191144</v>
      </c>
      <c r="J1006" s="1">
        <v>1909221422841</v>
      </c>
      <c r="K1006" s="1">
        <v>2298412717468</v>
      </c>
      <c r="L1006" s="1">
        <v>16721296908612</v>
      </c>
      <c r="M1006" s="29">
        <f>-4.336-4.513*(U1006/L1006)+5.679*(O1006/L1006)-0.004*(I1006/P1006)</f>
        <v>-0.11609633657122408</v>
      </c>
      <c r="N1006" s="31">
        <v>7.4649912574460018</v>
      </c>
      <c r="O1006" s="1">
        <v>12761533185253</v>
      </c>
      <c r="P1006" s="1">
        <v>12043995711928</v>
      </c>
      <c r="Q1006" s="1">
        <v>717537473325</v>
      </c>
      <c r="R1006" s="1">
        <v>3959763723359</v>
      </c>
      <c r="S1006" s="1">
        <v>16721296908612</v>
      </c>
      <c r="T1006" s="1">
        <v>324620121040</v>
      </c>
      <c r="U1006" s="1">
        <v>405581377795</v>
      </c>
      <c r="V1006" s="1">
        <v>849324905640</v>
      </c>
    </row>
    <row r="1007" spans="1:22" ht="16.5" customHeight="1" x14ac:dyDescent="0.3">
      <c r="A1007" s="1" t="s">
        <v>111</v>
      </c>
      <c r="B1007" s="1">
        <v>2018</v>
      </c>
      <c r="C1007" s="16">
        <f t="shared" si="81"/>
        <v>4.0943445622221004</v>
      </c>
      <c r="D1007" s="5">
        <v>18</v>
      </c>
      <c r="E1007" s="5">
        <v>60</v>
      </c>
      <c r="F1007" s="4">
        <v>17.510000000000002</v>
      </c>
      <c r="G1007" s="5">
        <v>0</v>
      </c>
      <c r="H1007" s="5">
        <v>0</v>
      </c>
      <c r="I1007" s="1">
        <v>13522627868006</v>
      </c>
      <c r="J1007" s="1">
        <v>1840740536382</v>
      </c>
      <c r="K1007" s="1">
        <v>2377875221206</v>
      </c>
      <c r="L1007" s="1">
        <v>15900503089212</v>
      </c>
      <c r="M1007" s="29">
        <f>-4.336-4.513*(U1007/L1007)+5.679*(O1007/L1007)-0.004*(I1007/P1007)</f>
        <v>0.11869145171317287</v>
      </c>
      <c r="N1007" s="31">
        <v>7.3592809998546045</v>
      </c>
      <c r="O1007" s="1">
        <v>12977675539888</v>
      </c>
      <c r="P1007" s="1">
        <v>12313166533374</v>
      </c>
      <c r="Q1007" s="1">
        <v>664509006514</v>
      </c>
      <c r="R1007" s="1">
        <v>2922827549324</v>
      </c>
      <c r="S1007" s="1">
        <v>15900503089212</v>
      </c>
      <c r="T1007" s="1">
        <v>321030114429</v>
      </c>
      <c r="U1007" s="1">
        <v>620105224618</v>
      </c>
      <c r="V1007" s="1">
        <v>1101320907532</v>
      </c>
    </row>
    <row r="1008" spans="1:22" ht="16.5" customHeight="1" x14ac:dyDescent="0.3">
      <c r="A1008" s="1" t="s">
        <v>111</v>
      </c>
      <c r="B1008" s="1">
        <v>2017</v>
      </c>
      <c r="C1008" s="16">
        <f t="shared" si="81"/>
        <v>4.0775374439057197</v>
      </c>
      <c r="D1008" s="5">
        <v>17</v>
      </c>
      <c r="E1008" s="5">
        <v>59</v>
      </c>
      <c r="F1008" s="4">
        <v>16.5</v>
      </c>
      <c r="G1008" s="5">
        <v>0</v>
      </c>
      <c r="H1008" s="5">
        <v>0</v>
      </c>
      <c r="I1008" s="1">
        <v>11692990147530</v>
      </c>
      <c r="J1008" s="1">
        <v>1179856488756</v>
      </c>
      <c r="K1008" s="1">
        <v>2305434039888</v>
      </c>
      <c r="L1008" s="1">
        <v>13998424187418</v>
      </c>
      <c r="M1008" s="29">
        <f>-4.336-4.513*(U1008/L1008)+5.679*(O1008/L1008)-0.004*(I1008/P1008)</f>
        <v>6.0470309520386324E-2</v>
      </c>
      <c r="N1008" s="31">
        <v>2.8654119461210428</v>
      </c>
      <c r="O1008" s="1">
        <v>11531462789980</v>
      </c>
      <c r="P1008" s="1">
        <v>10905143860481</v>
      </c>
      <c r="Q1008" s="1">
        <v>626318929499</v>
      </c>
      <c r="R1008" s="1">
        <v>2466961397438</v>
      </c>
      <c r="S1008" s="1">
        <v>13998424187418</v>
      </c>
      <c r="T1008" s="1">
        <v>268727869192</v>
      </c>
      <c r="U1008" s="1">
        <v>860510055720</v>
      </c>
      <c r="V1008" s="1">
        <v>1339548630824</v>
      </c>
    </row>
    <row r="1009" spans="1:22" ht="16.5" customHeight="1" x14ac:dyDescent="0.3">
      <c r="A1009" s="1" t="s">
        <v>111</v>
      </c>
      <c r="B1009" s="1">
        <v>2016</v>
      </c>
      <c r="C1009" s="16">
        <f t="shared" si="81"/>
        <v>4.0604430105464191</v>
      </c>
      <c r="D1009" s="5">
        <v>16</v>
      </c>
      <c r="E1009" s="5">
        <v>58</v>
      </c>
      <c r="F1009" s="4">
        <v>15.8</v>
      </c>
      <c r="G1009" s="5">
        <v>0</v>
      </c>
      <c r="H1009" s="5">
        <v>0</v>
      </c>
      <c r="I1009" s="1">
        <v>9899968348445</v>
      </c>
      <c r="J1009" s="1">
        <v>1228870861760</v>
      </c>
      <c r="K1009" s="1">
        <v>1549829286319</v>
      </c>
      <c r="L1009" s="1">
        <v>11449797634764</v>
      </c>
      <c r="M1009" s="29">
        <f>-4.336-4.513*(U1009/L1009)+5.679*(O1009/L1009)-0.004*(I1009/P1009)</f>
        <v>0.20691530731076474</v>
      </c>
      <c r="N1009" s="31">
        <v>2.5615511423249444</v>
      </c>
      <c r="O1009" s="1">
        <v>9619639400305</v>
      </c>
      <c r="P1009" s="1">
        <v>8885588965756</v>
      </c>
      <c r="Q1009" s="1">
        <v>734050434549</v>
      </c>
      <c r="R1009" s="1">
        <v>1830158234459</v>
      </c>
      <c r="S1009" s="1">
        <v>11449797634764</v>
      </c>
      <c r="T1009" s="1">
        <v>152732246167</v>
      </c>
      <c r="U1009" s="1">
        <v>568013202926</v>
      </c>
      <c r="V1009" s="1">
        <v>860431844391</v>
      </c>
    </row>
    <row r="1010" spans="1:22" ht="16.5" customHeight="1" x14ac:dyDescent="0.3">
      <c r="A1010" s="1" t="s">
        <v>111</v>
      </c>
      <c r="B1010" s="1">
        <v>2015</v>
      </c>
      <c r="C1010" s="16">
        <f t="shared" si="81"/>
        <v>4.0430512678345503</v>
      </c>
      <c r="D1010" s="6">
        <v>15</v>
      </c>
      <c r="E1010" s="6">
        <v>57</v>
      </c>
      <c r="F1010" s="7">
        <v>15.24</v>
      </c>
      <c r="G1010" s="6">
        <v>0</v>
      </c>
      <c r="H1010" s="6">
        <v>0</v>
      </c>
      <c r="I1010" s="1">
        <v>6146399711936</v>
      </c>
      <c r="J1010" s="1">
        <v>923006622938</v>
      </c>
      <c r="K1010" s="1">
        <v>1144831671703</v>
      </c>
      <c r="L1010" s="1">
        <v>7291231383639</v>
      </c>
      <c r="M1010" s="29">
        <f>-4.336-4.513*(U1010/L1010)+5.679*(O1010/L1010)-0.004*(I1010/P1010)</f>
        <v>0.45066244582111353</v>
      </c>
      <c r="N1010" s="31">
        <v>8.0197984581497224</v>
      </c>
      <c r="O1010" s="1">
        <v>6216829558988</v>
      </c>
      <c r="P1010" s="1">
        <v>5805732889873</v>
      </c>
      <c r="Q1010" s="1">
        <v>411096669115</v>
      </c>
      <c r="R1010" s="1">
        <v>1074401824651</v>
      </c>
      <c r="S1010" s="1">
        <v>7291231383639</v>
      </c>
      <c r="T1010" s="1">
        <v>131664657631</v>
      </c>
      <c r="U1010" s="1">
        <v>82835223246</v>
      </c>
      <c r="V1010" s="1">
        <v>250229927719</v>
      </c>
    </row>
    <row r="1011" spans="1:22" ht="16.5" customHeight="1" x14ac:dyDescent="0.3">
      <c r="A1011" s="1" t="s">
        <v>111</v>
      </c>
      <c r="B1011" s="1">
        <v>2014</v>
      </c>
      <c r="C1011" s="15"/>
      <c r="D1011" s="13"/>
      <c r="E1011" s="13"/>
      <c r="F1011" s="14"/>
      <c r="G1011" s="13"/>
      <c r="H1011" s="13"/>
      <c r="I1011" s="1">
        <v>5045412286704</v>
      </c>
      <c r="J1011" s="1">
        <v>561238403293</v>
      </c>
      <c r="K1011" s="1">
        <v>758068952921</v>
      </c>
      <c r="L1011" s="1">
        <v>5803481239625</v>
      </c>
      <c r="M1011" s="29">
        <f>-4.336-4.513*(U1011/L1011)+5.679*(O1011/L1011)-0.004*(I1011/P1011)</f>
        <v>0.30925338709080802</v>
      </c>
      <c r="N1011" s="28">
        <v>5.05</v>
      </c>
      <c r="O1011" s="1">
        <v>4806304870107</v>
      </c>
      <c r="P1011" s="1">
        <v>4509229184420</v>
      </c>
      <c r="Q1011" s="1">
        <v>297075685687</v>
      </c>
      <c r="R1011" s="1">
        <v>997176369518</v>
      </c>
      <c r="S1011" s="1">
        <v>5803481239625</v>
      </c>
      <c r="T1011" s="1">
        <v>99169399510</v>
      </c>
      <c r="U1011" s="1">
        <v>68776917208</v>
      </c>
      <c r="V1011" s="1">
        <v>185791251481</v>
      </c>
    </row>
    <row r="1012" spans="1:22" ht="16.5" customHeight="1" x14ac:dyDescent="0.3">
      <c r="A1012" s="1" t="s">
        <v>112</v>
      </c>
      <c r="B1012" s="1">
        <v>2023</v>
      </c>
      <c r="C1012" s="16">
        <f t="shared" ref="C1012:C1020" si="82">LN(E1012)</f>
        <v>3.9318256327243257</v>
      </c>
      <c r="D1012" s="5">
        <v>22</v>
      </c>
      <c r="E1012" s="5">
        <v>51</v>
      </c>
      <c r="F1012" s="4">
        <v>0.73499999999999999</v>
      </c>
      <c r="G1012" s="5">
        <v>0</v>
      </c>
      <c r="H1012" s="5">
        <v>0</v>
      </c>
      <c r="I1012" s="1">
        <v>88693917643</v>
      </c>
      <c r="J1012" s="1">
        <v>10716132847</v>
      </c>
      <c r="K1012" s="1">
        <v>42563630519</v>
      </c>
      <c r="L1012" s="1">
        <v>131257548162</v>
      </c>
      <c r="M1012" s="29">
        <f>-4.336-4.513*(U1012/L1012)+5.679*(O1012/L1012)-0.004*(I1012/P1012)</f>
        <v>-2.4735148297741594</v>
      </c>
      <c r="N1012" s="31">
        <v>6.4222466560102589</v>
      </c>
      <c r="O1012" s="1">
        <v>50466657148</v>
      </c>
      <c r="P1012" s="1">
        <v>50466657148</v>
      </c>
      <c r="Q1012" s="1">
        <v>0</v>
      </c>
      <c r="R1012" s="1">
        <v>80790891014</v>
      </c>
      <c r="S1012" s="1">
        <v>131257548162</v>
      </c>
      <c r="T1012" s="1">
        <v>2220895791</v>
      </c>
      <c r="U1012" s="1">
        <v>9131881513</v>
      </c>
      <c r="V1012" s="1" t="e">
        <v>#VALUE!</v>
      </c>
    </row>
    <row r="1013" spans="1:22" ht="16.5" customHeight="1" x14ac:dyDescent="0.3">
      <c r="A1013" s="1" t="s">
        <v>112</v>
      </c>
      <c r="B1013" s="1">
        <v>2022</v>
      </c>
      <c r="C1013" s="16">
        <f t="shared" si="82"/>
        <v>3.912023005428146</v>
      </c>
      <c r="D1013" s="5">
        <v>21</v>
      </c>
      <c r="E1013" s="5">
        <v>50</v>
      </c>
      <c r="F1013" s="4">
        <v>0.73499999999999999</v>
      </c>
      <c r="G1013" s="5">
        <v>0</v>
      </c>
      <c r="H1013" s="5">
        <v>0</v>
      </c>
      <c r="I1013" s="1">
        <v>100022360879</v>
      </c>
      <c r="J1013" s="1">
        <v>6572977824</v>
      </c>
      <c r="K1013" s="1">
        <v>51684119641</v>
      </c>
      <c r="L1013" s="1">
        <v>151706480520</v>
      </c>
      <c r="M1013" s="29">
        <f>-4.336-4.513*(U1013/L1013)+5.679*(O1013/L1013)-0.004*(I1013/P1013)</f>
        <v>-2.0424061775797155</v>
      </c>
      <c r="N1013" s="31">
        <v>6.9871667237754878</v>
      </c>
      <c r="O1013" s="1">
        <v>69618851166</v>
      </c>
      <c r="P1013" s="1">
        <v>69618851166</v>
      </c>
      <c r="Q1013" s="1">
        <v>0</v>
      </c>
      <c r="R1013" s="1">
        <v>82087629354</v>
      </c>
      <c r="S1013" s="1">
        <v>151706480520</v>
      </c>
      <c r="T1013" s="1">
        <v>2709472112</v>
      </c>
      <c r="U1013" s="1">
        <v>10312557962</v>
      </c>
      <c r="V1013" s="1" t="e">
        <v>#VALUE!</v>
      </c>
    </row>
    <row r="1014" spans="1:22" ht="16.5" customHeight="1" x14ac:dyDescent="0.3">
      <c r="A1014" s="1" t="s">
        <v>112</v>
      </c>
      <c r="B1014" s="1">
        <v>2021</v>
      </c>
      <c r="C1014" s="16">
        <f t="shared" si="82"/>
        <v>3.8918202981106265</v>
      </c>
      <c r="D1014" s="5">
        <v>20</v>
      </c>
      <c r="E1014" s="5">
        <v>49</v>
      </c>
      <c r="F1014" s="4">
        <v>0.73499999999999999</v>
      </c>
      <c r="G1014" s="5">
        <v>0</v>
      </c>
      <c r="H1014" s="5">
        <v>0</v>
      </c>
      <c r="I1014" s="1">
        <v>82637997679</v>
      </c>
      <c r="J1014" s="1">
        <v>5602655653</v>
      </c>
      <c r="K1014" s="1">
        <v>60291961543</v>
      </c>
      <c r="L1014" s="1">
        <v>142929959222</v>
      </c>
      <c r="M1014" s="29">
        <f>-4.336-4.513*(U1014/L1014)+5.679*(O1014/L1014)-0.004*(I1014/P1014)</f>
        <v>-1.6818797877855312</v>
      </c>
      <c r="N1014" s="31">
        <v>6.6900092133089402</v>
      </c>
      <c r="O1014" s="1">
        <v>68745096380</v>
      </c>
      <c r="P1014" s="1">
        <v>67745096380</v>
      </c>
      <c r="Q1014" s="1">
        <v>1000000000</v>
      </c>
      <c r="R1014" s="1">
        <v>74184862842</v>
      </c>
      <c r="S1014" s="1">
        <v>142929959222</v>
      </c>
      <c r="T1014" s="1">
        <v>3700583682</v>
      </c>
      <c r="U1014" s="1">
        <v>2293973729</v>
      </c>
      <c r="V1014" s="1" t="e">
        <v>#VALUE!</v>
      </c>
    </row>
    <row r="1015" spans="1:22" ht="16.5" customHeight="1" x14ac:dyDescent="0.3">
      <c r="A1015" s="1" t="s">
        <v>112</v>
      </c>
      <c r="B1015" s="1">
        <v>2020</v>
      </c>
      <c r="C1015" s="16">
        <f t="shared" si="82"/>
        <v>3.8712010109078911</v>
      </c>
      <c r="D1015" s="5">
        <v>19</v>
      </c>
      <c r="E1015" s="5">
        <v>48</v>
      </c>
      <c r="F1015" s="4">
        <v>0.73499999999999999</v>
      </c>
      <c r="G1015" s="5">
        <v>0</v>
      </c>
      <c r="H1015" s="5">
        <v>0</v>
      </c>
      <c r="I1015" s="1">
        <v>57980351616</v>
      </c>
      <c r="J1015" s="1">
        <v>4609525118</v>
      </c>
      <c r="K1015" s="1">
        <v>72781625992</v>
      </c>
      <c r="L1015" s="1">
        <v>130761977608</v>
      </c>
      <c r="M1015" s="29">
        <f>-4.336-4.513*(U1015/L1015)+5.679*(O1015/L1015)-0.004*(I1015/P1015)</f>
        <v>-1.7866294232496733</v>
      </c>
      <c r="N1015" s="31">
        <v>6.9401877821904918</v>
      </c>
      <c r="O1015" s="1">
        <v>58871088495</v>
      </c>
      <c r="P1015" s="1">
        <v>55948338495</v>
      </c>
      <c r="Q1015" s="1">
        <v>2922750000</v>
      </c>
      <c r="R1015" s="1">
        <v>71890889113</v>
      </c>
      <c r="S1015" s="1">
        <v>130761977608</v>
      </c>
      <c r="T1015" s="1">
        <v>2706304476</v>
      </c>
      <c r="U1015" s="1">
        <v>94422461</v>
      </c>
      <c r="V1015" s="1" t="e">
        <v>#VALUE!</v>
      </c>
    </row>
    <row r="1016" spans="1:22" ht="16.5" customHeight="1" x14ac:dyDescent="0.3">
      <c r="A1016" s="1" t="s">
        <v>112</v>
      </c>
      <c r="B1016" s="1">
        <v>2019</v>
      </c>
      <c r="C1016" s="16">
        <f t="shared" si="82"/>
        <v>3.8501476017100584</v>
      </c>
      <c r="D1016" s="5">
        <v>18</v>
      </c>
      <c r="E1016" s="5">
        <v>47</v>
      </c>
      <c r="F1016" s="4">
        <v>0.73499999999999999</v>
      </c>
      <c r="G1016" s="5">
        <v>0</v>
      </c>
      <c r="H1016" s="5">
        <v>0</v>
      </c>
      <c r="I1016" s="1">
        <v>91686473646</v>
      </c>
      <c r="J1016" s="1">
        <v>5897566795</v>
      </c>
      <c r="K1016" s="1">
        <v>84618210032</v>
      </c>
      <c r="L1016" s="1">
        <v>176304683678</v>
      </c>
      <c r="M1016" s="29">
        <f>-4.336-4.513*(U1016/L1016)+5.679*(O1016/L1016)-0.004*(I1016/P1016)</f>
        <v>-1.7180840751229722</v>
      </c>
      <c r="N1016" s="31">
        <v>7.4649912574460018</v>
      </c>
      <c r="O1016" s="1">
        <v>91524217156</v>
      </c>
      <c r="P1016" s="1">
        <v>84569467156</v>
      </c>
      <c r="Q1016" s="1">
        <v>6954750000</v>
      </c>
      <c r="R1016" s="1">
        <v>84780466522</v>
      </c>
      <c r="S1016" s="1">
        <v>176304683678</v>
      </c>
      <c r="T1016" s="1">
        <v>4577814670</v>
      </c>
      <c r="U1016" s="1">
        <v>12730029527</v>
      </c>
      <c r="V1016" s="1" t="e">
        <v>#VALUE!</v>
      </c>
    </row>
    <row r="1017" spans="1:22" ht="16.5" customHeight="1" x14ac:dyDescent="0.3">
      <c r="A1017" s="1" t="s">
        <v>112</v>
      </c>
      <c r="B1017" s="1">
        <v>2018</v>
      </c>
      <c r="C1017" s="16">
        <f t="shared" si="82"/>
        <v>3.8286413964890951</v>
      </c>
      <c r="D1017" s="5">
        <v>17</v>
      </c>
      <c r="E1017" s="5">
        <v>46</v>
      </c>
      <c r="F1017" s="4">
        <v>0.73499999999999999</v>
      </c>
      <c r="G1017" s="5">
        <v>0</v>
      </c>
      <c r="H1017" s="5">
        <v>0</v>
      </c>
      <c r="I1017" s="1">
        <v>126874463273</v>
      </c>
      <c r="J1017" s="1">
        <v>4935367431</v>
      </c>
      <c r="K1017" s="1">
        <v>87212611736</v>
      </c>
      <c r="L1017" s="1">
        <v>214087075009</v>
      </c>
      <c r="M1017" s="29">
        <f>-4.336-4.513*(U1017/L1017)+5.679*(O1017/L1017)-0.004*(I1017/P1017)</f>
        <v>-1.5190582714397991</v>
      </c>
      <c r="N1017" s="31">
        <v>7.3592809998546045</v>
      </c>
      <c r="O1017" s="1">
        <v>122334706414</v>
      </c>
      <c r="P1017" s="1">
        <v>110147956414</v>
      </c>
      <c r="Q1017" s="1">
        <v>12186750000</v>
      </c>
      <c r="R1017" s="1">
        <v>91752368595</v>
      </c>
      <c r="S1017" s="1">
        <v>214087075009</v>
      </c>
      <c r="T1017" s="1">
        <v>3990345065</v>
      </c>
      <c r="U1017" s="1">
        <v>20093417594</v>
      </c>
      <c r="V1017" s="1" t="e">
        <v>#VALUE!</v>
      </c>
    </row>
    <row r="1018" spans="1:22" ht="16.5" customHeight="1" x14ac:dyDescent="0.3">
      <c r="A1018" s="1" t="s">
        <v>112</v>
      </c>
      <c r="B1018" s="1">
        <v>2017</v>
      </c>
      <c r="C1018" s="16">
        <f t="shared" si="82"/>
        <v>3.8066624897703196</v>
      </c>
      <c r="D1018" s="5">
        <v>16</v>
      </c>
      <c r="E1018" s="5">
        <v>45</v>
      </c>
      <c r="F1018" s="4">
        <v>0.73499999999999999</v>
      </c>
      <c r="G1018" s="5">
        <v>0</v>
      </c>
      <c r="H1018" s="5">
        <v>0</v>
      </c>
      <c r="I1018" s="1">
        <v>98579373972</v>
      </c>
      <c r="J1018" s="1">
        <v>5054653057</v>
      </c>
      <c r="K1018" s="1">
        <v>65333642032</v>
      </c>
      <c r="L1018" s="1">
        <v>163913016004</v>
      </c>
      <c r="M1018" s="29">
        <f>-4.336-4.513*(U1018/L1018)+5.679*(O1018/L1018)-0.004*(I1018/P1018)</f>
        <v>-2.4519308126579098</v>
      </c>
      <c r="N1018" s="31">
        <v>2.8654119461210428</v>
      </c>
      <c r="O1018" s="1">
        <v>71246257374</v>
      </c>
      <c r="P1018" s="1">
        <v>65853757374</v>
      </c>
      <c r="Q1018" s="1">
        <v>5392500000</v>
      </c>
      <c r="R1018" s="1">
        <v>92666758630</v>
      </c>
      <c r="S1018" s="1">
        <v>163913016004</v>
      </c>
      <c r="T1018" s="1">
        <v>2459806740</v>
      </c>
      <c r="U1018" s="1">
        <v>21006549629</v>
      </c>
      <c r="V1018" s="1" t="e">
        <v>#VALUE!</v>
      </c>
    </row>
    <row r="1019" spans="1:22" ht="16.5" customHeight="1" x14ac:dyDescent="0.3">
      <c r="A1019" s="1" t="s">
        <v>112</v>
      </c>
      <c r="B1019" s="1">
        <v>2016</v>
      </c>
      <c r="C1019" s="16">
        <f t="shared" si="82"/>
        <v>3.784189633918261</v>
      </c>
      <c r="D1019" s="5">
        <v>15</v>
      </c>
      <c r="E1019" s="5">
        <v>44</v>
      </c>
      <c r="F1019" s="4">
        <v>0.73499999999999999</v>
      </c>
      <c r="G1019" s="5">
        <v>0</v>
      </c>
      <c r="H1019" s="5">
        <v>0</v>
      </c>
      <c r="I1019" s="1">
        <v>101247104718</v>
      </c>
      <c r="J1019" s="1">
        <v>4850413112</v>
      </c>
      <c r="K1019" s="1">
        <v>50945207486</v>
      </c>
      <c r="L1019" s="1">
        <v>152192312204</v>
      </c>
      <c r="M1019" s="29">
        <f>-4.336-4.513*(U1019/L1019)+5.679*(O1019/L1019)-0.004*(I1019/P1019)</f>
        <v>-2.0672201763112796</v>
      </c>
      <c r="N1019" s="31">
        <v>2.5615511423249444</v>
      </c>
      <c r="O1019" s="1">
        <v>78983034872</v>
      </c>
      <c r="P1019" s="1">
        <v>72187284872</v>
      </c>
      <c r="Q1019" s="1">
        <v>6795750000</v>
      </c>
      <c r="R1019" s="1">
        <v>73209277332</v>
      </c>
      <c r="S1019" s="1">
        <v>152192312204</v>
      </c>
      <c r="T1019" s="1">
        <v>3115576399</v>
      </c>
      <c r="U1019" s="1">
        <v>22690000331</v>
      </c>
      <c r="V1019" s="1" t="e">
        <v>#VALUE!</v>
      </c>
    </row>
    <row r="1020" spans="1:22" ht="16.5" customHeight="1" x14ac:dyDescent="0.3">
      <c r="A1020" s="1" t="s">
        <v>112</v>
      </c>
      <c r="B1020" s="1">
        <v>2015</v>
      </c>
      <c r="C1020" s="16">
        <f t="shared" si="82"/>
        <v>3.7612001156935624</v>
      </c>
      <c r="D1020" s="6">
        <v>14</v>
      </c>
      <c r="E1020" s="6">
        <v>43</v>
      </c>
      <c r="F1020" s="7">
        <v>0.73499999999999999</v>
      </c>
      <c r="G1020" s="6">
        <v>0</v>
      </c>
      <c r="H1020" s="6">
        <v>0</v>
      </c>
      <c r="I1020" s="1">
        <v>80186293405</v>
      </c>
      <c r="J1020" s="1">
        <v>5511125247</v>
      </c>
      <c r="K1020" s="1">
        <v>48234679644</v>
      </c>
      <c r="L1020" s="1">
        <v>128420973049</v>
      </c>
      <c r="M1020" s="29">
        <f>-4.336-4.513*(U1020/L1020)+5.679*(O1020/L1020)-0.004*(I1020/P1020)</f>
        <v>-1.8242237497545262</v>
      </c>
      <c r="N1020" s="31">
        <v>8.0197984581497224</v>
      </c>
      <c r="O1020" s="1">
        <v>69660730048</v>
      </c>
      <c r="P1020" s="1">
        <v>62160230048</v>
      </c>
      <c r="Q1020" s="1">
        <v>7500500000</v>
      </c>
      <c r="R1020" s="1">
        <v>58760243001</v>
      </c>
      <c r="S1020" s="1">
        <v>128420973049</v>
      </c>
      <c r="T1020" s="1">
        <v>1078465824</v>
      </c>
      <c r="U1020" s="1">
        <v>16037200735</v>
      </c>
      <c r="V1020" s="1" t="e">
        <v>#VALUE!</v>
      </c>
    </row>
    <row r="1021" spans="1:22" ht="16.5" customHeight="1" x14ac:dyDescent="0.3">
      <c r="A1021" s="1" t="s">
        <v>112</v>
      </c>
      <c r="B1021" s="1">
        <v>2014</v>
      </c>
      <c r="C1021" s="15"/>
      <c r="D1021" s="13"/>
      <c r="E1021" s="13"/>
      <c r="F1021" s="14"/>
      <c r="G1021" s="13"/>
      <c r="H1021" s="13"/>
      <c r="I1021" s="1">
        <v>65037504455</v>
      </c>
      <c r="J1021" s="1">
        <v>3891928439</v>
      </c>
      <c r="K1021" s="1">
        <v>38589996147</v>
      </c>
      <c r="L1021" s="1">
        <v>103627500602</v>
      </c>
      <c r="M1021" s="29">
        <f>-4.336-4.513*(U1021/L1021)+5.679*(O1021/L1021)-0.004*(I1021/P1021)</f>
        <v>-1.9161938079842022</v>
      </c>
      <c r="N1021" s="28">
        <v>5.05</v>
      </c>
      <c r="O1021" s="1">
        <v>51889462336</v>
      </c>
      <c r="P1021" s="1">
        <v>48169962336</v>
      </c>
      <c r="Q1021" s="1">
        <v>3719500000</v>
      </c>
      <c r="R1021" s="1">
        <v>51738038266</v>
      </c>
      <c r="S1021" s="1">
        <v>103627500602</v>
      </c>
      <c r="T1021" s="1">
        <v>859468252</v>
      </c>
      <c r="U1021" s="1">
        <v>9608271918</v>
      </c>
      <c r="V1021" s="1" t="e">
        <v>#VALUE!</v>
      </c>
    </row>
    <row r="1022" spans="1:22" ht="16.5" customHeight="1" x14ac:dyDescent="0.3">
      <c r="A1022" s="1" t="s">
        <v>113</v>
      </c>
      <c r="B1022" s="1">
        <v>2023</v>
      </c>
      <c r="C1022" s="16">
        <f t="shared" ref="C1022:C1039" si="83">LN(E1022)</f>
        <v>4.0073331852324712</v>
      </c>
      <c r="D1022" s="5">
        <v>19</v>
      </c>
      <c r="E1022" s="5">
        <v>55</v>
      </c>
      <c r="F1022" s="4">
        <v>0.12</v>
      </c>
      <c r="G1022" s="5">
        <v>0</v>
      </c>
      <c r="H1022" s="5">
        <v>0</v>
      </c>
      <c r="I1022" s="1">
        <v>30813738736</v>
      </c>
      <c r="J1022" s="1">
        <v>469737372</v>
      </c>
      <c r="K1022" s="1">
        <v>12524142180</v>
      </c>
      <c r="L1022" s="1">
        <v>43337880916</v>
      </c>
      <c r="M1022" s="29">
        <f>-4.336-4.513*(U1022/L1022)+5.679*(O1022/L1022)-0.004*(I1022/P1022)</f>
        <v>-3.53706297232889</v>
      </c>
      <c r="N1022" s="31">
        <v>6.4222466560102589</v>
      </c>
      <c r="O1022" s="1">
        <v>4896021471</v>
      </c>
      <c r="P1022" s="1">
        <v>4896021471</v>
      </c>
      <c r="Q1022" s="1">
        <v>0</v>
      </c>
      <c r="R1022" s="1">
        <v>38441859445</v>
      </c>
      <c r="S1022" s="1">
        <v>43337880916</v>
      </c>
      <c r="T1022" s="1">
        <v>8493150</v>
      </c>
      <c r="U1022" s="1">
        <v>-1752878765</v>
      </c>
      <c r="V1022" s="1">
        <v>-1744385615</v>
      </c>
    </row>
    <row r="1023" spans="1:22" ht="16.5" customHeight="1" x14ac:dyDescent="0.3">
      <c r="A1023" s="1" t="s">
        <v>113</v>
      </c>
      <c r="B1023" s="1">
        <v>2022</v>
      </c>
      <c r="C1023" s="16">
        <f t="shared" si="83"/>
        <v>3.9889840465642745</v>
      </c>
      <c r="D1023" s="5">
        <v>18</v>
      </c>
      <c r="E1023" s="5">
        <v>54</v>
      </c>
      <c r="F1023" s="4">
        <v>0.12</v>
      </c>
      <c r="G1023" s="5">
        <v>0</v>
      </c>
      <c r="H1023" s="5">
        <v>0</v>
      </c>
      <c r="I1023" s="1">
        <v>29508866117</v>
      </c>
      <c r="J1023" s="1">
        <v>913058860</v>
      </c>
      <c r="K1023" s="1">
        <v>15000685130</v>
      </c>
      <c r="L1023" s="1">
        <v>44509551247</v>
      </c>
      <c r="M1023" s="29">
        <f>-4.336-4.513*(U1023/L1023)+5.679*(O1023/L1023)-0.004*(I1023/P1023)</f>
        <v>-3.9627799245426725</v>
      </c>
      <c r="N1023" s="31">
        <v>6.9871667237754878</v>
      </c>
      <c r="O1023" s="1">
        <v>3680537500</v>
      </c>
      <c r="P1023" s="1">
        <v>3680537500</v>
      </c>
      <c r="Q1023" s="1">
        <v>0</v>
      </c>
      <c r="R1023" s="1">
        <v>40829013747</v>
      </c>
      <c r="S1023" s="1">
        <v>44509551247</v>
      </c>
      <c r="T1023" s="1">
        <v>0</v>
      </c>
      <c r="U1023" s="1">
        <v>634275537</v>
      </c>
      <c r="V1023" s="1">
        <v>830668921</v>
      </c>
    </row>
    <row r="1024" spans="1:22" ht="16.5" customHeight="1" x14ac:dyDescent="0.3">
      <c r="A1024" s="1" t="s">
        <v>113</v>
      </c>
      <c r="B1024" s="1">
        <v>2021</v>
      </c>
      <c r="C1024" s="16">
        <f t="shared" si="83"/>
        <v>3.970291913552122</v>
      </c>
      <c r="D1024" s="5">
        <v>17</v>
      </c>
      <c r="E1024" s="5">
        <v>53</v>
      </c>
      <c r="F1024" s="4">
        <v>0.12</v>
      </c>
      <c r="G1024" s="5">
        <v>0</v>
      </c>
      <c r="H1024" s="5">
        <v>0</v>
      </c>
      <c r="I1024" s="1">
        <v>28724731423</v>
      </c>
      <c r="J1024" s="1">
        <v>1040000781</v>
      </c>
      <c r="K1024" s="1">
        <v>15315861445</v>
      </c>
      <c r="L1024" s="1">
        <v>44040592868</v>
      </c>
      <c r="M1024" s="29">
        <f>-4.336-4.513*(U1024/L1024)+5.679*(O1024/L1024)-0.004*(I1024/P1024)</f>
        <v>-4.0379838287003738</v>
      </c>
      <c r="N1024" s="31">
        <v>6.6900092133089402</v>
      </c>
      <c r="O1024" s="1">
        <v>3148389960</v>
      </c>
      <c r="P1024" s="1">
        <v>3148389960</v>
      </c>
      <c r="Q1024" s="1">
        <v>0</v>
      </c>
      <c r="R1024" s="1">
        <v>40892202908</v>
      </c>
      <c r="S1024" s="1">
        <v>44040592868</v>
      </c>
      <c r="T1024" s="1">
        <v>0</v>
      </c>
      <c r="U1024" s="1">
        <v>697464698</v>
      </c>
      <c r="V1024" s="1">
        <v>863968150</v>
      </c>
    </row>
    <row r="1025" spans="1:22" ht="16.5" customHeight="1" x14ac:dyDescent="0.3">
      <c r="A1025" s="1" t="s">
        <v>113</v>
      </c>
      <c r="B1025" s="1">
        <v>2020</v>
      </c>
      <c r="C1025" s="16">
        <f t="shared" si="83"/>
        <v>3.9512437185814275</v>
      </c>
      <c r="D1025" s="5">
        <v>16</v>
      </c>
      <c r="E1025" s="5">
        <v>52</v>
      </c>
      <c r="F1025" s="4">
        <v>0.12</v>
      </c>
      <c r="G1025" s="5">
        <v>0</v>
      </c>
      <c r="H1025" s="5">
        <v>0</v>
      </c>
      <c r="I1025" s="1">
        <v>28592615925</v>
      </c>
      <c r="J1025" s="1">
        <v>980173070</v>
      </c>
      <c r="K1025" s="1">
        <v>16591773219</v>
      </c>
      <c r="L1025" s="1">
        <v>45184389144</v>
      </c>
      <c r="M1025" s="29">
        <f>-4.336-4.513*(U1025/L1025)+5.679*(O1025/L1025)-0.004*(I1025/P1025)</f>
        <v>-3.9073615255519822</v>
      </c>
      <c r="N1025" s="31">
        <v>6.9401877821904918</v>
      </c>
      <c r="O1025" s="1">
        <v>4229579696</v>
      </c>
      <c r="P1025" s="1">
        <v>4229579696</v>
      </c>
      <c r="Q1025" s="1">
        <v>0</v>
      </c>
      <c r="R1025" s="1">
        <v>40954809448</v>
      </c>
      <c r="S1025" s="1">
        <v>45184389144</v>
      </c>
      <c r="T1025" s="1">
        <v>0</v>
      </c>
      <c r="U1025" s="1">
        <v>760071238</v>
      </c>
      <c r="V1025" s="1">
        <v>922635462</v>
      </c>
    </row>
    <row r="1026" spans="1:22" ht="16.5" customHeight="1" x14ac:dyDescent="0.3">
      <c r="A1026" s="1" t="s">
        <v>113</v>
      </c>
      <c r="B1026" s="1">
        <v>2019</v>
      </c>
      <c r="C1026" s="16">
        <f t="shared" si="83"/>
        <v>3.9318256327243257</v>
      </c>
      <c r="D1026" s="5">
        <v>15</v>
      </c>
      <c r="E1026" s="5">
        <v>51</v>
      </c>
      <c r="F1026" s="4">
        <v>0.12</v>
      </c>
      <c r="G1026" s="5">
        <v>0</v>
      </c>
      <c r="H1026" s="5">
        <v>0</v>
      </c>
      <c r="I1026" s="1">
        <v>26111241315</v>
      </c>
      <c r="J1026" s="1">
        <v>2539444619</v>
      </c>
      <c r="K1026" s="1">
        <v>20287438331</v>
      </c>
      <c r="L1026" s="1">
        <v>46398679646</v>
      </c>
      <c r="M1026" s="29">
        <f>-4.336-4.513*(U1026/L1026)+5.679*(O1026/L1026)-0.004*(I1026/P1026)</f>
        <v>-4.0256161883506909</v>
      </c>
      <c r="N1026" s="31">
        <v>7.4649912574460018</v>
      </c>
      <c r="O1026" s="1">
        <v>4282375030</v>
      </c>
      <c r="P1026" s="1">
        <v>4282375030</v>
      </c>
      <c r="Q1026" s="1">
        <v>0</v>
      </c>
      <c r="R1026" s="1">
        <v>42116304616</v>
      </c>
      <c r="S1026" s="1">
        <v>46398679646</v>
      </c>
      <c r="T1026" s="1">
        <v>0</v>
      </c>
      <c r="U1026" s="1">
        <v>1946946239</v>
      </c>
      <c r="V1026" s="1">
        <v>2517679384</v>
      </c>
    </row>
    <row r="1027" spans="1:22" ht="16.5" customHeight="1" x14ac:dyDescent="0.3">
      <c r="A1027" s="1" t="s">
        <v>113</v>
      </c>
      <c r="B1027" s="1">
        <v>2018</v>
      </c>
      <c r="C1027" s="16">
        <f t="shared" si="83"/>
        <v>3.912023005428146</v>
      </c>
      <c r="D1027" s="5">
        <v>14</v>
      </c>
      <c r="E1027" s="5">
        <v>50</v>
      </c>
      <c r="F1027" s="4">
        <v>0.12</v>
      </c>
      <c r="G1027" s="5">
        <v>0</v>
      </c>
      <c r="H1027" s="5">
        <v>0</v>
      </c>
      <c r="I1027" s="1">
        <v>25724423768</v>
      </c>
      <c r="J1027" s="1">
        <v>567178102</v>
      </c>
      <c r="K1027" s="1">
        <v>21978158827</v>
      </c>
      <c r="L1027" s="1">
        <v>47702582595</v>
      </c>
      <c r="M1027" s="29">
        <f>-4.336-4.513*(U1027/L1027)+5.679*(O1027/L1027)-0.004*(I1027/P1027)</f>
        <v>-3.8993585095206273</v>
      </c>
      <c r="N1027" s="31">
        <v>7.3592809998546045</v>
      </c>
      <c r="O1027" s="1">
        <v>5569261926</v>
      </c>
      <c r="P1027" s="1">
        <v>5569261926</v>
      </c>
      <c r="Q1027" s="1">
        <v>0</v>
      </c>
      <c r="R1027" s="1">
        <v>42133320669</v>
      </c>
      <c r="S1027" s="1">
        <v>47702582595</v>
      </c>
      <c r="T1027" s="1">
        <v>25534246</v>
      </c>
      <c r="U1027" s="1">
        <v>2197553445</v>
      </c>
      <c r="V1027" s="1">
        <v>2798756736</v>
      </c>
    </row>
    <row r="1028" spans="1:22" ht="16.5" customHeight="1" x14ac:dyDescent="0.3">
      <c r="A1028" s="1" t="s">
        <v>113</v>
      </c>
      <c r="B1028" s="1">
        <v>2017</v>
      </c>
      <c r="C1028" s="16">
        <f t="shared" si="83"/>
        <v>3.8918202981106265</v>
      </c>
      <c r="D1028" s="5">
        <v>13</v>
      </c>
      <c r="E1028" s="5">
        <v>49</v>
      </c>
      <c r="F1028" s="4">
        <v>0.12</v>
      </c>
      <c r="G1028" s="5">
        <v>0</v>
      </c>
      <c r="H1028" s="5">
        <v>0</v>
      </c>
      <c r="I1028" s="1">
        <v>25062537431</v>
      </c>
      <c r="J1028" s="1">
        <v>1469641168</v>
      </c>
      <c r="K1028" s="1">
        <v>23715957031</v>
      </c>
      <c r="L1028" s="1">
        <v>48778494462</v>
      </c>
      <c r="M1028" s="29">
        <f>-4.336-4.513*(U1028/L1028)+5.679*(O1028/L1028)-0.004*(I1028/P1028)</f>
        <v>-3.6898010244333452</v>
      </c>
      <c r="N1028" s="31">
        <v>2.8654119461210428</v>
      </c>
      <c r="O1028" s="1">
        <v>7159032322</v>
      </c>
      <c r="P1028" s="1">
        <v>7059032322</v>
      </c>
      <c r="Q1028" s="1">
        <v>100000000</v>
      </c>
      <c r="R1028" s="1">
        <v>41619462140</v>
      </c>
      <c r="S1028" s="1">
        <v>48778494462</v>
      </c>
      <c r="T1028" s="1">
        <v>108137744</v>
      </c>
      <c r="U1028" s="1">
        <v>1870772129</v>
      </c>
      <c r="V1028" s="1">
        <v>2458777905</v>
      </c>
    </row>
    <row r="1029" spans="1:22" ht="16.5" customHeight="1" x14ac:dyDescent="0.3">
      <c r="A1029" s="1" t="s">
        <v>113</v>
      </c>
      <c r="B1029" s="1">
        <v>2016</v>
      </c>
      <c r="C1029" s="16">
        <f t="shared" si="83"/>
        <v>4.0775374439057197</v>
      </c>
      <c r="D1029" s="5">
        <v>12</v>
      </c>
      <c r="E1029" s="5">
        <v>59</v>
      </c>
      <c r="F1029" s="4">
        <v>10</v>
      </c>
      <c r="G1029" s="5">
        <v>0</v>
      </c>
      <c r="H1029" s="5">
        <v>1</v>
      </c>
      <c r="I1029" s="1">
        <v>22282450796</v>
      </c>
      <c r="J1029" s="1">
        <v>1866574412</v>
      </c>
      <c r="K1029" s="1">
        <v>26445153115</v>
      </c>
      <c r="L1029" s="1">
        <v>48727603911</v>
      </c>
      <c r="M1029" s="29">
        <f>-4.336-4.513*(U1029/L1029)+5.679*(O1029/L1029)-0.004*(I1029/P1029)</f>
        <v>-3.6478380407767665</v>
      </c>
      <c r="N1029" s="31">
        <v>2.5615511423249444</v>
      </c>
      <c r="O1029" s="1">
        <v>7401874920</v>
      </c>
      <c r="P1029" s="1">
        <v>7301874920</v>
      </c>
      <c r="Q1029" s="1">
        <v>100000000</v>
      </c>
      <c r="R1029" s="1">
        <v>41325728991</v>
      </c>
      <c r="S1029" s="1">
        <v>48727603911</v>
      </c>
      <c r="T1029" s="1">
        <v>139319442</v>
      </c>
      <c r="U1029" s="1">
        <v>1752265534</v>
      </c>
      <c r="V1029" s="1">
        <v>2343001359</v>
      </c>
    </row>
    <row r="1030" spans="1:22" ht="16.5" customHeight="1" x14ac:dyDescent="0.3">
      <c r="A1030" s="1" t="s">
        <v>113</v>
      </c>
      <c r="B1030" s="1">
        <v>2015</v>
      </c>
      <c r="C1030" s="16">
        <f t="shared" si="83"/>
        <v>4.0604430105464191</v>
      </c>
      <c r="D1030" s="5">
        <v>11</v>
      </c>
      <c r="E1030" s="5">
        <v>58</v>
      </c>
      <c r="F1030" s="4">
        <v>10</v>
      </c>
      <c r="G1030" s="5">
        <v>0</v>
      </c>
      <c r="H1030" s="5">
        <v>1</v>
      </c>
      <c r="I1030" s="1">
        <v>20470443178</v>
      </c>
      <c r="J1030" s="1">
        <v>1633161662</v>
      </c>
      <c r="K1030" s="1">
        <v>28258668015</v>
      </c>
      <c r="L1030" s="1">
        <v>48729111193</v>
      </c>
      <c r="M1030" s="29">
        <f>-4.336-4.513*(U1030/L1030)+5.679*(O1030/L1030)-0.004*(I1030/P1030)</f>
        <v>-3.5968112807650989</v>
      </c>
      <c r="N1030" s="31">
        <v>8.0197984581497224</v>
      </c>
      <c r="O1030" s="1">
        <v>7787337937</v>
      </c>
      <c r="P1030" s="1">
        <v>7787337937</v>
      </c>
      <c r="Q1030" s="1">
        <v>0</v>
      </c>
      <c r="R1030" s="1">
        <v>40941773256</v>
      </c>
      <c r="S1030" s="1">
        <v>48729111193</v>
      </c>
      <c r="T1030" s="1">
        <v>14194444</v>
      </c>
      <c r="U1030" s="1">
        <v>1704389386</v>
      </c>
      <c r="V1030" s="1">
        <v>2216540400</v>
      </c>
    </row>
    <row r="1031" spans="1:22" ht="16.5" customHeight="1" x14ac:dyDescent="0.3">
      <c r="A1031" s="1" t="s">
        <v>113</v>
      </c>
      <c r="B1031" s="1">
        <v>2014</v>
      </c>
      <c r="C1031" s="16">
        <f t="shared" si="83"/>
        <v>4.0775374439057197</v>
      </c>
      <c r="D1031" s="6">
        <v>10</v>
      </c>
      <c r="E1031" s="6">
        <v>59</v>
      </c>
      <c r="F1031" s="7">
        <v>34</v>
      </c>
      <c r="G1031" s="6">
        <v>0</v>
      </c>
      <c r="H1031" s="6">
        <v>1</v>
      </c>
      <c r="I1031" s="1">
        <v>15045945371</v>
      </c>
      <c r="J1031" s="1">
        <v>467391460</v>
      </c>
      <c r="K1031" s="1">
        <v>27163229879</v>
      </c>
      <c r="L1031" s="1">
        <v>42209175250</v>
      </c>
      <c r="M1031" s="29">
        <f>-4.336-4.513*(U1031/L1031)+5.679*(O1031/L1031)-0.004*(I1031/P1031)</f>
        <v>-4.2505421932682426</v>
      </c>
      <c r="N1031" s="28">
        <v>5.05</v>
      </c>
      <c r="O1031" s="1">
        <v>1807699116</v>
      </c>
      <c r="P1031" s="1">
        <v>1807699116</v>
      </c>
      <c r="Q1031" s="1">
        <v>0</v>
      </c>
      <c r="R1031" s="1">
        <v>40401476134</v>
      </c>
      <c r="S1031" s="1">
        <v>42209175250</v>
      </c>
      <c r="T1031" s="1">
        <v>0</v>
      </c>
      <c r="U1031" s="1">
        <v>1164092264</v>
      </c>
      <c r="V1031" s="1">
        <v>1500650595</v>
      </c>
    </row>
    <row r="1032" spans="1:22" ht="16.5" customHeight="1" x14ac:dyDescent="0.3">
      <c r="A1032" s="1" t="s">
        <v>114</v>
      </c>
      <c r="B1032" s="1">
        <v>2023</v>
      </c>
      <c r="C1032" s="16">
        <f t="shared" si="83"/>
        <v>3.8286413964890951</v>
      </c>
      <c r="D1032" s="11">
        <v>17</v>
      </c>
      <c r="E1032" s="11">
        <v>46</v>
      </c>
      <c r="F1032" s="4">
        <v>4.5</v>
      </c>
      <c r="G1032" s="5">
        <v>0</v>
      </c>
      <c r="H1032" s="5">
        <v>1</v>
      </c>
      <c r="I1032" s="1">
        <v>271166389550</v>
      </c>
      <c r="J1032" s="1">
        <v>103196025337</v>
      </c>
      <c r="K1032" s="1">
        <v>190311007290</v>
      </c>
      <c r="L1032" s="1">
        <v>461477396840</v>
      </c>
      <c r="M1032" s="29">
        <f>-4.336-4.513*(U1032/L1032)+5.679*(O1032/L1032)-0.004*(I1032/P1032)</f>
        <v>-2.5458156107189991</v>
      </c>
      <c r="N1032" s="31">
        <v>6.4222466560102589</v>
      </c>
      <c r="O1032" s="1">
        <v>133399710308</v>
      </c>
      <c r="P1032" s="1">
        <v>126263569887</v>
      </c>
      <c r="Q1032" s="1">
        <v>7136140421</v>
      </c>
      <c r="R1032" s="1">
        <v>328077686532</v>
      </c>
      <c r="S1032" s="1">
        <v>461477396840</v>
      </c>
      <c r="T1032" s="1">
        <v>5722279438</v>
      </c>
      <c r="U1032" s="1">
        <v>-16068467223</v>
      </c>
      <c r="V1032" s="1">
        <v>-8940647629</v>
      </c>
    </row>
    <row r="1033" spans="1:22" ht="16.5" customHeight="1" x14ac:dyDescent="0.3">
      <c r="A1033" s="1" t="s">
        <v>114</v>
      </c>
      <c r="B1033" s="1">
        <v>2022</v>
      </c>
      <c r="C1033" s="16">
        <f t="shared" si="83"/>
        <v>3.8066624897703196</v>
      </c>
      <c r="D1033" s="11">
        <v>16</v>
      </c>
      <c r="E1033" s="11">
        <v>45</v>
      </c>
      <c r="F1033" s="4">
        <v>4.5</v>
      </c>
      <c r="G1033" s="5">
        <v>0</v>
      </c>
      <c r="H1033" s="5">
        <v>1</v>
      </c>
      <c r="I1033" s="1">
        <v>274885741072</v>
      </c>
      <c r="J1033" s="1">
        <v>88303049770</v>
      </c>
      <c r="K1033" s="1">
        <v>211638362077</v>
      </c>
      <c r="L1033" s="1">
        <v>486524103149</v>
      </c>
      <c r="M1033" s="29">
        <f>-4.336-4.513*(U1033/L1033)+5.679*(O1033/L1033)-0.004*(I1033/P1033)</f>
        <v>-2.4919182309673964</v>
      </c>
      <c r="N1033" s="31">
        <v>6.9871667237754878</v>
      </c>
      <c r="O1033" s="1">
        <v>160929392864</v>
      </c>
      <c r="P1033" s="1">
        <v>149785250431</v>
      </c>
      <c r="Q1033" s="1">
        <v>11144142433</v>
      </c>
      <c r="R1033" s="1">
        <v>325594710285</v>
      </c>
      <c r="S1033" s="1">
        <v>486524103149</v>
      </c>
      <c r="T1033" s="1">
        <v>5455196012</v>
      </c>
      <c r="U1033" s="1">
        <v>2915204760</v>
      </c>
      <c r="V1033" s="1">
        <v>10481147189</v>
      </c>
    </row>
    <row r="1034" spans="1:22" ht="16.5" customHeight="1" x14ac:dyDescent="0.3">
      <c r="A1034" s="1" t="s">
        <v>114</v>
      </c>
      <c r="B1034" s="1">
        <v>2021</v>
      </c>
      <c r="C1034" s="16">
        <f t="shared" si="83"/>
        <v>3.784189633918261</v>
      </c>
      <c r="D1034" s="5">
        <v>15</v>
      </c>
      <c r="E1034" s="5">
        <v>44</v>
      </c>
      <c r="F1034" s="4">
        <v>4.5</v>
      </c>
      <c r="G1034" s="5">
        <v>0</v>
      </c>
      <c r="H1034" s="5">
        <v>1</v>
      </c>
      <c r="I1034" s="1">
        <v>207478344942</v>
      </c>
      <c r="J1034" s="1">
        <v>58441398575</v>
      </c>
      <c r="K1034" s="1">
        <v>182531662477</v>
      </c>
      <c r="L1034" s="1">
        <v>390010007419</v>
      </c>
      <c r="M1034" s="29">
        <f>-4.336-4.513*(U1034/L1034)+5.679*(O1034/L1034)-0.004*(I1034/P1034)</f>
        <v>-2.2505204173716851</v>
      </c>
      <c r="N1034" s="31">
        <v>6.6900092133089402</v>
      </c>
      <c r="O1034" s="1">
        <v>166238161642</v>
      </c>
      <c r="P1034" s="1">
        <v>145831425559</v>
      </c>
      <c r="Q1034" s="1">
        <v>20406736083</v>
      </c>
      <c r="R1034" s="1">
        <v>223771845777</v>
      </c>
      <c r="S1034" s="1">
        <v>390010007419</v>
      </c>
      <c r="T1034" s="1">
        <v>4491330351</v>
      </c>
      <c r="U1034" s="1">
        <v>28470884332</v>
      </c>
      <c r="V1034" s="1">
        <v>39400572124</v>
      </c>
    </row>
    <row r="1035" spans="1:22" ht="16.5" customHeight="1" x14ac:dyDescent="0.3">
      <c r="A1035" s="1" t="s">
        <v>114</v>
      </c>
      <c r="B1035" s="1">
        <v>2020</v>
      </c>
      <c r="C1035" s="16">
        <f t="shared" si="83"/>
        <v>3.7612001156935624</v>
      </c>
      <c r="D1035" s="5">
        <v>14</v>
      </c>
      <c r="E1035" s="5">
        <v>43</v>
      </c>
      <c r="F1035" s="4">
        <v>4.5</v>
      </c>
      <c r="G1035" s="5">
        <v>0</v>
      </c>
      <c r="H1035" s="5">
        <v>1</v>
      </c>
      <c r="I1035" s="1">
        <v>189182853469</v>
      </c>
      <c r="J1035" s="1">
        <v>48711244188</v>
      </c>
      <c r="K1035" s="1">
        <v>185360700908</v>
      </c>
      <c r="L1035" s="1">
        <v>374543554377</v>
      </c>
      <c r="M1035" s="29">
        <f>-4.336-4.513*(U1035/L1035)+5.679*(O1035/L1035)-0.004*(I1035/P1035)</f>
        <v>-1.8796317891059209</v>
      </c>
      <c r="N1035" s="31">
        <v>6.9401877821904918</v>
      </c>
      <c r="O1035" s="1">
        <v>170767061783</v>
      </c>
      <c r="P1035" s="1">
        <v>152781168850</v>
      </c>
      <c r="Q1035" s="1">
        <v>17985892933</v>
      </c>
      <c r="R1035" s="1">
        <v>203776492594</v>
      </c>
      <c r="S1035" s="1">
        <v>374543554377</v>
      </c>
      <c r="T1035" s="1">
        <v>12636186375</v>
      </c>
      <c r="U1035" s="1">
        <v>10616914174</v>
      </c>
      <c r="V1035" s="1">
        <v>19012829300</v>
      </c>
    </row>
    <row r="1036" spans="1:22" ht="16.5" customHeight="1" x14ac:dyDescent="0.3">
      <c r="A1036" s="1" t="s">
        <v>114</v>
      </c>
      <c r="B1036" s="1">
        <v>2019</v>
      </c>
      <c r="C1036" s="16">
        <f t="shared" si="83"/>
        <v>3.7376696182833684</v>
      </c>
      <c r="D1036" s="5">
        <v>13</v>
      </c>
      <c r="E1036" s="5">
        <v>42</v>
      </c>
      <c r="F1036" s="4">
        <v>4.5</v>
      </c>
      <c r="G1036" s="5">
        <v>0</v>
      </c>
      <c r="H1036" s="5">
        <v>1</v>
      </c>
      <c r="I1036" s="1">
        <v>211666606742</v>
      </c>
      <c r="J1036" s="1">
        <v>40176786784</v>
      </c>
      <c r="K1036" s="1">
        <v>141359575373</v>
      </c>
      <c r="L1036" s="1">
        <v>353026182115</v>
      </c>
      <c r="M1036" s="29">
        <f>-4.336-4.513*(U1036/L1036)+5.679*(O1036/L1036)-0.004*(I1036/P1036)</f>
        <v>-2.0225177674559758</v>
      </c>
      <c r="N1036" s="31">
        <v>7.4649912574460018</v>
      </c>
      <c r="O1036" s="1">
        <v>158573050173</v>
      </c>
      <c r="P1036" s="1">
        <v>143323959361</v>
      </c>
      <c r="Q1036" s="1">
        <v>15249090812</v>
      </c>
      <c r="R1036" s="1">
        <v>194453131942</v>
      </c>
      <c r="S1036" s="1">
        <v>353026182115</v>
      </c>
      <c r="T1036" s="1">
        <v>13307978249</v>
      </c>
      <c r="U1036" s="1">
        <v>18110148181</v>
      </c>
      <c r="V1036" s="1">
        <v>27039284158</v>
      </c>
    </row>
    <row r="1037" spans="1:22" ht="16.5" customHeight="1" x14ac:dyDescent="0.3">
      <c r="A1037" s="1" t="s">
        <v>114</v>
      </c>
      <c r="B1037" s="1">
        <v>2018</v>
      </c>
      <c r="C1037" s="16">
        <f t="shared" si="83"/>
        <v>3.713572066704308</v>
      </c>
      <c r="D1037" s="5">
        <v>12</v>
      </c>
      <c r="E1037" s="5">
        <v>41</v>
      </c>
      <c r="F1037" s="4">
        <v>4.5</v>
      </c>
      <c r="G1037" s="5">
        <v>0</v>
      </c>
      <c r="H1037" s="5">
        <v>1</v>
      </c>
      <c r="I1037" s="1">
        <v>211429776194</v>
      </c>
      <c r="J1037" s="1">
        <v>40425875589</v>
      </c>
      <c r="K1037" s="1">
        <v>87498641634</v>
      </c>
      <c r="L1037" s="1">
        <v>298928417828</v>
      </c>
      <c r="M1037" s="29">
        <f>-4.336-4.513*(U1037/L1037)+5.679*(O1037/L1037)-0.004*(I1037/P1037)</f>
        <v>-2.2334789626052705</v>
      </c>
      <c r="N1037" s="31">
        <v>7.3592809998546045</v>
      </c>
      <c r="O1037" s="1">
        <v>125732275752</v>
      </c>
      <c r="P1037" s="1">
        <v>116638962579</v>
      </c>
      <c r="Q1037" s="1">
        <v>9093313173</v>
      </c>
      <c r="R1037" s="1">
        <v>173196142076</v>
      </c>
      <c r="S1037" s="1">
        <v>298928417828</v>
      </c>
      <c r="T1037" s="1">
        <v>10015002604</v>
      </c>
      <c r="U1037" s="1">
        <v>18471715887</v>
      </c>
      <c r="V1037" s="1">
        <v>25258264186</v>
      </c>
    </row>
    <row r="1038" spans="1:22" ht="16.5" customHeight="1" x14ac:dyDescent="0.3">
      <c r="A1038" s="1" t="s">
        <v>114</v>
      </c>
      <c r="B1038" s="1">
        <v>2017</v>
      </c>
      <c r="C1038" s="16">
        <f t="shared" si="83"/>
        <v>3.6888794541139363</v>
      </c>
      <c r="D1038" s="5">
        <v>11</v>
      </c>
      <c r="E1038" s="5">
        <v>40</v>
      </c>
      <c r="F1038" s="4">
        <v>4.5</v>
      </c>
      <c r="G1038" s="5">
        <v>0</v>
      </c>
      <c r="H1038" s="5">
        <v>1</v>
      </c>
      <c r="I1038" s="1">
        <v>180876125124</v>
      </c>
      <c r="J1038" s="1">
        <v>37535164394</v>
      </c>
      <c r="K1038" s="1">
        <v>64386230300</v>
      </c>
      <c r="L1038" s="1">
        <v>245262355424</v>
      </c>
      <c r="M1038" s="29">
        <f>-4.336-4.513*(U1038/L1038)+5.679*(O1038/L1038)-0.004*(I1038/P1038)</f>
        <v>-2.5053997015717329</v>
      </c>
      <c r="N1038" s="31">
        <v>2.8654119461210428</v>
      </c>
      <c r="O1038" s="1">
        <v>94727929235</v>
      </c>
      <c r="P1038" s="1">
        <v>92755028691</v>
      </c>
      <c r="Q1038" s="1">
        <v>1972900544</v>
      </c>
      <c r="R1038" s="1">
        <v>150534426189</v>
      </c>
      <c r="S1038" s="1">
        <v>245262355424</v>
      </c>
      <c r="T1038" s="1">
        <v>2260901914</v>
      </c>
      <c r="U1038" s="1">
        <v>19293038406</v>
      </c>
      <c r="V1038" s="1">
        <v>24989200406</v>
      </c>
    </row>
    <row r="1039" spans="1:22" ht="16.5" customHeight="1" x14ac:dyDescent="0.3">
      <c r="A1039" s="1" t="s">
        <v>114</v>
      </c>
      <c r="B1039" s="1">
        <v>2016</v>
      </c>
      <c r="C1039" s="16">
        <f t="shared" si="83"/>
        <v>3.6635616461296463</v>
      </c>
      <c r="D1039" s="6">
        <v>10</v>
      </c>
      <c r="E1039" s="6">
        <v>39</v>
      </c>
      <c r="F1039" s="7">
        <v>4.5</v>
      </c>
      <c r="G1039" s="6">
        <v>0</v>
      </c>
      <c r="H1039" s="6">
        <v>1</v>
      </c>
      <c r="I1039" s="1">
        <v>139099585000</v>
      </c>
      <c r="J1039" s="1">
        <v>27491442149</v>
      </c>
      <c r="K1039" s="1">
        <v>73347667587</v>
      </c>
      <c r="L1039" s="1">
        <v>212447252587</v>
      </c>
      <c r="M1039" s="29">
        <f>-4.336-4.513*(U1039/L1039)+5.679*(O1039/L1039)-0.004*(I1039/P1039)</f>
        <v>-2.8797445191709699</v>
      </c>
      <c r="N1039" s="31">
        <v>2.5615511423249444</v>
      </c>
      <c r="O1039" s="1">
        <v>67742114502</v>
      </c>
      <c r="P1039" s="1">
        <v>66361748942</v>
      </c>
      <c r="Q1039" s="1">
        <v>1380365560</v>
      </c>
      <c r="R1039" s="1">
        <v>144705138085</v>
      </c>
      <c r="S1039" s="1">
        <v>212447252587</v>
      </c>
      <c r="T1039" s="1">
        <v>2162273929</v>
      </c>
      <c r="U1039" s="1">
        <v>16297089718</v>
      </c>
      <c r="V1039" s="1">
        <v>23193795580</v>
      </c>
    </row>
    <row r="1040" spans="1:22" ht="16.5" customHeight="1" x14ac:dyDescent="0.3">
      <c r="A1040" s="1" t="s">
        <v>114</v>
      </c>
      <c r="B1040" s="1">
        <v>2015</v>
      </c>
      <c r="C1040" s="15"/>
      <c r="D1040" s="13"/>
      <c r="E1040" s="13"/>
      <c r="F1040" s="14"/>
      <c r="G1040" s="13"/>
      <c r="H1040" s="13"/>
      <c r="I1040" s="1">
        <v>120104307779</v>
      </c>
      <c r="J1040" s="1">
        <v>24037628232</v>
      </c>
      <c r="K1040" s="1">
        <v>80786696713</v>
      </c>
      <c r="L1040" s="1">
        <v>200891004492</v>
      </c>
      <c r="M1040" s="29">
        <f>-4.336-4.513*(U1040/L1040)+5.679*(O1040/L1040)-0.004*(I1040/P1040)</f>
        <v>-2.7952869081846323</v>
      </c>
      <c r="N1040" s="31">
        <v>8.0197984581497224</v>
      </c>
      <c r="O1040" s="1">
        <v>64745386545</v>
      </c>
      <c r="P1040" s="1">
        <v>62964934321</v>
      </c>
      <c r="Q1040" s="1">
        <v>1780452224</v>
      </c>
      <c r="R1040" s="1">
        <v>136145617947</v>
      </c>
      <c r="S1040" s="1">
        <v>200891004492</v>
      </c>
      <c r="T1040" s="1">
        <v>1907787836</v>
      </c>
      <c r="U1040" s="1">
        <v>12550602221</v>
      </c>
      <c r="V1040" s="1" t="e">
        <v>#VALUE!</v>
      </c>
    </row>
    <row r="1041" spans="1:22" ht="16.5" customHeight="1" x14ac:dyDescent="0.3">
      <c r="A1041" s="1" t="s">
        <v>114</v>
      </c>
      <c r="B1041" s="1">
        <v>2014</v>
      </c>
      <c r="C1041" s="15"/>
      <c r="D1041" s="13"/>
      <c r="E1041" s="13"/>
      <c r="F1041" s="14"/>
      <c r="G1041" s="13"/>
      <c r="H1041" s="13"/>
      <c r="I1041" s="1">
        <v>84276669191</v>
      </c>
      <c r="J1041" s="1">
        <v>24251358247</v>
      </c>
      <c r="K1041" s="1">
        <v>69073055719</v>
      </c>
      <c r="L1041" s="1">
        <v>153349724910</v>
      </c>
      <c r="M1041" s="29">
        <f>-4.336-4.513*(U1041/L1041)+5.679*(O1041/L1041)-0.004*(I1041/P1041)</f>
        <v>-0.43969728894706545</v>
      </c>
      <c r="N1041" s="28">
        <v>5.05</v>
      </c>
      <c r="O1041" s="1">
        <v>110875086562</v>
      </c>
      <c r="P1041" s="1">
        <v>109776936562</v>
      </c>
      <c r="Q1041" s="1">
        <v>1098150000</v>
      </c>
      <c r="R1041" s="1">
        <v>42474638348</v>
      </c>
      <c r="S1041" s="1">
        <v>153349724910</v>
      </c>
      <c r="T1041" s="1">
        <v>2149259510</v>
      </c>
      <c r="U1041" s="1">
        <v>7022325777</v>
      </c>
      <c r="V1041" s="1" t="e">
        <v>#VALUE!</v>
      </c>
    </row>
    <row r="1042" spans="1:22" ht="16.5" customHeight="1" x14ac:dyDescent="0.3">
      <c r="A1042" s="1" t="s">
        <v>115</v>
      </c>
      <c r="B1042" s="1">
        <v>2023</v>
      </c>
      <c r="C1042" s="16">
        <f t="shared" ref="C1042:C1050" si="84">LN(E1042)</f>
        <v>3.8918202981106265</v>
      </c>
      <c r="D1042" s="11">
        <v>28</v>
      </c>
      <c r="E1042" s="11">
        <v>49</v>
      </c>
      <c r="F1042" s="12">
        <v>0.65</v>
      </c>
      <c r="G1042" s="5">
        <v>0</v>
      </c>
      <c r="H1042" s="5">
        <v>0</v>
      </c>
      <c r="I1042" s="1">
        <v>168955703480</v>
      </c>
      <c r="J1042" s="1">
        <v>34692643612</v>
      </c>
      <c r="K1042" s="1">
        <v>69885590258</v>
      </c>
      <c r="L1042" s="1">
        <v>238841293738</v>
      </c>
      <c r="M1042" s="29">
        <f>-4.336-4.513*(U1042/L1042)+5.679*(O1042/L1042)-0.004*(I1042/P1042)</f>
        <v>-4.4140053272165378</v>
      </c>
      <c r="N1042" s="31">
        <v>6.4222466560102589</v>
      </c>
      <c r="O1042" s="1">
        <v>41310671026</v>
      </c>
      <c r="P1042" s="1">
        <v>28377182803</v>
      </c>
      <c r="Q1042" s="1">
        <v>12933488223</v>
      </c>
      <c r="R1042" s="1">
        <v>197530622712</v>
      </c>
      <c r="S1042" s="1">
        <v>238841293738</v>
      </c>
      <c r="T1042" s="1">
        <v>1187757606</v>
      </c>
      <c r="U1042" s="1">
        <v>54851765689</v>
      </c>
      <c r="V1042" s="1">
        <v>69346435167</v>
      </c>
    </row>
    <row r="1043" spans="1:22" ht="16.5" customHeight="1" x14ac:dyDescent="0.3">
      <c r="A1043" s="1" t="s">
        <v>115</v>
      </c>
      <c r="B1043" s="1">
        <v>2022</v>
      </c>
      <c r="C1043" s="16">
        <f t="shared" si="84"/>
        <v>3.8712010109078911</v>
      </c>
      <c r="D1043" s="11">
        <v>28</v>
      </c>
      <c r="E1043" s="11">
        <v>48</v>
      </c>
      <c r="F1043" s="12">
        <v>0.65</v>
      </c>
      <c r="G1043" s="5">
        <v>0</v>
      </c>
      <c r="H1043" s="5">
        <v>0</v>
      </c>
      <c r="I1043" s="1">
        <v>143675631059</v>
      </c>
      <c r="J1043" s="1">
        <v>39648238105</v>
      </c>
      <c r="K1043" s="1">
        <v>71833127476</v>
      </c>
      <c r="L1043" s="1">
        <v>215508758535</v>
      </c>
      <c r="M1043" s="29">
        <f>-4.336-4.513*(U1043/L1043)+5.679*(O1043/L1043)-0.004*(I1043/P1043)</f>
        <v>-4.6112023307552201</v>
      </c>
      <c r="N1043" s="31">
        <v>6.9871667237754878</v>
      </c>
      <c r="O1043" s="1">
        <v>33482362014</v>
      </c>
      <c r="P1043" s="1">
        <v>20514789541</v>
      </c>
      <c r="Q1043" s="1">
        <v>12967572473</v>
      </c>
      <c r="R1043" s="1">
        <v>182026396521</v>
      </c>
      <c r="S1043" s="1">
        <v>215508758535</v>
      </c>
      <c r="T1043" s="1">
        <v>41320741813</v>
      </c>
      <c r="U1043" s="1">
        <v>53936975726</v>
      </c>
      <c r="V1043" s="1">
        <v>68072510822</v>
      </c>
    </row>
    <row r="1044" spans="1:22" ht="16.5" customHeight="1" x14ac:dyDescent="0.3">
      <c r="A1044" s="1" t="s">
        <v>115</v>
      </c>
      <c r="B1044" s="1">
        <v>2021</v>
      </c>
      <c r="C1044" s="16">
        <f t="shared" si="84"/>
        <v>4.1271343850450917</v>
      </c>
      <c r="D1044" s="5">
        <v>26</v>
      </c>
      <c r="E1044" s="5">
        <v>62</v>
      </c>
      <c r="F1044" s="4">
        <v>0.32600000000000001</v>
      </c>
      <c r="G1044" s="5">
        <v>0</v>
      </c>
      <c r="H1044" s="5">
        <v>0</v>
      </c>
      <c r="I1044" s="1">
        <v>128093494001</v>
      </c>
      <c r="J1044" s="1">
        <v>31624923345</v>
      </c>
      <c r="K1044" s="1">
        <v>98946023320</v>
      </c>
      <c r="L1044" s="1">
        <v>227039517321</v>
      </c>
      <c r="M1044" s="29">
        <f>-4.336-4.513*(U1044/L1044)+5.679*(O1044/L1044)-0.004*(I1044/P1044)</f>
        <v>-4.9285062740541479</v>
      </c>
      <c r="N1044" s="31">
        <v>6.6900092133089402</v>
      </c>
      <c r="O1044" s="1">
        <v>33292502885</v>
      </c>
      <c r="P1044" s="1">
        <v>20095162503</v>
      </c>
      <c r="Q1044" s="1">
        <v>13197340382</v>
      </c>
      <c r="R1044" s="1">
        <v>193747014436</v>
      </c>
      <c r="S1044" s="1">
        <v>227039517321</v>
      </c>
      <c r="T1044" s="1">
        <v>-20757641779</v>
      </c>
      <c r="U1044" s="1">
        <v>70419133551</v>
      </c>
      <c r="V1044" s="1">
        <v>88779013245</v>
      </c>
    </row>
    <row r="1045" spans="1:22" ht="16.5" customHeight="1" x14ac:dyDescent="0.3">
      <c r="A1045" s="1" t="s">
        <v>115</v>
      </c>
      <c r="B1045" s="1">
        <v>2020</v>
      </c>
      <c r="C1045" s="16">
        <f t="shared" si="84"/>
        <v>4.1108738641733114</v>
      </c>
      <c r="D1045" s="5">
        <v>25</v>
      </c>
      <c r="E1045" s="5">
        <v>61</v>
      </c>
      <c r="F1045" s="4">
        <v>0.32300000000000001</v>
      </c>
      <c r="G1045" s="5">
        <v>0</v>
      </c>
      <c r="H1045" s="5">
        <v>0</v>
      </c>
      <c r="I1045" s="1">
        <v>98836865093</v>
      </c>
      <c r="J1045" s="1">
        <v>36513686643</v>
      </c>
      <c r="K1045" s="1">
        <v>79605628095</v>
      </c>
      <c r="L1045" s="1">
        <v>178442493188</v>
      </c>
      <c r="M1045" s="29">
        <f>-4.336-4.513*(U1045/L1045)+5.679*(O1045/L1045)-0.004*(I1045/P1045)</f>
        <v>-3.7750827298252165</v>
      </c>
      <c r="N1045" s="31">
        <v>6.9401877821904918</v>
      </c>
      <c r="O1045" s="1">
        <v>27762729852</v>
      </c>
      <c r="P1045" s="1">
        <v>14551839470</v>
      </c>
      <c r="Q1045" s="1">
        <v>13210890382</v>
      </c>
      <c r="R1045" s="1">
        <v>150679763336</v>
      </c>
      <c r="S1045" s="1">
        <v>178442493188</v>
      </c>
      <c r="T1045" s="1">
        <v>-6968840402</v>
      </c>
      <c r="U1045" s="1">
        <v>11682938882</v>
      </c>
      <c r="V1045" s="1">
        <v>13480066747</v>
      </c>
    </row>
    <row r="1046" spans="1:22" ht="16.5" customHeight="1" x14ac:dyDescent="0.3">
      <c r="A1046" s="1" t="s">
        <v>115</v>
      </c>
      <c r="B1046" s="1">
        <v>2019</v>
      </c>
      <c r="C1046" s="16">
        <f t="shared" si="84"/>
        <v>4.0943445622221004</v>
      </c>
      <c r="D1046" s="5">
        <v>24</v>
      </c>
      <c r="E1046" s="5">
        <v>60</v>
      </c>
      <c r="F1046" s="4">
        <v>0.32300000000000001</v>
      </c>
      <c r="G1046" s="5">
        <v>0</v>
      </c>
      <c r="H1046" s="5">
        <v>0</v>
      </c>
      <c r="I1046" s="1">
        <v>94684698880</v>
      </c>
      <c r="J1046" s="1">
        <v>33053099719</v>
      </c>
      <c r="K1046" s="1">
        <v>83691630605</v>
      </c>
      <c r="L1046" s="1">
        <v>178376329485</v>
      </c>
      <c r="M1046" s="29">
        <f>-4.336-4.513*(U1046/L1046)+5.679*(O1046/L1046)-0.004*(I1046/P1046)</f>
        <v>-3.6625692696877787</v>
      </c>
      <c r="N1046" s="31">
        <v>7.4649912574460018</v>
      </c>
      <c r="O1046" s="1">
        <v>26948619518</v>
      </c>
      <c r="P1046" s="1">
        <v>13730829136</v>
      </c>
      <c r="Q1046" s="1">
        <v>13217790382</v>
      </c>
      <c r="R1046" s="1">
        <v>151427709967</v>
      </c>
      <c r="S1046" s="1">
        <v>178376329485</v>
      </c>
      <c r="T1046" s="1">
        <v>11064962323</v>
      </c>
      <c r="U1046" s="1">
        <v>6203619934</v>
      </c>
      <c r="V1046" s="1">
        <v>7330717395</v>
      </c>
    </row>
    <row r="1047" spans="1:22" ht="16.5" customHeight="1" x14ac:dyDescent="0.3">
      <c r="A1047" s="1" t="s">
        <v>115</v>
      </c>
      <c r="B1047" s="1">
        <v>2018</v>
      </c>
      <c r="C1047" s="16">
        <f t="shared" si="84"/>
        <v>4.0775374439057197</v>
      </c>
      <c r="D1047" s="5">
        <v>23</v>
      </c>
      <c r="E1047" s="5">
        <v>59</v>
      </c>
      <c r="F1047" s="4">
        <v>0.32300000000000001</v>
      </c>
      <c r="G1047" s="5">
        <v>0</v>
      </c>
      <c r="H1047" s="5">
        <v>0</v>
      </c>
      <c r="I1047" s="1">
        <v>145198138413</v>
      </c>
      <c r="J1047" s="1">
        <v>15376626973</v>
      </c>
      <c r="K1047" s="1">
        <v>105430373289</v>
      </c>
      <c r="L1047" s="1">
        <v>250628511702</v>
      </c>
      <c r="M1047" s="29">
        <f>-4.336-4.513*(U1047/L1047)+5.679*(O1047/L1047)-0.004*(I1047/P1047)</f>
        <v>-4.1919128928953135</v>
      </c>
      <c r="N1047" s="31">
        <v>7.3592809998546045</v>
      </c>
      <c r="O1047" s="1">
        <v>35490641990</v>
      </c>
      <c r="P1047" s="1">
        <v>22165621608</v>
      </c>
      <c r="Q1047" s="1">
        <v>13325020382</v>
      </c>
      <c r="R1047" s="1">
        <v>215137869712</v>
      </c>
      <c r="S1047" s="1">
        <v>250628511702</v>
      </c>
      <c r="T1047" s="1">
        <v>68034710</v>
      </c>
      <c r="U1047" s="1">
        <v>35203179558</v>
      </c>
      <c r="V1047" s="1">
        <v>40064069346</v>
      </c>
    </row>
    <row r="1048" spans="1:22" ht="16.5" customHeight="1" x14ac:dyDescent="0.3">
      <c r="A1048" s="1" t="s">
        <v>115</v>
      </c>
      <c r="B1048" s="1">
        <v>2017</v>
      </c>
      <c r="C1048" s="16">
        <f t="shared" si="84"/>
        <v>4.0604430105464191</v>
      </c>
      <c r="D1048" s="5">
        <v>22</v>
      </c>
      <c r="E1048" s="5">
        <v>58</v>
      </c>
      <c r="F1048" s="4">
        <v>0.32300000000000001</v>
      </c>
      <c r="G1048" s="5">
        <v>0</v>
      </c>
      <c r="H1048" s="5">
        <v>0</v>
      </c>
      <c r="I1048" s="1">
        <v>165804239996</v>
      </c>
      <c r="J1048" s="1">
        <v>18611599405</v>
      </c>
      <c r="K1048" s="1">
        <v>97254184499</v>
      </c>
      <c r="L1048" s="1">
        <v>263058424495</v>
      </c>
      <c r="M1048" s="29">
        <f>-4.336-4.513*(U1048/L1048)+5.679*(O1048/L1048)-0.004*(I1048/P1048)</f>
        <v>-3.6962512984279572</v>
      </c>
      <c r="N1048" s="31">
        <v>2.8654119461210428</v>
      </c>
      <c r="O1048" s="1">
        <v>51706951595</v>
      </c>
      <c r="P1048" s="1">
        <v>38260123713</v>
      </c>
      <c r="Q1048" s="1">
        <v>13446827882</v>
      </c>
      <c r="R1048" s="1">
        <v>211351472900</v>
      </c>
      <c r="S1048" s="1">
        <v>263058424495</v>
      </c>
      <c r="T1048" s="1">
        <v>15680118259</v>
      </c>
      <c r="U1048" s="1">
        <v>26765461562</v>
      </c>
      <c r="V1048" s="1">
        <v>29110531349</v>
      </c>
    </row>
    <row r="1049" spans="1:22" ht="16.5" customHeight="1" x14ac:dyDescent="0.3">
      <c r="A1049" s="1" t="s">
        <v>115</v>
      </c>
      <c r="B1049" s="1">
        <v>2016</v>
      </c>
      <c r="C1049" s="16">
        <f t="shared" si="84"/>
        <v>4.0430512678345503</v>
      </c>
      <c r="D1049" s="5">
        <v>21</v>
      </c>
      <c r="E1049" s="5">
        <v>57</v>
      </c>
      <c r="F1049" s="4">
        <v>0.32300000000000001</v>
      </c>
      <c r="G1049" s="5">
        <v>0</v>
      </c>
      <c r="H1049" s="5">
        <v>0</v>
      </c>
      <c r="I1049" s="1">
        <v>133503312272</v>
      </c>
      <c r="J1049" s="1">
        <v>20605751958</v>
      </c>
      <c r="K1049" s="1">
        <v>116814576053</v>
      </c>
      <c r="L1049" s="1">
        <v>250317888325</v>
      </c>
      <c r="M1049" s="29">
        <f>-4.336-4.513*(U1049/L1049)+5.679*(O1049/L1049)-0.004*(I1049/P1049)</f>
        <v>-3.7950859646491564</v>
      </c>
      <c r="N1049" s="31">
        <v>2.5615511423249444</v>
      </c>
      <c r="O1049" s="1">
        <v>38218860996</v>
      </c>
      <c r="P1049" s="1">
        <v>24571668114</v>
      </c>
      <c r="Q1049" s="1">
        <v>13647192882</v>
      </c>
      <c r="R1049" s="1">
        <v>212099027329</v>
      </c>
      <c r="S1049" s="1">
        <v>250317888325</v>
      </c>
      <c r="T1049" s="1">
        <v>13112251565</v>
      </c>
      <c r="U1049" s="1">
        <v>16885513517</v>
      </c>
      <c r="V1049" s="1">
        <v>17497461867</v>
      </c>
    </row>
    <row r="1050" spans="1:22" ht="16.5" customHeight="1" x14ac:dyDescent="0.3">
      <c r="A1050" s="1" t="s">
        <v>115</v>
      </c>
      <c r="B1050" s="1">
        <v>2015</v>
      </c>
      <c r="C1050" s="16">
        <f t="shared" si="84"/>
        <v>3.912023005428146</v>
      </c>
      <c r="D1050" s="6">
        <v>20</v>
      </c>
      <c r="E1050" s="6">
        <v>50</v>
      </c>
      <c r="F1050" s="7">
        <v>0.32300000000000001</v>
      </c>
      <c r="G1050" s="6">
        <v>0</v>
      </c>
      <c r="H1050" s="6">
        <v>0</v>
      </c>
      <c r="I1050" s="1">
        <v>132389564490</v>
      </c>
      <c r="J1050" s="1">
        <v>25173030895</v>
      </c>
      <c r="K1050" s="1">
        <v>142675649337</v>
      </c>
      <c r="L1050" s="1">
        <v>275065213827</v>
      </c>
      <c r="M1050" s="29">
        <f>-4.336-4.513*(U1050/L1050)+5.679*(O1050/L1050)-0.004*(I1050/P1050)</f>
        <v>-3.205155207619339</v>
      </c>
      <c r="N1050" s="31">
        <v>8.0197984581497224</v>
      </c>
      <c r="O1050" s="1">
        <v>71602723565</v>
      </c>
      <c r="P1050" s="1">
        <v>57738083183</v>
      </c>
      <c r="Q1050" s="1">
        <v>13864640382</v>
      </c>
      <c r="R1050" s="1">
        <v>203462490262</v>
      </c>
      <c r="S1050" s="1">
        <v>275065213827</v>
      </c>
      <c r="T1050" s="1">
        <v>55789745</v>
      </c>
      <c r="U1050" s="1">
        <v>20618873903</v>
      </c>
      <c r="V1050" s="1">
        <v>22179915791</v>
      </c>
    </row>
    <row r="1051" spans="1:22" ht="16.5" customHeight="1" x14ac:dyDescent="0.3">
      <c r="A1051" s="1" t="s">
        <v>115</v>
      </c>
      <c r="B1051" s="1">
        <v>2014</v>
      </c>
      <c r="C1051" s="15"/>
      <c r="D1051" s="13"/>
      <c r="E1051" s="13"/>
      <c r="F1051" s="14"/>
      <c r="G1051" s="13"/>
      <c r="H1051" s="13"/>
      <c r="I1051" s="1">
        <v>161447874490</v>
      </c>
      <c r="J1051" s="1">
        <v>25820277874</v>
      </c>
      <c r="K1051" s="1">
        <v>127652086755</v>
      </c>
      <c r="L1051" s="1">
        <v>289099961245</v>
      </c>
      <c r="M1051" s="29">
        <f>-4.336-4.513*(U1051/L1051)+5.679*(O1051/L1051)-0.004*(I1051/P1051)</f>
        <v>-3.6321241802651967</v>
      </c>
      <c r="N1051" s="28">
        <v>5.05</v>
      </c>
      <c r="O1051" s="1">
        <v>60687536097</v>
      </c>
      <c r="P1051" s="1">
        <v>34566437215</v>
      </c>
      <c r="Q1051" s="1">
        <v>26121098882</v>
      </c>
      <c r="R1051" s="1">
        <v>228412425148</v>
      </c>
      <c r="S1051" s="1">
        <v>289099961245</v>
      </c>
      <c r="T1051" s="1">
        <v>0</v>
      </c>
      <c r="U1051" s="1">
        <v>30080412479</v>
      </c>
      <c r="V1051" s="1">
        <v>32221319489</v>
      </c>
    </row>
    <row r="1052" spans="1:22" ht="16.5" customHeight="1" x14ac:dyDescent="0.3">
      <c r="A1052" s="1" t="s">
        <v>116</v>
      </c>
      <c r="B1052" s="1">
        <v>2023</v>
      </c>
      <c r="C1052" s="15"/>
      <c r="D1052" s="11">
        <v>19</v>
      </c>
      <c r="E1052" s="17"/>
      <c r="F1052" s="18"/>
      <c r="G1052" s="17"/>
      <c r="H1052" s="17"/>
      <c r="I1052" s="1">
        <v>1416313432314</v>
      </c>
      <c r="J1052" s="1">
        <v>95267878393</v>
      </c>
      <c r="K1052" s="1">
        <v>334814766218</v>
      </c>
      <c r="L1052" s="1">
        <v>1751128198532</v>
      </c>
      <c r="M1052" s="29">
        <f>-4.336-4.513*(U1052/L1052)+5.679*(O1052/L1052)-0.004*(I1052/P1052)</f>
        <v>-0.73382138294016719</v>
      </c>
      <c r="N1052" s="31">
        <v>6.4222466560102589</v>
      </c>
      <c r="O1052" s="1">
        <v>1151652927747</v>
      </c>
      <c r="P1052" s="1">
        <v>1150148374882</v>
      </c>
      <c r="Q1052" s="1">
        <v>1504552865</v>
      </c>
      <c r="R1052" s="1">
        <v>599475270785</v>
      </c>
      <c r="S1052" s="1">
        <v>1751128198532</v>
      </c>
      <c r="T1052" s="1">
        <v>47105458087</v>
      </c>
      <c r="U1052" s="1">
        <v>49575657197</v>
      </c>
      <c r="V1052" s="1">
        <v>111430565603</v>
      </c>
    </row>
    <row r="1053" spans="1:22" ht="16.5" customHeight="1" x14ac:dyDescent="0.3">
      <c r="A1053" s="1" t="s">
        <v>116</v>
      </c>
      <c r="B1053" s="1">
        <v>2022</v>
      </c>
      <c r="C1053" s="16">
        <f t="shared" ref="C1053:C1060" si="85">LN(E1053)</f>
        <v>3.912023005428146</v>
      </c>
      <c r="D1053" s="11">
        <v>18</v>
      </c>
      <c r="E1053" s="11">
        <v>50</v>
      </c>
      <c r="F1053" s="4">
        <v>0</v>
      </c>
      <c r="G1053" s="5">
        <v>1</v>
      </c>
      <c r="H1053" s="5">
        <v>0</v>
      </c>
      <c r="I1053" s="1">
        <v>1028394996136</v>
      </c>
      <c r="J1053" s="1">
        <v>125464606417</v>
      </c>
      <c r="K1053" s="1">
        <v>216509107703</v>
      </c>
      <c r="L1053" s="1">
        <v>1244904103839</v>
      </c>
      <c r="M1053" s="29">
        <f>-4.336-4.513*(U1053/L1053)+5.679*(O1053/L1053)-0.004*(I1053/P1053)</f>
        <v>-1.3749228254711106</v>
      </c>
      <c r="N1053" s="31">
        <v>6.9871667237754878</v>
      </c>
      <c r="O1053" s="1">
        <v>692365169321</v>
      </c>
      <c r="P1053" s="1">
        <v>686503024863</v>
      </c>
      <c r="Q1053" s="1">
        <v>5862144458</v>
      </c>
      <c r="R1053" s="1">
        <v>552538934518</v>
      </c>
      <c r="S1053" s="1">
        <v>1244904103839</v>
      </c>
      <c r="T1053" s="1">
        <v>56925207742</v>
      </c>
      <c r="U1053" s="1">
        <v>52786418604</v>
      </c>
      <c r="V1053" s="1">
        <v>126538387244</v>
      </c>
    </row>
    <row r="1054" spans="1:22" ht="16.5" customHeight="1" x14ac:dyDescent="0.3">
      <c r="A1054" s="1" t="s">
        <v>116</v>
      </c>
      <c r="B1054" s="1">
        <v>2021</v>
      </c>
      <c r="C1054" s="16">
        <f t="shared" si="85"/>
        <v>3.8918202981106265</v>
      </c>
      <c r="D1054" s="5">
        <v>17</v>
      </c>
      <c r="E1054" s="5">
        <v>49</v>
      </c>
      <c r="F1054" s="4">
        <v>0</v>
      </c>
      <c r="G1054" s="5">
        <v>1</v>
      </c>
      <c r="H1054" s="5">
        <v>0</v>
      </c>
      <c r="I1054" s="1">
        <v>841610623822</v>
      </c>
      <c r="J1054" s="1">
        <v>134629828882</v>
      </c>
      <c r="K1054" s="1">
        <v>403932224196</v>
      </c>
      <c r="L1054" s="1">
        <v>1245542848018</v>
      </c>
      <c r="M1054" s="29">
        <f>-4.336-4.513*(U1054/L1054)+5.679*(O1054/L1054)-0.004*(I1054/P1054)</f>
        <v>-1.1420382547709211</v>
      </c>
      <c r="N1054" s="31">
        <v>6.6900092133089402</v>
      </c>
      <c r="O1054" s="1">
        <v>743176195011</v>
      </c>
      <c r="P1054" s="1">
        <v>662472874401</v>
      </c>
      <c r="Q1054" s="1">
        <v>80703320610</v>
      </c>
      <c r="R1054" s="1">
        <v>502366653007</v>
      </c>
      <c r="S1054" s="1">
        <v>1245542848018</v>
      </c>
      <c r="T1054" s="1">
        <v>26446188429</v>
      </c>
      <c r="U1054" s="1">
        <v>52282741875</v>
      </c>
      <c r="V1054" s="1">
        <v>91904880337</v>
      </c>
    </row>
    <row r="1055" spans="1:22" ht="16.5" customHeight="1" x14ac:dyDescent="0.3">
      <c r="A1055" s="1" t="s">
        <v>116</v>
      </c>
      <c r="B1055" s="1">
        <v>2020</v>
      </c>
      <c r="C1055" s="16">
        <f t="shared" si="85"/>
        <v>3.8712010109078911</v>
      </c>
      <c r="D1055" s="5">
        <v>16</v>
      </c>
      <c r="E1055" s="5">
        <v>48</v>
      </c>
      <c r="F1055" s="4">
        <v>0</v>
      </c>
      <c r="G1055" s="5">
        <v>1</v>
      </c>
      <c r="H1055" s="5">
        <v>0</v>
      </c>
      <c r="I1055" s="1">
        <v>903231691784</v>
      </c>
      <c r="J1055" s="1">
        <v>95727798929</v>
      </c>
      <c r="K1055" s="1">
        <v>285154299261</v>
      </c>
      <c r="L1055" s="1">
        <v>1188385991045</v>
      </c>
      <c r="M1055" s="29">
        <f>-4.336-4.513*(U1055/L1055)+5.679*(O1055/L1055)-0.004*(I1055/P1055)</f>
        <v>-1.0508471846580647</v>
      </c>
      <c r="N1055" s="31">
        <v>6.9401877821904918</v>
      </c>
      <c r="O1055" s="1">
        <v>719877079913</v>
      </c>
      <c r="P1055" s="1">
        <v>546932783151</v>
      </c>
      <c r="Q1055" s="1">
        <v>172944296762</v>
      </c>
      <c r="R1055" s="1">
        <v>468508911132</v>
      </c>
      <c r="S1055" s="1">
        <v>1188385991045</v>
      </c>
      <c r="T1055" s="1">
        <v>27504462562</v>
      </c>
      <c r="U1055" s="1">
        <v>39065392508</v>
      </c>
      <c r="V1055" s="1">
        <v>75629028025</v>
      </c>
    </row>
    <row r="1056" spans="1:22" ht="16.5" customHeight="1" x14ac:dyDescent="0.3">
      <c r="A1056" s="1" t="s">
        <v>116</v>
      </c>
      <c r="B1056" s="1">
        <v>2019</v>
      </c>
      <c r="C1056" s="16">
        <f t="shared" si="85"/>
        <v>3.8501476017100584</v>
      </c>
      <c r="D1056" s="5">
        <v>15</v>
      </c>
      <c r="E1056" s="5">
        <v>47</v>
      </c>
      <c r="F1056" s="4">
        <v>0</v>
      </c>
      <c r="G1056" s="5">
        <v>1</v>
      </c>
      <c r="H1056" s="5">
        <v>0</v>
      </c>
      <c r="I1056" s="1">
        <v>852036676133</v>
      </c>
      <c r="J1056" s="1">
        <v>85657896731</v>
      </c>
      <c r="K1056" s="1">
        <v>297758981597</v>
      </c>
      <c r="L1056" s="1">
        <v>1149795657730</v>
      </c>
      <c r="M1056" s="29">
        <f>-4.336-4.513*(U1056/L1056)+5.679*(O1056/L1056)-0.004*(I1056/P1056)</f>
        <v>-0.95540831999990938</v>
      </c>
      <c r="N1056" s="31">
        <v>7.4649912574460018</v>
      </c>
      <c r="O1056" s="1">
        <v>718352139106</v>
      </c>
      <c r="P1056" s="1">
        <v>479532716241</v>
      </c>
      <c r="Q1056" s="1">
        <v>238819422865</v>
      </c>
      <c r="R1056" s="1">
        <v>431443518624</v>
      </c>
      <c r="S1056" s="1">
        <v>1149795657730</v>
      </c>
      <c r="T1056" s="1">
        <v>24033491529</v>
      </c>
      <c r="U1056" s="1">
        <v>40850943454</v>
      </c>
      <c r="V1056" s="1">
        <v>75218524841</v>
      </c>
    </row>
    <row r="1057" spans="1:22" ht="16.5" customHeight="1" x14ac:dyDescent="0.3">
      <c r="A1057" s="1" t="s">
        <v>116</v>
      </c>
      <c r="B1057" s="1">
        <v>2018</v>
      </c>
      <c r="C1057" s="16">
        <f t="shared" si="85"/>
        <v>3.8286413964890951</v>
      </c>
      <c r="D1057" s="5">
        <v>14</v>
      </c>
      <c r="E1057" s="5">
        <v>46</v>
      </c>
      <c r="F1057" s="4">
        <v>0</v>
      </c>
      <c r="G1057" s="5">
        <v>1</v>
      </c>
      <c r="H1057" s="5">
        <v>0</v>
      </c>
      <c r="I1057" s="1">
        <v>754896596918</v>
      </c>
      <c r="J1057" s="1">
        <v>115434687650</v>
      </c>
      <c r="K1057" s="1">
        <v>257007181889</v>
      </c>
      <c r="L1057" s="1">
        <v>1011903778807</v>
      </c>
      <c r="M1057" s="29">
        <f>-4.336-4.513*(U1057/L1057)+5.679*(O1057/L1057)-0.004*(I1057/P1057)</f>
        <v>-1.0587280539693964</v>
      </c>
      <c r="N1057" s="31">
        <v>7.3592809998546045</v>
      </c>
      <c r="O1057" s="1">
        <v>619211203637</v>
      </c>
      <c r="P1057" s="1">
        <v>295741780772</v>
      </c>
      <c r="Q1057" s="1">
        <v>323469422865</v>
      </c>
      <c r="R1057" s="1">
        <v>392692575170</v>
      </c>
      <c r="S1057" s="1">
        <v>1011903778807</v>
      </c>
      <c r="T1057" s="1">
        <v>16493377884</v>
      </c>
      <c r="U1057" s="1">
        <v>42075073479</v>
      </c>
      <c r="V1057" s="1">
        <v>68970976081</v>
      </c>
    </row>
    <row r="1058" spans="1:22" ht="16.5" customHeight="1" x14ac:dyDescent="0.3">
      <c r="A1058" s="1" t="s">
        <v>116</v>
      </c>
      <c r="B1058" s="1">
        <v>2017</v>
      </c>
      <c r="C1058" s="16">
        <f t="shared" si="85"/>
        <v>3.784189633918261</v>
      </c>
      <c r="D1058" s="5">
        <v>13</v>
      </c>
      <c r="E1058" s="5">
        <v>44</v>
      </c>
      <c r="F1058" s="4">
        <v>0</v>
      </c>
      <c r="G1058" s="5">
        <v>0</v>
      </c>
      <c r="H1058" s="5">
        <v>0</v>
      </c>
      <c r="I1058" s="1">
        <v>231929058506</v>
      </c>
      <c r="J1058" s="1">
        <v>102869631224</v>
      </c>
      <c r="K1058" s="1">
        <v>278542697304</v>
      </c>
      <c r="L1058" s="1">
        <v>510471755810</v>
      </c>
      <c r="M1058" s="29">
        <f>-4.336-4.513*(U1058/L1058)+5.679*(O1058/L1058)-0.004*(I1058/P1058)</f>
        <v>-2.880202329429645</v>
      </c>
      <c r="N1058" s="31">
        <v>2.8654119461210428</v>
      </c>
      <c r="O1058" s="1">
        <v>158169185307</v>
      </c>
      <c r="P1058" s="1">
        <v>157600262442</v>
      </c>
      <c r="Q1058" s="1">
        <v>568922865</v>
      </c>
      <c r="R1058" s="1">
        <v>352302570503</v>
      </c>
      <c r="S1058" s="1">
        <v>510471755810</v>
      </c>
      <c r="T1058" s="1">
        <v>215692534</v>
      </c>
      <c r="U1058" s="1">
        <v>33701376236</v>
      </c>
      <c r="V1058" s="1">
        <v>42273349704</v>
      </c>
    </row>
    <row r="1059" spans="1:22" ht="16.5" customHeight="1" x14ac:dyDescent="0.3">
      <c r="A1059" s="1" t="s">
        <v>116</v>
      </c>
      <c r="B1059" s="1">
        <v>2016</v>
      </c>
      <c r="C1059" s="16">
        <f t="shared" si="85"/>
        <v>3.7612001156935624</v>
      </c>
      <c r="D1059" s="5">
        <v>12</v>
      </c>
      <c r="E1059" s="5">
        <v>43</v>
      </c>
      <c r="F1059" s="4">
        <v>3.37</v>
      </c>
      <c r="G1059" s="5">
        <v>0</v>
      </c>
      <c r="H1059" s="5">
        <v>0</v>
      </c>
      <c r="I1059" s="1">
        <v>358094521289</v>
      </c>
      <c r="J1059" s="1">
        <v>86040255565</v>
      </c>
      <c r="K1059" s="1">
        <v>143187345697</v>
      </c>
      <c r="L1059" s="1">
        <v>501281866986</v>
      </c>
      <c r="M1059" s="29">
        <f>-4.336-4.513*(U1059/L1059)+5.679*(O1059/L1059)-0.004*(I1059/P1059)</f>
        <v>-2.6734575732233576</v>
      </c>
      <c r="N1059" s="31">
        <v>2.5615511423249444</v>
      </c>
      <c r="O1059" s="1">
        <v>174113818470</v>
      </c>
      <c r="P1059" s="1">
        <v>173492095605</v>
      </c>
      <c r="Q1059" s="1">
        <v>621722865</v>
      </c>
      <c r="R1059" s="1">
        <v>327168048516</v>
      </c>
      <c r="S1059" s="1">
        <v>501281866986</v>
      </c>
      <c r="T1059" s="1">
        <v>257424777</v>
      </c>
      <c r="U1059" s="1">
        <v>33514589265</v>
      </c>
      <c r="V1059" s="1">
        <v>41954462471</v>
      </c>
    </row>
    <row r="1060" spans="1:22" ht="16.5" customHeight="1" x14ac:dyDescent="0.3">
      <c r="A1060" s="1" t="s">
        <v>116</v>
      </c>
      <c r="B1060" s="1">
        <v>2015</v>
      </c>
      <c r="C1060" s="16">
        <f t="shared" si="85"/>
        <v>3.7376696182833684</v>
      </c>
      <c r="D1060" s="6">
        <v>11</v>
      </c>
      <c r="E1060" s="6">
        <v>42</v>
      </c>
      <c r="F1060" s="7">
        <v>3</v>
      </c>
      <c r="G1060" s="6">
        <v>0</v>
      </c>
      <c r="H1060" s="6">
        <v>0</v>
      </c>
      <c r="I1060" s="1">
        <v>270388931605</v>
      </c>
      <c r="J1060" s="1">
        <v>88411349774</v>
      </c>
      <c r="K1060" s="1">
        <v>113906118521</v>
      </c>
      <c r="L1060" s="1">
        <v>384295050126</v>
      </c>
      <c r="M1060" s="29">
        <f>-4.336-4.513*(U1060/L1060)+5.679*(O1060/L1060)-0.004*(I1060/P1060)</f>
        <v>-2.25380078739932</v>
      </c>
      <c r="N1060" s="31">
        <v>8.0197984581497224</v>
      </c>
      <c r="O1060" s="1">
        <v>162371847599</v>
      </c>
      <c r="P1060" s="1">
        <v>161843295799</v>
      </c>
      <c r="Q1060" s="1">
        <v>528551800</v>
      </c>
      <c r="R1060" s="1">
        <v>221923202527</v>
      </c>
      <c r="S1060" s="1">
        <v>384295050126</v>
      </c>
      <c r="T1060" s="1">
        <v>165907826</v>
      </c>
      <c r="U1060" s="1">
        <v>26448643932</v>
      </c>
      <c r="V1060" s="1">
        <v>34178868922</v>
      </c>
    </row>
    <row r="1061" spans="1:22" ht="16.5" customHeight="1" x14ac:dyDescent="0.3">
      <c r="A1061" s="1" t="s">
        <v>116</v>
      </c>
      <c r="B1061" s="1">
        <v>2014</v>
      </c>
      <c r="C1061" s="15"/>
      <c r="D1061" s="13"/>
      <c r="E1061" s="13"/>
      <c r="F1061" s="14"/>
      <c r="G1061" s="13"/>
      <c r="H1061" s="13"/>
      <c r="I1061" s="1">
        <v>227546221038</v>
      </c>
      <c r="J1061" s="1">
        <v>82058246230</v>
      </c>
      <c r="K1061" s="1">
        <v>109555765857</v>
      </c>
      <c r="L1061" s="1">
        <v>337101986895</v>
      </c>
      <c r="M1061" s="29">
        <f>-4.336-4.513*(U1061/L1061)+5.679*(O1061/L1061)-0.004*(I1061/P1061)</f>
        <v>-2.5465099663214343</v>
      </c>
      <c r="N1061" s="28">
        <v>5.05</v>
      </c>
      <c r="O1061" s="1">
        <v>127717956104</v>
      </c>
      <c r="P1061" s="1">
        <v>127302261904</v>
      </c>
      <c r="Q1061" s="1">
        <v>415694200</v>
      </c>
      <c r="R1061" s="1">
        <v>209384030791</v>
      </c>
      <c r="S1061" s="1">
        <v>337101986895</v>
      </c>
      <c r="T1061" s="1">
        <v>139643295</v>
      </c>
      <c r="U1061" s="1">
        <v>26514384498</v>
      </c>
      <c r="V1061" s="1">
        <v>34040629314</v>
      </c>
    </row>
    <row r="1062" spans="1:22" ht="16.5" customHeight="1" x14ac:dyDescent="0.3">
      <c r="A1062" s="1" t="s">
        <v>117</v>
      </c>
      <c r="B1062" s="1">
        <v>2023</v>
      </c>
      <c r="C1062" s="16">
        <f t="shared" ref="C1062:C1068" si="86">LN(E1062)</f>
        <v>3.713572066704308</v>
      </c>
      <c r="D1062" s="5">
        <v>14</v>
      </c>
      <c r="E1062" s="5">
        <v>41</v>
      </c>
      <c r="F1062" s="4">
        <v>0</v>
      </c>
      <c r="G1062" s="5">
        <v>0</v>
      </c>
      <c r="H1062" s="5">
        <v>0</v>
      </c>
      <c r="I1062" s="1">
        <v>1337462287471</v>
      </c>
      <c r="J1062" s="1">
        <v>190729240273</v>
      </c>
      <c r="K1062" s="1">
        <v>555259840033</v>
      </c>
      <c r="L1062" s="1">
        <v>1892722127504</v>
      </c>
      <c r="M1062" s="29">
        <f>-4.336-4.513*(U1062/L1062)+5.679*(O1062/L1062)-0.004*(I1062/P1062)</f>
        <v>-1.7444522995527003</v>
      </c>
      <c r="N1062" s="31">
        <v>6.4222466560102589</v>
      </c>
      <c r="O1062" s="1">
        <v>929304399130</v>
      </c>
      <c r="P1062" s="1">
        <v>929049399130</v>
      </c>
      <c r="Q1062" s="1">
        <v>255000000</v>
      </c>
      <c r="R1062" s="1">
        <v>963417728374</v>
      </c>
      <c r="S1062" s="1">
        <v>1892722127504</v>
      </c>
      <c r="T1062" s="1">
        <v>55006082764</v>
      </c>
      <c r="U1062" s="1">
        <v>80110997529</v>
      </c>
      <c r="V1062" s="1">
        <v>125008787329</v>
      </c>
    </row>
    <row r="1063" spans="1:22" ht="16.5" customHeight="1" x14ac:dyDescent="0.3">
      <c r="A1063" s="1" t="s">
        <v>117</v>
      </c>
      <c r="B1063" s="1">
        <v>2022</v>
      </c>
      <c r="C1063" s="16">
        <f t="shared" si="86"/>
        <v>3.6888794541139363</v>
      </c>
      <c r="D1063" s="5">
        <v>13</v>
      </c>
      <c r="E1063" s="5">
        <v>40</v>
      </c>
      <c r="F1063" s="4">
        <v>0</v>
      </c>
      <c r="G1063" s="5">
        <v>0</v>
      </c>
      <c r="H1063" s="5">
        <v>0</v>
      </c>
      <c r="I1063" s="1">
        <v>1820634684388</v>
      </c>
      <c r="J1063" s="1">
        <v>593195521771</v>
      </c>
      <c r="K1063" s="1">
        <v>567139037063</v>
      </c>
      <c r="L1063" s="1">
        <v>2387773721451</v>
      </c>
      <c r="M1063" s="29">
        <f>-4.336-4.513*(U1063/L1063)+5.679*(O1063/L1063)-0.004*(I1063/P1063)</f>
        <v>-0.49473265823035201</v>
      </c>
      <c r="N1063" s="31">
        <v>6.9871667237754878</v>
      </c>
      <c r="O1063" s="1">
        <v>1503844598841</v>
      </c>
      <c r="P1063" s="1">
        <v>1476561598841</v>
      </c>
      <c r="Q1063" s="1">
        <v>27283000000</v>
      </c>
      <c r="R1063" s="1">
        <v>883929122610</v>
      </c>
      <c r="S1063" s="1">
        <v>2387773721451</v>
      </c>
      <c r="T1063" s="1">
        <v>79508645857</v>
      </c>
      <c r="U1063" s="1">
        <v>-142592612532</v>
      </c>
      <c r="V1063" s="1">
        <v>-88249007728</v>
      </c>
    </row>
    <row r="1064" spans="1:22" ht="16.5" customHeight="1" x14ac:dyDescent="0.3">
      <c r="A1064" s="1" t="s">
        <v>117</v>
      </c>
      <c r="B1064" s="1">
        <v>2021</v>
      </c>
      <c r="C1064" s="16">
        <f t="shared" si="86"/>
        <v>3.6635616461296463</v>
      </c>
      <c r="D1064" s="5">
        <v>12</v>
      </c>
      <c r="E1064" s="5">
        <v>39</v>
      </c>
      <c r="F1064" s="4">
        <v>0</v>
      </c>
      <c r="G1064" s="5">
        <v>0</v>
      </c>
      <c r="H1064" s="5">
        <v>0</v>
      </c>
      <c r="I1064" s="1">
        <v>1716469167527</v>
      </c>
      <c r="J1064" s="1">
        <v>337371604738</v>
      </c>
      <c r="K1064" s="1">
        <v>507757654034</v>
      </c>
      <c r="L1064" s="1">
        <v>2224226821561</v>
      </c>
      <c r="M1064" s="29">
        <f>-4.336-4.513*(U1064/L1064)+5.679*(O1064/L1064)-0.004*(I1064/P1064)</f>
        <v>-0.52993511889265577</v>
      </c>
      <c r="N1064" s="31">
        <v>6.6900092133089402</v>
      </c>
      <c r="O1064" s="1">
        <v>1574846962588</v>
      </c>
      <c r="P1064" s="1">
        <v>1489405962588</v>
      </c>
      <c r="Q1064" s="1">
        <v>85441000000</v>
      </c>
      <c r="R1064" s="1">
        <v>649379858973</v>
      </c>
      <c r="S1064" s="1">
        <v>2224226821561</v>
      </c>
      <c r="T1064" s="1">
        <v>43899722413</v>
      </c>
      <c r="U1064" s="1">
        <v>103645257493</v>
      </c>
      <c r="V1064" s="1">
        <v>156135706633</v>
      </c>
    </row>
    <row r="1065" spans="1:22" ht="16.5" customHeight="1" x14ac:dyDescent="0.3">
      <c r="A1065" s="1" t="s">
        <v>117</v>
      </c>
      <c r="B1065" s="1">
        <v>2020</v>
      </c>
      <c r="C1065" s="16">
        <f t="shared" si="86"/>
        <v>3.4339872044851463</v>
      </c>
      <c r="D1065" s="5">
        <v>11</v>
      </c>
      <c r="E1065" s="5">
        <v>31</v>
      </c>
      <c r="F1065" s="4">
        <v>0</v>
      </c>
      <c r="G1065" s="5">
        <v>1</v>
      </c>
      <c r="H1065" s="5">
        <v>0</v>
      </c>
      <c r="I1065" s="1">
        <v>1005816419604</v>
      </c>
      <c r="J1065" s="1">
        <v>205217620149</v>
      </c>
      <c r="K1065" s="1">
        <v>524639231885</v>
      </c>
      <c r="L1065" s="1">
        <v>1530455651489</v>
      </c>
      <c r="M1065" s="29">
        <f>-4.336-4.513*(U1065/L1065)+5.679*(O1065/L1065)-0.004*(I1065/P1065)</f>
        <v>-0.94463845310990457</v>
      </c>
      <c r="N1065" s="31">
        <v>6.9401877821904918</v>
      </c>
      <c r="O1065" s="1">
        <v>957207055681</v>
      </c>
      <c r="P1065" s="1">
        <v>930793816681</v>
      </c>
      <c r="Q1065" s="1">
        <v>26413239000</v>
      </c>
      <c r="R1065" s="1">
        <v>573248595808</v>
      </c>
      <c r="S1065" s="1">
        <v>1530455651489</v>
      </c>
      <c r="T1065" s="1">
        <v>46878165604</v>
      </c>
      <c r="U1065" s="1">
        <v>52965915785</v>
      </c>
      <c r="V1065" s="1">
        <v>97923347364</v>
      </c>
    </row>
    <row r="1066" spans="1:22" ht="16.5" customHeight="1" x14ac:dyDescent="0.3">
      <c r="A1066" s="1" t="s">
        <v>117</v>
      </c>
      <c r="B1066" s="1">
        <v>2019</v>
      </c>
      <c r="C1066" s="16">
        <f t="shared" si="86"/>
        <v>3.5553480614894135</v>
      </c>
      <c r="D1066" s="5">
        <v>10</v>
      </c>
      <c r="E1066" s="5">
        <v>35</v>
      </c>
      <c r="F1066" s="4">
        <v>0</v>
      </c>
      <c r="G1066" s="5">
        <v>0</v>
      </c>
      <c r="H1066" s="5">
        <v>0</v>
      </c>
      <c r="I1066" s="1">
        <v>1127182040261</v>
      </c>
      <c r="J1066" s="1">
        <v>200838471256</v>
      </c>
      <c r="K1066" s="1">
        <v>622732261656</v>
      </c>
      <c r="L1066" s="1">
        <v>1749914301917</v>
      </c>
      <c r="M1066" s="29">
        <f>-4.336-4.513*(U1066/L1066)+5.679*(O1066/L1066)-0.004*(I1066/P1066)</f>
        <v>-0.62200844158063251</v>
      </c>
      <c r="N1066" s="31">
        <v>7.4649912574460018</v>
      </c>
      <c r="O1066" s="1">
        <v>1188692105464</v>
      </c>
      <c r="P1066" s="1">
        <v>1078677655464</v>
      </c>
      <c r="Q1066" s="1">
        <v>110014450000</v>
      </c>
      <c r="R1066" s="1">
        <v>561222196453</v>
      </c>
      <c r="S1066" s="1">
        <v>1749914301917</v>
      </c>
      <c r="T1066" s="1">
        <v>66879478300</v>
      </c>
      <c r="U1066" s="1">
        <v>54088436559</v>
      </c>
      <c r="V1066" s="1">
        <v>120047621091</v>
      </c>
    </row>
    <row r="1067" spans="1:22" ht="16.5" customHeight="1" x14ac:dyDescent="0.3">
      <c r="A1067" s="1" t="s">
        <v>117</v>
      </c>
      <c r="B1067" s="1">
        <v>2018</v>
      </c>
      <c r="C1067" s="16">
        <f t="shared" si="86"/>
        <v>3.4011973816621555</v>
      </c>
      <c r="D1067" s="5">
        <v>9</v>
      </c>
      <c r="E1067" s="5">
        <v>30</v>
      </c>
      <c r="F1067" s="4">
        <v>0</v>
      </c>
      <c r="G1067" s="5">
        <v>0</v>
      </c>
      <c r="H1067" s="5">
        <v>0</v>
      </c>
      <c r="I1067" s="1">
        <v>1501311931441</v>
      </c>
      <c r="J1067" s="1">
        <v>280843364458</v>
      </c>
      <c r="K1067" s="1">
        <v>779923783936</v>
      </c>
      <c r="L1067" s="1">
        <v>2281235715377</v>
      </c>
      <c r="M1067" s="29">
        <f>-4.336-4.513*(U1067/L1067)+5.679*(O1067/L1067)-0.004*(I1067/P1067)</f>
        <v>-0.25547098717573513</v>
      </c>
      <c r="N1067" s="31">
        <v>7.3592809998546045</v>
      </c>
      <c r="O1067" s="1">
        <v>1676724035547</v>
      </c>
      <c r="P1067" s="1">
        <v>1457906996719</v>
      </c>
      <c r="Q1067" s="1">
        <v>218817038828</v>
      </c>
      <c r="R1067" s="1">
        <v>604511679830</v>
      </c>
      <c r="S1067" s="1">
        <v>2281235715377</v>
      </c>
      <c r="T1067" s="1">
        <v>57478986097</v>
      </c>
      <c r="U1067" s="1">
        <v>45218405656</v>
      </c>
      <c r="V1067" s="1">
        <v>92089140827</v>
      </c>
    </row>
    <row r="1068" spans="1:22" ht="16.5" customHeight="1" x14ac:dyDescent="0.3">
      <c r="A1068" s="1" t="s">
        <v>117</v>
      </c>
      <c r="B1068" s="1">
        <v>2017</v>
      </c>
      <c r="C1068" s="16">
        <f t="shared" si="86"/>
        <v>3.3672958299864741</v>
      </c>
      <c r="D1068" s="6">
        <v>8</v>
      </c>
      <c r="E1068" s="6">
        <v>29</v>
      </c>
      <c r="F1068" s="7">
        <v>0</v>
      </c>
      <c r="G1068" s="6">
        <v>0</v>
      </c>
      <c r="H1068" s="6">
        <v>0</v>
      </c>
      <c r="I1068" s="1">
        <v>627003970129</v>
      </c>
      <c r="J1068" s="1">
        <v>127048750955</v>
      </c>
      <c r="K1068" s="1">
        <v>452098042850</v>
      </c>
      <c r="L1068" s="1">
        <v>1079102012979</v>
      </c>
      <c r="M1068" s="29">
        <f>-4.336-4.513*(U1068/L1068)+5.679*(O1068/L1068)-0.004*(I1068/P1068)</f>
        <v>-0.53098488304531011</v>
      </c>
      <c r="N1068" s="31">
        <v>2.8654119461210428</v>
      </c>
      <c r="O1068" s="1">
        <v>772777221890</v>
      </c>
      <c r="P1068" s="1">
        <v>574425971890</v>
      </c>
      <c r="Q1068" s="1">
        <v>198351250000</v>
      </c>
      <c r="R1068" s="1">
        <v>306324791089</v>
      </c>
      <c r="S1068" s="1">
        <v>1079102012979</v>
      </c>
      <c r="T1068" s="1">
        <v>10717210291</v>
      </c>
      <c r="U1068" s="1">
        <v>61575642850</v>
      </c>
      <c r="V1068" s="1">
        <v>85595604165</v>
      </c>
    </row>
    <row r="1069" spans="1:22" ht="16.5" customHeight="1" x14ac:dyDescent="0.3">
      <c r="A1069" s="1" t="s">
        <v>117</v>
      </c>
      <c r="B1069" s="1">
        <v>2016</v>
      </c>
      <c r="C1069" s="15"/>
      <c r="D1069" s="13"/>
      <c r="E1069" s="13"/>
      <c r="F1069" s="14"/>
      <c r="G1069" s="13"/>
      <c r="H1069" s="13"/>
      <c r="I1069" s="1">
        <v>244146298643</v>
      </c>
      <c r="J1069" s="1">
        <v>32769273749</v>
      </c>
      <c r="K1069" s="1">
        <v>123905981591</v>
      </c>
      <c r="L1069" s="1">
        <v>368052280234</v>
      </c>
      <c r="M1069" s="29">
        <f>-4.336-4.513*(U1069/L1069)+5.679*(O1069/L1069)-0.004*(I1069/P1069)</f>
        <v>-0.62548959382832803</v>
      </c>
      <c r="N1069" s="31">
        <v>2.5615511423249444</v>
      </c>
      <c r="O1069" s="1">
        <v>250327823184</v>
      </c>
      <c r="P1069" s="1">
        <v>95325173184</v>
      </c>
      <c r="Q1069" s="1">
        <v>155002650000</v>
      </c>
      <c r="R1069" s="1">
        <v>117724457050</v>
      </c>
      <c r="S1069" s="1">
        <v>368052280234</v>
      </c>
      <c r="T1069" s="1">
        <v>4529288220</v>
      </c>
      <c r="U1069" s="1">
        <v>11561993862</v>
      </c>
      <c r="V1069" s="1">
        <v>17885190872</v>
      </c>
    </row>
    <row r="1070" spans="1:22" ht="16.5" customHeight="1" x14ac:dyDescent="0.3">
      <c r="A1070" s="1" t="s">
        <v>117</v>
      </c>
      <c r="B1070" s="1">
        <v>2015</v>
      </c>
      <c r="C1070" s="15"/>
      <c r="D1070" s="13"/>
      <c r="E1070" s="13"/>
      <c r="F1070" s="14"/>
      <c r="G1070" s="13"/>
      <c r="H1070" s="13"/>
      <c r="I1070" s="1">
        <v>93040435396</v>
      </c>
      <c r="J1070" s="1">
        <v>28654771679</v>
      </c>
      <c r="K1070" s="1">
        <v>119237576276</v>
      </c>
      <c r="L1070" s="1">
        <v>212278011672</v>
      </c>
      <c r="M1070" s="29">
        <f>-4.336-4.513*(U1070/L1070)+5.679*(O1070/L1070)-0.004*(I1070/P1070)</f>
        <v>-1.6473572033124708</v>
      </c>
      <c r="N1070" s="31">
        <v>8.0197984581497224</v>
      </c>
      <c r="O1070" s="1">
        <v>105792214753</v>
      </c>
      <c r="P1070" s="1">
        <v>90792214753</v>
      </c>
      <c r="Q1070" s="1">
        <v>15000000000</v>
      </c>
      <c r="R1070" s="1">
        <v>106485796919</v>
      </c>
      <c r="S1070" s="1">
        <v>212278011672</v>
      </c>
      <c r="T1070" s="1">
        <v>2729053205</v>
      </c>
      <c r="U1070" s="1">
        <v>6466674634</v>
      </c>
      <c r="V1070" s="1">
        <v>9552393622</v>
      </c>
    </row>
    <row r="1071" spans="1:22" ht="16.5" customHeight="1" x14ac:dyDescent="0.3">
      <c r="A1071" s="1" t="s">
        <v>117</v>
      </c>
      <c r="B1071" s="1">
        <v>2014</v>
      </c>
      <c r="C1071" s="15"/>
      <c r="D1071" s="13"/>
      <c r="E1071" s="13"/>
      <c r="F1071" s="14"/>
      <c r="G1071" s="13"/>
      <c r="H1071" s="13"/>
      <c r="I1071" s="1">
        <v>25560974785</v>
      </c>
      <c r="J1071" s="1">
        <v>5906207786</v>
      </c>
      <c r="K1071" s="1">
        <v>108741352219</v>
      </c>
      <c r="L1071" s="1">
        <v>134302327004</v>
      </c>
      <c r="M1071" s="29">
        <f>-4.336-4.513*(U1071/L1071)+5.679*(O1071/L1071)-0.004*(I1071/P1071)</f>
        <v>-4.3239067159314573</v>
      </c>
      <c r="N1071" s="28">
        <v>5.05</v>
      </c>
      <c r="O1071" s="1">
        <v>8015835817</v>
      </c>
      <c r="P1071" s="1">
        <v>8015835817</v>
      </c>
      <c r="Q1071" s="1">
        <v>0</v>
      </c>
      <c r="R1071" s="1">
        <v>126286491187</v>
      </c>
      <c r="S1071" s="1">
        <v>134302327004</v>
      </c>
      <c r="T1071" s="1">
        <v>301382010</v>
      </c>
      <c r="U1071" s="1">
        <v>9347378058</v>
      </c>
      <c r="V1071" s="1">
        <v>12249669798</v>
      </c>
    </row>
    <row r="1072" spans="1:22" ht="16.5" customHeight="1" x14ac:dyDescent="0.3">
      <c r="A1072" s="1" t="s">
        <v>118</v>
      </c>
      <c r="B1072" s="1">
        <v>2023</v>
      </c>
      <c r="C1072" s="16">
        <f t="shared" ref="C1072:C1080" si="87">LN(E1072)</f>
        <v>3.784189633918261</v>
      </c>
      <c r="D1072" s="11">
        <v>20</v>
      </c>
      <c r="E1072" s="11">
        <v>44</v>
      </c>
      <c r="F1072" s="4">
        <v>0.03</v>
      </c>
      <c r="G1072" s="5">
        <v>0</v>
      </c>
      <c r="H1072" s="5">
        <v>0</v>
      </c>
      <c r="I1072" s="1">
        <v>143717572537</v>
      </c>
      <c r="J1072" s="1">
        <v>12270454889</v>
      </c>
      <c r="K1072" s="1">
        <v>220122511011</v>
      </c>
      <c r="L1072" s="1">
        <v>363840083548</v>
      </c>
      <c r="M1072" s="29">
        <f>-4.336-4.513*(U1072/L1072)+5.679*(O1072/L1072)-0.004*(I1072/P1072)</f>
        <v>-4.4173522662825215</v>
      </c>
      <c r="N1072" s="31">
        <v>6.4222466560102589</v>
      </c>
      <c r="O1072" s="1">
        <v>38597347564</v>
      </c>
      <c r="P1072" s="1">
        <v>38597347564</v>
      </c>
      <c r="Q1072" s="1">
        <v>0</v>
      </c>
      <c r="R1072" s="1">
        <v>325242735984</v>
      </c>
      <c r="S1072" s="1">
        <v>363840083548</v>
      </c>
      <c r="T1072" s="1">
        <v>92140000</v>
      </c>
      <c r="U1072" s="1">
        <v>53927432931</v>
      </c>
      <c r="V1072" s="1">
        <v>67623761573</v>
      </c>
    </row>
    <row r="1073" spans="1:22" ht="16.5" customHeight="1" x14ac:dyDescent="0.3">
      <c r="A1073" s="1" t="s">
        <v>118</v>
      </c>
      <c r="B1073" s="1">
        <v>2022</v>
      </c>
      <c r="C1073" s="16">
        <f t="shared" si="87"/>
        <v>3.7612001156935624</v>
      </c>
      <c r="D1073" s="11">
        <v>19</v>
      </c>
      <c r="E1073" s="11">
        <v>43</v>
      </c>
      <c r="F1073" s="4">
        <v>0.03</v>
      </c>
      <c r="G1073" s="5">
        <v>0</v>
      </c>
      <c r="H1073" s="5">
        <v>0</v>
      </c>
      <c r="I1073" s="1">
        <v>108210499390</v>
      </c>
      <c r="J1073" s="1">
        <v>12271088889</v>
      </c>
      <c r="K1073" s="1">
        <v>245100381185</v>
      </c>
      <c r="L1073" s="1">
        <v>353310880575</v>
      </c>
      <c r="M1073" s="29">
        <f>-4.336-4.513*(U1073/L1073)+5.679*(O1073/L1073)-0.004*(I1073/P1073)</f>
        <v>-4.6489282805563272</v>
      </c>
      <c r="N1073" s="31">
        <v>6.9871667237754878</v>
      </c>
      <c r="O1073" s="1">
        <v>27042473878</v>
      </c>
      <c r="P1073" s="1">
        <v>27042473878</v>
      </c>
      <c r="Q1073" s="1">
        <v>0</v>
      </c>
      <c r="R1073" s="1">
        <v>326268406697</v>
      </c>
      <c r="S1073" s="1">
        <v>353310880575</v>
      </c>
      <c r="T1073" s="1">
        <v>0</v>
      </c>
      <c r="U1073" s="1">
        <v>57274557824</v>
      </c>
      <c r="V1073" s="1">
        <v>71582746495</v>
      </c>
    </row>
    <row r="1074" spans="1:22" ht="16.5" customHeight="1" x14ac:dyDescent="0.3">
      <c r="A1074" s="1" t="s">
        <v>118</v>
      </c>
      <c r="B1074" s="1">
        <v>2021</v>
      </c>
      <c r="C1074" s="16">
        <f t="shared" si="87"/>
        <v>3.7376696182833684</v>
      </c>
      <c r="D1074" s="5">
        <v>18</v>
      </c>
      <c r="E1074" s="5">
        <v>42</v>
      </c>
      <c r="F1074" s="4">
        <v>0.03</v>
      </c>
      <c r="G1074" s="5">
        <v>0</v>
      </c>
      <c r="H1074" s="5">
        <v>0</v>
      </c>
      <c r="I1074" s="1">
        <v>69751406864</v>
      </c>
      <c r="J1074" s="1">
        <v>12285338889</v>
      </c>
      <c r="K1074" s="1">
        <v>276672289305</v>
      </c>
      <c r="L1074" s="1">
        <v>346423696169</v>
      </c>
      <c r="M1074" s="29">
        <f>-4.336-4.513*(U1074/L1074)+5.679*(O1074/L1074)-0.004*(I1074/P1074)</f>
        <v>-4.5677283859476114</v>
      </c>
      <c r="N1074" s="31">
        <v>6.6900092133089402</v>
      </c>
      <c r="O1074" s="1">
        <v>27141907663</v>
      </c>
      <c r="P1074" s="1">
        <v>27141907663</v>
      </c>
      <c r="Q1074" s="1">
        <v>0</v>
      </c>
      <c r="R1074" s="1">
        <v>319281788506</v>
      </c>
      <c r="S1074" s="1">
        <v>346423696169</v>
      </c>
      <c r="T1074" s="1">
        <v>1014115808</v>
      </c>
      <c r="U1074" s="1">
        <v>51153119932</v>
      </c>
      <c r="V1074" s="1">
        <v>65250693818</v>
      </c>
    </row>
    <row r="1075" spans="1:22" ht="16.5" customHeight="1" x14ac:dyDescent="0.3">
      <c r="A1075" s="1" t="s">
        <v>118</v>
      </c>
      <c r="B1075" s="1">
        <v>2020</v>
      </c>
      <c r="C1075" s="16">
        <f t="shared" si="87"/>
        <v>3.713572066704308</v>
      </c>
      <c r="D1075" s="5">
        <v>17</v>
      </c>
      <c r="E1075" s="5">
        <v>41</v>
      </c>
      <c r="F1075" s="4">
        <v>0.03</v>
      </c>
      <c r="G1075" s="5">
        <v>0</v>
      </c>
      <c r="H1075" s="5">
        <v>0</v>
      </c>
      <c r="I1075" s="1">
        <v>59942751803</v>
      </c>
      <c r="J1075" s="1">
        <v>12293745556</v>
      </c>
      <c r="K1075" s="1">
        <v>315736238558</v>
      </c>
      <c r="L1075" s="1">
        <v>375678990361</v>
      </c>
      <c r="M1075" s="29">
        <f>-4.336-4.513*(U1075/L1075)+5.679*(O1075/L1075)-0.004*(I1075/P1075)</f>
        <v>-4.1564767750824201</v>
      </c>
      <c r="N1075" s="31">
        <v>6.9401877821904918</v>
      </c>
      <c r="O1075" s="1">
        <v>56851568599</v>
      </c>
      <c r="P1075" s="1">
        <v>56851568599</v>
      </c>
      <c r="Q1075" s="1">
        <v>0</v>
      </c>
      <c r="R1075" s="1">
        <v>318827421762</v>
      </c>
      <c r="S1075" s="1">
        <v>375678990361</v>
      </c>
      <c r="T1075" s="1">
        <v>4908552295</v>
      </c>
      <c r="U1075" s="1">
        <v>56244744348</v>
      </c>
      <c r="V1075" s="1">
        <v>69631254940</v>
      </c>
    </row>
    <row r="1076" spans="1:22" ht="16.5" customHeight="1" x14ac:dyDescent="0.3">
      <c r="A1076" s="1" t="s">
        <v>118</v>
      </c>
      <c r="B1076" s="1">
        <v>2019</v>
      </c>
      <c r="C1076" s="16">
        <f t="shared" si="87"/>
        <v>4.0775374439057197</v>
      </c>
      <c r="D1076" s="5">
        <v>16</v>
      </c>
      <c r="E1076" s="5">
        <v>59</v>
      </c>
      <c r="F1076" s="4">
        <v>4.8000000000000001E-2</v>
      </c>
      <c r="G1076" s="5">
        <v>0</v>
      </c>
      <c r="H1076" s="5">
        <v>0</v>
      </c>
      <c r="I1076" s="1">
        <v>65042363076</v>
      </c>
      <c r="J1076" s="1">
        <v>31326760578</v>
      </c>
      <c r="K1076" s="1">
        <v>349231447178</v>
      </c>
      <c r="L1076" s="1">
        <v>414273810254</v>
      </c>
      <c r="M1076" s="29">
        <f>-4.336-4.513*(U1076/L1076)+5.679*(O1076/L1076)-0.004*(I1076/P1076)</f>
        <v>-3.4431012933407565</v>
      </c>
      <c r="N1076" s="31">
        <v>7.4649912574460018</v>
      </c>
      <c r="O1076" s="1">
        <v>106470328762</v>
      </c>
      <c r="P1076" s="1">
        <v>91521307071</v>
      </c>
      <c r="Q1076" s="1">
        <v>14949021691</v>
      </c>
      <c r="R1076" s="1">
        <v>307803481492</v>
      </c>
      <c r="S1076" s="1">
        <v>414273810254</v>
      </c>
      <c r="T1076" s="1">
        <v>9342430185</v>
      </c>
      <c r="U1076" s="1">
        <v>51753331089</v>
      </c>
      <c r="V1076" s="1">
        <v>71422003601</v>
      </c>
    </row>
    <row r="1077" spans="1:22" ht="16.5" customHeight="1" x14ac:dyDescent="0.3">
      <c r="A1077" s="1" t="s">
        <v>118</v>
      </c>
      <c r="B1077" s="1">
        <v>2018</v>
      </c>
      <c r="C1077" s="16">
        <f t="shared" si="87"/>
        <v>4.0604430105464191</v>
      </c>
      <c r="D1077" s="5">
        <v>15</v>
      </c>
      <c r="E1077" s="5">
        <v>58</v>
      </c>
      <c r="F1077" s="4">
        <v>4.8000000000000001E-2</v>
      </c>
      <c r="G1077" s="5">
        <v>0</v>
      </c>
      <c r="H1077" s="5">
        <v>0</v>
      </c>
      <c r="I1077" s="1">
        <v>58107790017</v>
      </c>
      <c r="J1077" s="1">
        <v>18631098181</v>
      </c>
      <c r="K1077" s="1">
        <v>374043564722</v>
      </c>
      <c r="L1077" s="1">
        <v>432151354739</v>
      </c>
      <c r="M1077" s="29">
        <f>-4.336-4.513*(U1077/L1077)+5.679*(O1077/L1077)-0.004*(I1077/P1077)</f>
        <v>-3.0873594646889511</v>
      </c>
      <c r="N1077" s="31">
        <v>7.3592809998546045</v>
      </c>
      <c r="O1077" s="1">
        <v>130470815300</v>
      </c>
      <c r="P1077" s="1">
        <v>63920279483</v>
      </c>
      <c r="Q1077" s="1">
        <v>66550535817</v>
      </c>
      <c r="R1077" s="1">
        <v>301680539439</v>
      </c>
      <c r="S1077" s="1">
        <v>432151354739</v>
      </c>
      <c r="T1077" s="1">
        <v>13745234386</v>
      </c>
      <c r="U1077" s="1">
        <v>44265597995</v>
      </c>
      <c r="V1077" s="1">
        <v>64037282957</v>
      </c>
    </row>
    <row r="1078" spans="1:22" ht="16.5" customHeight="1" x14ac:dyDescent="0.3">
      <c r="A1078" s="1" t="s">
        <v>118</v>
      </c>
      <c r="B1078" s="1">
        <v>2017</v>
      </c>
      <c r="C1078" s="16">
        <f t="shared" si="87"/>
        <v>4.0430512678345503</v>
      </c>
      <c r="D1078" s="5">
        <v>14</v>
      </c>
      <c r="E1078" s="5">
        <v>57</v>
      </c>
      <c r="F1078" s="4">
        <v>4.8000000000000001E-2</v>
      </c>
      <c r="G1078" s="5">
        <v>0</v>
      </c>
      <c r="H1078" s="5">
        <v>0</v>
      </c>
      <c r="I1078" s="1">
        <v>62043049408</v>
      </c>
      <c r="J1078" s="1">
        <v>28005820914</v>
      </c>
      <c r="K1078" s="1">
        <v>405459282319</v>
      </c>
      <c r="L1078" s="1">
        <v>467502331727</v>
      </c>
      <c r="M1078" s="29">
        <f>-4.336-4.513*(U1078/L1078)+5.679*(O1078/L1078)-0.004*(I1078/P1078)</f>
        <v>-2.6962579005595342</v>
      </c>
      <c r="N1078" s="31">
        <v>2.8654119461210428</v>
      </c>
      <c r="O1078" s="1">
        <v>171888614136</v>
      </c>
      <c r="P1078" s="1">
        <v>57584995032</v>
      </c>
      <c r="Q1078" s="1">
        <v>114303619104</v>
      </c>
      <c r="R1078" s="1">
        <v>295613717591</v>
      </c>
      <c r="S1078" s="1">
        <v>467502331727</v>
      </c>
      <c r="T1078" s="1">
        <v>18613023992</v>
      </c>
      <c r="U1078" s="1">
        <v>45991004880</v>
      </c>
      <c r="V1078" s="1">
        <v>71416575841</v>
      </c>
    </row>
    <row r="1079" spans="1:22" ht="16.5" customHeight="1" x14ac:dyDescent="0.3">
      <c r="A1079" s="1" t="s">
        <v>118</v>
      </c>
      <c r="B1079" s="1">
        <v>2016</v>
      </c>
      <c r="C1079" s="16">
        <f t="shared" si="87"/>
        <v>4.0253516907351496</v>
      </c>
      <c r="D1079" s="5">
        <v>13</v>
      </c>
      <c r="E1079" s="5">
        <v>56</v>
      </c>
      <c r="F1079" s="4">
        <v>4.8000000000000001E-2</v>
      </c>
      <c r="G1079" s="5">
        <v>0</v>
      </c>
      <c r="H1079" s="5">
        <v>0</v>
      </c>
      <c r="I1079" s="1">
        <v>50314997863</v>
      </c>
      <c r="J1079" s="1">
        <v>27413018500</v>
      </c>
      <c r="K1079" s="1">
        <v>435689150528</v>
      </c>
      <c r="L1079" s="1">
        <v>486004148391</v>
      </c>
      <c r="M1079" s="29">
        <f>-4.336-4.513*(U1079/L1079)+5.679*(O1079/L1079)-0.004*(I1079/P1079)</f>
        <v>-2.0703075568121547</v>
      </c>
      <c r="N1079" s="31">
        <v>2.5615511423249444</v>
      </c>
      <c r="O1079" s="1">
        <v>212318386014</v>
      </c>
      <c r="P1079" s="1">
        <v>45490738629</v>
      </c>
      <c r="Q1079" s="1">
        <v>166827647385</v>
      </c>
      <c r="R1079" s="1">
        <v>273685762377</v>
      </c>
      <c r="S1079" s="1">
        <v>486004148391</v>
      </c>
      <c r="T1079" s="1">
        <v>21641918248</v>
      </c>
      <c r="U1079" s="1">
        <v>22705519541</v>
      </c>
      <c r="V1079" s="1">
        <v>48051266764</v>
      </c>
    </row>
    <row r="1080" spans="1:22" ht="16.5" customHeight="1" x14ac:dyDescent="0.3">
      <c r="A1080" s="1" t="s">
        <v>118</v>
      </c>
      <c r="B1080" s="1">
        <v>2015</v>
      </c>
      <c r="C1080" s="16">
        <f t="shared" si="87"/>
        <v>4.0073331852324712</v>
      </c>
      <c r="D1080" s="6">
        <v>12</v>
      </c>
      <c r="E1080" s="6">
        <v>55</v>
      </c>
      <c r="F1080" s="7">
        <v>4.8000000000000001E-2</v>
      </c>
      <c r="G1080" s="6">
        <v>0</v>
      </c>
      <c r="H1080" s="6">
        <v>0</v>
      </c>
      <c r="I1080" s="1">
        <v>75011893465</v>
      </c>
      <c r="J1080" s="1">
        <v>807217947</v>
      </c>
      <c r="K1080" s="1">
        <v>471800733824</v>
      </c>
      <c r="L1080" s="1">
        <v>546812627289</v>
      </c>
      <c r="M1080" s="29">
        <f>-4.336-4.513*(U1080/L1080)+5.679*(O1080/L1080)-0.004*(I1080/P1080)</f>
        <v>-1.8268583025172529</v>
      </c>
      <c r="N1080" s="31">
        <v>8.0197984581497224</v>
      </c>
      <c r="O1080" s="1">
        <v>269030712663</v>
      </c>
      <c r="P1080" s="1">
        <v>48948081972</v>
      </c>
      <c r="Q1080" s="1">
        <v>220082630691</v>
      </c>
      <c r="R1080" s="1">
        <v>277781914626</v>
      </c>
      <c r="S1080" s="1">
        <v>546812627289</v>
      </c>
      <c r="T1080" s="1">
        <v>30791793935</v>
      </c>
      <c r="U1080" s="1">
        <v>33778670183</v>
      </c>
      <c r="V1080" s="1">
        <v>65356541115</v>
      </c>
    </row>
    <row r="1081" spans="1:22" ht="16.5" customHeight="1" x14ac:dyDescent="0.3">
      <c r="A1081" s="1" t="s">
        <v>118</v>
      </c>
      <c r="B1081" s="1">
        <v>2014</v>
      </c>
      <c r="C1081" s="15"/>
      <c r="D1081" s="13"/>
      <c r="E1081" s="13"/>
      <c r="F1081" s="14"/>
      <c r="G1081" s="13"/>
      <c r="H1081" s="13"/>
      <c r="I1081" s="1">
        <v>71712012936</v>
      </c>
      <c r="J1081" s="1">
        <v>11026351012</v>
      </c>
      <c r="K1081" s="1">
        <v>516659487261</v>
      </c>
      <c r="L1081" s="1">
        <v>588371500197</v>
      </c>
      <c r="M1081" s="29">
        <f>-4.336-4.513*(U1081/L1081)+5.679*(O1081/L1081)-0.004*(I1081/P1081)</f>
        <v>-0.7535951336855331</v>
      </c>
      <c r="N1081" s="28">
        <v>5.05</v>
      </c>
      <c r="O1081" s="1">
        <v>388144114951</v>
      </c>
      <c r="P1081" s="1">
        <v>161475378197</v>
      </c>
      <c r="Q1081" s="1">
        <v>226668736754</v>
      </c>
      <c r="R1081" s="1">
        <v>200227385246</v>
      </c>
      <c r="S1081" s="1">
        <v>588371500197</v>
      </c>
      <c r="T1081" s="1">
        <v>41533670386</v>
      </c>
      <c r="U1081" s="1">
        <v>21147863626</v>
      </c>
      <c r="V1081" s="1">
        <v>65434001671</v>
      </c>
    </row>
    <row r="1082" spans="1:22" ht="16.5" customHeight="1" x14ac:dyDescent="0.3">
      <c r="A1082" s="1" t="s">
        <v>119</v>
      </c>
      <c r="B1082" s="1">
        <v>2023</v>
      </c>
      <c r="C1082" s="16">
        <f t="shared" ref="C1082:C1090" si="88">LN(E1082)</f>
        <v>3.784189633918261</v>
      </c>
      <c r="D1082" s="5">
        <v>48</v>
      </c>
      <c r="E1082" s="5">
        <v>44</v>
      </c>
      <c r="F1082" s="4">
        <v>0</v>
      </c>
      <c r="G1082" s="5">
        <v>0</v>
      </c>
      <c r="H1082" s="5">
        <v>0</v>
      </c>
      <c r="I1082" s="1">
        <v>1166968741476</v>
      </c>
      <c r="J1082" s="1">
        <v>344755101610</v>
      </c>
      <c r="K1082" s="1">
        <v>112915168360</v>
      </c>
      <c r="L1082" s="1">
        <v>1279883909836</v>
      </c>
      <c r="M1082" s="29">
        <f>-4.336-4.513*(U1082/L1082)+5.679*(O1082/L1082)-0.004*(I1082/P1082)</f>
        <v>-0.52827863968903166</v>
      </c>
      <c r="N1082" s="31">
        <v>6.4222466560102589</v>
      </c>
      <c r="O1082" s="1">
        <v>876194953509</v>
      </c>
      <c r="P1082" s="1">
        <v>850728465319</v>
      </c>
      <c r="Q1082" s="1">
        <v>25466488190</v>
      </c>
      <c r="R1082" s="1">
        <v>403688956327</v>
      </c>
      <c r="S1082" s="1">
        <v>1279883909836</v>
      </c>
      <c r="T1082" s="1">
        <v>32404421425</v>
      </c>
      <c r="U1082" s="1">
        <v>21149396027</v>
      </c>
      <c r="V1082" s="1">
        <v>47608957100</v>
      </c>
    </row>
    <row r="1083" spans="1:22" ht="16.5" customHeight="1" x14ac:dyDescent="0.3">
      <c r="A1083" s="1" t="s">
        <v>119</v>
      </c>
      <c r="B1083" s="1">
        <v>2022</v>
      </c>
      <c r="C1083" s="16">
        <f t="shared" si="88"/>
        <v>3.7612001156935624</v>
      </c>
      <c r="D1083" s="5">
        <v>47</v>
      </c>
      <c r="E1083" s="5">
        <v>43</v>
      </c>
      <c r="F1083" s="4">
        <v>0</v>
      </c>
      <c r="G1083" s="5">
        <v>0</v>
      </c>
      <c r="H1083" s="5">
        <v>0</v>
      </c>
      <c r="I1083" s="1">
        <v>1023592378455</v>
      </c>
      <c r="J1083" s="1">
        <v>594815561618</v>
      </c>
      <c r="K1083" s="1">
        <v>121274166444</v>
      </c>
      <c r="L1083" s="1">
        <v>1144866544899</v>
      </c>
      <c r="M1083" s="29">
        <f>-4.336-4.513*(U1083/L1083)+5.679*(O1083/L1083)-0.004*(I1083/P1083)</f>
        <v>-0.57241811208114546</v>
      </c>
      <c r="N1083" s="31">
        <v>6.9871667237754878</v>
      </c>
      <c r="O1083" s="1">
        <v>762326984599</v>
      </c>
      <c r="P1083" s="1">
        <v>739044096013</v>
      </c>
      <c r="Q1083" s="1">
        <v>23282888586</v>
      </c>
      <c r="R1083" s="1">
        <v>382539560300</v>
      </c>
      <c r="S1083" s="1">
        <v>1144866544899</v>
      </c>
      <c r="T1083" s="1">
        <v>36379249448</v>
      </c>
      <c r="U1083" s="1">
        <v>3127252687</v>
      </c>
      <c r="V1083" s="1">
        <v>23255256766</v>
      </c>
    </row>
    <row r="1084" spans="1:22" ht="16.5" customHeight="1" x14ac:dyDescent="0.3">
      <c r="A1084" s="1" t="s">
        <v>119</v>
      </c>
      <c r="B1084" s="1">
        <v>2021</v>
      </c>
      <c r="C1084" s="16">
        <f t="shared" si="88"/>
        <v>3.7376696182833684</v>
      </c>
      <c r="D1084" s="5">
        <v>46</v>
      </c>
      <c r="E1084" s="5">
        <v>42</v>
      </c>
      <c r="F1084" s="4">
        <v>0</v>
      </c>
      <c r="G1084" s="5">
        <v>0</v>
      </c>
      <c r="H1084" s="5">
        <v>0</v>
      </c>
      <c r="I1084" s="1">
        <v>1136216140388</v>
      </c>
      <c r="J1084" s="1">
        <v>814214011995</v>
      </c>
      <c r="K1084" s="1">
        <v>125379987428</v>
      </c>
      <c r="L1084" s="1">
        <v>1261596127816</v>
      </c>
      <c r="M1084" s="29">
        <f>-4.336-4.513*(U1084/L1084)+5.679*(O1084/L1084)-0.004*(I1084/P1084)</f>
        <v>-1.3509552056402725</v>
      </c>
      <c r="N1084" s="31">
        <v>6.6900092133089402</v>
      </c>
      <c r="O1084" s="1">
        <v>777389125567</v>
      </c>
      <c r="P1084" s="1">
        <v>754467943589</v>
      </c>
      <c r="Q1084" s="1">
        <v>22921181978</v>
      </c>
      <c r="R1084" s="1">
        <v>484207002249</v>
      </c>
      <c r="S1084" s="1">
        <v>1261596127816</v>
      </c>
      <c r="T1084" s="1">
        <v>5820052406</v>
      </c>
      <c r="U1084" s="1">
        <v>142094420399</v>
      </c>
      <c r="V1084" s="1">
        <v>188722583651</v>
      </c>
    </row>
    <row r="1085" spans="1:22" ht="16.5" customHeight="1" x14ac:dyDescent="0.3">
      <c r="A1085" s="1" t="s">
        <v>119</v>
      </c>
      <c r="B1085" s="1">
        <v>2020</v>
      </c>
      <c r="C1085" s="16">
        <f t="shared" si="88"/>
        <v>3.713572066704308</v>
      </c>
      <c r="D1085" s="5">
        <v>45</v>
      </c>
      <c r="E1085" s="5">
        <v>41</v>
      </c>
      <c r="F1085" s="4">
        <v>0</v>
      </c>
      <c r="G1085" s="5">
        <v>0</v>
      </c>
      <c r="H1085" s="5">
        <v>0</v>
      </c>
      <c r="I1085" s="1">
        <v>764582565837</v>
      </c>
      <c r="J1085" s="1">
        <v>461467131616</v>
      </c>
      <c r="K1085" s="1">
        <v>128405083633</v>
      </c>
      <c r="L1085" s="1">
        <v>892987649470</v>
      </c>
      <c r="M1085" s="29">
        <f>-4.336-4.513*(U1085/L1085)+5.679*(O1085/L1085)-0.004*(I1085/P1085)</f>
        <v>-1.2697369069230424</v>
      </c>
      <c r="N1085" s="31">
        <v>6.9401877821904918</v>
      </c>
      <c r="O1085" s="1">
        <v>513268476037</v>
      </c>
      <c r="P1085" s="1">
        <v>491526555177</v>
      </c>
      <c r="Q1085" s="1">
        <v>21741920860</v>
      </c>
      <c r="R1085" s="1">
        <v>379719173433</v>
      </c>
      <c r="S1085" s="1">
        <v>892987649470</v>
      </c>
      <c r="T1085" s="1">
        <v>5112133996</v>
      </c>
      <c r="U1085" s="1">
        <v>37926066824</v>
      </c>
      <c r="V1085" s="1">
        <v>66056419071</v>
      </c>
    </row>
    <row r="1086" spans="1:22" ht="16.5" customHeight="1" x14ac:dyDescent="0.3">
      <c r="A1086" s="1" t="s">
        <v>119</v>
      </c>
      <c r="B1086" s="1">
        <v>2019</v>
      </c>
      <c r="C1086" s="16">
        <f t="shared" si="88"/>
        <v>3.6888794541139363</v>
      </c>
      <c r="D1086" s="5">
        <v>44</v>
      </c>
      <c r="E1086" s="5">
        <v>40</v>
      </c>
      <c r="F1086" s="4">
        <v>0</v>
      </c>
      <c r="G1086" s="5">
        <v>0</v>
      </c>
      <c r="H1086" s="5">
        <v>0</v>
      </c>
      <c r="I1086" s="1">
        <v>825634408247</v>
      </c>
      <c r="J1086" s="1">
        <v>470769750501</v>
      </c>
      <c r="K1086" s="1">
        <v>128008376248</v>
      </c>
      <c r="L1086" s="1">
        <v>953642784495</v>
      </c>
      <c r="M1086" s="29">
        <f>-4.336-4.513*(U1086/L1086)+5.679*(O1086/L1086)-0.004*(I1086/P1086)</f>
        <v>-0.81993056358151728</v>
      </c>
      <c r="N1086" s="31">
        <v>7.4649912574460018</v>
      </c>
      <c r="O1086" s="1">
        <v>600448626817</v>
      </c>
      <c r="P1086" s="1">
        <v>581017635531</v>
      </c>
      <c r="Q1086" s="1">
        <v>19430991286</v>
      </c>
      <c r="R1086" s="1">
        <v>353194157678</v>
      </c>
      <c r="S1086" s="1">
        <v>953642784495</v>
      </c>
      <c r="T1086" s="1">
        <v>27994312856</v>
      </c>
      <c r="U1086" s="1">
        <v>11401051069</v>
      </c>
      <c r="V1086" s="1">
        <v>48085360179</v>
      </c>
    </row>
    <row r="1087" spans="1:22" ht="16.5" customHeight="1" x14ac:dyDescent="0.3">
      <c r="A1087" s="1" t="s">
        <v>119</v>
      </c>
      <c r="B1087" s="1">
        <v>2018</v>
      </c>
      <c r="C1087" s="16">
        <f t="shared" si="88"/>
        <v>4.0430512678345503</v>
      </c>
      <c r="D1087" s="5">
        <v>43</v>
      </c>
      <c r="E1087" s="5">
        <v>57</v>
      </c>
      <c r="F1087" s="4">
        <v>0.5</v>
      </c>
      <c r="G1087" s="5">
        <v>0</v>
      </c>
      <c r="H1087" s="5">
        <v>0</v>
      </c>
      <c r="I1087" s="1">
        <v>748045784441</v>
      </c>
      <c r="J1087" s="1">
        <v>448117301481</v>
      </c>
      <c r="K1087" s="1">
        <v>139380888688</v>
      </c>
      <c r="L1087" s="1">
        <v>887426673129</v>
      </c>
      <c r="M1087" s="29">
        <f>-4.336-4.513*(U1087/L1087)+5.679*(O1087/L1087)-0.004*(I1087/P1087)</f>
        <v>-1.8482819020966668</v>
      </c>
      <c r="N1087" s="31">
        <v>7.3592809998546045</v>
      </c>
      <c r="O1087" s="1">
        <v>467806112112</v>
      </c>
      <c r="P1087" s="1">
        <v>450107414821</v>
      </c>
      <c r="Q1087" s="1">
        <v>17698697291</v>
      </c>
      <c r="R1087" s="1">
        <v>419620561017</v>
      </c>
      <c r="S1087" s="1">
        <v>887426673129</v>
      </c>
      <c r="T1087" s="1">
        <v>35219471966</v>
      </c>
      <c r="U1087" s="1">
        <v>98183948825</v>
      </c>
      <c r="V1087" s="1">
        <v>153231674657</v>
      </c>
    </row>
    <row r="1088" spans="1:22" ht="16.5" customHeight="1" x14ac:dyDescent="0.3">
      <c r="A1088" s="1" t="s">
        <v>119</v>
      </c>
      <c r="B1088" s="1">
        <v>2017</v>
      </c>
      <c r="C1088" s="16">
        <f t="shared" si="88"/>
        <v>4.0253516907351496</v>
      </c>
      <c r="D1088" s="5">
        <v>42</v>
      </c>
      <c r="E1088" s="5">
        <v>56</v>
      </c>
      <c r="F1088" s="4">
        <v>0.5</v>
      </c>
      <c r="G1088" s="5">
        <v>0</v>
      </c>
      <c r="H1088" s="5">
        <v>0</v>
      </c>
      <c r="I1088" s="1">
        <v>912993494985</v>
      </c>
      <c r="J1088" s="1">
        <v>465997764372</v>
      </c>
      <c r="K1088" s="1">
        <v>146994258902</v>
      </c>
      <c r="L1088" s="1">
        <v>1059987753887</v>
      </c>
      <c r="M1088" s="29">
        <f>-4.336-4.513*(U1088/L1088)+5.679*(O1088/L1088)-0.004*(I1088/P1088)</f>
        <v>-1.1094437481652797</v>
      </c>
      <c r="N1088" s="31">
        <v>2.8654119461210428</v>
      </c>
      <c r="O1088" s="1">
        <v>667439762655</v>
      </c>
      <c r="P1088" s="1">
        <v>646157467159</v>
      </c>
      <c r="Q1088" s="1">
        <v>21282295496</v>
      </c>
      <c r="R1088" s="1">
        <v>392547991232</v>
      </c>
      <c r="S1088" s="1">
        <v>1059987753887</v>
      </c>
      <c r="T1088" s="1">
        <v>13766468040</v>
      </c>
      <c r="U1088" s="1">
        <v>80720014263</v>
      </c>
      <c r="V1088" s="1">
        <v>112846425259</v>
      </c>
    </row>
    <row r="1089" spans="1:22" ht="16.5" customHeight="1" x14ac:dyDescent="0.3">
      <c r="A1089" s="1" t="s">
        <v>119</v>
      </c>
      <c r="B1089" s="1">
        <v>2016</v>
      </c>
      <c r="C1089" s="16">
        <f t="shared" si="88"/>
        <v>4.0073331852324712</v>
      </c>
      <c r="D1089" s="5">
        <v>41</v>
      </c>
      <c r="E1089" s="5">
        <v>55</v>
      </c>
      <c r="F1089" s="4">
        <v>0.5</v>
      </c>
      <c r="G1089" s="5">
        <v>0</v>
      </c>
      <c r="H1089" s="5">
        <v>0</v>
      </c>
      <c r="I1089" s="1">
        <v>610926560633</v>
      </c>
      <c r="J1089" s="1">
        <v>305885851741</v>
      </c>
      <c r="K1089" s="1">
        <v>164283261509</v>
      </c>
      <c r="L1089" s="1">
        <v>775209822142</v>
      </c>
      <c r="M1089" s="29">
        <f>-4.336-4.513*(U1089/L1089)+5.679*(O1089/L1089)-0.004*(I1089/P1089)</f>
        <v>-1.5095865784205604</v>
      </c>
      <c r="N1089" s="31">
        <v>2.5615511423249444</v>
      </c>
      <c r="O1089" s="1">
        <v>436417870699</v>
      </c>
      <c r="P1089" s="1">
        <v>413236524243</v>
      </c>
      <c r="Q1089" s="1">
        <v>23181346456</v>
      </c>
      <c r="R1089" s="1">
        <v>338791951443</v>
      </c>
      <c r="S1089" s="1">
        <v>775209822142</v>
      </c>
      <c r="T1089" s="1">
        <v>31566552246</v>
      </c>
      <c r="U1089" s="1">
        <v>62656631606</v>
      </c>
      <c r="V1089" s="1">
        <v>92458595079</v>
      </c>
    </row>
    <row r="1090" spans="1:22" ht="16.5" customHeight="1" x14ac:dyDescent="0.3">
      <c r="A1090" s="1" t="s">
        <v>119</v>
      </c>
      <c r="B1090" s="1">
        <v>2015</v>
      </c>
      <c r="C1090" s="16">
        <f t="shared" si="88"/>
        <v>3.9889840465642745</v>
      </c>
      <c r="D1090" s="6">
        <v>40</v>
      </c>
      <c r="E1090" s="6">
        <v>54</v>
      </c>
      <c r="F1090" s="7">
        <v>0.5</v>
      </c>
      <c r="G1090" s="6">
        <v>0</v>
      </c>
      <c r="H1090" s="6">
        <v>0</v>
      </c>
      <c r="I1090" s="1">
        <v>604934263996</v>
      </c>
      <c r="J1090" s="1">
        <v>328605887469</v>
      </c>
      <c r="K1090" s="1">
        <v>254298642793</v>
      </c>
      <c r="L1090" s="1">
        <v>859232906789</v>
      </c>
      <c r="M1090" s="29">
        <f>-4.336-4.513*(U1090/L1090)+5.679*(O1090/L1090)-0.004*(I1090/P1090)</f>
        <v>-0.31073153399524878</v>
      </c>
      <c r="N1090" s="31">
        <v>8.0197984581497224</v>
      </c>
      <c r="O1090" s="1">
        <v>583097586952</v>
      </c>
      <c r="P1090" s="1">
        <v>563178356227</v>
      </c>
      <c r="Q1090" s="1">
        <v>19919230725</v>
      </c>
      <c r="R1090" s="1">
        <v>276135319837</v>
      </c>
      <c r="S1090" s="1">
        <v>859232906789</v>
      </c>
      <c r="T1090" s="1">
        <v>40854368900</v>
      </c>
      <c r="U1090" s="1">
        <v>-33441986587</v>
      </c>
      <c r="V1090" s="1">
        <v>2069757287</v>
      </c>
    </row>
    <row r="1091" spans="1:22" ht="16.5" customHeight="1" x14ac:dyDescent="0.3">
      <c r="A1091" s="1" t="s">
        <v>119</v>
      </c>
      <c r="B1091" s="1">
        <v>2014</v>
      </c>
      <c r="C1091" s="15"/>
      <c r="D1091" s="13"/>
      <c r="E1091" s="13"/>
      <c r="F1091" s="14"/>
      <c r="G1091" s="13"/>
      <c r="H1091" s="13"/>
      <c r="I1091" s="1">
        <v>807556252239</v>
      </c>
      <c r="J1091" s="1">
        <v>433800110874</v>
      </c>
      <c r="K1091" s="1">
        <v>284846268086</v>
      </c>
      <c r="L1091" s="1">
        <v>1092402520325</v>
      </c>
      <c r="M1091" s="29">
        <f>-4.336-4.513*(U1091/L1091)+5.679*(O1091/L1091)-0.004*(I1091/P1091)</f>
        <v>-0.47382538461609219</v>
      </c>
      <c r="N1091" s="28">
        <v>5.05</v>
      </c>
      <c r="O1091" s="1">
        <v>761611527146</v>
      </c>
      <c r="P1091" s="1">
        <v>735479197144</v>
      </c>
      <c r="Q1091" s="1">
        <v>26132330002</v>
      </c>
      <c r="R1091" s="1">
        <v>330790993179</v>
      </c>
      <c r="S1091" s="1">
        <v>1092402520325</v>
      </c>
      <c r="T1091" s="1">
        <v>36466868421</v>
      </c>
      <c r="U1091" s="1">
        <v>22456181355</v>
      </c>
      <c r="V1091" s="1">
        <v>64178466073</v>
      </c>
    </row>
    <row r="1092" spans="1:22" ht="16.5" customHeight="1" x14ac:dyDescent="0.3">
      <c r="A1092" s="1" t="s">
        <v>120</v>
      </c>
      <c r="B1092" s="1">
        <v>2023</v>
      </c>
      <c r="C1092" s="16">
        <f t="shared" ref="C1092:C1099" si="89">LN(E1092)</f>
        <v>4.1271343850450917</v>
      </c>
      <c r="D1092" s="5">
        <v>21</v>
      </c>
      <c r="E1092" s="5">
        <v>62</v>
      </c>
      <c r="F1092" s="4">
        <v>0.23</v>
      </c>
      <c r="G1092" s="5">
        <v>0</v>
      </c>
      <c r="H1092" s="5">
        <v>0</v>
      </c>
      <c r="I1092" s="1">
        <v>73897732912</v>
      </c>
      <c r="J1092" s="1">
        <v>7060880</v>
      </c>
      <c r="K1092" s="1">
        <v>148905398908</v>
      </c>
      <c r="L1092" s="1">
        <v>222803131820</v>
      </c>
      <c r="M1092" s="29">
        <f>-4.336-4.513*(U1092/L1092)+5.679*(O1092/L1092)-0.004*(I1092/P1092)</f>
        <v>-3.8922554380152898</v>
      </c>
      <c r="N1092" s="31">
        <v>6.4222466560102589</v>
      </c>
      <c r="O1092" s="1">
        <v>21105455705</v>
      </c>
      <c r="P1092" s="1">
        <v>20143863226</v>
      </c>
      <c r="Q1092" s="1">
        <v>961592479</v>
      </c>
      <c r="R1092" s="1">
        <v>201697676115</v>
      </c>
      <c r="S1092" s="1">
        <v>222803131820</v>
      </c>
      <c r="T1092" s="1">
        <v>1039305681</v>
      </c>
      <c r="U1092" s="1">
        <v>3926610448</v>
      </c>
      <c r="V1092" s="1">
        <v>6177424316</v>
      </c>
    </row>
    <row r="1093" spans="1:22" ht="16.5" customHeight="1" x14ac:dyDescent="0.3">
      <c r="A1093" s="1" t="s">
        <v>120</v>
      </c>
      <c r="B1093" s="1">
        <v>2022</v>
      </c>
      <c r="C1093" s="16">
        <f t="shared" si="89"/>
        <v>4.1108738641733114</v>
      </c>
      <c r="D1093" s="5">
        <v>20</v>
      </c>
      <c r="E1093" s="5">
        <v>61</v>
      </c>
      <c r="F1093" s="4">
        <v>0.23</v>
      </c>
      <c r="G1093" s="5">
        <v>0</v>
      </c>
      <c r="H1093" s="5">
        <v>0</v>
      </c>
      <c r="I1093" s="1">
        <v>80923937735</v>
      </c>
      <c r="J1093" s="1">
        <v>137933887</v>
      </c>
      <c r="K1093" s="1">
        <v>141635012802</v>
      </c>
      <c r="L1093" s="1">
        <v>222558950537</v>
      </c>
      <c r="M1093" s="29">
        <f>-4.336-4.513*(U1093/L1093)+5.679*(O1093/L1093)-0.004*(I1093/P1093)</f>
        <v>-3.7631096912015853</v>
      </c>
      <c r="N1093" s="31">
        <v>6.9871667237754878</v>
      </c>
      <c r="O1093" s="1">
        <v>24502897016</v>
      </c>
      <c r="P1093" s="1">
        <v>24167769016</v>
      </c>
      <c r="Q1093" s="1">
        <v>335128000</v>
      </c>
      <c r="R1093" s="1">
        <v>198056053521</v>
      </c>
      <c r="S1093" s="1">
        <v>222558950537</v>
      </c>
      <c r="T1093" s="1">
        <v>3815134769</v>
      </c>
      <c r="U1093" s="1">
        <v>1920939360</v>
      </c>
      <c r="V1093" s="1">
        <v>2152787381</v>
      </c>
    </row>
    <row r="1094" spans="1:22" ht="16.5" customHeight="1" x14ac:dyDescent="0.3">
      <c r="A1094" s="1" t="s">
        <v>120</v>
      </c>
      <c r="B1094" s="1">
        <v>2021</v>
      </c>
      <c r="C1094" s="16">
        <f t="shared" si="89"/>
        <v>3.8712010109078911</v>
      </c>
      <c r="D1094" s="5">
        <v>19</v>
      </c>
      <c r="E1094" s="5">
        <v>48</v>
      </c>
      <c r="F1094" s="4">
        <v>1.32</v>
      </c>
      <c r="G1094" s="5">
        <v>0</v>
      </c>
      <c r="H1094" s="5">
        <v>0</v>
      </c>
      <c r="I1094" s="1">
        <v>147325221871</v>
      </c>
      <c r="J1094" s="1">
        <v>1112973696</v>
      </c>
      <c r="K1094" s="1">
        <v>125375563695</v>
      </c>
      <c r="L1094" s="1">
        <v>272700785565</v>
      </c>
      <c r="M1094" s="29">
        <f>-4.336-4.513*(U1094/L1094)+5.679*(O1094/L1094)-0.004*(I1094/P1094)</f>
        <v>-3.9028931772936013</v>
      </c>
      <c r="N1094" s="31">
        <v>6.6900092133089402</v>
      </c>
      <c r="O1094" s="1">
        <v>34961666022</v>
      </c>
      <c r="P1094" s="1">
        <v>34606538022</v>
      </c>
      <c r="Q1094" s="1">
        <v>355128000</v>
      </c>
      <c r="R1094" s="1">
        <v>237739119544</v>
      </c>
      <c r="S1094" s="1">
        <v>272700785565</v>
      </c>
      <c r="T1094" s="1">
        <v>1385493668</v>
      </c>
      <c r="U1094" s="1">
        <v>16794818968</v>
      </c>
      <c r="V1094" s="1">
        <v>19356411342</v>
      </c>
    </row>
    <row r="1095" spans="1:22" ht="16.5" customHeight="1" x14ac:dyDescent="0.3">
      <c r="A1095" s="1" t="s">
        <v>120</v>
      </c>
      <c r="B1095" s="1">
        <v>2020</v>
      </c>
      <c r="C1095" s="16">
        <f t="shared" si="89"/>
        <v>3.8501476017100584</v>
      </c>
      <c r="D1095" s="5">
        <v>18</v>
      </c>
      <c r="E1095" s="5">
        <v>47</v>
      </c>
      <c r="F1095" s="4">
        <v>1.32</v>
      </c>
      <c r="G1095" s="5">
        <v>0</v>
      </c>
      <c r="H1095" s="5">
        <v>0</v>
      </c>
      <c r="I1095" s="1">
        <v>134278484978</v>
      </c>
      <c r="J1095" s="1">
        <v>791944505</v>
      </c>
      <c r="K1095" s="1">
        <v>132715524656</v>
      </c>
      <c r="L1095" s="1">
        <v>266994009634</v>
      </c>
      <c r="M1095" s="29">
        <f>-4.336-4.513*(U1095/L1095)+5.679*(O1095/L1095)-0.004*(I1095/P1095)</f>
        <v>-3.9879864027226826</v>
      </c>
      <c r="N1095" s="31">
        <v>6.9401877821904918</v>
      </c>
      <c r="O1095" s="1">
        <v>30467954501</v>
      </c>
      <c r="P1095" s="1">
        <v>30154826501</v>
      </c>
      <c r="Q1095" s="1">
        <v>313128000</v>
      </c>
      <c r="R1095" s="1">
        <v>236526055133</v>
      </c>
      <c r="S1095" s="1">
        <v>266994009634</v>
      </c>
      <c r="T1095" s="1">
        <v>1983199234</v>
      </c>
      <c r="U1095" s="1">
        <v>16697164741</v>
      </c>
      <c r="V1095" s="1">
        <v>18964910361</v>
      </c>
    </row>
    <row r="1096" spans="1:22" ht="16.5" customHeight="1" x14ac:dyDescent="0.3">
      <c r="A1096" s="1" t="s">
        <v>120</v>
      </c>
      <c r="B1096" s="1">
        <v>2019</v>
      </c>
      <c r="C1096" s="16">
        <f t="shared" si="89"/>
        <v>3.8286413964890951</v>
      </c>
      <c r="D1096" s="5">
        <v>17</v>
      </c>
      <c r="E1096" s="5">
        <v>46</v>
      </c>
      <c r="F1096" s="4">
        <v>1.32</v>
      </c>
      <c r="G1096" s="5">
        <v>0</v>
      </c>
      <c r="H1096" s="5">
        <v>0</v>
      </c>
      <c r="I1096" s="1">
        <v>121908171048</v>
      </c>
      <c r="J1096" s="1">
        <v>392070858</v>
      </c>
      <c r="K1096" s="1">
        <v>129121342133</v>
      </c>
      <c r="L1096" s="1">
        <v>251029513181</v>
      </c>
      <c r="M1096" s="29">
        <f>-4.336-4.513*(U1096/L1096)+5.679*(O1096/L1096)-0.004*(I1096/P1096)</f>
        <v>-4.2055678560894822</v>
      </c>
      <c r="N1096" s="31">
        <v>7.4649912574460018</v>
      </c>
      <c r="O1096" s="1">
        <v>16548597309</v>
      </c>
      <c r="P1096" s="1">
        <v>16209869309</v>
      </c>
      <c r="Q1096" s="1">
        <v>338728000</v>
      </c>
      <c r="R1096" s="1">
        <v>234480915872</v>
      </c>
      <c r="S1096" s="1">
        <v>251029513181</v>
      </c>
      <c r="T1096" s="1">
        <v>2865002197</v>
      </c>
      <c r="U1096" s="1">
        <v>11895763834</v>
      </c>
      <c r="V1096" s="1">
        <v>14116124329</v>
      </c>
    </row>
    <row r="1097" spans="1:22" ht="16.5" customHeight="1" x14ac:dyDescent="0.3">
      <c r="A1097" s="1" t="s">
        <v>120</v>
      </c>
      <c r="B1097" s="1">
        <v>2018</v>
      </c>
      <c r="C1097" s="16">
        <f t="shared" si="89"/>
        <v>3.8066624897703196</v>
      </c>
      <c r="D1097" s="5">
        <v>16</v>
      </c>
      <c r="E1097" s="5">
        <v>45</v>
      </c>
      <c r="F1097" s="4">
        <v>1.32</v>
      </c>
      <c r="G1097" s="5">
        <v>0</v>
      </c>
      <c r="H1097" s="5">
        <v>0</v>
      </c>
      <c r="I1097" s="1">
        <v>124132571141</v>
      </c>
      <c r="J1097" s="1">
        <v>631513620</v>
      </c>
      <c r="K1097" s="1">
        <v>137790653898</v>
      </c>
      <c r="L1097" s="1">
        <v>261923225039</v>
      </c>
      <c r="M1097" s="29">
        <f>-4.336-4.513*(U1097/L1097)+5.679*(O1097/L1097)-0.004*(I1097/P1097)</f>
        <v>-4.2701759270966875</v>
      </c>
      <c r="N1097" s="31">
        <v>7.3592809998546045</v>
      </c>
      <c r="O1097" s="1">
        <v>13800281172</v>
      </c>
      <c r="P1097" s="1">
        <v>13593681172</v>
      </c>
      <c r="Q1097" s="1">
        <v>206600000</v>
      </c>
      <c r="R1097" s="1">
        <v>248122943867</v>
      </c>
      <c r="S1097" s="1">
        <v>261923225039</v>
      </c>
      <c r="T1097" s="1">
        <v>12567674064</v>
      </c>
      <c r="U1097" s="1">
        <v>11425612975</v>
      </c>
      <c r="V1097" s="1">
        <v>14498694900</v>
      </c>
    </row>
    <row r="1098" spans="1:22" ht="16.5" customHeight="1" x14ac:dyDescent="0.3">
      <c r="A1098" s="1" t="s">
        <v>120</v>
      </c>
      <c r="B1098" s="1">
        <v>2017</v>
      </c>
      <c r="C1098" s="16">
        <f t="shared" si="89"/>
        <v>3.784189633918261</v>
      </c>
      <c r="D1098" s="5">
        <v>15</v>
      </c>
      <c r="E1098" s="5">
        <v>44</v>
      </c>
      <c r="F1098" s="4">
        <v>1.32</v>
      </c>
      <c r="G1098" s="5">
        <v>0</v>
      </c>
      <c r="H1098" s="5">
        <v>0</v>
      </c>
      <c r="I1098" s="1">
        <v>94708068813</v>
      </c>
      <c r="J1098" s="1">
        <v>656094633</v>
      </c>
      <c r="K1098" s="1">
        <v>190454640776</v>
      </c>
      <c r="L1098" s="1">
        <v>285162709589</v>
      </c>
      <c r="M1098" s="29">
        <f>-4.336-4.513*(U1098/L1098)+5.679*(O1098/L1098)-0.004*(I1098/P1098)</f>
        <v>-4.392234029535067</v>
      </c>
      <c r="N1098" s="31">
        <v>2.8654119461210428</v>
      </c>
      <c r="O1098" s="1">
        <v>15891530111</v>
      </c>
      <c r="P1098" s="1">
        <v>15706530111</v>
      </c>
      <c r="Q1098" s="1">
        <v>185000000</v>
      </c>
      <c r="R1098" s="1">
        <v>269271179478</v>
      </c>
      <c r="S1098" s="1">
        <v>285162709589</v>
      </c>
      <c r="T1098" s="1">
        <v>1519565699</v>
      </c>
      <c r="U1098" s="1">
        <v>22026565649</v>
      </c>
      <c r="V1098" s="1">
        <v>23656729449</v>
      </c>
    </row>
    <row r="1099" spans="1:22" ht="16.5" customHeight="1" x14ac:dyDescent="0.3">
      <c r="A1099" s="1" t="s">
        <v>120</v>
      </c>
      <c r="B1099" s="1">
        <v>2016</v>
      </c>
      <c r="C1099" s="16">
        <f t="shared" si="89"/>
        <v>3.7612001156935624</v>
      </c>
      <c r="D1099" s="6">
        <v>14</v>
      </c>
      <c r="E1099" s="6">
        <v>43</v>
      </c>
      <c r="F1099" s="7">
        <v>1.32</v>
      </c>
      <c r="G1099" s="6">
        <v>0</v>
      </c>
      <c r="H1099" s="6">
        <v>0</v>
      </c>
      <c r="I1099" s="1">
        <v>99530822537</v>
      </c>
      <c r="J1099" s="1">
        <v>730863097</v>
      </c>
      <c r="K1099" s="1">
        <v>188364965400</v>
      </c>
      <c r="L1099" s="1">
        <v>287895787937</v>
      </c>
      <c r="M1099" s="29">
        <f>-4.336-4.513*(U1099/L1099)+5.679*(O1099/L1099)-0.004*(I1099/P1099)</f>
        <v>-4.3950086914740849</v>
      </c>
      <c r="N1099" s="31">
        <v>2.5615511423249444</v>
      </c>
      <c r="O1099" s="1">
        <v>22592751676</v>
      </c>
      <c r="P1099" s="1">
        <v>22437751676</v>
      </c>
      <c r="Q1099" s="1">
        <v>155000000</v>
      </c>
      <c r="R1099" s="1">
        <v>265303036261</v>
      </c>
      <c r="S1099" s="1">
        <v>287895787937</v>
      </c>
      <c r="T1099" s="1">
        <v>153994331</v>
      </c>
      <c r="U1099" s="1">
        <v>31062336330</v>
      </c>
      <c r="V1099" s="1">
        <v>35499017205</v>
      </c>
    </row>
    <row r="1100" spans="1:22" ht="16.5" customHeight="1" x14ac:dyDescent="0.3">
      <c r="A1100" s="1" t="s">
        <v>120</v>
      </c>
      <c r="B1100" s="1">
        <v>2015</v>
      </c>
      <c r="C1100" s="15"/>
      <c r="D1100" s="13"/>
      <c r="E1100" s="13"/>
      <c r="F1100" s="14"/>
      <c r="G1100" s="13"/>
      <c r="H1100" s="13"/>
      <c r="I1100" s="1">
        <v>89624778397</v>
      </c>
      <c r="J1100" s="1">
        <v>409147190</v>
      </c>
      <c r="K1100" s="1">
        <v>179625123512</v>
      </c>
      <c r="L1100" s="1">
        <v>269249901909</v>
      </c>
      <c r="M1100" s="29">
        <f>-4.336-4.513*(U1100/L1100)+5.679*(O1100/L1100)-0.004*(I1100/P1100)</f>
        <v>-4.640402739982096</v>
      </c>
      <c r="N1100" s="31">
        <v>8.0197984581497224</v>
      </c>
      <c r="O1100" s="1">
        <v>13319321096</v>
      </c>
      <c r="P1100" s="1">
        <v>13015300043</v>
      </c>
      <c r="Q1100" s="1">
        <v>304021053</v>
      </c>
      <c r="R1100" s="1">
        <v>255930580813</v>
      </c>
      <c r="S1100" s="1">
        <v>269249901909</v>
      </c>
      <c r="T1100" s="1">
        <v>165117403</v>
      </c>
      <c r="U1100" s="1">
        <v>33278195301</v>
      </c>
      <c r="V1100" s="1">
        <v>38252171697</v>
      </c>
    </row>
    <row r="1101" spans="1:22" ht="16.5" customHeight="1" x14ac:dyDescent="0.3">
      <c r="A1101" s="1" t="s">
        <v>120</v>
      </c>
      <c r="B1101" s="1">
        <v>2014</v>
      </c>
      <c r="C1101" s="15"/>
      <c r="D1101" s="13"/>
      <c r="E1101" s="13"/>
      <c r="F1101" s="14"/>
      <c r="G1101" s="13"/>
      <c r="H1101" s="13"/>
      <c r="I1101" s="1">
        <v>66243232681</v>
      </c>
      <c r="J1101" s="1">
        <v>1137388059</v>
      </c>
      <c r="K1101" s="1">
        <v>165799357124</v>
      </c>
      <c r="L1101" s="1">
        <v>232042589805</v>
      </c>
      <c r="M1101" s="29">
        <f>-4.336-4.513*(U1101/L1101)+5.679*(O1101/L1101)-0.004*(I1101/P1101)</f>
        <v>-4.8068458370314726</v>
      </c>
      <c r="N1101" s="28">
        <v>5.05</v>
      </c>
      <c r="O1101" s="1">
        <v>13929824187</v>
      </c>
      <c r="P1101" s="1">
        <v>13787955134</v>
      </c>
      <c r="Q1101" s="1">
        <v>141869053</v>
      </c>
      <c r="R1101" s="1">
        <v>218112765618</v>
      </c>
      <c r="S1101" s="1">
        <v>232042589805</v>
      </c>
      <c r="T1101" s="1">
        <v>201370808</v>
      </c>
      <c r="U1101" s="1">
        <v>40749929461</v>
      </c>
      <c r="V1101" s="1">
        <v>47856698021</v>
      </c>
    </row>
    <row r="1102" spans="1:22" ht="16.5" customHeight="1" x14ac:dyDescent="0.3">
      <c r="A1102" s="1" t="s">
        <v>121</v>
      </c>
      <c r="B1102" s="1">
        <v>2023</v>
      </c>
      <c r="C1102" s="16">
        <f t="shared" ref="C1102:C1103" si="90">LN(E1102)</f>
        <v>3.912023005428146</v>
      </c>
      <c r="D1102" s="11">
        <v>13</v>
      </c>
      <c r="E1102" s="11">
        <v>50</v>
      </c>
      <c r="F1102" s="12">
        <v>0</v>
      </c>
      <c r="G1102" s="11">
        <v>0</v>
      </c>
      <c r="H1102" s="11">
        <v>0</v>
      </c>
      <c r="I1102" s="1">
        <v>2658783434000</v>
      </c>
      <c r="J1102" s="1">
        <v>1880825838000</v>
      </c>
      <c r="K1102" s="1">
        <v>11436995904000</v>
      </c>
      <c r="L1102" s="1">
        <v>14095779338000</v>
      </c>
      <c r="M1102" s="29">
        <f>-4.336-4.513*(U1102/L1102)+5.679*(O1102/L1102)-0.004*(I1102/P1102)</f>
        <v>0.78478985360917963</v>
      </c>
      <c r="N1102" s="31">
        <v>6.4222466560102589</v>
      </c>
      <c r="O1102" s="1">
        <v>11840072367000</v>
      </c>
      <c r="P1102" s="1">
        <v>9609413390000</v>
      </c>
      <c r="Q1102" s="1">
        <v>2230658977000</v>
      </c>
      <c r="R1102" s="1">
        <v>2255706971000</v>
      </c>
      <c r="S1102" s="1">
        <v>14095779338000</v>
      </c>
      <c r="T1102" s="1">
        <v>343586331000</v>
      </c>
      <c r="U1102" s="1">
        <v>-1098460718000</v>
      </c>
      <c r="V1102" s="1">
        <v>-785007212000</v>
      </c>
    </row>
    <row r="1103" spans="1:22" ht="16.5" customHeight="1" x14ac:dyDescent="0.3">
      <c r="A1103" s="1" t="s">
        <v>121</v>
      </c>
      <c r="B1103" s="1">
        <v>2022</v>
      </c>
      <c r="C1103" s="16">
        <f t="shared" si="90"/>
        <v>3.8918202981106265</v>
      </c>
      <c r="D1103" s="11">
        <v>12</v>
      </c>
      <c r="E1103" s="11">
        <v>49</v>
      </c>
      <c r="F1103" s="12">
        <v>0</v>
      </c>
      <c r="G1103" s="11">
        <v>0</v>
      </c>
      <c r="H1103" s="11">
        <v>0</v>
      </c>
      <c r="I1103" s="1">
        <v>3039104581000</v>
      </c>
      <c r="J1103" s="1">
        <v>1662374800000</v>
      </c>
      <c r="K1103" s="1">
        <v>9630741741000</v>
      </c>
      <c r="L1103" s="1">
        <v>12669846322000</v>
      </c>
      <c r="M1103" s="29">
        <f>-4.336-4.513*(U1103/L1103)+5.679*(O1103/L1103)-0.004*(I1103/P1103)</f>
        <v>1.2551320427163248</v>
      </c>
      <c r="N1103" s="31">
        <v>6.9871667237754878</v>
      </c>
      <c r="O1103" s="1">
        <v>9635373327000</v>
      </c>
      <c r="P1103" s="1">
        <v>7327694807000</v>
      </c>
      <c r="Q1103" s="1">
        <v>2307678520000</v>
      </c>
      <c r="R1103" s="1">
        <v>3034472995000</v>
      </c>
      <c r="S1103" s="1">
        <v>12669846322000</v>
      </c>
      <c r="T1103" s="1">
        <v>333727981000</v>
      </c>
      <c r="U1103" s="1">
        <v>-3576449702000</v>
      </c>
      <c r="V1103" s="1">
        <v>-3257078002000</v>
      </c>
    </row>
    <row r="1104" spans="1:22" ht="16.5" customHeight="1" x14ac:dyDescent="0.3">
      <c r="A1104" s="1" t="s">
        <v>121</v>
      </c>
      <c r="B1104" s="1">
        <v>2021</v>
      </c>
      <c r="C1104" s="15"/>
      <c r="D1104" s="17"/>
      <c r="E1104" s="17"/>
      <c r="F1104" s="18"/>
      <c r="G1104" s="17"/>
      <c r="H1104" s="17"/>
      <c r="I1104" s="1">
        <v>2848620947000</v>
      </c>
      <c r="J1104" s="1">
        <v>1556614481000</v>
      </c>
      <c r="K1104" s="1">
        <v>11168425462000</v>
      </c>
      <c r="L1104" s="1">
        <v>14017046409000</v>
      </c>
      <c r="M1104" s="29">
        <f>-4.336-4.513*(U1104/L1104)+5.679*(O1104/L1104)-0.004*(I1104/P1104)</f>
        <v>-0.72863368830534669</v>
      </c>
      <c r="N1104" s="31">
        <v>6.6900092133089402</v>
      </c>
      <c r="O1104" s="1">
        <v>8020022982000</v>
      </c>
      <c r="P1104" s="1">
        <v>4828423097000</v>
      </c>
      <c r="Q1104" s="1">
        <v>3191599885000</v>
      </c>
      <c r="R1104" s="1">
        <v>5997023427000</v>
      </c>
      <c r="S1104" s="1">
        <v>14017046409000</v>
      </c>
      <c r="T1104" s="1">
        <v>572451137000</v>
      </c>
      <c r="U1104" s="1">
        <v>-1119430311000</v>
      </c>
      <c r="V1104" s="1">
        <v>-995070075000</v>
      </c>
    </row>
    <row r="1105" spans="1:22" ht="16.5" customHeight="1" x14ac:dyDescent="0.3">
      <c r="A1105" s="1" t="s">
        <v>121</v>
      </c>
      <c r="B1105" s="1">
        <v>2020</v>
      </c>
      <c r="C1105" s="16">
        <f t="shared" ref="C1105:C1110" si="91">LN(E1105)</f>
        <v>3.7612001156935624</v>
      </c>
      <c r="D1105" s="5">
        <v>10</v>
      </c>
      <c r="E1105" s="5">
        <v>43</v>
      </c>
      <c r="F1105" s="4">
        <v>0.05</v>
      </c>
      <c r="G1105" s="5">
        <v>1</v>
      </c>
      <c r="H1105" s="5">
        <v>1</v>
      </c>
      <c r="I1105" s="1">
        <v>6229932116000</v>
      </c>
      <c r="J1105" s="1">
        <v>2223796840000</v>
      </c>
      <c r="K1105" s="1">
        <v>18439934723000</v>
      </c>
      <c r="L1105" s="1">
        <v>24669866839000</v>
      </c>
      <c r="M1105" s="29">
        <f>-4.336-4.513*(U1105/L1105)+5.679*(O1105/L1105)-0.004*(I1105/P1105)</f>
        <v>-0.66123175715716498</v>
      </c>
      <c r="N1105" s="31">
        <v>6.9401877821904918</v>
      </c>
      <c r="O1105" s="1">
        <v>15989847212000</v>
      </c>
      <c r="P1105" s="1">
        <v>10978681898000</v>
      </c>
      <c r="Q1105" s="1">
        <v>5011165314000</v>
      </c>
      <c r="R1105" s="1">
        <v>8680019627000</v>
      </c>
      <c r="S1105" s="1">
        <v>24669866839000</v>
      </c>
      <c r="T1105" s="1">
        <v>580791755000</v>
      </c>
      <c r="U1105" s="1">
        <v>20895796000</v>
      </c>
      <c r="V1105" s="1">
        <v>604138044000</v>
      </c>
    </row>
    <row r="1106" spans="1:22" ht="16.5" customHeight="1" x14ac:dyDescent="0.3">
      <c r="A1106" s="1" t="s">
        <v>121</v>
      </c>
      <c r="B1106" s="1">
        <v>2019</v>
      </c>
      <c r="C1106" s="16">
        <f t="shared" si="91"/>
        <v>3.7376696182833684</v>
      </c>
      <c r="D1106" s="5">
        <v>9</v>
      </c>
      <c r="E1106" s="5">
        <v>42</v>
      </c>
      <c r="F1106" s="4">
        <v>0.05</v>
      </c>
      <c r="G1106" s="5">
        <v>1</v>
      </c>
      <c r="H1106" s="5">
        <v>1</v>
      </c>
      <c r="I1106" s="1">
        <v>3872422704000</v>
      </c>
      <c r="J1106" s="1">
        <v>2166596272000</v>
      </c>
      <c r="K1106" s="1">
        <v>19408066392000</v>
      </c>
      <c r="L1106" s="1">
        <v>23280489096000</v>
      </c>
      <c r="M1106" s="29">
        <f>-4.336-4.513*(U1106/L1106)+5.679*(O1106/L1106)-0.004*(I1106/P1106)</f>
        <v>-0.56056059051999529</v>
      </c>
      <c r="N1106" s="31">
        <v>7.4649912574460018</v>
      </c>
      <c r="O1106" s="1">
        <v>13542536476000</v>
      </c>
      <c r="P1106" s="1">
        <v>7912947521000</v>
      </c>
      <c r="Q1106" s="1">
        <v>5629588955000</v>
      </c>
      <c r="R1106" s="1">
        <v>9737952620000</v>
      </c>
      <c r="S1106" s="1">
        <v>23280489096000</v>
      </c>
      <c r="T1106" s="1">
        <v>693201444000</v>
      </c>
      <c r="U1106" s="1">
        <v>-2444401329000</v>
      </c>
      <c r="V1106" s="1">
        <v>-1803831817000</v>
      </c>
    </row>
    <row r="1107" spans="1:22" ht="16.5" customHeight="1" x14ac:dyDescent="0.3">
      <c r="A1107" s="1" t="s">
        <v>121</v>
      </c>
      <c r="B1107" s="1">
        <v>2018</v>
      </c>
      <c r="C1107" s="16">
        <f t="shared" si="91"/>
        <v>3.713572066704308</v>
      </c>
      <c r="D1107" s="5">
        <v>8</v>
      </c>
      <c r="E1107" s="5">
        <v>41</v>
      </c>
      <c r="F1107" s="4">
        <v>5.7000000000000002E-2</v>
      </c>
      <c r="G1107" s="5">
        <v>1</v>
      </c>
      <c r="H1107" s="5">
        <v>1</v>
      </c>
      <c r="I1107" s="1">
        <v>4177427203000</v>
      </c>
      <c r="J1107" s="1">
        <v>1294888066000</v>
      </c>
      <c r="K1107" s="1">
        <v>26354127080000</v>
      </c>
      <c r="L1107" s="1">
        <v>30531554283000</v>
      </c>
      <c r="M1107" s="29">
        <f>-4.336-4.513*(U1107/L1107)+5.679*(O1107/L1107)-0.004*(I1107/P1107)</f>
        <v>-0.5477395530219823</v>
      </c>
      <c r="N1107" s="31">
        <v>7.3592809998546045</v>
      </c>
      <c r="O1107" s="1">
        <v>19855671686000</v>
      </c>
      <c r="P1107" s="1">
        <v>8513547223000</v>
      </c>
      <c r="Q1107" s="1">
        <v>11342124463000</v>
      </c>
      <c r="R1107" s="1">
        <v>10675882597000</v>
      </c>
      <c r="S1107" s="1">
        <v>30531554283000</v>
      </c>
      <c r="T1107" s="1">
        <v>690572665000</v>
      </c>
      <c r="U1107" s="1">
        <v>-656114527000</v>
      </c>
      <c r="V1107" s="1">
        <v>13174435000</v>
      </c>
    </row>
    <row r="1108" spans="1:22" ht="16.5" customHeight="1" x14ac:dyDescent="0.3">
      <c r="A1108" s="1" t="s">
        <v>121</v>
      </c>
      <c r="B1108" s="1">
        <v>2017</v>
      </c>
      <c r="C1108" s="16">
        <f t="shared" si="91"/>
        <v>3.6888794541139363</v>
      </c>
      <c r="D1108" s="5">
        <v>7</v>
      </c>
      <c r="E1108" s="5">
        <v>40</v>
      </c>
      <c r="F1108" s="4">
        <v>6.6000000000000003E-2</v>
      </c>
      <c r="G1108" s="5">
        <v>1</v>
      </c>
      <c r="H1108" s="5">
        <v>1</v>
      </c>
      <c r="I1108" s="1">
        <v>4416622838000</v>
      </c>
      <c r="J1108" s="1">
        <v>1008560404000</v>
      </c>
      <c r="K1108" s="1">
        <v>27865557407000</v>
      </c>
      <c r="L1108" s="1">
        <v>32282180245000</v>
      </c>
      <c r="M1108" s="29">
        <f>-4.336-4.513*(U1108/L1108)+5.679*(O1108/L1108)-0.004*(I1108/P1108)</f>
        <v>-0.51988362127308296</v>
      </c>
      <c r="N1108" s="31">
        <v>2.8654119461210428</v>
      </c>
      <c r="O1108" s="1">
        <v>22129411861000</v>
      </c>
      <c r="P1108" s="1">
        <v>6601206200000</v>
      </c>
      <c r="Q1108" s="1">
        <v>15528205661000</v>
      </c>
      <c r="R1108" s="1">
        <v>10152768384000</v>
      </c>
      <c r="S1108" s="1">
        <v>32282180245000</v>
      </c>
      <c r="T1108" s="1">
        <v>854439086000</v>
      </c>
      <c r="U1108" s="1">
        <v>530462649000</v>
      </c>
      <c r="V1108" s="1">
        <v>1254471083000</v>
      </c>
    </row>
    <row r="1109" spans="1:22" ht="16.5" customHeight="1" x14ac:dyDescent="0.3">
      <c r="A1109" s="1" t="s">
        <v>121</v>
      </c>
      <c r="B1109" s="1">
        <v>2016</v>
      </c>
      <c r="C1109" s="16">
        <f t="shared" si="91"/>
        <v>3.6635616461296463</v>
      </c>
      <c r="D1109" s="5">
        <v>6</v>
      </c>
      <c r="E1109" s="5">
        <v>39</v>
      </c>
      <c r="F1109" s="4">
        <v>1E-3</v>
      </c>
      <c r="G1109" s="5">
        <v>0</v>
      </c>
      <c r="H1109" s="5">
        <v>0</v>
      </c>
      <c r="I1109" s="1">
        <v>6643444600000</v>
      </c>
      <c r="J1109" s="1">
        <v>1671761591000</v>
      </c>
      <c r="K1109" s="1">
        <v>28824808449000</v>
      </c>
      <c r="L1109" s="1">
        <v>35468253049000</v>
      </c>
      <c r="M1109" s="29">
        <f>-4.336-4.513*(U1109/L1109)+5.679*(O1109/L1109)-0.004*(I1109/P1109)</f>
        <v>-0.21018372541443248</v>
      </c>
      <c r="N1109" s="31">
        <v>2.5615511423249444</v>
      </c>
      <c r="O1109" s="1">
        <v>24984262903000</v>
      </c>
      <c r="P1109" s="1">
        <v>6124980643000</v>
      </c>
      <c r="Q1109" s="1">
        <v>18859282260000</v>
      </c>
      <c r="R1109" s="1">
        <v>10483990146000</v>
      </c>
      <c r="S1109" s="1">
        <v>35468253049000</v>
      </c>
      <c r="T1109" s="1">
        <v>779118866000</v>
      </c>
      <c r="U1109" s="1">
        <v>-1020108317000</v>
      </c>
      <c r="V1109" s="1">
        <v>-276383770000</v>
      </c>
    </row>
    <row r="1110" spans="1:22" ht="16.5" customHeight="1" x14ac:dyDescent="0.3">
      <c r="A1110" s="1" t="s">
        <v>121</v>
      </c>
      <c r="B1110" s="1">
        <v>2015</v>
      </c>
      <c r="C1110" s="16">
        <f t="shared" si="91"/>
        <v>3.6375861597263857</v>
      </c>
      <c r="D1110" s="6">
        <v>5</v>
      </c>
      <c r="E1110" s="6">
        <v>38</v>
      </c>
      <c r="F1110" s="7">
        <v>1E-3</v>
      </c>
      <c r="G1110" s="6">
        <v>0</v>
      </c>
      <c r="H1110" s="6">
        <v>0</v>
      </c>
      <c r="I1110" s="1">
        <v>7220860465000</v>
      </c>
      <c r="J1110" s="1">
        <v>2966320073000</v>
      </c>
      <c r="K1110" s="1">
        <v>19880731670000</v>
      </c>
      <c r="L1110" s="1">
        <v>27101592135000</v>
      </c>
      <c r="M1110" s="29">
        <f>-4.336-4.513*(U1110/L1110)+5.679*(O1110/L1110)-0.004*(I1110/P1110)</f>
        <v>-0.85522747624310702</v>
      </c>
      <c r="N1110" s="31">
        <v>8.0197984581497224</v>
      </c>
      <c r="O1110" s="1">
        <v>17221964230000</v>
      </c>
      <c r="P1110" s="1">
        <v>7030109890000</v>
      </c>
      <c r="Q1110" s="1">
        <v>10191854340000</v>
      </c>
      <c r="R1110" s="1">
        <v>9879627905000</v>
      </c>
      <c r="S1110" s="1">
        <v>27101592135000</v>
      </c>
      <c r="T1110" s="1">
        <v>383460219000</v>
      </c>
      <c r="U1110" s="1">
        <v>744008378000</v>
      </c>
      <c r="V1110" s="1">
        <v>1079729990000</v>
      </c>
    </row>
    <row r="1111" spans="1:22" ht="16.5" customHeight="1" x14ac:dyDescent="0.3">
      <c r="A1111" s="1" t="s">
        <v>121</v>
      </c>
      <c r="B1111" s="1">
        <v>2014</v>
      </c>
      <c r="C1111" s="15"/>
      <c r="D1111" s="13"/>
      <c r="E1111" s="13"/>
      <c r="F1111" s="14"/>
      <c r="G1111" s="13"/>
      <c r="H1111" s="13"/>
      <c r="I1111" s="1">
        <v>5061399953000</v>
      </c>
      <c r="J1111" s="1">
        <v>1140636497000</v>
      </c>
      <c r="K1111" s="1">
        <v>11909217736000</v>
      </c>
      <c r="L1111" s="1">
        <v>16970617689000</v>
      </c>
      <c r="M1111" s="29">
        <f>-4.336-4.513*(U1111/L1111)+5.679*(O1111/L1111)-0.004*(I1111/P1111)</f>
        <v>-1.1677697654081982</v>
      </c>
      <c r="N1111" s="28">
        <v>5.05</v>
      </c>
      <c r="O1111" s="1">
        <v>10080493996000</v>
      </c>
      <c r="P1111" s="1">
        <v>6293225751000</v>
      </c>
      <c r="Q1111" s="1">
        <v>3787268245000</v>
      </c>
      <c r="R1111" s="1">
        <v>6890123693000</v>
      </c>
      <c r="S1111" s="1">
        <v>16970617689000</v>
      </c>
      <c r="T1111" s="1">
        <v>269882407000</v>
      </c>
      <c r="U1111" s="1">
        <v>759075133000</v>
      </c>
      <c r="V1111" s="1">
        <v>1025109230000</v>
      </c>
    </row>
    <row r="1112" spans="1:22" ht="16.5" customHeight="1" x14ac:dyDescent="0.3">
      <c r="A1112" s="1" t="s">
        <v>122</v>
      </c>
      <c r="B1112" s="1">
        <v>2023</v>
      </c>
      <c r="C1112" s="16">
        <f t="shared" ref="C1112:C1130" si="92">LN(E1112)</f>
        <v>3.8501476017100584</v>
      </c>
      <c r="D1112" s="11">
        <v>28</v>
      </c>
      <c r="E1112" s="11">
        <v>47</v>
      </c>
      <c r="F1112" s="12">
        <v>14.8</v>
      </c>
      <c r="G1112" s="11">
        <v>0</v>
      </c>
      <c r="H1112" s="11">
        <v>0</v>
      </c>
      <c r="I1112" s="1">
        <v>677158886701</v>
      </c>
      <c r="J1112" s="1">
        <v>227406481119</v>
      </c>
      <c r="K1112" s="1">
        <v>778160377217</v>
      </c>
      <c r="L1112" s="1">
        <v>1455319263918</v>
      </c>
      <c r="M1112" s="29">
        <f>-4.336-4.513*(U1112/L1112)+5.679*(O1112/L1112)-0.004*(I1112/P1112)</f>
        <v>-2.1911255452510172</v>
      </c>
      <c r="N1112" s="31">
        <v>6.4222466560102589</v>
      </c>
      <c r="O1112" s="1">
        <v>526245810366</v>
      </c>
      <c r="P1112" s="1">
        <v>516863125101</v>
      </c>
      <c r="Q1112" s="1">
        <v>9382685265</v>
      </c>
      <c r="R1112" s="1">
        <v>929073453552</v>
      </c>
      <c r="S1112" s="1">
        <v>1455319263918</v>
      </c>
      <c r="T1112" s="1">
        <v>14674445442</v>
      </c>
      <c r="U1112" s="1">
        <v>-31144204873</v>
      </c>
      <c r="V1112" s="1">
        <v>-16721135231</v>
      </c>
    </row>
    <row r="1113" spans="1:22" ht="16.5" customHeight="1" x14ac:dyDescent="0.3">
      <c r="A1113" s="1" t="s">
        <v>122</v>
      </c>
      <c r="B1113" s="1">
        <v>2022</v>
      </c>
      <c r="C1113" s="16">
        <f t="shared" si="92"/>
        <v>3.8286413964890951</v>
      </c>
      <c r="D1113" s="11">
        <v>27</v>
      </c>
      <c r="E1113" s="11">
        <v>46</v>
      </c>
      <c r="F1113" s="12">
        <v>14.78</v>
      </c>
      <c r="G1113" s="11">
        <v>0</v>
      </c>
      <c r="H1113" s="11">
        <v>0</v>
      </c>
      <c r="I1113" s="1">
        <v>731630011051</v>
      </c>
      <c r="J1113" s="1">
        <v>240252970991</v>
      </c>
      <c r="K1113" s="1">
        <v>789910195272</v>
      </c>
      <c r="L1113" s="1">
        <v>1521540206323</v>
      </c>
      <c r="M1113" s="29">
        <f>-4.336-4.513*(U1113/L1113)+5.679*(O1113/L1113)-0.004*(I1113/P1113)</f>
        <v>-2.3544384044484326</v>
      </c>
      <c r="N1113" s="31">
        <v>6.9871667237754878</v>
      </c>
      <c r="O1113" s="1">
        <v>549263491232</v>
      </c>
      <c r="P1113" s="1">
        <v>541508001477</v>
      </c>
      <c r="Q1113" s="1">
        <v>7755489755</v>
      </c>
      <c r="R1113" s="1">
        <v>972276715091</v>
      </c>
      <c r="S1113" s="1">
        <v>1521540206323</v>
      </c>
      <c r="T1113" s="1">
        <v>13697833880</v>
      </c>
      <c r="U1113" s="1">
        <v>21276031946</v>
      </c>
      <c r="V1113" s="1">
        <v>37422253864</v>
      </c>
    </row>
    <row r="1114" spans="1:22" ht="16.5" customHeight="1" x14ac:dyDescent="0.3">
      <c r="A1114" s="1" t="s">
        <v>122</v>
      </c>
      <c r="B1114" s="1">
        <v>2021</v>
      </c>
      <c r="C1114" s="16">
        <f t="shared" si="92"/>
        <v>3.8918202981106265</v>
      </c>
      <c r="D1114" s="5">
        <v>26</v>
      </c>
      <c r="E1114" s="5">
        <v>49</v>
      </c>
      <c r="F1114" s="4">
        <v>7.0000000000000001E-3</v>
      </c>
      <c r="G1114" s="5">
        <v>0</v>
      </c>
      <c r="H1114" s="5">
        <v>1</v>
      </c>
      <c r="I1114" s="1">
        <v>638046312578</v>
      </c>
      <c r="J1114" s="1">
        <v>200541360570</v>
      </c>
      <c r="K1114" s="1">
        <v>786485453316</v>
      </c>
      <c r="L1114" s="1">
        <v>1424531765894</v>
      </c>
      <c r="M1114" s="29">
        <f>-4.336-4.513*(U1114/L1114)+5.679*(O1114/L1114)-0.004*(I1114/P1114)</f>
        <v>-2.4613698955858729</v>
      </c>
      <c r="N1114" s="31">
        <v>6.6900092133089402</v>
      </c>
      <c r="O1114" s="1">
        <v>473531082749</v>
      </c>
      <c r="P1114" s="1">
        <v>459029262470</v>
      </c>
      <c r="Q1114" s="1">
        <v>14501820279</v>
      </c>
      <c r="R1114" s="1">
        <v>951000683145</v>
      </c>
      <c r="S1114" s="1">
        <v>1424531765894</v>
      </c>
      <c r="T1114" s="1">
        <v>10748243988</v>
      </c>
      <c r="U1114" s="1">
        <v>2391434395</v>
      </c>
      <c r="V1114" s="1">
        <v>13168321744</v>
      </c>
    </row>
    <row r="1115" spans="1:22" ht="16.5" customHeight="1" x14ac:dyDescent="0.3">
      <c r="A1115" s="1" t="s">
        <v>122</v>
      </c>
      <c r="B1115" s="1">
        <v>2020</v>
      </c>
      <c r="C1115" s="16">
        <f t="shared" si="92"/>
        <v>3.8712010109078911</v>
      </c>
      <c r="D1115" s="5">
        <v>25</v>
      </c>
      <c r="E1115" s="5">
        <v>48</v>
      </c>
      <c r="F1115" s="4">
        <v>7.0000000000000001E-3</v>
      </c>
      <c r="G1115" s="5">
        <v>0</v>
      </c>
      <c r="H1115" s="5">
        <v>1</v>
      </c>
      <c r="I1115" s="1">
        <v>588663014053</v>
      </c>
      <c r="J1115" s="1">
        <v>294889446664</v>
      </c>
      <c r="K1115" s="1">
        <v>876422572543</v>
      </c>
      <c r="L1115" s="1">
        <v>1465085586596</v>
      </c>
      <c r="M1115" s="29">
        <f>-4.336-4.513*(U1115/L1115)+5.679*(O1115/L1115)-0.004*(I1115/P1115)</f>
        <v>-2.3397645488237777</v>
      </c>
      <c r="N1115" s="31">
        <v>6.9401877821904918</v>
      </c>
      <c r="O1115" s="1">
        <v>517127749685</v>
      </c>
      <c r="P1115" s="1">
        <v>488009082557</v>
      </c>
      <c r="Q1115" s="1">
        <v>29118667128</v>
      </c>
      <c r="R1115" s="1">
        <v>947957836911</v>
      </c>
      <c r="S1115" s="1">
        <v>1465085586596</v>
      </c>
      <c r="T1115" s="1">
        <v>15864220729</v>
      </c>
      <c r="U1115" s="1">
        <v>1117580505</v>
      </c>
      <c r="V1115" s="1">
        <v>16867447609</v>
      </c>
    </row>
    <row r="1116" spans="1:22" ht="16.5" customHeight="1" x14ac:dyDescent="0.3">
      <c r="A1116" s="1" t="s">
        <v>122</v>
      </c>
      <c r="B1116" s="1">
        <v>2019</v>
      </c>
      <c r="C1116" s="16">
        <f t="shared" si="92"/>
        <v>3.8501476017100584</v>
      </c>
      <c r="D1116" s="5">
        <v>24</v>
      </c>
      <c r="E1116" s="5">
        <v>47</v>
      </c>
      <c r="F1116" s="4">
        <v>7.0000000000000001E-3</v>
      </c>
      <c r="G1116" s="5">
        <v>0</v>
      </c>
      <c r="H1116" s="5">
        <v>1</v>
      </c>
      <c r="I1116" s="1">
        <v>537780692996</v>
      </c>
      <c r="J1116" s="1">
        <v>273596291775</v>
      </c>
      <c r="K1116" s="1">
        <v>992261331141</v>
      </c>
      <c r="L1116" s="1">
        <v>1530042024137</v>
      </c>
      <c r="M1116" s="29">
        <f>-4.336-4.513*(U1116/L1116)+5.679*(O1116/L1116)-0.004*(I1116/P1116)</f>
        <v>-2.2597809544562146</v>
      </c>
      <c r="N1116" s="31">
        <v>7.4649912574460018</v>
      </c>
      <c r="O1116" s="1">
        <v>576775631040</v>
      </c>
      <c r="P1116" s="1">
        <v>532670306521</v>
      </c>
      <c r="Q1116" s="1">
        <v>44105324519</v>
      </c>
      <c r="R1116" s="1">
        <v>953266393097</v>
      </c>
      <c r="S1116" s="1">
        <v>1530042024137</v>
      </c>
      <c r="T1116" s="1">
        <v>22696622632</v>
      </c>
      <c r="U1116" s="1">
        <v>20524602990</v>
      </c>
      <c r="V1116" s="1">
        <v>47009764205</v>
      </c>
    </row>
    <row r="1117" spans="1:22" ht="16.5" customHeight="1" x14ac:dyDescent="0.3">
      <c r="A1117" s="1" t="s">
        <v>122</v>
      </c>
      <c r="B1117" s="1">
        <v>2018</v>
      </c>
      <c r="C1117" s="16">
        <f t="shared" si="92"/>
        <v>3.8286413964890951</v>
      </c>
      <c r="D1117" s="5">
        <v>23</v>
      </c>
      <c r="E1117" s="5">
        <v>46</v>
      </c>
      <c r="F1117" s="4">
        <v>7.0000000000000001E-3</v>
      </c>
      <c r="G1117" s="5">
        <v>0</v>
      </c>
      <c r="H1117" s="5">
        <v>1</v>
      </c>
      <c r="I1117" s="1">
        <v>610418575421</v>
      </c>
      <c r="J1117" s="1">
        <v>256666768994</v>
      </c>
      <c r="K1117" s="1">
        <v>1067494759622</v>
      </c>
      <c r="L1117" s="1">
        <v>1677913335043</v>
      </c>
      <c r="M1117" s="29">
        <f>-4.336-4.513*(U1117/L1117)+5.679*(O1117/L1117)-0.004*(I1117/P1117)</f>
        <v>-1.8943804281834311</v>
      </c>
      <c r="N1117" s="31">
        <v>7.3592809998546045</v>
      </c>
      <c r="O1117" s="1">
        <v>737577574888</v>
      </c>
      <c r="P1117" s="1">
        <v>698980458552</v>
      </c>
      <c r="Q1117" s="1">
        <v>38597116336</v>
      </c>
      <c r="R1117" s="1">
        <v>940335760155</v>
      </c>
      <c r="S1117" s="1">
        <v>1677913335043</v>
      </c>
      <c r="T1117" s="1">
        <v>19914348170</v>
      </c>
      <c r="U1117" s="1">
        <v>19059546298</v>
      </c>
      <c r="V1117" s="1">
        <v>43072778349</v>
      </c>
    </row>
    <row r="1118" spans="1:22" ht="16.5" customHeight="1" x14ac:dyDescent="0.3">
      <c r="A1118" s="1" t="s">
        <v>122</v>
      </c>
      <c r="B1118" s="1">
        <v>2017</v>
      </c>
      <c r="C1118" s="16">
        <f t="shared" si="92"/>
        <v>3.8066624897703196</v>
      </c>
      <c r="D1118" s="5">
        <v>22</v>
      </c>
      <c r="E1118" s="5">
        <v>45</v>
      </c>
      <c r="F1118" s="4">
        <v>7.0000000000000001E-3</v>
      </c>
      <c r="G1118" s="5">
        <v>0</v>
      </c>
      <c r="H1118" s="5">
        <v>1</v>
      </c>
      <c r="I1118" s="1">
        <v>501620898869</v>
      </c>
      <c r="J1118" s="1">
        <v>249533311609</v>
      </c>
      <c r="K1118" s="1">
        <v>1142169934393</v>
      </c>
      <c r="L1118" s="1">
        <v>1643790833262</v>
      </c>
      <c r="M1118" s="29">
        <f>-4.336-4.513*(U1118/L1118)+5.679*(O1118/L1118)-0.004*(I1118/P1118)</f>
        <v>-1.8471636811177927</v>
      </c>
      <c r="N1118" s="31">
        <v>2.8654119461210428</v>
      </c>
      <c r="O1118" s="1">
        <v>722514619405</v>
      </c>
      <c r="P1118" s="1">
        <v>688554690256</v>
      </c>
      <c r="Q1118" s="1">
        <v>33959929149</v>
      </c>
      <c r="R1118" s="1">
        <v>921276213857</v>
      </c>
      <c r="S1118" s="1">
        <v>1643790833262</v>
      </c>
      <c r="T1118" s="1">
        <v>24858680911</v>
      </c>
      <c r="U1118" s="1">
        <v>1605164313</v>
      </c>
      <c r="V1118" s="1">
        <v>30881473605</v>
      </c>
    </row>
    <row r="1119" spans="1:22" ht="16.5" customHeight="1" x14ac:dyDescent="0.3">
      <c r="A1119" s="1" t="s">
        <v>122</v>
      </c>
      <c r="B1119" s="1">
        <v>2016</v>
      </c>
      <c r="C1119" s="16">
        <f t="shared" si="92"/>
        <v>4.0775374439057197</v>
      </c>
      <c r="D1119" s="5">
        <v>21</v>
      </c>
      <c r="E1119" s="5">
        <v>59</v>
      </c>
      <c r="F1119" s="4">
        <v>0</v>
      </c>
      <c r="G1119" s="5">
        <v>0</v>
      </c>
      <c r="H1119" s="5">
        <v>0</v>
      </c>
      <c r="I1119" s="1">
        <v>570280760700</v>
      </c>
      <c r="J1119" s="1">
        <v>201807468221</v>
      </c>
      <c r="K1119" s="1">
        <v>1184005838646</v>
      </c>
      <c r="L1119" s="1">
        <v>1754286599346</v>
      </c>
      <c r="M1119" s="29">
        <f>-4.336-4.513*(U1119/L1119)+5.679*(O1119/L1119)-0.004*(I1119/P1119)</f>
        <v>-1.9058551674255222</v>
      </c>
      <c r="N1119" s="31">
        <v>2.5615511423249444</v>
      </c>
      <c r="O1119" s="1">
        <v>793078384568</v>
      </c>
      <c r="P1119" s="1">
        <v>759440420840</v>
      </c>
      <c r="Q1119" s="1">
        <v>33637963728</v>
      </c>
      <c r="R1119" s="1">
        <v>961208214778</v>
      </c>
      <c r="S1119" s="1">
        <v>1754286599346</v>
      </c>
      <c r="T1119" s="1">
        <v>26024851128</v>
      </c>
      <c r="U1119" s="1">
        <v>52172014153</v>
      </c>
      <c r="V1119" s="1">
        <v>86506460020</v>
      </c>
    </row>
    <row r="1120" spans="1:22" ht="16.5" customHeight="1" x14ac:dyDescent="0.3">
      <c r="A1120" s="1" t="s">
        <v>122</v>
      </c>
      <c r="B1120" s="1">
        <v>2015</v>
      </c>
      <c r="C1120" s="16">
        <f t="shared" si="92"/>
        <v>4.0604430105464191</v>
      </c>
      <c r="D1120" s="5">
        <v>20</v>
      </c>
      <c r="E1120" s="5">
        <v>58</v>
      </c>
      <c r="F1120" s="4">
        <v>0</v>
      </c>
      <c r="G1120" s="5">
        <v>0</v>
      </c>
      <c r="H1120" s="5">
        <v>0</v>
      </c>
      <c r="I1120" s="1">
        <v>613582846267</v>
      </c>
      <c r="J1120" s="1">
        <v>234714112656</v>
      </c>
      <c r="K1120" s="1">
        <v>1249153910452</v>
      </c>
      <c r="L1120" s="1">
        <v>1862736756719</v>
      </c>
      <c r="M1120" s="29">
        <f>-4.336-4.513*(U1120/L1120)+5.679*(O1120/L1120)-0.004*(I1120/P1120)</f>
        <v>-1.6241360499371078</v>
      </c>
      <c r="N1120" s="31">
        <v>8.0197984581497224</v>
      </c>
      <c r="O1120" s="1">
        <v>940236737427</v>
      </c>
      <c r="P1120" s="1">
        <v>906464299094</v>
      </c>
      <c r="Q1120" s="1">
        <v>33772438333</v>
      </c>
      <c r="R1120" s="1">
        <v>922500019292</v>
      </c>
      <c r="S1120" s="1">
        <v>1862736756719</v>
      </c>
      <c r="T1120" s="1">
        <v>37482510407</v>
      </c>
      <c r="U1120" s="1">
        <v>62723742550</v>
      </c>
      <c r="V1120" s="1">
        <v>108735085842</v>
      </c>
    </row>
    <row r="1121" spans="1:22" ht="16.5" customHeight="1" x14ac:dyDescent="0.3">
      <c r="A1121" s="1" t="s">
        <v>122</v>
      </c>
      <c r="B1121" s="1">
        <v>2014</v>
      </c>
      <c r="C1121" s="16">
        <f t="shared" si="92"/>
        <v>4.0430512678345503</v>
      </c>
      <c r="D1121" s="6">
        <v>19</v>
      </c>
      <c r="E1121" s="6">
        <v>57</v>
      </c>
      <c r="F1121" s="7">
        <v>0</v>
      </c>
      <c r="G1121" s="6">
        <v>0</v>
      </c>
      <c r="H1121" s="6">
        <v>0</v>
      </c>
      <c r="I1121" s="1">
        <v>612545474642</v>
      </c>
      <c r="J1121" s="1">
        <v>342931851411</v>
      </c>
      <c r="K1121" s="1">
        <v>1243215123490</v>
      </c>
      <c r="L1121" s="1">
        <v>1855760598132</v>
      </c>
      <c r="M1121" s="29">
        <f>-4.336-4.513*(U1121/L1121)+5.679*(O1121/L1121)-0.004*(I1121/P1121)</f>
        <v>-1.4836933292422758</v>
      </c>
      <c r="N1121" s="28">
        <v>5.05</v>
      </c>
      <c r="O1121" s="1">
        <v>967304542876</v>
      </c>
      <c r="P1121" s="1">
        <v>832390977013</v>
      </c>
      <c r="Q1121" s="1">
        <v>134913565863</v>
      </c>
      <c r="R1121" s="1">
        <v>888456055256</v>
      </c>
      <c r="S1121" s="1">
        <v>1855760598132</v>
      </c>
      <c r="T1121" s="1">
        <v>53144438845</v>
      </c>
      <c r="U1121" s="1">
        <v>43133535833</v>
      </c>
      <c r="V1121" s="1">
        <v>94117222915</v>
      </c>
    </row>
    <row r="1122" spans="1:22" ht="16.5" customHeight="1" x14ac:dyDescent="0.3">
      <c r="A1122" s="1" t="s">
        <v>123</v>
      </c>
      <c r="B1122" s="1">
        <v>2023</v>
      </c>
      <c r="C1122" s="16">
        <f t="shared" si="92"/>
        <v>3.9889840465642745</v>
      </c>
      <c r="D1122" s="5">
        <v>19</v>
      </c>
      <c r="E1122" s="5">
        <v>54</v>
      </c>
      <c r="F1122" s="4">
        <v>0</v>
      </c>
      <c r="G1122" s="5">
        <v>1</v>
      </c>
      <c r="H1122" s="5">
        <v>0</v>
      </c>
      <c r="I1122" s="1">
        <v>66483579902</v>
      </c>
      <c r="J1122" s="1">
        <v>14284532775</v>
      </c>
      <c r="K1122" s="1">
        <v>752446610305</v>
      </c>
      <c r="L1122" s="1">
        <v>818930190207</v>
      </c>
      <c r="M1122" s="29">
        <f>-4.336-4.513*(U1122/L1122)+5.679*(O1122/L1122)-0.004*(I1122/P1122)</f>
        <v>-2.5810030981127889</v>
      </c>
      <c r="N1122" s="31">
        <v>6.4222466560102589</v>
      </c>
      <c r="O1122" s="1">
        <v>266785569518</v>
      </c>
      <c r="P1122" s="1">
        <v>176453244936</v>
      </c>
      <c r="Q1122" s="1">
        <v>90332324582</v>
      </c>
      <c r="R1122" s="1">
        <v>552144620689</v>
      </c>
      <c r="S1122" s="1">
        <v>818930190207</v>
      </c>
      <c r="T1122" s="1">
        <v>16002662800</v>
      </c>
      <c r="U1122" s="1">
        <v>16977860701</v>
      </c>
      <c r="V1122" s="1" t="e">
        <v>#VALUE!</v>
      </c>
    </row>
    <row r="1123" spans="1:22" ht="16.5" customHeight="1" x14ac:dyDescent="0.3">
      <c r="A1123" s="1" t="s">
        <v>123</v>
      </c>
      <c r="B1123" s="1">
        <v>2022</v>
      </c>
      <c r="C1123" s="16">
        <f t="shared" si="92"/>
        <v>3.970291913552122</v>
      </c>
      <c r="D1123" s="5">
        <v>18</v>
      </c>
      <c r="E1123" s="5">
        <v>53</v>
      </c>
      <c r="F1123" s="4">
        <v>0</v>
      </c>
      <c r="G1123" s="5">
        <v>1</v>
      </c>
      <c r="H1123" s="5">
        <v>0</v>
      </c>
      <c r="I1123" s="1">
        <v>51743229666</v>
      </c>
      <c r="J1123" s="1">
        <v>24628354702</v>
      </c>
      <c r="K1123" s="1">
        <v>758894459965</v>
      </c>
      <c r="L1123" s="1">
        <v>810637689631</v>
      </c>
      <c r="M1123" s="29">
        <f>-4.336-4.513*(U1123/L1123)+5.679*(O1123/L1123)-0.004*(I1123/P1123)</f>
        <v>-2.5551904849927802</v>
      </c>
      <c r="N1123" s="31">
        <v>6.9871667237754878</v>
      </c>
      <c r="O1123" s="1">
        <v>262474943043</v>
      </c>
      <c r="P1123" s="1">
        <v>145012246395</v>
      </c>
      <c r="Q1123" s="1">
        <v>117462696648</v>
      </c>
      <c r="R1123" s="1">
        <v>548162746588</v>
      </c>
      <c r="S1123" s="1">
        <v>810637689631</v>
      </c>
      <c r="T1123" s="1">
        <v>14055358502</v>
      </c>
      <c r="U1123" s="1">
        <v>10158848783</v>
      </c>
      <c r="V1123" s="1" t="e">
        <v>#VALUE!</v>
      </c>
    </row>
    <row r="1124" spans="1:22" ht="16.5" customHeight="1" x14ac:dyDescent="0.3">
      <c r="A1124" s="1" t="s">
        <v>123</v>
      </c>
      <c r="B1124" s="1">
        <v>2021</v>
      </c>
      <c r="C1124" s="16">
        <f t="shared" si="92"/>
        <v>3.9512437185814275</v>
      </c>
      <c r="D1124" s="5">
        <v>17</v>
      </c>
      <c r="E1124" s="5">
        <v>52</v>
      </c>
      <c r="F1124" s="4">
        <v>0</v>
      </c>
      <c r="G1124" s="5">
        <v>1</v>
      </c>
      <c r="H1124" s="5">
        <v>0</v>
      </c>
      <c r="I1124" s="1">
        <v>82669699348</v>
      </c>
      <c r="J1124" s="1">
        <v>38928853439</v>
      </c>
      <c r="K1124" s="1">
        <v>765121572707</v>
      </c>
      <c r="L1124" s="1">
        <v>847791272055</v>
      </c>
      <c r="M1124" s="29">
        <f>-4.336-4.513*(U1124/L1124)+5.679*(O1124/L1124)-0.004*(I1124/P1124)</f>
        <v>-2.4678299021190502</v>
      </c>
      <c r="N1124" s="31">
        <v>6.6900092133089402</v>
      </c>
      <c r="O1124" s="1">
        <v>296750374250</v>
      </c>
      <c r="P1124" s="1">
        <v>154218473911</v>
      </c>
      <c r="Q1124" s="1">
        <v>142531900339</v>
      </c>
      <c r="R1124" s="1">
        <v>551040897805</v>
      </c>
      <c r="S1124" s="1">
        <v>847791272055</v>
      </c>
      <c r="T1124" s="1">
        <v>15771181759</v>
      </c>
      <c r="U1124" s="1">
        <v>22071619351</v>
      </c>
      <c r="V1124" s="1" t="e">
        <v>#VALUE!</v>
      </c>
    </row>
    <row r="1125" spans="1:22" ht="16.5" customHeight="1" x14ac:dyDescent="0.3">
      <c r="A1125" s="1" t="s">
        <v>123</v>
      </c>
      <c r="B1125" s="1">
        <v>2020</v>
      </c>
      <c r="C1125" s="16">
        <f t="shared" si="92"/>
        <v>4.0253516907351496</v>
      </c>
      <c r="D1125" s="5">
        <v>16</v>
      </c>
      <c r="E1125" s="5">
        <v>56</v>
      </c>
      <c r="F1125" s="4">
        <v>0.06</v>
      </c>
      <c r="G1125" s="5">
        <v>0</v>
      </c>
      <c r="H1125" s="5">
        <v>0</v>
      </c>
      <c r="I1125" s="1">
        <v>305386618356</v>
      </c>
      <c r="J1125" s="1">
        <v>22713663428</v>
      </c>
      <c r="K1125" s="1">
        <v>758015579166</v>
      </c>
      <c r="L1125" s="1">
        <v>1063402197522</v>
      </c>
      <c r="M1125" s="29">
        <f>-4.336-4.513*(U1125/L1125)+5.679*(O1125/L1125)-0.004*(I1125/P1125)</f>
        <v>-1.5678497434706984</v>
      </c>
      <c r="N1125" s="31">
        <v>6.9401877821904918</v>
      </c>
      <c r="O1125" s="1">
        <v>526099919068</v>
      </c>
      <c r="P1125" s="1">
        <v>362627985809</v>
      </c>
      <c r="Q1125" s="1">
        <v>163471933259</v>
      </c>
      <c r="R1125" s="1">
        <v>537302278454</v>
      </c>
      <c r="S1125" s="1">
        <v>1063402197522</v>
      </c>
      <c r="T1125" s="1">
        <v>17265107672</v>
      </c>
      <c r="U1125" s="1">
        <v>8970131667</v>
      </c>
      <c r="V1125" s="1" t="e">
        <v>#VALUE!</v>
      </c>
    </row>
    <row r="1126" spans="1:22" ht="16.5" customHeight="1" x14ac:dyDescent="0.3">
      <c r="A1126" s="1" t="s">
        <v>123</v>
      </c>
      <c r="B1126" s="1">
        <v>2019</v>
      </c>
      <c r="C1126" s="16">
        <f t="shared" si="92"/>
        <v>4.0073331852324712</v>
      </c>
      <c r="D1126" s="5">
        <v>15</v>
      </c>
      <c r="E1126" s="5">
        <v>55</v>
      </c>
      <c r="F1126" s="4">
        <v>0.06</v>
      </c>
      <c r="G1126" s="5">
        <v>0</v>
      </c>
      <c r="H1126" s="5">
        <v>0</v>
      </c>
      <c r="I1126" s="1">
        <v>298016271293</v>
      </c>
      <c r="J1126" s="1">
        <v>42235093473</v>
      </c>
      <c r="K1126" s="1">
        <v>760611641457</v>
      </c>
      <c r="L1126" s="1">
        <v>1058627912750</v>
      </c>
      <c r="M1126" s="29">
        <f>-4.336-4.513*(U1126/L1126)+5.679*(O1126/L1126)-0.004*(I1126/P1126)</f>
        <v>-1.5680067879463095</v>
      </c>
      <c r="N1126" s="31">
        <v>7.4649912574460018</v>
      </c>
      <c r="O1126" s="1">
        <v>522775765963</v>
      </c>
      <c r="P1126" s="1">
        <v>342212626331</v>
      </c>
      <c r="Q1126" s="1">
        <v>180563139632</v>
      </c>
      <c r="R1126" s="1">
        <v>535852146787</v>
      </c>
      <c r="S1126" s="1">
        <v>1058627912750</v>
      </c>
      <c r="T1126" s="1">
        <v>14450694347</v>
      </c>
      <c r="U1126" s="1">
        <v>7729020348</v>
      </c>
      <c r="V1126" s="1" t="e">
        <v>#VALUE!</v>
      </c>
    </row>
    <row r="1127" spans="1:22" ht="16.5" customHeight="1" x14ac:dyDescent="0.3">
      <c r="A1127" s="1" t="s">
        <v>123</v>
      </c>
      <c r="B1127" s="1">
        <v>2018</v>
      </c>
      <c r="C1127" s="16">
        <f t="shared" si="92"/>
        <v>3.9889840465642745</v>
      </c>
      <c r="D1127" s="5">
        <v>14</v>
      </c>
      <c r="E1127" s="5">
        <v>54</v>
      </c>
      <c r="F1127" s="4">
        <v>0.06</v>
      </c>
      <c r="G1127" s="5">
        <v>0</v>
      </c>
      <c r="H1127" s="5">
        <v>0</v>
      </c>
      <c r="I1127" s="1">
        <v>67011937705</v>
      </c>
      <c r="J1127" s="1">
        <v>24355049572</v>
      </c>
      <c r="K1127" s="1">
        <v>773536960121</v>
      </c>
      <c r="L1127" s="1">
        <v>840548897826</v>
      </c>
      <c r="M1127" s="29">
        <f>-4.336-4.513*(U1127/L1127)+5.679*(O1127/L1127)-0.004*(I1127/P1127)</f>
        <v>-2.3225748885357165</v>
      </c>
      <c r="N1127" s="31">
        <v>7.3592809998546045</v>
      </c>
      <c r="O1127" s="1">
        <v>304699771387</v>
      </c>
      <c r="P1127" s="1">
        <v>109283080413</v>
      </c>
      <c r="Q1127" s="1">
        <v>195416690974</v>
      </c>
      <c r="R1127" s="1">
        <v>535849126439</v>
      </c>
      <c r="S1127" s="1">
        <v>840548897826</v>
      </c>
      <c r="T1127" s="1">
        <v>9810443963</v>
      </c>
      <c r="U1127" s="1">
        <v>7965003065</v>
      </c>
      <c r="V1127" s="1" t="e">
        <v>#VALUE!</v>
      </c>
    </row>
    <row r="1128" spans="1:22" ht="16.5" customHeight="1" x14ac:dyDescent="0.3">
      <c r="A1128" s="1" t="s">
        <v>123</v>
      </c>
      <c r="B1128" s="1">
        <v>2017</v>
      </c>
      <c r="C1128" s="16">
        <f t="shared" si="92"/>
        <v>3.970291913552122</v>
      </c>
      <c r="D1128" s="5">
        <v>13</v>
      </c>
      <c r="E1128" s="5">
        <v>53</v>
      </c>
      <c r="F1128" s="4">
        <v>0.06</v>
      </c>
      <c r="G1128" s="5">
        <v>0</v>
      </c>
      <c r="H1128" s="5">
        <v>0</v>
      </c>
      <c r="I1128" s="1">
        <v>40241492320</v>
      </c>
      <c r="J1128" s="1">
        <v>11632922652</v>
      </c>
      <c r="K1128" s="1">
        <v>763975093646</v>
      </c>
      <c r="L1128" s="1">
        <v>804216585966</v>
      </c>
      <c r="M1128" s="29">
        <f>-4.336-4.513*(U1128/L1128)+5.679*(O1128/L1128)-0.004*(I1128/P1128)</f>
        <v>-2.4923436641081862</v>
      </c>
      <c r="N1128" s="31">
        <v>2.8654119461210428</v>
      </c>
      <c r="O1128" s="1">
        <v>268240462592</v>
      </c>
      <c r="P1128" s="1">
        <v>64576838626</v>
      </c>
      <c r="Q1128" s="1">
        <v>203663623966</v>
      </c>
      <c r="R1128" s="1">
        <v>535976123374</v>
      </c>
      <c r="S1128" s="1">
        <v>804216585966</v>
      </c>
      <c r="T1128" s="1">
        <v>5528233736</v>
      </c>
      <c r="U1128" s="1">
        <v>8560596270</v>
      </c>
      <c r="V1128" s="1" t="e">
        <v>#VALUE!</v>
      </c>
    </row>
    <row r="1129" spans="1:22" ht="16.5" customHeight="1" x14ac:dyDescent="0.3">
      <c r="A1129" s="1" t="s">
        <v>123</v>
      </c>
      <c r="B1129" s="1">
        <v>2016</v>
      </c>
      <c r="C1129" s="16">
        <f t="shared" si="92"/>
        <v>3.9512437185814275</v>
      </c>
      <c r="D1129" s="5">
        <v>12</v>
      </c>
      <c r="E1129" s="5">
        <v>52</v>
      </c>
      <c r="F1129" s="4">
        <v>0.06</v>
      </c>
      <c r="G1129" s="5">
        <v>0</v>
      </c>
      <c r="H1129" s="5">
        <v>0</v>
      </c>
      <c r="I1129" s="1">
        <v>17118311736</v>
      </c>
      <c r="J1129" s="1">
        <v>5967999898</v>
      </c>
      <c r="K1129" s="1">
        <v>740211699651</v>
      </c>
      <c r="L1129" s="1">
        <v>757330011387</v>
      </c>
      <c r="M1129" s="29">
        <f>-4.336-4.513*(U1129/L1129)+5.679*(O1129/L1129)-0.004*(I1129/P1129)</f>
        <v>-2.7182494552936594</v>
      </c>
      <c r="N1129" s="31">
        <v>2.5615511423249444</v>
      </c>
      <c r="O1129" s="1">
        <v>223433484283</v>
      </c>
      <c r="P1129" s="1">
        <v>31539528132</v>
      </c>
      <c r="Q1129" s="1">
        <v>191893956151</v>
      </c>
      <c r="R1129" s="1">
        <v>533896527104</v>
      </c>
      <c r="S1129" s="1">
        <v>757330011387</v>
      </c>
      <c r="T1129" s="1">
        <v>1553172819</v>
      </c>
      <c r="U1129" s="1">
        <v>9320525810</v>
      </c>
      <c r="V1129" s="1" t="e">
        <v>#VALUE!</v>
      </c>
    </row>
    <row r="1130" spans="1:22" ht="16.5" customHeight="1" x14ac:dyDescent="0.3">
      <c r="A1130" s="1" t="s">
        <v>123</v>
      </c>
      <c r="B1130" s="1">
        <v>2015</v>
      </c>
      <c r="C1130" s="16">
        <f t="shared" si="92"/>
        <v>3.9318256327243257</v>
      </c>
      <c r="D1130" s="6">
        <v>11</v>
      </c>
      <c r="E1130" s="6">
        <v>51</v>
      </c>
      <c r="F1130" s="7">
        <v>0.06</v>
      </c>
      <c r="G1130" s="6">
        <v>0</v>
      </c>
      <c r="H1130" s="6">
        <v>0</v>
      </c>
      <c r="I1130" s="1">
        <v>25344401045</v>
      </c>
      <c r="J1130" s="1">
        <v>5104924377</v>
      </c>
      <c r="K1130" s="1">
        <v>706703484771</v>
      </c>
      <c r="L1130" s="1">
        <v>732047885816</v>
      </c>
      <c r="M1130" s="29">
        <f>-4.336-4.513*(U1130/L1130)+5.679*(O1130/L1130)-0.004*(I1130/P1130)</f>
        <v>-2.9600149431461324</v>
      </c>
      <c r="N1130" s="31">
        <v>8.0197984581497224</v>
      </c>
      <c r="O1130" s="1">
        <v>202028884522</v>
      </c>
      <c r="P1130" s="1">
        <v>31310490685</v>
      </c>
      <c r="Q1130" s="1">
        <v>170718393837</v>
      </c>
      <c r="R1130" s="1">
        <v>530019001294</v>
      </c>
      <c r="S1130" s="1">
        <v>732047885816</v>
      </c>
      <c r="T1130" s="1">
        <v>2162039502</v>
      </c>
      <c r="U1130" s="1">
        <v>30504065398</v>
      </c>
      <c r="V1130" s="1" t="e">
        <v>#VALUE!</v>
      </c>
    </row>
    <row r="1131" spans="1:22" ht="16.5" customHeight="1" x14ac:dyDescent="0.3">
      <c r="A1131" s="1" t="s">
        <v>123</v>
      </c>
      <c r="B1131" s="1">
        <v>2014</v>
      </c>
      <c r="C1131" s="15"/>
      <c r="D1131" s="13"/>
      <c r="E1131" s="13"/>
      <c r="F1131" s="14"/>
      <c r="G1131" s="13"/>
      <c r="H1131" s="13"/>
      <c r="I1131" s="1">
        <v>18859932685</v>
      </c>
      <c r="J1131" s="1">
        <v>6029882498</v>
      </c>
      <c r="K1131" s="1">
        <v>667476290004</v>
      </c>
      <c r="L1131" s="1">
        <v>686336222689</v>
      </c>
      <c r="M1131" s="29">
        <f>-4.336-4.513*(U1131/L1131)+5.679*(O1131/L1131)-0.004*(I1131/P1131)</f>
        <v>-3.2015681201289525</v>
      </c>
      <c r="N1131" s="28">
        <v>5.05</v>
      </c>
      <c r="O1131" s="1">
        <v>181918286793</v>
      </c>
      <c r="P1131" s="1">
        <v>49329587737</v>
      </c>
      <c r="Q1131" s="1">
        <v>132588699056</v>
      </c>
      <c r="R1131" s="1">
        <v>504417935896</v>
      </c>
      <c r="S1131" s="1">
        <v>686336222689</v>
      </c>
      <c r="T1131" s="1">
        <v>3285851498</v>
      </c>
      <c r="U1131" s="1">
        <v>56162784288</v>
      </c>
      <c r="V1131" s="1" t="e">
        <v>#VALUE!</v>
      </c>
    </row>
    <row r="1132" spans="1:22" ht="16.5" customHeight="1" x14ac:dyDescent="0.3">
      <c r="A1132" s="1" t="s">
        <v>124</v>
      </c>
      <c r="B1132" s="1">
        <v>2023</v>
      </c>
      <c r="C1132" s="16">
        <f t="shared" ref="C1132:C1134" si="93">LN(E1132)</f>
        <v>3.784189633918261</v>
      </c>
      <c r="D1132" s="11">
        <v>22</v>
      </c>
      <c r="E1132" s="11">
        <v>44</v>
      </c>
      <c r="F1132" s="12">
        <v>0.25</v>
      </c>
      <c r="G1132" s="11">
        <v>0</v>
      </c>
      <c r="H1132" s="11">
        <v>0</v>
      </c>
      <c r="I1132" s="1">
        <v>11274839904924</v>
      </c>
      <c r="J1132" s="1">
        <v>7628606120691</v>
      </c>
      <c r="K1132" s="1">
        <v>6090465740720</v>
      </c>
      <c r="L1132" s="1">
        <v>17365305645644</v>
      </c>
      <c r="M1132" s="29">
        <f>-4.336-4.513*(U1132/L1132)+5.679*(O1132/L1132)-0.004*(I1132/P1132)</f>
        <v>-2.1971311427734048</v>
      </c>
      <c r="N1132" s="31">
        <v>6.4222466560102589</v>
      </c>
      <c r="O1132" s="1">
        <v>6585139273223</v>
      </c>
      <c r="P1132" s="1">
        <v>6568894350227</v>
      </c>
      <c r="Q1132" s="1">
        <v>16244922996</v>
      </c>
      <c r="R1132" s="1">
        <v>10780166372421</v>
      </c>
      <c r="S1132" s="1">
        <v>17365305645644</v>
      </c>
      <c r="T1132" s="1">
        <v>314154742246</v>
      </c>
      <c r="U1132" s="1">
        <v>30062343902</v>
      </c>
      <c r="V1132" s="1">
        <v>341512062670</v>
      </c>
    </row>
    <row r="1133" spans="1:22" ht="16.5" customHeight="1" x14ac:dyDescent="0.3">
      <c r="A1133" s="1" t="s">
        <v>124</v>
      </c>
      <c r="B1133" s="1">
        <v>2022</v>
      </c>
      <c r="C1133" s="16">
        <f t="shared" si="93"/>
        <v>3.7612001156935624</v>
      </c>
      <c r="D1133" s="11">
        <v>21</v>
      </c>
      <c r="E1133" s="11">
        <v>43</v>
      </c>
      <c r="F1133" s="12">
        <v>0.24</v>
      </c>
      <c r="G1133" s="11">
        <v>0</v>
      </c>
      <c r="H1133" s="11">
        <v>0</v>
      </c>
      <c r="I1133" s="1">
        <v>9827500099350</v>
      </c>
      <c r="J1133" s="1">
        <v>7373762739524</v>
      </c>
      <c r="K1133" s="1">
        <v>7196370091747</v>
      </c>
      <c r="L1133" s="1">
        <v>17023870191097</v>
      </c>
      <c r="M1133" s="29">
        <f>-4.336-4.513*(U1133/L1133)+5.679*(O1133/L1133)-0.004*(I1133/P1133)</f>
        <v>-2.3606629958162153</v>
      </c>
      <c r="N1133" s="31">
        <v>6.9871667237754878</v>
      </c>
      <c r="O1133" s="1">
        <v>6140566328978</v>
      </c>
      <c r="P1133" s="1">
        <v>6007912504508</v>
      </c>
      <c r="Q1133" s="1">
        <v>132653824470</v>
      </c>
      <c r="R1133" s="1">
        <v>10883303862119</v>
      </c>
      <c r="S1133" s="1">
        <v>17023870191097</v>
      </c>
      <c r="T1133" s="1">
        <v>520819460755</v>
      </c>
      <c r="U1133" s="1">
        <v>251054200789</v>
      </c>
      <c r="V1133" s="1">
        <v>619723319599</v>
      </c>
    </row>
    <row r="1134" spans="1:22" ht="16.5" customHeight="1" x14ac:dyDescent="0.3">
      <c r="A1134" s="1" t="s">
        <v>124</v>
      </c>
      <c r="B1134" s="1">
        <v>2021</v>
      </c>
      <c r="C1134" s="16">
        <f t="shared" si="93"/>
        <v>3.7376696182833684</v>
      </c>
      <c r="D1134" s="5">
        <v>20</v>
      </c>
      <c r="E1134" s="5">
        <v>42</v>
      </c>
      <c r="F1134" s="4">
        <v>0.22</v>
      </c>
      <c r="G1134" s="5">
        <v>0</v>
      </c>
      <c r="H1134" s="5">
        <v>0</v>
      </c>
      <c r="I1134" s="1">
        <v>18655160349585</v>
      </c>
      <c r="J1134" s="1">
        <v>12349095948022</v>
      </c>
      <c r="K1134" s="1">
        <v>7962869653354</v>
      </c>
      <c r="L1134" s="1">
        <v>26618030002939</v>
      </c>
      <c r="M1134" s="29">
        <f>-4.336-4.513*(U1134/L1134)+5.679*(O1134/L1134)-0.004*(I1134/P1134)</f>
        <v>-1.7045116506840545</v>
      </c>
      <c r="N1134" s="31">
        <v>6.6900092133089402</v>
      </c>
      <c r="O1134" s="1">
        <v>15786236174085</v>
      </c>
      <c r="P1134" s="1">
        <v>14372246601418</v>
      </c>
      <c r="Q1134" s="1">
        <v>1413989572667</v>
      </c>
      <c r="R1134" s="1">
        <v>10831793828854</v>
      </c>
      <c r="S1134" s="1">
        <v>26618030002939</v>
      </c>
      <c r="T1134" s="1">
        <v>552008300634</v>
      </c>
      <c r="U1134" s="1">
        <v>4313494062259</v>
      </c>
      <c r="V1134" s="1">
        <v>5270531619693</v>
      </c>
    </row>
    <row r="1135" spans="1:22" ht="16.5" customHeight="1" x14ac:dyDescent="0.3">
      <c r="A1135" s="1" t="s">
        <v>124</v>
      </c>
      <c r="B1135" s="1">
        <v>2020</v>
      </c>
      <c r="C1135" s="15"/>
      <c r="D1135" s="9"/>
      <c r="E1135" s="9"/>
      <c r="F1135" s="10"/>
      <c r="G1135" s="9"/>
      <c r="H1135" s="9"/>
      <c r="I1135" s="1">
        <v>9022315330402</v>
      </c>
      <c r="J1135" s="1">
        <v>5523844442201</v>
      </c>
      <c r="K1135" s="1">
        <v>8734092334529</v>
      </c>
      <c r="L1135" s="1">
        <v>17756407664931</v>
      </c>
      <c r="M1135" s="29">
        <f>-4.336-4.513*(U1135/L1135)+5.679*(O1135/L1135)-0.004*(I1135/P1135)</f>
        <v>-1.0619698682069947</v>
      </c>
      <c r="N1135" s="31">
        <v>6.9401877821904918</v>
      </c>
      <c r="O1135" s="1">
        <v>11165669153608</v>
      </c>
      <c r="P1135" s="1">
        <v>8991488795259</v>
      </c>
      <c r="Q1135" s="1">
        <v>2174180358349</v>
      </c>
      <c r="R1135" s="1">
        <v>6590738511323</v>
      </c>
      <c r="S1135" s="1">
        <v>17756407664931</v>
      </c>
      <c r="T1135" s="1">
        <v>645261573177</v>
      </c>
      <c r="U1135" s="1">
        <v>1153014017309</v>
      </c>
      <c r="V1135" s="1">
        <v>1935729299450</v>
      </c>
    </row>
    <row r="1136" spans="1:22" ht="16.5" customHeight="1" x14ac:dyDescent="0.3">
      <c r="A1136" s="1" t="s">
        <v>124</v>
      </c>
      <c r="B1136" s="1">
        <v>2019</v>
      </c>
      <c r="C1136" s="15"/>
      <c r="D1136" s="9"/>
      <c r="E1136" s="9"/>
      <c r="F1136" s="10"/>
      <c r="G1136" s="9"/>
      <c r="H1136" s="9"/>
      <c r="I1136" s="1">
        <v>7355652364016</v>
      </c>
      <c r="J1136" s="1">
        <v>4547528637193</v>
      </c>
      <c r="K1136" s="1">
        <v>9869786099023</v>
      </c>
      <c r="L1136" s="1">
        <v>17225438463039</v>
      </c>
      <c r="M1136" s="29">
        <f>-4.336-4.513*(U1136/L1136)+5.679*(O1136/L1136)-0.004*(I1136/P1136)</f>
        <v>-0.55785410130889723</v>
      </c>
      <c r="N1136" s="31">
        <v>7.4649912574460018</v>
      </c>
      <c r="O1136" s="1">
        <v>11757157277389</v>
      </c>
      <c r="P1136" s="1">
        <v>8767419669924</v>
      </c>
      <c r="Q1136" s="1">
        <v>2989737607465</v>
      </c>
      <c r="R1136" s="1">
        <v>5468281185650</v>
      </c>
      <c r="S1136" s="1">
        <v>17225438463039</v>
      </c>
      <c r="T1136" s="1">
        <v>802634741872</v>
      </c>
      <c r="U1136" s="1">
        <v>361371503746</v>
      </c>
      <c r="V1136" s="1">
        <v>1208029461041</v>
      </c>
    </row>
    <row r="1137" spans="1:22" ht="16.5" customHeight="1" x14ac:dyDescent="0.3">
      <c r="A1137" s="1" t="s">
        <v>124</v>
      </c>
      <c r="B1137" s="1">
        <v>2018</v>
      </c>
      <c r="C1137" s="15"/>
      <c r="D1137" s="9"/>
      <c r="E1137" s="9"/>
      <c r="F1137" s="10"/>
      <c r="G1137" s="9"/>
      <c r="H1137" s="9"/>
      <c r="I1137" s="1">
        <v>10799699101991</v>
      </c>
      <c r="J1137" s="1">
        <v>6606994466635</v>
      </c>
      <c r="K1137" s="1">
        <v>10455122959627</v>
      </c>
      <c r="L1137" s="1">
        <v>21254822061618</v>
      </c>
      <c r="M1137" s="29">
        <f>-4.336-4.513*(U1137/L1137)+5.679*(O1137/L1137)-0.004*(I1137/P1137)</f>
        <v>-0.12374023157597727</v>
      </c>
      <c r="N1137" s="31">
        <v>7.3592809998546045</v>
      </c>
      <c r="O1137" s="1">
        <v>16103196342693</v>
      </c>
      <c r="P1137" s="1">
        <v>12637507361815</v>
      </c>
      <c r="Q1137" s="1">
        <v>3465688980878</v>
      </c>
      <c r="R1137" s="1">
        <v>5151625718925</v>
      </c>
      <c r="S1137" s="1">
        <v>21254822061618</v>
      </c>
      <c r="T1137" s="1">
        <v>970732705902</v>
      </c>
      <c r="U1137" s="1">
        <v>409165700939</v>
      </c>
      <c r="V1137" s="1">
        <v>1340853687351</v>
      </c>
    </row>
    <row r="1138" spans="1:22" ht="16.5" customHeight="1" x14ac:dyDescent="0.3">
      <c r="A1138" s="1" t="s">
        <v>124</v>
      </c>
      <c r="B1138" s="1">
        <v>2017</v>
      </c>
      <c r="C1138" s="16">
        <f t="shared" ref="C1138:C1150" si="94">LN(E1138)</f>
        <v>4.0073331852324712</v>
      </c>
      <c r="D1138" s="5">
        <v>16</v>
      </c>
      <c r="E1138" s="5">
        <v>55</v>
      </c>
      <c r="F1138" s="4">
        <v>0.21</v>
      </c>
      <c r="G1138" s="5">
        <v>0</v>
      </c>
      <c r="H1138" s="5">
        <v>0</v>
      </c>
      <c r="I1138" s="1">
        <v>12763371131704</v>
      </c>
      <c r="J1138" s="1">
        <v>8871078567586</v>
      </c>
      <c r="K1138" s="1">
        <v>8675084741950</v>
      </c>
      <c r="L1138" s="1">
        <v>21438455873654</v>
      </c>
      <c r="M1138" s="29">
        <f>-4.336-4.513*(U1138/L1138)+5.679*(O1138/L1138)-0.004*(I1138/P1138)</f>
        <v>-0.31059619791169363</v>
      </c>
      <c r="N1138" s="31">
        <v>2.8654119461210428</v>
      </c>
      <c r="O1138" s="1">
        <v>16268653940969</v>
      </c>
      <c r="P1138" s="1">
        <v>13427903865258</v>
      </c>
      <c r="Q1138" s="1">
        <v>2840750075711</v>
      </c>
      <c r="R1138" s="1">
        <v>5169801932685</v>
      </c>
      <c r="S1138" s="1">
        <v>21438455873654</v>
      </c>
      <c r="T1138" s="1">
        <v>589176690666</v>
      </c>
      <c r="U1138" s="1">
        <v>1331649454557</v>
      </c>
      <c r="V1138" s="1">
        <v>2124915111587</v>
      </c>
    </row>
    <row r="1139" spans="1:22" ht="16.5" customHeight="1" x14ac:dyDescent="0.3">
      <c r="A1139" s="1" t="s">
        <v>124</v>
      </c>
      <c r="B1139" s="1">
        <v>2016</v>
      </c>
      <c r="C1139" s="16">
        <f t="shared" si="94"/>
        <v>3.9889840465642745</v>
      </c>
      <c r="D1139" s="5">
        <v>15</v>
      </c>
      <c r="E1139" s="5">
        <v>54</v>
      </c>
      <c r="F1139" s="4">
        <v>0.09</v>
      </c>
      <c r="G1139" s="5">
        <v>0</v>
      </c>
      <c r="H1139" s="5">
        <v>0</v>
      </c>
      <c r="I1139" s="1">
        <v>7057496113079</v>
      </c>
      <c r="J1139" s="1">
        <v>4821500983389</v>
      </c>
      <c r="K1139" s="1">
        <v>5252489822394</v>
      </c>
      <c r="L1139" s="1">
        <v>12309985935473</v>
      </c>
      <c r="M1139" s="29">
        <f>-4.336-4.513*(U1139/L1139)+5.679*(O1139/L1139)-0.004*(I1139/P1139)</f>
        <v>-1.1179246879458786</v>
      </c>
      <c r="N1139" s="31">
        <v>2.5615511423249444</v>
      </c>
      <c r="O1139" s="1">
        <v>8180013371207</v>
      </c>
      <c r="P1139" s="1">
        <v>6757387367397</v>
      </c>
      <c r="Q1139" s="1">
        <v>1422626003810</v>
      </c>
      <c r="R1139" s="1">
        <v>4129972564266</v>
      </c>
      <c r="S1139" s="1">
        <v>12309985935473</v>
      </c>
      <c r="T1139" s="1">
        <v>255684384136</v>
      </c>
      <c r="U1139" s="1">
        <v>1504189523327</v>
      </c>
      <c r="V1139" s="1">
        <v>2115785188179</v>
      </c>
    </row>
    <row r="1140" spans="1:22" ht="16.5" customHeight="1" x14ac:dyDescent="0.3">
      <c r="A1140" s="1" t="s">
        <v>124</v>
      </c>
      <c r="B1140" s="1">
        <v>2015</v>
      </c>
      <c r="C1140" s="16">
        <f t="shared" si="94"/>
        <v>3.970291913552122</v>
      </c>
      <c r="D1140" s="5">
        <v>14</v>
      </c>
      <c r="E1140" s="5">
        <v>53</v>
      </c>
      <c r="F1140" s="4">
        <v>0.09</v>
      </c>
      <c r="G1140" s="5">
        <v>0</v>
      </c>
      <c r="H1140" s="5">
        <v>0</v>
      </c>
      <c r="I1140" s="1">
        <v>5169208246510</v>
      </c>
      <c r="J1140" s="1">
        <v>3543824680642</v>
      </c>
      <c r="K1140" s="1">
        <v>4271405772353</v>
      </c>
      <c r="L1140" s="1">
        <v>9440614018863</v>
      </c>
      <c r="M1140" s="29">
        <f>-4.336-4.513*(U1140/L1140)+5.679*(O1140/L1140)-0.004*(I1140/P1140)</f>
        <v>-0.72376767728143987</v>
      </c>
      <c r="N1140" s="31">
        <v>8.0197984581497224</v>
      </c>
      <c r="O1140" s="1">
        <v>6529891553340</v>
      </c>
      <c r="P1140" s="1">
        <v>5554945442317</v>
      </c>
      <c r="Q1140" s="1">
        <v>974946111023</v>
      </c>
      <c r="R1140" s="1">
        <v>2910722465523</v>
      </c>
      <c r="S1140" s="1">
        <v>9440614018863</v>
      </c>
      <c r="T1140" s="1">
        <v>424655641040</v>
      </c>
      <c r="U1140" s="1">
        <v>652874541807</v>
      </c>
      <c r="V1140" s="1">
        <v>1056328641283</v>
      </c>
    </row>
    <row r="1141" spans="1:22" ht="16.5" customHeight="1" x14ac:dyDescent="0.3">
      <c r="A1141" s="1" t="s">
        <v>124</v>
      </c>
      <c r="B1141" s="1">
        <v>2014</v>
      </c>
      <c r="C1141" s="16">
        <f t="shared" si="94"/>
        <v>3.9512437185814275</v>
      </c>
      <c r="D1141" s="6">
        <v>13</v>
      </c>
      <c r="E1141" s="6">
        <v>52</v>
      </c>
      <c r="F1141" s="7">
        <v>0.09</v>
      </c>
      <c r="G1141" s="6">
        <v>0</v>
      </c>
      <c r="H1141" s="6">
        <v>0</v>
      </c>
      <c r="I1141" s="1">
        <v>6399611833585</v>
      </c>
      <c r="J1141" s="1">
        <v>4746911757910</v>
      </c>
      <c r="K1141" s="1">
        <v>3806028656750</v>
      </c>
      <c r="L1141" s="1">
        <v>10205640490335</v>
      </c>
      <c r="M1141" s="29">
        <f>-4.336-4.513*(U1141/L1141)+5.679*(O1141/L1141)-0.004*(I1141/P1141)</f>
        <v>-0.16610467838815701</v>
      </c>
      <c r="N1141" s="28">
        <v>5.05</v>
      </c>
      <c r="O1141" s="1">
        <v>7826443294669</v>
      </c>
      <c r="P1141" s="1">
        <v>6867040020620</v>
      </c>
      <c r="Q1141" s="1">
        <v>959403274049</v>
      </c>
      <c r="R1141" s="1">
        <v>2379197195666</v>
      </c>
      <c r="S1141" s="1">
        <v>10205640490335</v>
      </c>
      <c r="T1141" s="1">
        <v>256363406116</v>
      </c>
      <c r="U1141" s="1">
        <v>410342366234</v>
      </c>
      <c r="V1141" s="1">
        <v>706947854633</v>
      </c>
    </row>
    <row r="1142" spans="1:22" ht="16.5" customHeight="1" x14ac:dyDescent="0.3">
      <c r="A1142" s="1" t="s">
        <v>125</v>
      </c>
      <c r="B1142" s="1">
        <v>2023</v>
      </c>
      <c r="C1142" s="16">
        <f t="shared" si="94"/>
        <v>4.2484952420493594</v>
      </c>
      <c r="D1142" s="5">
        <v>30</v>
      </c>
      <c r="E1142" s="5">
        <v>70</v>
      </c>
      <c r="F1142" s="4">
        <v>9.76</v>
      </c>
      <c r="G1142" s="5">
        <v>0</v>
      </c>
      <c r="H1142" s="5">
        <v>0</v>
      </c>
      <c r="I1142" s="1">
        <v>276263041607</v>
      </c>
      <c r="J1142" s="1">
        <v>64340827495</v>
      </c>
      <c r="K1142" s="1">
        <v>320560406960</v>
      </c>
      <c r="L1142" s="1">
        <v>596823448567</v>
      </c>
      <c r="M1142" s="29">
        <f>-4.336-4.513*(U1142/L1142)+5.679*(O1142/L1142)-0.004*(I1142/P1142)</f>
        <v>-1.955166456250458</v>
      </c>
      <c r="N1142" s="31">
        <v>6.4222466560102589</v>
      </c>
      <c r="O1142" s="1">
        <v>287532103428</v>
      </c>
      <c r="P1142" s="1">
        <v>183288663682</v>
      </c>
      <c r="Q1142" s="1">
        <v>104243439746</v>
      </c>
      <c r="R1142" s="1">
        <v>309291345139</v>
      </c>
      <c r="S1142" s="1">
        <v>596823448567</v>
      </c>
      <c r="T1142" s="1">
        <v>2517106223</v>
      </c>
      <c r="U1142" s="1">
        <v>46168682712</v>
      </c>
      <c r="V1142" s="1" t="e">
        <v>#VALUE!</v>
      </c>
    </row>
    <row r="1143" spans="1:22" ht="16.5" customHeight="1" x14ac:dyDescent="0.3">
      <c r="A1143" s="1" t="s">
        <v>125</v>
      </c>
      <c r="B1143" s="1">
        <v>2022</v>
      </c>
      <c r="C1143" s="16">
        <f t="shared" si="94"/>
        <v>4.2341065045972597</v>
      </c>
      <c r="D1143" s="5">
        <v>29</v>
      </c>
      <c r="E1143" s="5">
        <v>69</v>
      </c>
      <c r="F1143" s="4">
        <v>9.76</v>
      </c>
      <c r="G1143" s="5">
        <v>0</v>
      </c>
      <c r="H1143" s="5">
        <v>0</v>
      </c>
      <c r="I1143" s="1">
        <v>238616696068</v>
      </c>
      <c r="J1143" s="1">
        <v>27950780402</v>
      </c>
      <c r="K1143" s="1">
        <v>380660681116</v>
      </c>
      <c r="L1143" s="1">
        <v>619277377184</v>
      </c>
      <c r="M1143" s="29">
        <f>-4.336-4.513*(U1143/L1143)+5.679*(O1143/L1143)-0.004*(I1143/P1143)</f>
        <v>-1.6123230119747924</v>
      </c>
      <c r="N1143" s="31">
        <v>6.9871667237754878</v>
      </c>
      <c r="O1143" s="1">
        <v>326440379294</v>
      </c>
      <c r="P1143" s="1">
        <v>220544855105</v>
      </c>
      <c r="Q1143" s="1">
        <v>105895524189</v>
      </c>
      <c r="R1143" s="1">
        <v>292836997890</v>
      </c>
      <c r="S1143" s="1">
        <v>619277377184</v>
      </c>
      <c r="T1143" s="1">
        <v>1602807535</v>
      </c>
      <c r="U1143" s="1">
        <v>36442119270</v>
      </c>
      <c r="V1143" s="1" t="e">
        <v>#VALUE!</v>
      </c>
    </row>
    <row r="1144" spans="1:22" ht="16.5" customHeight="1" x14ac:dyDescent="0.3">
      <c r="A1144" s="1" t="s">
        <v>125</v>
      </c>
      <c r="B1144" s="1">
        <v>2021</v>
      </c>
      <c r="C1144" s="16">
        <f t="shared" si="94"/>
        <v>4.219507705176107</v>
      </c>
      <c r="D1144" s="5">
        <v>28</v>
      </c>
      <c r="E1144" s="5">
        <v>68</v>
      </c>
      <c r="F1144" s="4">
        <v>10.199999999999999</v>
      </c>
      <c r="G1144" s="5">
        <v>0</v>
      </c>
      <c r="H1144" s="5">
        <v>0</v>
      </c>
      <c r="I1144" s="1">
        <v>186474033257</v>
      </c>
      <c r="J1144" s="1">
        <v>7971485460</v>
      </c>
      <c r="K1144" s="1">
        <v>407114358560</v>
      </c>
      <c r="L1144" s="1">
        <v>593588391817</v>
      </c>
      <c r="M1144" s="29">
        <f>-4.336-4.513*(U1144/L1144)+5.679*(O1144/L1144)-0.004*(I1144/P1144)</f>
        <v>-1.6642625337327035</v>
      </c>
      <c r="N1144" s="31">
        <v>6.6900092133089402</v>
      </c>
      <c r="O1144" s="1">
        <v>307239670440</v>
      </c>
      <c r="P1144" s="1">
        <v>196905877602</v>
      </c>
      <c r="Q1144" s="1">
        <v>110333792838</v>
      </c>
      <c r="R1144" s="1">
        <v>286348721377</v>
      </c>
      <c r="S1144" s="1">
        <v>593588391817</v>
      </c>
      <c r="T1144" s="1">
        <v>888780464</v>
      </c>
      <c r="U1144" s="1">
        <v>34711539861</v>
      </c>
      <c r="V1144" s="1" t="e">
        <v>#VALUE!</v>
      </c>
    </row>
    <row r="1145" spans="1:22" ht="16.5" customHeight="1" x14ac:dyDescent="0.3">
      <c r="A1145" s="1" t="s">
        <v>125</v>
      </c>
      <c r="B1145" s="1">
        <v>2020</v>
      </c>
      <c r="C1145" s="16">
        <f t="shared" si="94"/>
        <v>4.2046926193909657</v>
      </c>
      <c r="D1145" s="5">
        <v>27</v>
      </c>
      <c r="E1145" s="5">
        <v>67</v>
      </c>
      <c r="F1145" s="4">
        <v>9.9499999999999993</v>
      </c>
      <c r="G1145" s="5">
        <v>0</v>
      </c>
      <c r="H1145" s="5">
        <v>0</v>
      </c>
      <c r="I1145" s="1">
        <v>138896634737</v>
      </c>
      <c r="J1145" s="1">
        <v>5741587718</v>
      </c>
      <c r="K1145" s="1">
        <v>381391234845</v>
      </c>
      <c r="L1145" s="1">
        <v>520287869582</v>
      </c>
      <c r="M1145" s="29">
        <f>-4.336-4.513*(U1145/L1145)+5.679*(O1145/L1145)-0.004*(I1145/P1145)</f>
        <v>-2.0907415736475508</v>
      </c>
      <c r="N1145" s="31">
        <v>6.9401877821904918</v>
      </c>
      <c r="O1145" s="1">
        <v>239060354163</v>
      </c>
      <c r="P1145" s="1">
        <v>90028399590</v>
      </c>
      <c r="Q1145" s="1">
        <v>149031954573</v>
      </c>
      <c r="R1145" s="1">
        <v>281227515419</v>
      </c>
      <c r="S1145" s="1">
        <v>520287869582</v>
      </c>
      <c r="T1145" s="1">
        <v>2229299766</v>
      </c>
      <c r="U1145" s="1">
        <v>41265723140</v>
      </c>
      <c r="V1145" s="1" t="e">
        <v>#VALUE!</v>
      </c>
    </row>
    <row r="1146" spans="1:22" ht="16.5" customHeight="1" x14ac:dyDescent="0.3">
      <c r="A1146" s="1" t="s">
        <v>125</v>
      </c>
      <c r="B1146" s="1">
        <v>2019</v>
      </c>
      <c r="C1146" s="16">
        <f t="shared" si="94"/>
        <v>4.1896547420264252</v>
      </c>
      <c r="D1146" s="5">
        <v>26</v>
      </c>
      <c r="E1146" s="5">
        <v>66</v>
      </c>
      <c r="F1146" s="4">
        <v>9.9499999999999993</v>
      </c>
      <c r="G1146" s="5">
        <v>0</v>
      </c>
      <c r="H1146" s="5">
        <v>0</v>
      </c>
      <c r="I1146" s="1">
        <v>135375582323</v>
      </c>
      <c r="J1146" s="1">
        <v>7420939526</v>
      </c>
      <c r="K1146" s="1">
        <v>341278438505</v>
      </c>
      <c r="L1146" s="1">
        <v>476654020828</v>
      </c>
      <c r="M1146" s="29">
        <f>-4.336-4.513*(U1146/L1146)+5.679*(O1146/L1146)-0.004*(I1146/P1146)</f>
        <v>-2.1629969121638202</v>
      </c>
      <c r="N1146" s="31">
        <v>7.4649912574460018</v>
      </c>
      <c r="O1146" s="1">
        <v>214105613434</v>
      </c>
      <c r="P1146" s="1">
        <v>57617723578</v>
      </c>
      <c r="Q1146" s="1">
        <v>156487889856</v>
      </c>
      <c r="R1146" s="1">
        <v>262548407394</v>
      </c>
      <c r="S1146" s="1">
        <v>476654020828</v>
      </c>
      <c r="T1146" s="1">
        <v>4905773239</v>
      </c>
      <c r="U1146" s="1">
        <v>38922099362</v>
      </c>
      <c r="V1146" s="1" t="e">
        <v>#VALUE!</v>
      </c>
    </row>
    <row r="1147" spans="1:22" ht="16.5" customHeight="1" x14ac:dyDescent="0.3">
      <c r="A1147" s="1" t="s">
        <v>125</v>
      </c>
      <c r="B1147" s="1">
        <v>2018</v>
      </c>
      <c r="C1147" s="16">
        <f t="shared" si="94"/>
        <v>4.1743872698956368</v>
      </c>
      <c r="D1147" s="5">
        <v>25</v>
      </c>
      <c r="E1147" s="5">
        <v>65</v>
      </c>
      <c r="F1147" s="4">
        <v>9.9499999999999993</v>
      </c>
      <c r="G1147" s="5">
        <v>0</v>
      </c>
      <c r="H1147" s="5">
        <v>0</v>
      </c>
      <c r="I1147" s="1">
        <v>218357177670</v>
      </c>
      <c r="J1147" s="1">
        <v>5902027214</v>
      </c>
      <c r="K1147" s="1">
        <v>341634578370</v>
      </c>
      <c r="L1147" s="1">
        <v>559991756040</v>
      </c>
      <c r="M1147" s="29">
        <f>-4.336-4.513*(U1147/L1147)+5.679*(O1147/L1147)-0.004*(I1147/P1147)</f>
        <v>-1.5151159065368376</v>
      </c>
      <c r="N1147" s="31">
        <v>7.3592809998546045</v>
      </c>
      <c r="O1147" s="1">
        <v>311158729933</v>
      </c>
      <c r="P1147" s="1">
        <v>161482378719</v>
      </c>
      <c r="Q1147" s="1">
        <v>149676351214</v>
      </c>
      <c r="R1147" s="1">
        <v>248833026107</v>
      </c>
      <c r="S1147" s="1">
        <v>559991756040</v>
      </c>
      <c r="T1147" s="1">
        <v>6000527101</v>
      </c>
      <c r="U1147" s="1">
        <v>40853023934</v>
      </c>
      <c r="V1147" s="1" t="e">
        <v>#VALUE!</v>
      </c>
    </row>
    <row r="1148" spans="1:22" ht="16.5" customHeight="1" x14ac:dyDescent="0.3">
      <c r="A1148" s="1" t="s">
        <v>125</v>
      </c>
      <c r="B1148" s="1">
        <v>2017</v>
      </c>
      <c r="C1148" s="16">
        <f t="shared" si="94"/>
        <v>4.1588830833596715</v>
      </c>
      <c r="D1148" s="5">
        <v>24</v>
      </c>
      <c r="E1148" s="5">
        <v>64</v>
      </c>
      <c r="F1148" s="4">
        <v>8.26</v>
      </c>
      <c r="G1148" s="5">
        <v>0</v>
      </c>
      <c r="H1148" s="5">
        <v>0</v>
      </c>
      <c r="I1148" s="1">
        <v>175201424601</v>
      </c>
      <c r="J1148" s="1">
        <v>3993883246</v>
      </c>
      <c r="K1148" s="1">
        <v>291394801867</v>
      </c>
      <c r="L1148" s="1">
        <v>466596226468</v>
      </c>
      <c r="M1148" s="29">
        <f>-4.336-4.513*(U1148/L1148)+5.679*(O1148/L1148)-0.004*(I1148/P1148)</f>
        <v>-1.8385947552665409</v>
      </c>
      <c r="N1148" s="31">
        <v>2.8654119461210428</v>
      </c>
      <c r="O1148" s="1">
        <v>234948280026</v>
      </c>
      <c r="P1148" s="1">
        <v>130316310325</v>
      </c>
      <c r="Q1148" s="1">
        <v>104631969701</v>
      </c>
      <c r="R1148" s="1">
        <v>231647946442</v>
      </c>
      <c r="S1148" s="1">
        <v>466596226468</v>
      </c>
      <c r="T1148" s="1">
        <v>2528851562</v>
      </c>
      <c r="U1148" s="1">
        <v>36889472950</v>
      </c>
      <c r="V1148" s="1" t="e">
        <v>#VALUE!</v>
      </c>
    </row>
    <row r="1149" spans="1:22" ht="16.5" customHeight="1" x14ac:dyDescent="0.3">
      <c r="A1149" s="1" t="s">
        <v>125</v>
      </c>
      <c r="B1149" s="1">
        <v>2016</v>
      </c>
      <c r="C1149" s="16">
        <f t="shared" si="94"/>
        <v>4.1431347263915326</v>
      </c>
      <c r="D1149" s="5">
        <v>23</v>
      </c>
      <c r="E1149" s="5">
        <v>63</v>
      </c>
      <c r="F1149" s="4">
        <v>8.26</v>
      </c>
      <c r="G1149" s="5">
        <v>0</v>
      </c>
      <c r="H1149" s="5">
        <v>0</v>
      </c>
      <c r="I1149" s="1">
        <v>192576172064</v>
      </c>
      <c r="J1149" s="1">
        <v>5731105271</v>
      </c>
      <c r="K1149" s="1">
        <v>210280927902</v>
      </c>
      <c r="L1149" s="1">
        <v>402857099966</v>
      </c>
      <c r="M1149" s="29">
        <f>-4.336-4.513*(U1149/L1149)+5.679*(O1149/L1149)-0.004*(I1149/P1149)</f>
        <v>-2.5459775335862465</v>
      </c>
      <c r="N1149" s="31">
        <v>2.5615511423249444</v>
      </c>
      <c r="O1149" s="1">
        <v>186320563450</v>
      </c>
      <c r="P1149" s="1">
        <v>34272858605</v>
      </c>
      <c r="Q1149" s="1">
        <v>152047704845</v>
      </c>
      <c r="R1149" s="1">
        <v>216536536516</v>
      </c>
      <c r="S1149" s="1">
        <v>402857099966</v>
      </c>
      <c r="T1149" s="1">
        <v>497757324</v>
      </c>
      <c r="U1149" s="1">
        <v>72664911583</v>
      </c>
      <c r="V1149" s="1" t="e">
        <v>#VALUE!</v>
      </c>
    </row>
    <row r="1150" spans="1:22" ht="16.5" customHeight="1" x14ac:dyDescent="0.3">
      <c r="A1150" s="1" t="s">
        <v>125</v>
      </c>
      <c r="B1150" s="1">
        <v>2015</v>
      </c>
      <c r="C1150" s="16">
        <f t="shared" si="94"/>
        <v>4.1271343850450917</v>
      </c>
      <c r="D1150" s="6">
        <v>22</v>
      </c>
      <c r="E1150" s="6">
        <v>62</v>
      </c>
      <c r="F1150" s="7">
        <v>7.44</v>
      </c>
      <c r="G1150" s="6">
        <v>0</v>
      </c>
      <c r="H1150" s="6">
        <v>0</v>
      </c>
      <c r="I1150" s="1">
        <v>200733824950</v>
      </c>
      <c r="J1150" s="1">
        <v>4138597911</v>
      </c>
      <c r="K1150" s="1">
        <v>188506374789</v>
      </c>
      <c r="L1150" s="1">
        <v>389240199739</v>
      </c>
      <c r="M1150" s="29">
        <f>-4.336-4.513*(U1150/L1150)+5.679*(O1150/L1150)-0.004*(I1150/P1150)</f>
        <v>-1.6191662025698015</v>
      </c>
      <c r="N1150" s="31">
        <v>8.0197984581497224</v>
      </c>
      <c r="O1150" s="1">
        <v>214803550537</v>
      </c>
      <c r="P1150" s="1">
        <v>61784777270</v>
      </c>
      <c r="Q1150" s="1">
        <v>153018773267</v>
      </c>
      <c r="R1150" s="1">
        <v>174436649202</v>
      </c>
      <c r="S1150" s="1">
        <v>389240199739</v>
      </c>
      <c r="T1150" s="1">
        <v>106830</v>
      </c>
      <c r="U1150" s="1">
        <v>34857077728</v>
      </c>
      <c r="V1150" s="1" t="e">
        <v>#VALUE!</v>
      </c>
    </row>
    <row r="1151" spans="1:22" ht="16.5" customHeight="1" x14ac:dyDescent="0.3">
      <c r="A1151" s="1" t="s">
        <v>125</v>
      </c>
      <c r="B1151" s="1">
        <v>2014</v>
      </c>
      <c r="C1151" s="15"/>
      <c r="D1151" s="13"/>
      <c r="E1151" s="13"/>
      <c r="F1151" s="14"/>
      <c r="G1151" s="13"/>
      <c r="H1151" s="13"/>
      <c r="I1151" s="1">
        <v>319021154153</v>
      </c>
      <c r="J1151" s="1">
        <v>184191695164</v>
      </c>
      <c r="K1151" s="1">
        <v>110617965257</v>
      </c>
      <c r="L1151" s="1">
        <v>429639119410</v>
      </c>
      <c r="M1151" s="29">
        <f>-4.336-4.513*(U1151/L1151)+5.679*(O1151/L1151)-0.004*(I1151/P1151)</f>
        <v>-1.1447922413566212</v>
      </c>
      <c r="N1151" s="28">
        <v>5.05</v>
      </c>
      <c r="O1151" s="1">
        <v>272524502846</v>
      </c>
      <c r="P1151" s="1">
        <v>171158774012</v>
      </c>
      <c r="Q1151" s="1">
        <v>101365728834</v>
      </c>
      <c r="R1151" s="1">
        <v>157114616564</v>
      </c>
      <c r="S1151" s="1">
        <v>429639119410</v>
      </c>
      <c r="T1151" s="1">
        <v>-282393109</v>
      </c>
      <c r="U1151" s="1">
        <v>38421395941</v>
      </c>
      <c r="V1151" s="1" t="e">
        <v>#VALUE!</v>
      </c>
    </row>
    <row r="1152" spans="1:22" ht="16.5" customHeight="1" x14ac:dyDescent="0.3">
      <c r="A1152" s="1" t="s">
        <v>126</v>
      </c>
      <c r="B1152" s="1">
        <v>2023</v>
      </c>
      <c r="C1152" s="16">
        <f t="shared" ref="C1152:C1159" si="95">LN(E1152)</f>
        <v>4.0073331852324712</v>
      </c>
      <c r="D1152" s="5">
        <v>16</v>
      </c>
      <c r="E1152" s="5">
        <v>55</v>
      </c>
      <c r="F1152" s="4">
        <v>16.88</v>
      </c>
      <c r="G1152" s="5">
        <v>0</v>
      </c>
      <c r="H1152" s="5">
        <v>0</v>
      </c>
      <c r="I1152" s="1">
        <v>387891351485</v>
      </c>
      <c r="J1152" s="1">
        <v>268922529809</v>
      </c>
      <c r="K1152" s="1">
        <v>60303784338</v>
      </c>
      <c r="L1152" s="1">
        <v>448195135823</v>
      </c>
      <c r="M1152" s="29">
        <f>-4.336-4.513*(U1152/L1152)+5.679*(O1152/L1152)-0.004*(I1152/P1152)</f>
        <v>-2.329724810813937</v>
      </c>
      <c r="N1152" s="31">
        <v>6.4222466560102589</v>
      </c>
      <c r="O1152" s="1">
        <v>189443852444</v>
      </c>
      <c r="P1152" s="1">
        <v>187995742673</v>
      </c>
      <c r="Q1152" s="1">
        <v>1448109771</v>
      </c>
      <c r="R1152" s="1">
        <v>258751283379</v>
      </c>
      <c r="S1152" s="1">
        <v>448195135823</v>
      </c>
      <c r="T1152" s="1">
        <v>1614984207</v>
      </c>
      <c r="U1152" s="1">
        <v>38322582659</v>
      </c>
      <c r="V1152" s="1">
        <v>50201918946</v>
      </c>
    </row>
    <row r="1153" spans="1:22" ht="16.5" customHeight="1" x14ac:dyDescent="0.3">
      <c r="A1153" s="1" t="s">
        <v>126</v>
      </c>
      <c r="B1153" s="1">
        <v>2022</v>
      </c>
      <c r="C1153" s="16">
        <f t="shared" si="95"/>
        <v>3.9889840465642745</v>
      </c>
      <c r="D1153" s="5">
        <v>15</v>
      </c>
      <c r="E1153" s="5">
        <v>54</v>
      </c>
      <c r="F1153" s="4">
        <v>16.88</v>
      </c>
      <c r="G1153" s="5">
        <v>0</v>
      </c>
      <c r="H1153" s="5">
        <v>0</v>
      </c>
      <c r="I1153" s="1">
        <v>292655359878</v>
      </c>
      <c r="J1153" s="1">
        <v>218065526979</v>
      </c>
      <c r="K1153" s="1">
        <v>64836342621</v>
      </c>
      <c r="L1153" s="1">
        <v>357491702499</v>
      </c>
      <c r="M1153" s="29">
        <f>-4.336-4.513*(U1153/L1153)+5.679*(O1153/L1153)-0.004*(I1153/P1153)</f>
        <v>-2.82460216833499</v>
      </c>
      <c r="N1153" s="31">
        <v>6.9871667237754878</v>
      </c>
      <c r="O1153" s="1">
        <v>125139651534</v>
      </c>
      <c r="P1153" s="1">
        <v>124299182915</v>
      </c>
      <c r="Q1153" s="1">
        <v>840468619</v>
      </c>
      <c r="R1153" s="1">
        <v>232352050965</v>
      </c>
      <c r="S1153" s="1">
        <v>357491702499</v>
      </c>
      <c r="T1153" s="1">
        <v>1751477503</v>
      </c>
      <c r="U1153" s="1">
        <v>37001799580</v>
      </c>
      <c r="V1153" s="1">
        <v>46954240578</v>
      </c>
    </row>
    <row r="1154" spans="1:22" ht="16.5" customHeight="1" x14ac:dyDescent="0.3">
      <c r="A1154" s="1" t="s">
        <v>126</v>
      </c>
      <c r="B1154" s="1">
        <v>2021</v>
      </c>
      <c r="C1154" s="16">
        <f t="shared" si="95"/>
        <v>3.970291913552122</v>
      </c>
      <c r="D1154" s="5">
        <v>14</v>
      </c>
      <c r="E1154" s="5">
        <v>53</v>
      </c>
      <c r="F1154" s="4">
        <v>16.88</v>
      </c>
      <c r="G1154" s="5">
        <v>0</v>
      </c>
      <c r="H1154" s="5">
        <v>0</v>
      </c>
      <c r="I1154" s="1">
        <v>268206846699</v>
      </c>
      <c r="J1154" s="1">
        <v>148565985683</v>
      </c>
      <c r="K1154" s="1">
        <v>69551613300</v>
      </c>
      <c r="L1154" s="1">
        <v>337758459999</v>
      </c>
      <c r="M1154" s="29">
        <f>-4.336-4.513*(U1154/L1154)+5.679*(O1154/L1154)-0.004*(I1154/P1154)</f>
        <v>-2.4114310280677445</v>
      </c>
      <c r="N1154" s="31">
        <v>6.6900092133089402</v>
      </c>
      <c r="O1154" s="1">
        <v>136408208614</v>
      </c>
      <c r="P1154" s="1">
        <v>135492675495</v>
      </c>
      <c r="Q1154" s="1">
        <v>915533119</v>
      </c>
      <c r="R1154" s="1">
        <v>201350251385</v>
      </c>
      <c r="S1154" s="1">
        <v>337758459999</v>
      </c>
      <c r="T1154" s="1">
        <v>2247412204</v>
      </c>
      <c r="U1154" s="1">
        <v>27021582568</v>
      </c>
      <c r="V1154" s="1">
        <v>36180830106</v>
      </c>
    </row>
    <row r="1155" spans="1:22" ht="16.5" customHeight="1" x14ac:dyDescent="0.3">
      <c r="A1155" s="1" t="s">
        <v>126</v>
      </c>
      <c r="B1155" s="1">
        <v>2020</v>
      </c>
      <c r="C1155" s="16">
        <f t="shared" si="95"/>
        <v>3.9512437185814275</v>
      </c>
      <c r="D1155" s="5">
        <v>13</v>
      </c>
      <c r="E1155" s="5">
        <v>52</v>
      </c>
      <c r="F1155" s="4">
        <v>16.88</v>
      </c>
      <c r="G1155" s="5">
        <v>0</v>
      </c>
      <c r="H1155" s="5">
        <v>0</v>
      </c>
      <c r="I1155" s="1">
        <v>283396127746</v>
      </c>
      <c r="J1155" s="1">
        <v>159831823355</v>
      </c>
      <c r="K1155" s="1">
        <v>76757457414</v>
      </c>
      <c r="L1155" s="1">
        <v>360153585160</v>
      </c>
      <c r="M1155" s="29">
        <f>-4.336-4.513*(U1155/L1155)+5.679*(O1155/L1155)-0.004*(I1155/P1155)</f>
        <v>-1.8914221918066625</v>
      </c>
      <c r="N1155" s="31">
        <v>6.9401877821904918</v>
      </c>
      <c r="O1155" s="1">
        <v>173824916343</v>
      </c>
      <c r="P1155" s="1">
        <v>172236530393</v>
      </c>
      <c r="Q1155" s="1">
        <v>1588385950</v>
      </c>
      <c r="R1155" s="1">
        <v>186328668817</v>
      </c>
      <c r="S1155" s="1">
        <v>360153585160</v>
      </c>
      <c r="T1155" s="1">
        <v>1402480744</v>
      </c>
      <c r="U1155" s="1">
        <v>23123834878</v>
      </c>
      <c r="V1155" s="1">
        <v>29625292179</v>
      </c>
    </row>
    <row r="1156" spans="1:22" ht="16.5" customHeight="1" x14ac:dyDescent="0.3">
      <c r="A1156" s="1" t="s">
        <v>126</v>
      </c>
      <c r="B1156" s="1">
        <v>2019</v>
      </c>
      <c r="C1156" s="16">
        <f t="shared" si="95"/>
        <v>3.9318256327243257</v>
      </c>
      <c r="D1156" s="5">
        <v>12</v>
      </c>
      <c r="E1156" s="5">
        <v>51</v>
      </c>
      <c r="F1156" s="4">
        <v>16.88</v>
      </c>
      <c r="G1156" s="5">
        <v>0</v>
      </c>
      <c r="H1156" s="5">
        <v>0</v>
      </c>
      <c r="I1156" s="1">
        <v>285015571179</v>
      </c>
      <c r="J1156" s="1">
        <v>184542096818</v>
      </c>
      <c r="K1156" s="1">
        <v>94599187776</v>
      </c>
      <c r="L1156" s="1">
        <v>379614758955</v>
      </c>
      <c r="M1156" s="29">
        <f>-4.336-4.513*(U1156/L1156)+5.679*(O1156/L1156)-0.004*(I1156/P1156)</f>
        <v>-1.7986918119920747</v>
      </c>
      <c r="N1156" s="31">
        <v>7.4649912574460018</v>
      </c>
      <c r="O1156" s="1">
        <v>186409925016</v>
      </c>
      <c r="P1156" s="1">
        <v>184771205316</v>
      </c>
      <c r="Q1156" s="1">
        <v>1638719700</v>
      </c>
      <c r="R1156" s="1">
        <v>193204833939</v>
      </c>
      <c r="S1156" s="1">
        <v>379614758955</v>
      </c>
      <c r="T1156" s="1">
        <v>2764725471</v>
      </c>
      <c r="U1156" s="1">
        <v>20624873857</v>
      </c>
      <c r="V1156" s="1">
        <v>29665008523</v>
      </c>
    </row>
    <row r="1157" spans="1:22" ht="16.5" customHeight="1" x14ac:dyDescent="0.3">
      <c r="A1157" s="1" t="s">
        <v>126</v>
      </c>
      <c r="B1157" s="1">
        <v>2018</v>
      </c>
      <c r="C1157" s="16">
        <f t="shared" si="95"/>
        <v>3.912023005428146</v>
      </c>
      <c r="D1157" s="5">
        <v>11</v>
      </c>
      <c r="E1157" s="5">
        <v>50</v>
      </c>
      <c r="F1157" s="4">
        <v>16.399999999999999</v>
      </c>
      <c r="G1157" s="5">
        <v>0</v>
      </c>
      <c r="H1157" s="5">
        <v>0</v>
      </c>
      <c r="I1157" s="1">
        <v>324704907631</v>
      </c>
      <c r="J1157" s="1">
        <v>255260310317</v>
      </c>
      <c r="K1157" s="1">
        <v>104827887922</v>
      </c>
      <c r="L1157" s="1">
        <v>429532795553</v>
      </c>
      <c r="M1157" s="29">
        <f>-4.336-4.513*(U1157/L1157)+5.679*(O1157/L1157)-0.004*(I1157/P1157)</f>
        <v>-1.3266344614898771</v>
      </c>
      <c r="N1157" s="31">
        <v>7.3592809998546045</v>
      </c>
      <c r="O1157" s="1">
        <v>232531197159</v>
      </c>
      <c r="P1157" s="1">
        <v>230890033959</v>
      </c>
      <c r="Q1157" s="1">
        <v>1641163200</v>
      </c>
      <c r="R1157" s="1">
        <v>197001598394</v>
      </c>
      <c r="S1157" s="1">
        <v>429532795553</v>
      </c>
      <c r="T1157" s="1">
        <v>7019784901</v>
      </c>
      <c r="U1157" s="1">
        <v>5651946940</v>
      </c>
      <c r="V1157" s="1">
        <v>15179230816</v>
      </c>
    </row>
    <row r="1158" spans="1:22" ht="16.5" customHeight="1" x14ac:dyDescent="0.3">
      <c r="A1158" s="1" t="s">
        <v>126</v>
      </c>
      <c r="B1158" s="1">
        <v>2017</v>
      </c>
      <c r="C1158" s="16">
        <f t="shared" si="95"/>
        <v>3.8918202981106265</v>
      </c>
      <c r="D1158" s="5">
        <v>10</v>
      </c>
      <c r="E1158" s="5">
        <v>49</v>
      </c>
      <c r="F1158" s="4">
        <v>16.399999999999999</v>
      </c>
      <c r="G1158" s="5">
        <v>0</v>
      </c>
      <c r="H1158" s="5">
        <v>0</v>
      </c>
      <c r="I1158" s="1">
        <v>433638050667</v>
      </c>
      <c r="J1158" s="1">
        <v>329001632257</v>
      </c>
      <c r="K1158" s="1">
        <v>105618484858</v>
      </c>
      <c r="L1158" s="1">
        <v>539256535525</v>
      </c>
      <c r="M1158" s="29">
        <f>-4.336-4.513*(U1158/L1158)+5.679*(O1158/L1158)-0.004*(I1158/P1158)</f>
        <v>-1.1537406570591509</v>
      </c>
      <c r="N1158" s="31">
        <v>2.8654119461210428</v>
      </c>
      <c r="O1158" s="1">
        <v>323906884070</v>
      </c>
      <c r="P1158" s="1">
        <v>322722573579</v>
      </c>
      <c r="Q1158" s="1">
        <v>1184310491</v>
      </c>
      <c r="R1158" s="1">
        <v>215349651455</v>
      </c>
      <c r="S1158" s="1">
        <v>539256535525</v>
      </c>
      <c r="T1158" s="1">
        <v>2532090530</v>
      </c>
      <c r="U1158" s="1">
        <v>26703895134</v>
      </c>
      <c r="V1158" s="1">
        <v>36622690615</v>
      </c>
    </row>
    <row r="1159" spans="1:22" ht="16.5" customHeight="1" x14ac:dyDescent="0.3">
      <c r="A1159" s="1" t="s">
        <v>126</v>
      </c>
      <c r="B1159" s="1">
        <v>2016</v>
      </c>
      <c r="C1159" s="16">
        <f t="shared" si="95"/>
        <v>3.8712010109078911</v>
      </c>
      <c r="D1159" s="5">
        <v>9</v>
      </c>
      <c r="E1159" s="5">
        <v>48</v>
      </c>
      <c r="F1159" s="4">
        <v>16.399999999999999</v>
      </c>
      <c r="G1159" s="5">
        <v>0</v>
      </c>
      <c r="H1159" s="5">
        <v>0</v>
      </c>
      <c r="I1159" s="1">
        <v>266331494249</v>
      </c>
      <c r="J1159" s="1">
        <v>183225397128</v>
      </c>
      <c r="K1159" s="1">
        <v>79764850684</v>
      </c>
      <c r="L1159" s="1">
        <v>346096344933</v>
      </c>
      <c r="M1159" s="29">
        <f>-4.336-4.513*(U1159/L1159)+5.679*(O1159/L1159)-0.004*(I1159/P1159)</f>
        <v>-3.0456548044199456</v>
      </c>
      <c r="N1159" s="31">
        <v>2.5615511423249444</v>
      </c>
      <c r="O1159" s="1">
        <v>121452588612</v>
      </c>
      <c r="P1159" s="1">
        <v>120311499983</v>
      </c>
      <c r="Q1159" s="1">
        <v>1141088629</v>
      </c>
      <c r="R1159" s="1">
        <v>224643756321</v>
      </c>
      <c r="S1159" s="1">
        <v>346096344933</v>
      </c>
      <c r="T1159" s="1">
        <v>1908924423</v>
      </c>
      <c r="U1159" s="1">
        <v>53197630130</v>
      </c>
      <c r="V1159" s="1">
        <v>69534297483</v>
      </c>
    </row>
    <row r="1160" spans="1:22" ht="16.5" customHeight="1" x14ac:dyDescent="0.3">
      <c r="A1160" s="1" t="s">
        <v>126</v>
      </c>
      <c r="B1160" s="1">
        <v>2015</v>
      </c>
      <c r="C1160" s="15"/>
      <c r="D1160" s="9"/>
      <c r="E1160" s="9"/>
      <c r="F1160" s="10"/>
      <c r="G1160" s="9"/>
      <c r="H1160" s="9"/>
      <c r="I1160" s="1">
        <v>374746016813</v>
      </c>
      <c r="J1160" s="1">
        <v>309977150227</v>
      </c>
      <c r="K1160" s="1">
        <v>68041970925</v>
      </c>
      <c r="L1160" s="1">
        <v>442787987738</v>
      </c>
      <c r="M1160" s="29">
        <f>-4.336-4.513*(U1160/L1160)+5.679*(O1160/L1160)-0.004*(I1160/P1160)</f>
        <v>-2.7034061198275929</v>
      </c>
      <c r="N1160" s="31">
        <v>8.0197984581497224</v>
      </c>
      <c r="O1160" s="1">
        <v>235341861547</v>
      </c>
      <c r="P1160" s="1">
        <v>234238319589</v>
      </c>
      <c r="Q1160" s="1">
        <v>1103541958</v>
      </c>
      <c r="R1160" s="1">
        <v>207446126191</v>
      </c>
      <c r="S1160" s="1">
        <v>442787987738</v>
      </c>
      <c r="T1160" s="1">
        <v>870375933</v>
      </c>
      <c r="U1160" s="1">
        <v>135337889759</v>
      </c>
      <c r="V1160" s="1">
        <v>173715200528</v>
      </c>
    </row>
    <row r="1161" spans="1:22" ht="16.5" customHeight="1" x14ac:dyDescent="0.3">
      <c r="A1161" s="1" t="s">
        <v>126</v>
      </c>
      <c r="B1161" s="1">
        <v>2014</v>
      </c>
      <c r="C1161" s="16">
        <f t="shared" ref="C1161:C1178" si="96">LN(E1161)</f>
        <v>3.8286413964890951</v>
      </c>
      <c r="D1161" s="6">
        <v>7</v>
      </c>
      <c r="E1161" s="6">
        <v>46</v>
      </c>
      <c r="F1161" s="7">
        <v>16.39</v>
      </c>
      <c r="G1161" s="6">
        <v>0</v>
      </c>
      <c r="H1161" s="6">
        <v>0</v>
      </c>
      <c r="I1161" s="1">
        <v>291696372393</v>
      </c>
      <c r="J1161" s="1">
        <v>150745462813</v>
      </c>
      <c r="K1161" s="1">
        <v>51376887563</v>
      </c>
      <c r="L1161" s="1">
        <v>343073259956</v>
      </c>
      <c r="M1161" s="29">
        <f>-4.336-4.513*(U1161/L1161)+5.679*(O1161/L1161)-0.004*(I1161/P1161)</f>
        <v>-1.9217769140480363</v>
      </c>
      <c r="N1161" s="28">
        <v>5.05</v>
      </c>
      <c r="O1161" s="1">
        <v>195842055980</v>
      </c>
      <c r="P1161" s="1">
        <v>195017391167</v>
      </c>
      <c r="Q1161" s="1">
        <v>824664813</v>
      </c>
      <c r="R1161" s="1">
        <v>147231203976</v>
      </c>
      <c r="S1161" s="1">
        <v>343073259956</v>
      </c>
      <c r="T1161" s="1">
        <v>552269102</v>
      </c>
      <c r="U1161" s="1">
        <v>62459350876</v>
      </c>
      <c r="V1161" s="1">
        <v>73740592148</v>
      </c>
    </row>
    <row r="1162" spans="1:22" ht="16.5" customHeight="1" x14ac:dyDescent="0.3">
      <c r="A1162" s="1" t="s">
        <v>127</v>
      </c>
      <c r="B1162" s="1">
        <v>2023</v>
      </c>
      <c r="C1162" s="16">
        <f t="shared" si="96"/>
        <v>3.7376696182833684</v>
      </c>
      <c r="D1162" s="5">
        <v>23</v>
      </c>
      <c r="E1162" s="5">
        <v>42</v>
      </c>
      <c r="F1162" s="4">
        <v>12.5</v>
      </c>
      <c r="G1162" s="5">
        <v>0</v>
      </c>
      <c r="H1162" s="5">
        <v>1</v>
      </c>
      <c r="I1162" s="1">
        <v>365451508786</v>
      </c>
      <c r="J1162" s="1">
        <v>1173219802</v>
      </c>
      <c r="K1162" s="1">
        <v>42056108765</v>
      </c>
      <c r="L1162" s="1">
        <v>407507617551</v>
      </c>
      <c r="M1162" s="29">
        <f>-4.336-4.513*(U1162/L1162)+5.679*(O1162/L1162)-0.004*(I1162/P1162)</f>
        <v>-3.2977320839707862</v>
      </c>
      <c r="N1162" s="31">
        <v>6.4222466560102589</v>
      </c>
      <c r="O1162" s="1">
        <v>82322473466</v>
      </c>
      <c r="P1162" s="1">
        <v>82322473466</v>
      </c>
      <c r="Q1162" s="1">
        <v>0</v>
      </c>
      <c r="R1162" s="1">
        <v>325185144085</v>
      </c>
      <c r="S1162" s="1">
        <v>407507617551</v>
      </c>
      <c r="T1162" s="1">
        <v>0</v>
      </c>
      <c r="U1162" s="1">
        <v>8236450284</v>
      </c>
      <c r="V1162" s="1">
        <v>10787724272</v>
      </c>
    </row>
    <row r="1163" spans="1:22" ht="16.5" customHeight="1" x14ac:dyDescent="0.3">
      <c r="A1163" s="1" t="s">
        <v>127</v>
      </c>
      <c r="B1163" s="1">
        <v>2022</v>
      </c>
      <c r="C1163" s="16">
        <f t="shared" si="96"/>
        <v>3.713572066704308</v>
      </c>
      <c r="D1163" s="5">
        <v>22</v>
      </c>
      <c r="E1163" s="5">
        <v>41</v>
      </c>
      <c r="F1163" s="4">
        <v>12.5</v>
      </c>
      <c r="G1163" s="5">
        <v>0</v>
      </c>
      <c r="H1163" s="5">
        <v>1</v>
      </c>
      <c r="I1163" s="1">
        <v>378149141612</v>
      </c>
      <c r="J1163" s="1">
        <v>1524749583</v>
      </c>
      <c r="K1163" s="1">
        <v>55528902964</v>
      </c>
      <c r="L1163" s="1">
        <v>433678044576</v>
      </c>
      <c r="M1163" s="29">
        <f>-4.336-4.513*(U1163/L1163)+5.679*(O1163/L1163)-0.004*(I1163/P1163)</f>
        <v>-3.2319280176967902</v>
      </c>
      <c r="N1163" s="31">
        <v>6.9871667237754878</v>
      </c>
      <c r="O1163" s="1">
        <v>99544878480</v>
      </c>
      <c r="P1163" s="1">
        <v>99544878480</v>
      </c>
      <c r="Q1163" s="1">
        <v>0</v>
      </c>
      <c r="R1163" s="1">
        <v>334133166096</v>
      </c>
      <c r="S1163" s="1">
        <v>433678044576</v>
      </c>
      <c r="T1163" s="1">
        <v>53220585</v>
      </c>
      <c r="U1163" s="1">
        <v>17707466378</v>
      </c>
      <c r="V1163" s="1">
        <v>22240928914</v>
      </c>
    </row>
    <row r="1164" spans="1:22" ht="16.5" customHeight="1" x14ac:dyDescent="0.3">
      <c r="A1164" s="1" t="s">
        <v>127</v>
      </c>
      <c r="B1164" s="1">
        <v>2021</v>
      </c>
      <c r="C1164" s="16">
        <f t="shared" si="96"/>
        <v>3.6888794541139363</v>
      </c>
      <c r="D1164" s="5">
        <v>21</v>
      </c>
      <c r="E1164" s="5">
        <v>40</v>
      </c>
      <c r="F1164" s="4">
        <v>1.9800000000000002E-2</v>
      </c>
      <c r="G1164" s="5">
        <v>0</v>
      </c>
      <c r="H1164" s="5">
        <v>0</v>
      </c>
      <c r="I1164" s="1">
        <v>350948115802</v>
      </c>
      <c r="J1164" s="1">
        <v>2547160210</v>
      </c>
      <c r="K1164" s="1">
        <v>71726668747</v>
      </c>
      <c r="L1164" s="1">
        <v>422674784549</v>
      </c>
      <c r="M1164" s="29">
        <f>-4.336-4.513*(U1164/L1164)+5.679*(O1164/L1164)-0.004*(I1164/P1164)</f>
        <v>-3.339278648243551</v>
      </c>
      <c r="N1164" s="31">
        <v>6.6900092133089402</v>
      </c>
      <c r="O1164" s="1">
        <v>89301131037</v>
      </c>
      <c r="P1164" s="1">
        <v>89301131037</v>
      </c>
      <c r="Q1164" s="1">
        <v>0</v>
      </c>
      <c r="R1164" s="1">
        <v>333373653512</v>
      </c>
      <c r="S1164" s="1">
        <v>422674784549</v>
      </c>
      <c r="T1164" s="1">
        <v>-2069493083</v>
      </c>
      <c r="U1164" s="1">
        <v>17551028990</v>
      </c>
      <c r="V1164" s="1">
        <v>21719970654</v>
      </c>
    </row>
    <row r="1165" spans="1:22" ht="16.5" customHeight="1" x14ac:dyDescent="0.3">
      <c r="A1165" s="1" t="s">
        <v>127</v>
      </c>
      <c r="B1165" s="1">
        <v>2020</v>
      </c>
      <c r="C1165" s="16">
        <f t="shared" si="96"/>
        <v>3.6635616461296463</v>
      </c>
      <c r="D1165" s="5">
        <v>20</v>
      </c>
      <c r="E1165" s="5">
        <v>39</v>
      </c>
      <c r="F1165" s="4">
        <v>1.9800000000000002E-2</v>
      </c>
      <c r="G1165" s="5">
        <v>0</v>
      </c>
      <c r="H1165" s="5">
        <v>0</v>
      </c>
      <c r="I1165" s="1">
        <v>326017062253</v>
      </c>
      <c r="J1165" s="1">
        <v>1421956454</v>
      </c>
      <c r="K1165" s="1">
        <v>92466487515</v>
      </c>
      <c r="L1165" s="1">
        <v>418483549768</v>
      </c>
      <c r="M1165" s="29">
        <f>-4.336-4.513*(U1165/L1165)+5.679*(O1165/L1165)-0.004*(I1165/P1165)</f>
        <v>-3.5509272136814718</v>
      </c>
      <c r="N1165" s="31">
        <v>6.9401877821904918</v>
      </c>
      <c r="O1165" s="1">
        <v>80235425246</v>
      </c>
      <c r="P1165" s="1">
        <v>80235425246</v>
      </c>
      <c r="Q1165" s="1">
        <v>0</v>
      </c>
      <c r="R1165" s="1">
        <v>338248124522</v>
      </c>
      <c r="S1165" s="1">
        <v>418483549768</v>
      </c>
      <c r="T1165" s="1">
        <v>-2710690904</v>
      </c>
      <c r="U1165" s="1">
        <v>26659718718</v>
      </c>
      <c r="V1165" s="1">
        <v>33174780138</v>
      </c>
    </row>
    <row r="1166" spans="1:22" ht="16.5" customHeight="1" x14ac:dyDescent="0.3">
      <c r="A1166" s="1" t="s">
        <v>127</v>
      </c>
      <c r="B1166" s="1">
        <v>2019</v>
      </c>
      <c r="C1166" s="16">
        <f t="shared" si="96"/>
        <v>3.6375861597263857</v>
      </c>
      <c r="D1166" s="5">
        <v>19</v>
      </c>
      <c r="E1166" s="5">
        <v>38</v>
      </c>
      <c r="F1166" s="4">
        <v>1.9800000000000002E-2</v>
      </c>
      <c r="G1166" s="5">
        <v>0</v>
      </c>
      <c r="H1166" s="5">
        <v>0</v>
      </c>
      <c r="I1166" s="1">
        <v>314528069881</v>
      </c>
      <c r="J1166" s="1">
        <v>571211602</v>
      </c>
      <c r="K1166" s="1">
        <v>112587623995</v>
      </c>
      <c r="L1166" s="1">
        <v>427115693876</v>
      </c>
      <c r="M1166" s="29">
        <f>-4.336-4.513*(U1166/L1166)+5.679*(O1166/L1166)-0.004*(I1166/P1166)</f>
        <v>-3.4461239472439815</v>
      </c>
      <c r="N1166" s="31">
        <v>7.4649912574460018</v>
      </c>
      <c r="O1166" s="1">
        <v>91309158072</v>
      </c>
      <c r="P1166" s="1">
        <v>91309158072</v>
      </c>
      <c r="Q1166" s="1">
        <v>0</v>
      </c>
      <c r="R1166" s="1">
        <v>335806535804</v>
      </c>
      <c r="S1166" s="1">
        <v>427115693876</v>
      </c>
      <c r="T1166" s="1">
        <v>-1409616000</v>
      </c>
      <c r="U1166" s="1">
        <v>29377271229</v>
      </c>
      <c r="V1166" s="1">
        <v>36820192639</v>
      </c>
    </row>
    <row r="1167" spans="1:22" ht="16.5" customHeight="1" x14ac:dyDescent="0.3">
      <c r="A1167" s="1" t="s">
        <v>127</v>
      </c>
      <c r="B1167" s="1">
        <v>2018</v>
      </c>
      <c r="C1167" s="16">
        <f t="shared" si="96"/>
        <v>3.8066624897703196</v>
      </c>
      <c r="D1167" s="5">
        <v>18</v>
      </c>
      <c r="E1167" s="5">
        <v>45</v>
      </c>
      <c r="F1167" s="4">
        <v>0</v>
      </c>
      <c r="G1167" s="5">
        <v>0</v>
      </c>
      <c r="H1167" s="5">
        <v>1</v>
      </c>
      <c r="I1167" s="1">
        <v>258106534169</v>
      </c>
      <c r="J1167" s="1">
        <v>1093123689</v>
      </c>
      <c r="K1167" s="1">
        <v>133922075122</v>
      </c>
      <c r="L1167" s="1">
        <v>392028609291</v>
      </c>
      <c r="M1167" s="29">
        <f>-4.336-4.513*(U1167/L1167)+5.679*(O1167/L1167)-0.004*(I1167/P1167)</f>
        <v>-3.7800168549988862</v>
      </c>
      <c r="N1167" s="31">
        <v>7.3592809998546045</v>
      </c>
      <c r="O1167" s="1">
        <v>61590613172</v>
      </c>
      <c r="P1167" s="1">
        <v>61590613172</v>
      </c>
      <c r="Q1167" s="1">
        <v>0</v>
      </c>
      <c r="R1167" s="1">
        <v>330437996119</v>
      </c>
      <c r="S1167" s="1">
        <v>392028609291</v>
      </c>
      <c r="T1167" s="1">
        <v>2060208000</v>
      </c>
      <c r="U1167" s="1">
        <v>27751014335</v>
      </c>
      <c r="V1167" s="1">
        <v>34389193866</v>
      </c>
    </row>
    <row r="1168" spans="1:22" ht="16.5" customHeight="1" x14ac:dyDescent="0.3">
      <c r="A1168" s="1" t="s">
        <v>127</v>
      </c>
      <c r="B1168" s="1">
        <v>2017</v>
      </c>
      <c r="C1168" s="16">
        <f t="shared" si="96"/>
        <v>3.784189633918261</v>
      </c>
      <c r="D1168" s="5">
        <v>17</v>
      </c>
      <c r="E1168" s="5">
        <v>44</v>
      </c>
      <c r="F1168" s="4">
        <v>0</v>
      </c>
      <c r="G1168" s="5">
        <v>0</v>
      </c>
      <c r="H1168" s="5">
        <v>1</v>
      </c>
      <c r="I1168" s="1">
        <v>219742743784</v>
      </c>
      <c r="J1168" s="1">
        <v>734065118</v>
      </c>
      <c r="K1168" s="1">
        <v>157805694208</v>
      </c>
      <c r="L1168" s="1">
        <v>377548437992</v>
      </c>
      <c r="M1168" s="29">
        <f>-4.336-4.513*(U1168/L1168)+5.679*(O1168/L1168)-0.004*(I1168/P1168)</f>
        <v>-3.7513553512031987</v>
      </c>
      <c r="N1168" s="31">
        <v>2.8654119461210428</v>
      </c>
      <c r="O1168" s="1">
        <v>56715240378</v>
      </c>
      <c r="P1168" s="1">
        <v>56715240378</v>
      </c>
      <c r="Q1168" s="1">
        <v>0</v>
      </c>
      <c r="R1168" s="1">
        <v>320833197614</v>
      </c>
      <c r="S1168" s="1">
        <v>377548437992</v>
      </c>
      <c r="T1168" s="1">
        <v>4148069937</v>
      </c>
      <c r="U1168" s="1">
        <v>21161742211</v>
      </c>
      <c r="V1168" s="1">
        <v>26756468319</v>
      </c>
    </row>
    <row r="1169" spans="1:22" ht="16.5" customHeight="1" x14ac:dyDescent="0.3">
      <c r="A1169" s="1" t="s">
        <v>127</v>
      </c>
      <c r="B1169" s="1">
        <v>2016</v>
      </c>
      <c r="C1169" s="16">
        <f t="shared" si="96"/>
        <v>3.7612001156935624</v>
      </c>
      <c r="D1169" s="5">
        <v>16</v>
      </c>
      <c r="E1169" s="5">
        <v>43</v>
      </c>
      <c r="F1169" s="4">
        <v>0</v>
      </c>
      <c r="G1169" s="5">
        <v>0</v>
      </c>
      <c r="H1169" s="5">
        <v>1</v>
      </c>
      <c r="I1169" s="1">
        <v>292547340068</v>
      </c>
      <c r="J1169" s="1">
        <v>182723946</v>
      </c>
      <c r="K1169" s="1">
        <v>62171254507</v>
      </c>
      <c r="L1169" s="1">
        <v>354718594575</v>
      </c>
      <c r="M1169" s="29">
        <f>-4.336-4.513*(U1169/L1169)+5.679*(O1169/L1169)-0.004*(I1169/P1169)</f>
        <v>-4.0587064734297318</v>
      </c>
      <c r="N1169" s="31">
        <v>2.5615511423249444</v>
      </c>
      <c r="O1169" s="1">
        <v>37262038441</v>
      </c>
      <c r="P1169" s="1">
        <v>37262038441</v>
      </c>
      <c r="Q1169" s="1">
        <v>0</v>
      </c>
      <c r="R1169" s="1">
        <v>317456556134</v>
      </c>
      <c r="S1169" s="1">
        <v>354718594575</v>
      </c>
      <c r="T1169" s="1">
        <v>0</v>
      </c>
      <c r="U1169" s="1">
        <v>22625802436</v>
      </c>
      <c r="V1169" s="1">
        <v>28563285966</v>
      </c>
    </row>
    <row r="1170" spans="1:22" ht="16.5" customHeight="1" x14ac:dyDescent="0.3">
      <c r="A1170" s="1" t="s">
        <v>127</v>
      </c>
      <c r="B1170" s="1">
        <v>2015</v>
      </c>
      <c r="C1170" s="16">
        <f t="shared" si="96"/>
        <v>3.5263605246161616</v>
      </c>
      <c r="D1170" s="5">
        <v>15</v>
      </c>
      <c r="E1170" s="5">
        <v>34</v>
      </c>
      <c r="F1170" s="4">
        <v>1.9800000000000002E-2</v>
      </c>
      <c r="G1170" s="5">
        <v>0</v>
      </c>
      <c r="H1170" s="5">
        <v>0</v>
      </c>
      <c r="I1170" s="1">
        <v>279885546676</v>
      </c>
      <c r="J1170" s="1">
        <v>318757215</v>
      </c>
      <c r="K1170" s="1">
        <v>73836484449</v>
      </c>
      <c r="L1170" s="1">
        <v>353722031125</v>
      </c>
      <c r="M1170" s="29">
        <f>-4.336-4.513*(U1170/L1170)+5.679*(O1170/L1170)-0.004*(I1170/P1170)</f>
        <v>-4.1649394753277127</v>
      </c>
      <c r="N1170" s="31">
        <v>8.0197984581497224</v>
      </c>
      <c r="O1170" s="1">
        <v>39868616589</v>
      </c>
      <c r="P1170" s="1">
        <v>39868616589</v>
      </c>
      <c r="Q1170" s="1">
        <v>0</v>
      </c>
      <c r="R1170" s="1">
        <v>313853414536</v>
      </c>
      <c r="S1170" s="1">
        <v>353722031125</v>
      </c>
      <c r="T1170" s="1">
        <v>-5120508691</v>
      </c>
      <c r="U1170" s="1">
        <v>34560869458</v>
      </c>
      <c r="V1170" s="1">
        <v>44600272127</v>
      </c>
    </row>
    <row r="1171" spans="1:22" ht="16.5" customHeight="1" x14ac:dyDescent="0.3">
      <c r="A1171" s="1" t="s">
        <v>127</v>
      </c>
      <c r="B1171" s="1">
        <v>2014</v>
      </c>
      <c r="C1171" s="16">
        <f t="shared" si="96"/>
        <v>3.4965075614664802</v>
      </c>
      <c r="D1171" s="6">
        <v>14</v>
      </c>
      <c r="E1171" s="6">
        <v>33</v>
      </c>
      <c r="F1171" s="7">
        <v>1.9800000000000002E-2</v>
      </c>
      <c r="G1171" s="6">
        <v>0</v>
      </c>
      <c r="H1171" s="6">
        <v>0</v>
      </c>
      <c r="I1171" s="1">
        <v>242040001775</v>
      </c>
      <c r="J1171" s="1">
        <v>526373571</v>
      </c>
      <c r="K1171" s="1">
        <v>101878701543</v>
      </c>
      <c r="L1171" s="1">
        <v>343918703318</v>
      </c>
      <c r="M1171" s="29">
        <f>-4.336-4.513*(U1171/L1171)+5.679*(O1171/L1171)-0.004*(I1171/P1171)</f>
        <v>-3.5344983842401509</v>
      </c>
      <c r="N1171" s="28">
        <v>5.05</v>
      </c>
      <c r="O1171" s="1">
        <v>70104955435</v>
      </c>
      <c r="P1171" s="1">
        <v>69926019799</v>
      </c>
      <c r="Q1171" s="1">
        <v>178935636</v>
      </c>
      <c r="R1171" s="1">
        <v>273813747883</v>
      </c>
      <c r="S1171" s="1">
        <v>343918703318</v>
      </c>
      <c r="T1171" s="1">
        <v>-9090695883</v>
      </c>
      <c r="U1171" s="1">
        <v>26083076125</v>
      </c>
      <c r="V1171" s="1">
        <v>36649909352</v>
      </c>
    </row>
    <row r="1172" spans="1:22" ht="16.5" customHeight="1" x14ac:dyDescent="0.3">
      <c r="A1172" s="1" t="s">
        <v>128</v>
      </c>
      <c r="B1172" s="1">
        <v>2023</v>
      </c>
      <c r="C1172" s="16">
        <f t="shared" si="96"/>
        <v>3.8501476017100584</v>
      </c>
      <c r="D1172" s="5">
        <v>16</v>
      </c>
      <c r="E1172" s="5">
        <v>47</v>
      </c>
      <c r="F1172" s="4">
        <v>0.56999999999999995</v>
      </c>
      <c r="G1172" s="5">
        <v>0</v>
      </c>
      <c r="H1172" s="5">
        <v>0</v>
      </c>
      <c r="I1172" s="1">
        <v>10300054191510</v>
      </c>
      <c r="J1172" s="1">
        <v>2487164779827</v>
      </c>
      <c r="K1172" s="1">
        <v>16448944940776</v>
      </c>
      <c r="L1172" s="1">
        <v>26748999132286</v>
      </c>
      <c r="M1172" s="29">
        <f>-4.336-4.513*(U1172/L1172)+5.679*(O1172/L1172)-0.004*(I1172/P1172)</f>
        <v>-1.0734225202062682</v>
      </c>
      <c r="N1172" s="31">
        <v>6.4222466560102589</v>
      </c>
      <c r="O1172" s="1">
        <v>15435698347191</v>
      </c>
      <c r="P1172" s="1">
        <v>8203106901569</v>
      </c>
      <c r="Q1172" s="1">
        <v>7232591445622</v>
      </c>
      <c r="R1172" s="1">
        <v>11313300785095</v>
      </c>
      <c r="S1172" s="1">
        <v>26748999132286</v>
      </c>
      <c r="T1172" s="1">
        <v>405905966955</v>
      </c>
      <c r="U1172" s="1">
        <v>56348664563</v>
      </c>
      <c r="V1172" s="1">
        <v>441544143757</v>
      </c>
    </row>
    <row r="1173" spans="1:22" ht="16.5" customHeight="1" x14ac:dyDescent="0.3">
      <c r="A1173" s="1" t="s">
        <v>128</v>
      </c>
      <c r="B1173" s="1">
        <v>2022</v>
      </c>
      <c r="C1173" s="16">
        <f t="shared" si="96"/>
        <v>3.8286413964890951</v>
      </c>
      <c r="D1173" s="5">
        <v>15</v>
      </c>
      <c r="E1173" s="5">
        <v>46</v>
      </c>
      <c r="F1173" s="4">
        <v>0.56999999999999995</v>
      </c>
      <c r="G1173" s="5">
        <v>0</v>
      </c>
      <c r="H1173" s="5">
        <v>0</v>
      </c>
      <c r="I1173" s="1">
        <v>3139808104404</v>
      </c>
      <c r="J1173" s="1">
        <v>98279326128</v>
      </c>
      <c r="K1173" s="1">
        <v>8492563816649</v>
      </c>
      <c r="L1173" s="1">
        <v>11632371921053</v>
      </c>
      <c r="M1173" s="29">
        <f>-4.336-4.513*(U1173/L1173)+5.679*(O1173/L1173)-0.004*(I1173/P1173)</f>
        <v>-0.60954610248979579</v>
      </c>
      <c r="N1173" s="31">
        <v>6.9871667237754878</v>
      </c>
      <c r="O1173" s="1">
        <v>7758904854694</v>
      </c>
      <c r="P1173" s="1">
        <v>2208582904728</v>
      </c>
      <c r="Q1173" s="1">
        <v>5550321949966</v>
      </c>
      <c r="R1173" s="1">
        <v>3873467066359</v>
      </c>
      <c r="S1173" s="1">
        <v>11632371921053</v>
      </c>
      <c r="T1173" s="1">
        <v>310849818159</v>
      </c>
      <c r="U1173" s="1">
        <v>143845522308</v>
      </c>
      <c r="V1173" s="1">
        <v>501130803167</v>
      </c>
    </row>
    <row r="1174" spans="1:22" ht="16.5" customHeight="1" x14ac:dyDescent="0.3">
      <c r="A1174" s="1" t="s">
        <v>128</v>
      </c>
      <c r="B1174" s="1">
        <v>2021</v>
      </c>
      <c r="C1174" s="16">
        <f t="shared" si="96"/>
        <v>3.6888794541139363</v>
      </c>
      <c r="D1174" s="5">
        <v>14</v>
      </c>
      <c r="E1174" s="5">
        <v>40</v>
      </c>
      <c r="F1174" s="4">
        <v>0</v>
      </c>
      <c r="G1174" s="5">
        <v>0</v>
      </c>
      <c r="H1174" s="5">
        <v>0</v>
      </c>
      <c r="I1174" s="1">
        <v>2290746531503</v>
      </c>
      <c r="J1174" s="1">
        <v>78003107240</v>
      </c>
      <c r="K1174" s="1">
        <v>8524652997451</v>
      </c>
      <c r="L1174" s="1">
        <v>10815399528954</v>
      </c>
      <c r="M1174" s="29">
        <f>-4.336-4.513*(U1174/L1174)+5.679*(O1174/L1174)-0.004*(I1174/P1174)</f>
        <v>-0.6820628287154471</v>
      </c>
      <c r="N1174" s="31">
        <v>6.6900092133089402</v>
      </c>
      <c r="O1174" s="1">
        <v>7007867084477</v>
      </c>
      <c r="P1174" s="1">
        <v>1244612485921</v>
      </c>
      <c r="Q1174" s="1">
        <v>5763254598556</v>
      </c>
      <c r="R1174" s="1">
        <v>3807532444477</v>
      </c>
      <c r="S1174" s="1">
        <v>10815399528954</v>
      </c>
      <c r="T1174" s="1">
        <v>308472569866</v>
      </c>
      <c r="U1174" s="1">
        <v>44153012510</v>
      </c>
      <c r="V1174" s="1">
        <v>358653079355</v>
      </c>
    </row>
    <row r="1175" spans="1:22" ht="16.5" customHeight="1" x14ac:dyDescent="0.3">
      <c r="A1175" s="1" t="s">
        <v>128</v>
      </c>
      <c r="B1175" s="1">
        <v>2020</v>
      </c>
      <c r="C1175" s="16">
        <f t="shared" si="96"/>
        <v>3.6635616461296463</v>
      </c>
      <c r="D1175" s="5">
        <v>13</v>
      </c>
      <c r="E1175" s="5">
        <v>39</v>
      </c>
      <c r="F1175" s="4">
        <v>0.4</v>
      </c>
      <c r="G1175" s="5">
        <v>0</v>
      </c>
      <c r="H1175" s="5">
        <v>0</v>
      </c>
      <c r="I1175" s="1">
        <v>1462839215580</v>
      </c>
      <c r="J1175" s="1">
        <v>124428336566</v>
      </c>
      <c r="K1175" s="1">
        <v>8695631385992</v>
      </c>
      <c r="L1175" s="1">
        <v>10158470601572</v>
      </c>
      <c r="M1175" s="29">
        <f>-4.336-4.513*(U1175/L1175)+5.679*(O1175/L1175)-0.004*(I1175/P1175)</f>
        <v>-0.20896790566938944</v>
      </c>
      <c r="N1175" s="31">
        <v>6.9401877821904918</v>
      </c>
      <c r="O1175" s="1">
        <v>7197644656393</v>
      </c>
      <c r="P1175" s="1">
        <v>1194862964771</v>
      </c>
      <c r="Q1175" s="1">
        <v>6002781691622</v>
      </c>
      <c r="R1175" s="1">
        <v>2960825945179</v>
      </c>
      <c r="S1175" s="1">
        <v>10158470601572</v>
      </c>
      <c r="T1175" s="1">
        <v>237596645345</v>
      </c>
      <c r="U1175" s="1">
        <v>-243442762893</v>
      </c>
      <c r="V1175" s="1">
        <v>-49732717790</v>
      </c>
    </row>
    <row r="1176" spans="1:22" ht="16.5" customHeight="1" x14ac:dyDescent="0.3">
      <c r="A1176" s="1" t="s">
        <v>128</v>
      </c>
      <c r="B1176" s="1">
        <v>2019</v>
      </c>
      <c r="C1176" s="16">
        <f t="shared" si="96"/>
        <v>3.6109179126442243</v>
      </c>
      <c r="D1176" s="5">
        <v>39</v>
      </c>
      <c r="E1176" s="5">
        <v>37</v>
      </c>
      <c r="F1176" s="4">
        <v>0.21</v>
      </c>
      <c r="G1176" s="5">
        <v>0</v>
      </c>
      <c r="H1176" s="5">
        <v>1</v>
      </c>
      <c r="I1176" s="1">
        <v>2311130883461</v>
      </c>
      <c r="J1176" s="1">
        <v>38274159075</v>
      </c>
      <c r="K1176" s="1">
        <v>8706869287306</v>
      </c>
      <c r="L1176" s="1">
        <v>11018000170767</v>
      </c>
      <c r="M1176" s="29">
        <f>-4.336-4.513*(U1176/L1176)+5.679*(O1176/L1176)-0.004*(I1176/P1176)</f>
        <v>-0.33793194094179946</v>
      </c>
      <c r="N1176" s="31">
        <v>7.4649912574460018</v>
      </c>
      <c r="O1176" s="1">
        <v>7803074617799</v>
      </c>
      <c r="P1176" s="1">
        <v>1659284106302</v>
      </c>
      <c r="Q1176" s="1">
        <v>6143790511497</v>
      </c>
      <c r="R1176" s="1">
        <v>3214925552968</v>
      </c>
      <c r="S1176" s="1">
        <v>11018000170767</v>
      </c>
      <c r="T1176" s="1">
        <v>257193036441</v>
      </c>
      <c r="U1176" s="1">
        <v>44662218069</v>
      </c>
      <c r="V1176" s="1">
        <v>328733409710</v>
      </c>
    </row>
    <row r="1177" spans="1:22" ht="16.5" customHeight="1" x14ac:dyDescent="0.3">
      <c r="A1177" s="1" t="s">
        <v>128</v>
      </c>
      <c r="B1177" s="1">
        <v>2018</v>
      </c>
      <c r="C1177" s="16">
        <f t="shared" si="96"/>
        <v>3.5835189384561099</v>
      </c>
      <c r="D1177" s="5">
        <v>38</v>
      </c>
      <c r="E1177" s="5">
        <v>36</v>
      </c>
      <c r="F1177" s="4">
        <v>0.21</v>
      </c>
      <c r="G1177" s="5">
        <v>0</v>
      </c>
      <c r="H1177" s="5">
        <v>1</v>
      </c>
      <c r="I1177" s="1">
        <v>2117560373052</v>
      </c>
      <c r="J1177" s="1">
        <v>78661264649</v>
      </c>
      <c r="K1177" s="1">
        <v>8713539788828</v>
      </c>
      <c r="L1177" s="1">
        <v>10831100161880</v>
      </c>
      <c r="M1177" s="29">
        <f>-4.336-4.513*(U1177/L1177)+5.679*(O1177/L1177)-0.004*(I1177/P1177)</f>
        <v>-0.34854665231988957</v>
      </c>
      <c r="N1177" s="31">
        <v>7.3592809998546045</v>
      </c>
      <c r="O1177" s="1">
        <v>7666896297128</v>
      </c>
      <c r="P1177" s="1">
        <v>1656528460948</v>
      </c>
      <c r="Q1177" s="1">
        <v>6010367836180</v>
      </c>
      <c r="R1177" s="1">
        <v>3164203864752</v>
      </c>
      <c r="S1177" s="1">
        <v>10831100161880</v>
      </c>
      <c r="T1177" s="1">
        <v>142135319720</v>
      </c>
      <c r="U1177" s="1">
        <v>65680338209</v>
      </c>
      <c r="V1177" s="1">
        <v>233599135809</v>
      </c>
    </row>
    <row r="1178" spans="1:22" ht="16.5" customHeight="1" x14ac:dyDescent="0.3">
      <c r="A1178" s="1" t="s">
        <v>128</v>
      </c>
      <c r="B1178" s="1">
        <v>2017</v>
      </c>
      <c r="C1178" s="16">
        <f t="shared" si="96"/>
        <v>3.6375861597263857</v>
      </c>
      <c r="D1178" s="6">
        <v>37</v>
      </c>
      <c r="E1178" s="6">
        <v>38</v>
      </c>
      <c r="F1178" s="7">
        <v>0.11700000000000001</v>
      </c>
      <c r="G1178" s="6">
        <v>0</v>
      </c>
      <c r="H1178" s="6">
        <v>0</v>
      </c>
      <c r="I1178" s="1">
        <v>1789831452027</v>
      </c>
      <c r="J1178" s="1">
        <v>48421852629</v>
      </c>
      <c r="K1178" s="1">
        <v>8978995180576</v>
      </c>
      <c r="L1178" s="1">
        <v>10768826632603</v>
      </c>
      <c r="M1178" s="29">
        <f>-4.336-4.513*(U1178/L1178)+5.679*(O1178/L1178)-0.004*(I1178/P1178)</f>
        <v>-0.49063498892366686</v>
      </c>
      <c r="N1178" s="31">
        <v>2.8654119461210428</v>
      </c>
      <c r="O1178" s="1">
        <v>7541439815783</v>
      </c>
      <c r="P1178" s="1">
        <v>1028185440185</v>
      </c>
      <c r="Q1178" s="1">
        <v>6513254375598</v>
      </c>
      <c r="R1178" s="1">
        <v>3227386816820</v>
      </c>
      <c r="S1178" s="1">
        <v>10768826632603</v>
      </c>
      <c r="T1178" s="1">
        <v>171266076252</v>
      </c>
      <c r="U1178" s="1">
        <v>297536780704</v>
      </c>
      <c r="V1178" s="1">
        <v>535517270976</v>
      </c>
    </row>
    <row r="1179" spans="1:22" ht="16.5" customHeight="1" x14ac:dyDescent="0.3">
      <c r="A1179" s="1" t="s">
        <v>128</v>
      </c>
      <c r="B1179" s="1">
        <v>2016</v>
      </c>
      <c r="C1179" s="15"/>
      <c r="D1179" s="13"/>
      <c r="E1179" s="13"/>
      <c r="F1179" s="14"/>
      <c r="G1179" s="13"/>
      <c r="H1179" s="13"/>
      <c r="I1179" s="1">
        <v>2110035004915</v>
      </c>
      <c r="J1179" s="1">
        <v>41507715279</v>
      </c>
      <c r="K1179" s="1">
        <v>7209817657567</v>
      </c>
      <c r="L1179" s="1">
        <v>9319852662482</v>
      </c>
      <c r="M1179" s="29">
        <f>-4.336-4.513*(U1179/L1179)+5.679*(O1179/L1179)-0.004*(I1179/P1179)</f>
        <v>-0.40174595365695798</v>
      </c>
      <c r="N1179" s="31">
        <v>2.5615511423249444</v>
      </c>
      <c r="O1179" s="1">
        <v>6786656136171</v>
      </c>
      <c r="P1179" s="1">
        <v>1517800792824</v>
      </c>
      <c r="Q1179" s="1">
        <v>5268855343347</v>
      </c>
      <c r="R1179" s="1">
        <v>2533196526311</v>
      </c>
      <c r="S1179" s="1">
        <v>9319852662482</v>
      </c>
      <c r="T1179" s="1">
        <v>199195653870</v>
      </c>
      <c r="U1179" s="1">
        <v>403927896800</v>
      </c>
      <c r="V1179" s="1">
        <v>675472974077</v>
      </c>
    </row>
    <row r="1180" spans="1:22" ht="16.5" customHeight="1" x14ac:dyDescent="0.3">
      <c r="A1180" s="1" t="s">
        <v>128</v>
      </c>
      <c r="B1180" s="1">
        <v>2015</v>
      </c>
      <c r="C1180" s="15"/>
      <c r="D1180" s="13"/>
      <c r="E1180" s="13"/>
      <c r="F1180" s="14"/>
      <c r="G1180" s="13"/>
      <c r="H1180" s="13"/>
      <c r="I1180" s="1">
        <v>1975190602956</v>
      </c>
      <c r="J1180" s="1">
        <v>56384765377</v>
      </c>
      <c r="K1180" s="1">
        <v>5111160271020</v>
      </c>
      <c r="L1180" s="1">
        <v>7086350873976</v>
      </c>
      <c r="M1180" s="29">
        <f>-4.336-4.513*(U1180/L1180)+5.679*(O1180/L1180)-0.004*(I1180/P1180)</f>
        <v>-0.15070457235926679</v>
      </c>
      <c r="N1180" s="31">
        <v>8.0197984581497224</v>
      </c>
      <c r="O1180" s="1">
        <v>5363935180003</v>
      </c>
      <c r="P1180" s="1">
        <v>727384624117</v>
      </c>
      <c r="Q1180" s="1">
        <v>4636550555886</v>
      </c>
      <c r="R1180" s="1">
        <v>1722415693973</v>
      </c>
      <c r="S1180" s="1">
        <v>7086350873976</v>
      </c>
      <c r="T1180" s="1">
        <v>105811078777</v>
      </c>
      <c r="U1180" s="1">
        <v>160945026202</v>
      </c>
      <c r="V1180" s="1">
        <v>302388896882</v>
      </c>
    </row>
    <row r="1181" spans="1:22" ht="16.5" customHeight="1" x14ac:dyDescent="0.3">
      <c r="A1181" s="1" t="s">
        <v>128</v>
      </c>
      <c r="B1181" s="1">
        <v>2014</v>
      </c>
      <c r="C1181" s="15"/>
      <c r="D1181" s="13"/>
      <c r="E1181" s="13"/>
      <c r="F1181" s="14"/>
      <c r="G1181" s="13"/>
      <c r="H1181" s="13"/>
      <c r="I1181" s="1">
        <v>1966981157973</v>
      </c>
      <c r="J1181" s="1">
        <v>59535634994</v>
      </c>
      <c r="K1181" s="1">
        <v>4246356127077</v>
      </c>
      <c r="L1181" s="1">
        <v>6213337285050</v>
      </c>
      <c r="M1181" s="29">
        <f>-4.336-4.513*(U1181/L1181)+5.679*(O1181/L1181)-0.004*(I1181/P1181)</f>
        <v>-6.3443803748087974E-2</v>
      </c>
      <c r="N1181" s="28">
        <v>5.05</v>
      </c>
      <c r="O1181" s="1">
        <v>4885559012758</v>
      </c>
      <c r="P1181" s="1">
        <v>1567666586133</v>
      </c>
      <c r="Q1181" s="1">
        <v>3317892426625</v>
      </c>
      <c r="R1181" s="1">
        <v>1327778272292</v>
      </c>
      <c r="S1181" s="1">
        <v>6213337285050</v>
      </c>
      <c r="T1181" s="1">
        <v>39294597827</v>
      </c>
      <c r="U1181" s="1">
        <v>258602469696</v>
      </c>
      <c r="V1181" s="1">
        <v>373386374755</v>
      </c>
    </row>
    <row r="1182" spans="1:22" ht="16.5" customHeight="1" x14ac:dyDescent="0.3">
      <c r="A1182" s="1" t="s">
        <v>129</v>
      </c>
      <c r="B1182" s="1">
        <v>2023</v>
      </c>
      <c r="C1182" s="16">
        <f t="shared" ref="C1182:C1183" si="97">LN(E1182)</f>
        <v>4.0775374439057197</v>
      </c>
      <c r="D1182" s="5">
        <v>14</v>
      </c>
      <c r="E1182" s="5">
        <v>59</v>
      </c>
      <c r="F1182" s="4">
        <v>0.04</v>
      </c>
      <c r="G1182" s="5">
        <v>0</v>
      </c>
      <c r="H1182" s="5">
        <v>0</v>
      </c>
      <c r="I1182" s="1">
        <v>155040250741</v>
      </c>
      <c r="J1182" s="1">
        <v>106717576793</v>
      </c>
      <c r="K1182" s="1">
        <v>530962060234</v>
      </c>
      <c r="L1182" s="1">
        <v>686002310975</v>
      </c>
      <c r="M1182" s="29">
        <f>-4.336-4.513*(U1182/L1182)+5.679*(O1182/L1182)-0.004*(I1182/P1182)</f>
        <v>-1.2966229438531682</v>
      </c>
      <c r="N1182" s="31">
        <v>6.4222466560102589</v>
      </c>
      <c r="O1182" s="1">
        <v>316426589122</v>
      </c>
      <c r="P1182" s="1">
        <v>315858806833</v>
      </c>
      <c r="Q1182" s="1">
        <v>567782289</v>
      </c>
      <c r="R1182" s="1">
        <v>369575721853</v>
      </c>
      <c r="S1182" s="1">
        <v>686002310975</v>
      </c>
      <c r="T1182" s="1">
        <v>6086444230</v>
      </c>
      <c r="U1182" s="1">
        <v>-64121424785</v>
      </c>
      <c r="V1182" s="1">
        <v>-57891823967</v>
      </c>
    </row>
    <row r="1183" spans="1:22" ht="16.5" customHeight="1" x14ac:dyDescent="0.3">
      <c r="A1183" s="1" t="s">
        <v>129</v>
      </c>
      <c r="B1183" s="1">
        <v>2022</v>
      </c>
      <c r="C1183" s="16">
        <f t="shared" si="97"/>
        <v>4.0604430105464191</v>
      </c>
      <c r="D1183" s="5">
        <v>13</v>
      </c>
      <c r="E1183" s="5">
        <v>58</v>
      </c>
      <c r="F1183" s="4">
        <v>0.04</v>
      </c>
      <c r="G1183" s="5">
        <v>0</v>
      </c>
      <c r="H1183" s="5">
        <v>0</v>
      </c>
      <c r="I1183" s="1">
        <v>194110650856</v>
      </c>
      <c r="J1183" s="1">
        <v>127308176367</v>
      </c>
      <c r="K1183" s="1">
        <v>577557693613</v>
      </c>
      <c r="L1183" s="1">
        <v>771668344469</v>
      </c>
      <c r="M1183" s="29">
        <f>-4.336-4.513*(U1183/L1183)+5.679*(O1183/L1183)-0.004*(I1183/P1183)</f>
        <v>-1.9341041744562273</v>
      </c>
      <c r="N1183" s="31">
        <v>6.9871667237754878</v>
      </c>
      <c r="O1183" s="1">
        <v>328166147831</v>
      </c>
      <c r="P1183" s="1">
        <v>327653679852</v>
      </c>
      <c r="Q1183" s="1">
        <v>512467979</v>
      </c>
      <c r="R1183" s="1">
        <v>443502196638</v>
      </c>
      <c r="S1183" s="1">
        <v>771668344469</v>
      </c>
      <c r="T1183" s="1">
        <v>7940020294</v>
      </c>
      <c r="U1183" s="1">
        <v>1852415648</v>
      </c>
      <c r="V1183" s="1">
        <v>10543958238</v>
      </c>
    </row>
    <row r="1184" spans="1:22" ht="16.5" customHeight="1" x14ac:dyDescent="0.3">
      <c r="A1184" s="1" t="s">
        <v>129</v>
      </c>
      <c r="B1184" s="1">
        <v>2021</v>
      </c>
      <c r="C1184" s="15"/>
      <c r="D1184" s="9"/>
      <c r="E1184" s="9"/>
      <c r="F1184" s="10"/>
      <c r="G1184" s="9"/>
      <c r="H1184" s="9"/>
      <c r="I1184" s="1">
        <v>154180015788</v>
      </c>
      <c r="J1184" s="1">
        <v>117860725590</v>
      </c>
      <c r="K1184" s="1">
        <v>624323344886</v>
      </c>
      <c r="L1184" s="1">
        <v>778503360674</v>
      </c>
      <c r="M1184" s="29">
        <f>-4.336-4.513*(U1184/L1184)+5.679*(O1184/L1184)-0.004*(I1184/P1184)</f>
        <v>-1.9432513162364844</v>
      </c>
      <c r="N1184" s="31">
        <v>6.6900092133089402</v>
      </c>
      <c r="O1184" s="1">
        <v>336853579684</v>
      </c>
      <c r="P1184" s="1">
        <v>308093966749</v>
      </c>
      <c r="Q1184" s="1">
        <v>28759612935</v>
      </c>
      <c r="R1184" s="1">
        <v>441649780990</v>
      </c>
      <c r="S1184" s="1">
        <v>778503360674</v>
      </c>
      <c r="T1184" s="1">
        <v>9767396058</v>
      </c>
      <c r="U1184" s="1">
        <v>10784452945</v>
      </c>
      <c r="V1184" s="1">
        <v>23869798874</v>
      </c>
    </row>
    <row r="1185" spans="1:22" ht="16.5" customHeight="1" x14ac:dyDescent="0.3">
      <c r="A1185" s="1" t="s">
        <v>129</v>
      </c>
      <c r="B1185" s="1">
        <v>2020</v>
      </c>
      <c r="C1185" s="16">
        <f t="shared" ref="C1185:C1209" si="98">LN(E1185)</f>
        <v>3.8918202981106265</v>
      </c>
      <c r="D1185" s="5">
        <v>12</v>
      </c>
      <c r="E1185" s="5">
        <v>49</v>
      </c>
      <c r="F1185" s="4">
        <v>12.62</v>
      </c>
      <c r="G1185" s="5">
        <v>0</v>
      </c>
      <c r="H1185" s="5">
        <v>1</v>
      </c>
      <c r="I1185" s="1">
        <v>136429877416</v>
      </c>
      <c r="J1185" s="1">
        <v>106892637631</v>
      </c>
      <c r="K1185" s="1">
        <v>653628383314</v>
      </c>
      <c r="L1185" s="1">
        <v>790252760730</v>
      </c>
      <c r="M1185" s="29">
        <f>-4.336-4.513*(U1185/L1185)+5.679*(O1185/L1185)-0.004*(I1185/P1185)</f>
        <v>-1.8401840010356247</v>
      </c>
      <c r="N1185" s="31">
        <v>6.9401877821904918</v>
      </c>
      <c r="O1185" s="1">
        <v>351082382685</v>
      </c>
      <c r="P1185" s="1">
        <v>317348071526</v>
      </c>
      <c r="Q1185" s="1">
        <v>33734311159</v>
      </c>
      <c r="R1185" s="1">
        <v>439170378045</v>
      </c>
      <c r="S1185" s="1">
        <v>790252760730</v>
      </c>
      <c r="T1185" s="1">
        <v>14656049461</v>
      </c>
      <c r="U1185" s="1">
        <v>4456554360</v>
      </c>
      <c r="V1185" s="1">
        <v>19866768289</v>
      </c>
    </row>
    <row r="1186" spans="1:22" ht="16.5" customHeight="1" x14ac:dyDescent="0.3">
      <c r="A1186" s="1" t="s">
        <v>129</v>
      </c>
      <c r="B1186" s="1">
        <v>2019</v>
      </c>
      <c r="C1186" s="16">
        <f t="shared" si="98"/>
        <v>3.8712010109078911</v>
      </c>
      <c r="D1186" s="5">
        <v>11</v>
      </c>
      <c r="E1186" s="5">
        <v>48</v>
      </c>
      <c r="F1186" s="4">
        <v>12.62</v>
      </c>
      <c r="G1186" s="5">
        <v>0</v>
      </c>
      <c r="H1186" s="5">
        <v>1</v>
      </c>
      <c r="I1186" s="1">
        <v>158749470565</v>
      </c>
      <c r="J1186" s="1">
        <v>106576795312</v>
      </c>
      <c r="K1186" s="1">
        <v>703735248026</v>
      </c>
      <c r="L1186" s="1">
        <v>862484718591</v>
      </c>
      <c r="M1186" s="29">
        <f>-4.336-4.513*(U1186/L1186)+5.679*(O1186/L1186)-0.004*(I1186/P1186)</f>
        <v>-1.5548764078967405</v>
      </c>
      <c r="N1186" s="31">
        <v>7.4649912574460018</v>
      </c>
      <c r="O1186" s="1">
        <v>426770894906</v>
      </c>
      <c r="P1186" s="1">
        <v>269061885523</v>
      </c>
      <c r="Q1186" s="1">
        <v>157709009383</v>
      </c>
      <c r="R1186" s="1">
        <v>435713823685</v>
      </c>
      <c r="S1186" s="1">
        <v>862484718591</v>
      </c>
      <c r="T1186" s="1">
        <v>26313727843</v>
      </c>
      <c r="U1186" s="1">
        <v>5078619899</v>
      </c>
      <c r="V1186" s="1">
        <v>32716405180</v>
      </c>
    </row>
    <row r="1187" spans="1:22" ht="16.5" customHeight="1" x14ac:dyDescent="0.3">
      <c r="A1187" s="1" t="s">
        <v>129</v>
      </c>
      <c r="B1187" s="1">
        <v>2018</v>
      </c>
      <c r="C1187" s="16">
        <f t="shared" si="98"/>
        <v>3.8501476017100584</v>
      </c>
      <c r="D1187" s="5">
        <v>10</v>
      </c>
      <c r="E1187" s="5">
        <v>47</v>
      </c>
      <c r="F1187" s="4">
        <v>12.62</v>
      </c>
      <c r="G1187" s="5">
        <v>0</v>
      </c>
      <c r="H1187" s="5">
        <v>1</v>
      </c>
      <c r="I1187" s="1">
        <v>209725359315</v>
      </c>
      <c r="J1187" s="1">
        <v>117915183062</v>
      </c>
      <c r="K1187" s="1">
        <v>735298521892</v>
      </c>
      <c r="L1187" s="1">
        <v>945023881207</v>
      </c>
      <c r="M1187" s="29">
        <f>-4.336-4.513*(U1187/L1187)+5.679*(O1187/L1187)-0.004*(I1187/P1187)</f>
        <v>-1.3481109274402412</v>
      </c>
      <c r="N1187" s="31">
        <v>7.3592809998546045</v>
      </c>
      <c r="O1187" s="1">
        <v>503629604252</v>
      </c>
      <c r="P1187" s="1">
        <v>293723276645</v>
      </c>
      <c r="Q1187" s="1">
        <v>209906327607</v>
      </c>
      <c r="R1187" s="1">
        <v>441394276955</v>
      </c>
      <c r="S1187" s="1">
        <v>945023881207</v>
      </c>
      <c r="T1187" s="1">
        <v>26521389784</v>
      </c>
      <c r="U1187" s="1">
        <v>7486575906</v>
      </c>
      <c r="V1187" s="1">
        <v>35992750837</v>
      </c>
    </row>
    <row r="1188" spans="1:22" ht="16.5" customHeight="1" x14ac:dyDescent="0.3">
      <c r="A1188" s="1" t="s">
        <v>129</v>
      </c>
      <c r="B1188" s="1">
        <v>2017</v>
      </c>
      <c r="C1188" s="16">
        <f t="shared" si="98"/>
        <v>3.8712010109078911</v>
      </c>
      <c r="D1188" s="5">
        <v>9</v>
      </c>
      <c r="E1188" s="5">
        <v>48</v>
      </c>
      <c r="F1188" s="4">
        <v>0.04</v>
      </c>
      <c r="G1188" s="5">
        <v>0</v>
      </c>
      <c r="H1188" s="5">
        <v>0</v>
      </c>
      <c r="I1188" s="1">
        <v>242780675179</v>
      </c>
      <c r="J1188" s="1">
        <v>159400773723</v>
      </c>
      <c r="K1188" s="1">
        <v>786602872359</v>
      </c>
      <c r="L1188" s="1">
        <v>1029383547538</v>
      </c>
      <c r="M1188" s="29">
        <f>-4.336-4.513*(U1188/L1188)+5.679*(O1188/L1188)-0.004*(I1188/P1188)</f>
        <v>-1.1234430853545958</v>
      </c>
      <c r="N1188" s="31">
        <v>2.8654119461210428</v>
      </c>
      <c r="O1188" s="1">
        <v>583018271489</v>
      </c>
      <c r="P1188" s="1">
        <v>304849865658</v>
      </c>
      <c r="Q1188" s="1">
        <v>278168405831</v>
      </c>
      <c r="R1188" s="1">
        <v>446365276049</v>
      </c>
      <c r="S1188" s="1">
        <v>1029383547538</v>
      </c>
      <c r="T1188" s="1">
        <v>30939039814</v>
      </c>
      <c r="U1188" s="1">
        <v>161389283</v>
      </c>
      <c r="V1188" s="1">
        <v>33183866488</v>
      </c>
    </row>
    <row r="1189" spans="1:22" ht="16.5" customHeight="1" x14ac:dyDescent="0.3">
      <c r="A1189" s="1" t="s">
        <v>129</v>
      </c>
      <c r="B1189" s="1">
        <v>2016</v>
      </c>
      <c r="C1189" s="16">
        <f t="shared" si="98"/>
        <v>3.8501476017100584</v>
      </c>
      <c r="D1189" s="5">
        <v>8</v>
      </c>
      <c r="E1189" s="5">
        <v>47</v>
      </c>
      <c r="F1189" s="4">
        <v>0.04</v>
      </c>
      <c r="G1189" s="5">
        <v>0</v>
      </c>
      <c r="H1189" s="5">
        <v>0</v>
      </c>
      <c r="I1189" s="1">
        <v>258169488644</v>
      </c>
      <c r="J1189" s="1">
        <v>121690241806</v>
      </c>
      <c r="K1189" s="1">
        <v>798962069113</v>
      </c>
      <c r="L1189" s="1">
        <v>1057131557757</v>
      </c>
      <c r="M1189" s="29">
        <f>-4.336-4.513*(U1189/L1189)+5.679*(O1189/L1189)-0.004*(I1189/P1189)</f>
        <v>-1.1426893058991843</v>
      </c>
      <c r="N1189" s="31">
        <v>2.5615511423249444</v>
      </c>
      <c r="O1189" s="1">
        <v>609227779381</v>
      </c>
      <c r="P1189" s="1">
        <v>305487086717</v>
      </c>
      <c r="Q1189" s="1">
        <v>303740692664</v>
      </c>
      <c r="R1189" s="1">
        <v>447903778376</v>
      </c>
      <c r="S1189" s="1">
        <v>1057131557757</v>
      </c>
      <c r="T1189" s="1">
        <v>37277391694</v>
      </c>
      <c r="U1189" s="1">
        <v>17833257385</v>
      </c>
      <c r="V1189" s="1">
        <v>57577849765</v>
      </c>
    </row>
    <row r="1190" spans="1:22" ht="16.5" customHeight="1" x14ac:dyDescent="0.3">
      <c r="A1190" s="1" t="s">
        <v>129</v>
      </c>
      <c r="B1190" s="1">
        <v>2015</v>
      </c>
      <c r="C1190" s="16">
        <f t="shared" si="98"/>
        <v>3.8286413964890951</v>
      </c>
      <c r="D1190" s="5">
        <v>7</v>
      </c>
      <c r="E1190" s="5">
        <v>46</v>
      </c>
      <c r="F1190" s="4">
        <v>0.04</v>
      </c>
      <c r="G1190" s="5">
        <v>0</v>
      </c>
      <c r="H1190" s="5">
        <v>0</v>
      </c>
      <c r="I1190" s="1">
        <v>230983940973</v>
      </c>
      <c r="J1190" s="1">
        <v>111002476708</v>
      </c>
      <c r="K1190" s="1">
        <v>837068785487</v>
      </c>
      <c r="L1190" s="1">
        <v>1068052726460</v>
      </c>
      <c r="M1190" s="29">
        <f>-4.336-4.513*(U1190/L1190)+5.679*(O1190/L1190)-0.004*(I1190/P1190)</f>
        <v>-0.94073147639962629</v>
      </c>
      <c r="N1190" s="31">
        <v>8.0197984581497224</v>
      </c>
      <c r="O1190" s="1">
        <v>645676745469</v>
      </c>
      <c r="P1190" s="1">
        <v>259264686580</v>
      </c>
      <c r="Q1190" s="1">
        <v>386412058889</v>
      </c>
      <c r="R1190" s="1">
        <v>422375980991</v>
      </c>
      <c r="S1190" s="1">
        <v>1068052726460</v>
      </c>
      <c r="T1190" s="1">
        <v>52541987162</v>
      </c>
      <c r="U1190" s="1">
        <v>8124581922</v>
      </c>
      <c r="V1190" s="1">
        <v>48746751781</v>
      </c>
    </row>
    <row r="1191" spans="1:22" ht="16.5" customHeight="1" x14ac:dyDescent="0.3">
      <c r="A1191" s="1" t="s">
        <v>129</v>
      </c>
      <c r="B1191" s="1">
        <v>2014</v>
      </c>
      <c r="C1191" s="16">
        <f t="shared" si="98"/>
        <v>4.0253516907351496</v>
      </c>
      <c r="D1191" s="6">
        <v>6</v>
      </c>
      <c r="E1191" s="6">
        <v>56</v>
      </c>
      <c r="F1191" s="7">
        <v>0.52</v>
      </c>
      <c r="G1191" s="6">
        <v>0</v>
      </c>
      <c r="H1191" s="6">
        <v>0</v>
      </c>
      <c r="I1191" s="1">
        <v>237256102589</v>
      </c>
      <c r="J1191" s="1">
        <v>88112741652</v>
      </c>
      <c r="K1191" s="1">
        <v>844352593549</v>
      </c>
      <c r="L1191" s="1">
        <v>1081608696138</v>
      </c>
      <c r="M1191" s="29">
        <f>-4.336-4.513*(U1191/L1191)+5.679*(O1191/L1191)-0.004*(I1191/P1191)</f>
        <v>-0.84777667740480067</v>
      </c>
      <c r="N1191" s="28">
        <v>5.05</v>
      </c>
      <c r="O1191" s="1">
        <v>670715935726</v>
      </c>
      <c r="P1191" s="1">
        <v>232770060726</v>
      </c>
      <c r="Q1191" s="1">
        <v>437945875000</v>
      </c>
      <c r="R1191" s="1">
        <v>410892760412</v>
      </c>
      <c r="S1191" s="1">
        <v>1081608696138</v>
      </c>
      <c r="T1191" s="1">
        <v>51227475611</v>
      </c>
      <c r="U1191" s="1">
        <v>7022668636</v>
      </c>
      <c r="V1191" s="1">
        <v>53350450498</v>
      </c>
    </row>
    <row r="1192" spans="1:22" ht="16.5" customHeight="1" x14ac:dyDescent="0.3">
      <c r="A1192" s="1" t="s">
        <v>130</v>
      </c>
      <c r="B1192" s="1">
        <v>2023</v>
      </c>
      <c r="C1192" s="16">
        <f t="shared" si="98"/>
        <v>3.8712010109078911</v>
      </c>
      <c r="D1192" s="5">
        <v>20</v>
      </c>
      <c r="E1192" s="5">
        <v>48</v>
      </c>
      <c r="F1192" s="4">
        <v>7.0000000000000001E-3</v>
      </c>
      <c r="G1192" s="5">
        <v>0</v>
      </c>
      <c r="H1192" s="5">
        <v>0</v>
      </c>
      <c r="I1192" s="1">
        <v>5537285855129</v>
      </c>
      <c r="J1192" s="1">
        <v>1571797393210</v>
      </c>
      <c r="K1192" s="1">
        <v>2740162407014</v>
      </c>
      <c r="L1192" s="1">
        <v>8277448262143</v>
      </c>
      <c r="M1192" s="29">
        <f>-4.336-4.513*(U1192/L1192)+5.679*(O1192/L1192)-0.004*(I1192/P1192)</f>
        <v>-1.0493481509572669</v>
      </c>
      <c r="N1192" s="31">
        <v>6.4222466560102589</v>
      </c>
      <c r="O1192" s="1">
        <v>4855891649068</v>
      </c>
      <c r="P1192" s="1">
        <v>4530157213272</v>
      </c>
      <c r="Q1192" s="1">
        <v>325734435796</v>
      </c>
      <c r="R1192" s="1">
        <v>3421556613075</v>
      </c>
      <c r="S1192" s="1">
        <v>8277448262143</v>
      </c>
      <c r="T1192" s="1">
        <v>411680687185</v>
      </c>
      <c r="U1192" s="1">
        <v>73354175265</v>
      </c>
      <c r="V1192" s="1">
        <v>469305443723</v>
      </c>
    </row>
    <row r="1193" spans="1:22" ht="16.5" customHeight="1" x14ac:dyDescent="0.3">
      <c r="A1193" s="1" t="s">
        <v>130</v>
      </c>
      <c r="B1193" s="1">
        <v>2022</v>
      </c>
      <c r="C1193" s="16">
        <f t="shared" si="98"/>
        <v>4.0604430105464191</v>
      </c>
      <c r="D1193" s="5">
        <v>19</v>
      </c>
      <c r="E1193" s="5">
        <v>58</v>
      </c>
      <c r="F1193" s="4">
        <v>7.0000000000000007E-2</v>
      </c>
      <c r="G1193" s="5">
        <v>0</v>
      </c>
      <c r="H1193" s="5">
        <v>0</v>
      </c>
      <c r="I1193" s="1">
        <v>5449762497936</v>
      </c>
      <c r="J1193" s="1">
        <v>1535483350524</v>
      </c>
      <c r="K1193" s="1">
        <v>2634345839921</v>
      </c>
      <c r="L1193" s="1">
        <v>8084108337857</v>
      </c>
      <c r="M1193" s="29">
        <f>-4.336-4.513*(U1193/L1193)+5.679*(O1193/L1193)-0.004*(I1193/P1193)</f>
        <v>-1.3410719572645506</v>
      </c>
      <c r="N1193" s="31">
        <v>6.9871667237754878</v>
      </c>
      <c r="O1193" s="1">
        <v>4717688380686</v>
      </c>
      <c r="P1193" s="1">
        <v>4524450645218</v>
      </c>
      <c r="Q1193" s="1">
        <v>193237735468</v>
      </c>
      <c r="R1193" s="1">
        <v>3366419957171</v>
      </c>
      <c r="S1193" s="1">
        <v>8084108337857</v>
      </c>
      <c r="T1193" s="1">
        <v>307601671877</v>
      </c>
      <c r="U1193" s="1">
        <v>563146438609</v>
      </c>
      <c r="V1193" s="1">
        <v>851033600773</v>
      </c>
    </row>
    <row r="1194" spans="1:22" ht="16.5" customHeight="1" x14ac:dyDescent="0.3">
      <c r="A1194" s="1" t="s">
        <v>130</v>
      </c>
      <c r="B1194" s="1">
        <v>2021</v>
      </c>
      <c r="C1194" s="16">
        <f t="shared" si="98"/>
        <v>4.0430512678345503</v>
      </c>
      <c r="D1194" s="5">
        <v>18</v>
      </c>
      <c r="E1194" s="5">
        <v>57</v>
      </c>
      <c r="F1194" s="4">
        <v>7.0000000000000007E-2</v>
      </c>
      <c r="G1194" s="5">
        <v>0</v>
      </c>
      <c r="H1194" s="5">
        <v>0</v>
      </c>
      <c r="I1194" s="1">
        <v>5515277880604</v>
      </c>
      <c r="J1194" s="1">
        <v>1278604020897</v>
      </c>
      <c r="K1194" s="1">
        <v>2038580631974</v>
      </c>
      <c r="L1194" s="1">
        <v>7553858512578</v>
      </c>
      <c r="M1194" s="29">
        <f>-4.336-4.513*(U1194/L1194)+5.679*(O1194/L1194)-0.004*(I1194/P1194)</f>
        <v>-1.1105890288123708</v>
      </c>
      <c r="N1194" s="31">
        <v>6.6900092133089402</v>
      </c>
      <c r="O1194" s="1">
        <v>4411250204274</v>
      </c>
      <c r="P1194" s="1">
        <v>4115887461961</v>
      </c>
      <c r="Q1194" s="1">
        <v>295362742313</v>
      </c>
      <c r="R1194" s="1">
        <v>3142608308304</v>
      </c>
      <c r="S1194" s="1">
        <v>7553858512578</v>
      </c>
      <c r="T1194" s="1">
        <v>237434596728</v>
      </c>
      <c r="U1194" s="1">
        <v>143297848497</v>
      </c>
      <c r="V1194" s="1">
        <v>407179083505</v>
      </c>
    </row>
    <row r="1195" spans="1:22" ht="16.5" customHeight="1" x14ac:dyDescent="0.3">
      <c r="A1195" s="1" t="s">
        <v>130</v>
      </c>
      <c r="B1195" s="1">
        <v>2020</v>
      </c>
      <c r="C1195" s="16">
        <f t="shared" si="98"/>
        <v>4.0253516907351496</v>
      </c>
      <c r="D1195" s="5">
        <v>17</v>
      </c>
      <c r="E1195" s="5">
        <v>56</v>
      </c>
      <c r="F1195" s="4">
        <v>7.0000000000000007E-2</v>
      </c>
      <c r="G1195" s="5">
        <v>0</v>
      </c>
      <c r="H1195" s="5">
        <v>0</v>
      </c>
      <c r="I1195" s="1">
        <v>5426502454202</v>
      </c>
      <c r="J1195" s="1">
        <v>1507905050766</v>
      </c>
      <c r="K1195" s="1">
        <v>2287133536728</v>
      </c>
      <c r="L1195" s="1">
        <v>7713635990930</v>
      </c>
      <c r="M1195" s="29">
        <f>-4.336-4.513*(U1195/L1195)+5.679*(O1195/L1195)-0.004*(I1195/P1195)</f>
        <v>-0.93248595244062171</v>
      </c>
      <c r="N1195" s="31">
        <v>6.9401877821904918</v>
      </c>
      <c r="O1195" s="1">
        <v>4714951818602</v>
      </c>
      <c r="P1195" s="1">
        <v>4265765346336</v>
      </c>
      <c r="Q1195" s="1">
        <v>449025713693</v>
      </c>
      <c r="R1195" s="1">
        <v>2998684172328</v>
      </c>
      <c r="S1195" s="1">
        <v>7713635990930</v>
      </c>
      <c r="T1195" s="1">
        <v>288484599424</v>
      </c>
      <c r="U1195" s="1">
        <v>107133325474</v>
      </c>
      <c r="V1195" s="1">
        <v>398173659716</v>
      </c>
    </row>
    <row r="1196" spans="1:22" ht="16.5" customHeight="1" x14ac:dyDescent="0.3">
      <c r="A1196" s="1" t="s">
        <v>130</v>
      </c>
      <c r="B1196" s="1">
        <v>2019</v>
      </c>
      <c r="C1196" s="16">
        <f t="shared" si="98"/>
        <v>4.0073331852324712</v>
      </c>
      <c r="D1196" s="5">
        <v>16</v>
      </c>
      <c r="E1196" s="5">
        <v>55</v>
      </c>
      <c r="F1196" s="4">
        <v>7.0000000000000007E-2</v>
      </c>
      <c r="G1196" s="5">
        <v>0</v>
      </c>
      <c r="H1196" s="5">
        <v>0</v>
      </c>
      <c r="I1196" s="1">
        <v>4944509993182</v>
      </c>
      <c r="J1196" s="1">
        <v>1411558516141</v>
      </c>
      <c r="K1196" s="1">
        <v>2549057698286</v>
      </c>
      <c r="L1196" s="1">
        <v>7493567691468</v>
      </c>
      <c r="M1196" s="29">
        <f>-4.336-4.513*(U1196/L1196)+5.679*(O1196/L1196)-0.004*(I1196/P1196)</f>
        <v>-1.0493730212073362</v>
      </c>
      <c r="N1196" s="31">
        <v>7.4649912574460018</v>
      </c>
      <c r="O1196" s="1">
        <v>4602181083435</v>
      </c>
      <c r="P1196" s="1">
        <v>4095662828871</v>
      </c>
      <c r="Q1196" s="1">
        <v>506518254564</v>
      </c>
      <c r="R1196" s="1">
        <v>2891386608033</v>
      </c>
      <c r="S1196" s="1">
        <v>7493567691468</v>
      </c>
      <c r="T1196" s="1">
        <v>159490896860</v>
      </c>
      <c r="U1196" s="1">
        <v>325955692057</v>
      </c>
      <c r="V1196" s="1">
        <v>498333083202</v>
      </c>
    </row>
    <row r="1197" spans="1:22" ht="16.5" customHeight="1" x14ac:dyDescent="0.3">
      <c r="A1197" s="1" t="s">
        <v>130</v>
      </c>
      <c r="B1197" s="1">
        <v>2018</v>
      </c>
      <c r="C1197" s="16">
        <f t="shared" si="98"/>
        <v>3.9889840465642745</v>
      </c>
      <c r="D1197" s="5">
        <v>15</v>
      </c>
      <c r="E1197" s="5">
        <v>54</v>
      </c>
      <c r="F1197" s="4">
        <v>7.0000000000000007E-2</v>
      </c>
      <c r="G1197" s="5">
        <v>0</v>
      </c>
      <c r="H1197" s="5">
        <v>0</v>
      </c>
      <c r="I1197" s="1">
        <v>4096433878461</v>
      </c>
      <c r="J1197" s="1">
        <v>789845962824</v>
      </c>
      <c r="K1197" s="1">
        <v>2521211500364</v>
      </c>
      <c r="L1197" s="1">
        <v>6617645378825</v>
      </c>
      <c r="M1197" s="29">
        <f>-4.336-4.513*(U1197/L1197)+5.679*(O1197/L1197)-0.004*(I1197/P1197)</f>
        <v>-1.3873423735844932</v>
      </c>
      <c r="N1197" s="31">
        <v>7.3592809998546045</v>
      </c>
      <c r="O1197" s="1">
        <v>3953237752849</v>
      </c>
      <c r="P1197" s="1">
        <v>3416607736334</v>
      </c>
      <c r="Q1197" s="1">
        <v>536630016515</v>
      </c>
      <c r="R1197" s="1">
        <v>2664407625976</v>
      </c>
      <c r="S1197" s="1">
        <v>6617645378825</v>
      </c>
      <c r="T1197" s="1">
        <v>198265120105</v>
      </c>
      <c r="U1197" s="1">
        <v>643813221028</v>
      </c>
      <c r="V1197" s="1">
        <v>891986788966</v>
      </c>
    </row>
    <row r="1198" spans="1:22" ht="16.5" customHeight="1" x14ac:dyDescent="0.3">
      <c r="A1198" s="1" t="s">
        <v>130</v>
      </c>
      <c r="B1198" s="1">
        <v>2017</v>
      </c>
      <c r="C1198" s="16">
        <f t="shared" si="98"/>
        <v>3.970291913552122</v>
      </c>
      <c r="D1198" s="5">
        <v>14</v>
      </c>
      <c r="E1198" s="5">
        <v>53</v>
      </c>
      <c r="F1198" s="4">
        <v>3.37</v>
      </c>
      <c r="G1198" s="5">
        <v>0</v>
      </c>
      <c r="H1198" s="5">
        <v>0</v>
      </c>
      <c r="I1198" s="1">
        <v>3272727439101</v>
      </c>
      <c r="J1198" s="1">
        <v>522528202881</v>
      </c>
      <c r="K1198" s="1">
        <v>2464167830057</v>
      </c>
      <c r="L1198" s="1">
        <v>5736895269158</v>
      </c>
      <c r="M1198" s="29">
        <f>-4.336-4.513*(U1198/L1198)+5.679*(O1198/L1198)-0.004*(I1198/P1198)</f>
        <v>-1.1297703562429062</v>
      </c>
      <c r="N1198" s="31">
        <v>2.8654119461210428</v>
      </c>
      <c r="O1198" s="1">
        <v>3515948226110</v>
      </c>
      <c r="P1198" s="1">
        <v>2911803605573</v>
      </c>
      <c r="Q1198" s="1">
        <v>604144620537</v>
      </c>
      <c r="R1198" s="1">
        <v>2220947043048</v>
      </c>
      <c r="S1198" s="1">
        <v>5736895269158</v>
      </c>
      <c r="T1198" s="1">
        <v>195477010765</v>
      </c>
      <c r="U1198" s="1">
        <v>342892603966</v>
      </c>
      <c r="V1198" s="1">
        <v>539497396629</v>
      </c>
    </row>
    <row r="1199" spans="1:22" ht="16.5" customHeight="1" x14ac:dyDescent="0.3">
      <c r="A1199" s="1" t="s">
        <v>130</v>
      </c>
      <c r="B1199" s="1">
        <v>2016</v>
      </c>
      <c r="C1199" s="16">
        <f t="shared" si="98"/>
        <v>3.9512437185814275</v>
      </c>
      <c r="D1199" s="5">
        <v>13</v>
      </c>
      <c r="E1199" s="5">
        <v>52</v>
      </c>
      <c r="F1199" s="4">
        <v>3.37</v>
      </c>
      <c r="G1199" s="5">
        <v>0</v>
      </c>
      <c r="H1199" s="5">
        <v>0</v>
      </c>
      <c r="I1199" s="1">
        <v>3979429748104</v>
      </c>
      <c r="J1199" s="1">
        <v>485234961042</v>
      </c>
      <c r="K1199" s="1">
        <v>1101153652782</v>
      </c>
      <c r="L1199" s="1">
        <v>5080583400886</v>
      </c>
      <c r="M1199" s="29">
        <f>-4.336-4.513*(U1199/L1199)+5.679*(O1199/L1199)-0.004*(I1199/P1199)</f>
        <v>-1.1565550398555993</v>
      </c>
      <c r="N1199" s="31">
        <v>2.5615511423249444</v>
      </c>
      <c r="O1199" s="1">
        <v>2929572041063</v>
      </c>
      <c r="P1199" s="1">
        <v>2355358314638</v>
      </c>
      <c r="Q1199" s="1">
        <v>574213726425</v>
      </c>
      <c r="R1199" s="1">
        <v>2151011359823</v>
      </c>
      <c r="S1199" s="1">
        <v>5080583400886</v>
      </c>
      <c r="T1199" s="1">
        <v>152034877065</v>
      </c>
      <c r="U1199" s="1">
        <v>99550033779</v>
      </c>
      <c r="V1199" s="1">
        <v>240175177916</v>
      </c>
    </row>
    <row r="1200" spans="1:22" ht="16.5" customHeight="1" x14ac:dyDescent="0.3">
      <c r="A1200" s="1" t="s">
        <v>130</v>
      </c>
      <c r="B1200" s="1">
        <v>2015</v>
      </c>
      <c r="C1200" s="16">
        <f t="shared" si="98"/>
        <v>3.9318256327243257</v>
      </c>
      <c r="D1200" s="5">
        <v>12</v>
      </c>
      <c r="E1200" s="5">
        <v>51</v>
      </c>
      <c r="F1200" s="4">
        <v>1.1399999999999999</v>
      </c>
      <c r="G1200" s="5">
        <v>0</v>
      </c>
      <c r="H1200" s="5">
        <v>0</v>
      </c>
      <c r="I1200" s="1">
        <v>2632373142290</v>
      </c>
      <c r="J1200" s="1">
        <v>770627299462</v>
      </c>
      <c r="K1200" s="1">
        <v>847836239918</v>
      </c>
      <c r="L1200" s="1">
        <v>3480209382208</v>
      </c>
      <c r="M1200" s="29">
        <f>-4.336-4.513*(U1200/L1200)+5.679*(O1200/L1200)-0.004*(I1200/P1200)</f>
        <v>-0.78943733106669056</v>
      </c>
      <c r="N1200" s="31">
        <v>8.0197984581497224</v>
      </c>
      <c r="O1200" s="1">
        <v>2259528621464</v>
      </c>
      <c r="P1200" s="1">
        <v>1916483967959</v>
      </c>
      <c r="Q1200" s="1">
        <v>343044653505</v>
      </c>
      <c r="R1200" s="1">
        <v>1220680760744</v>
      </c>
      <c r="S1200" s="1">
        <v>3480209382208</v>
      </c>
      <c r="T1200" s="1">
        <v>138236411854</v>
      </c>
      <c r="U1200" s="1">
        <v>104135053693</v>
      </c>
      <c r="V1200" s="1">
        <v>208430918553</v>
      </c>
    </row>
    <row r="1201" spans="1:22" ht="16.5" customHeight="1" x14ac:dyDescent="0.3">
      <c r="A1201" s="1" t="s">
        <v>130</v>
      </c>
      <c r="B1201" s="1">
        <v>2014</v>
      </c>
      <c r="C1201" s="16">
        <f t="shared" si="98"/>
        <v>3.912023005428146</v>
      </c>
      <c r="D1201" s="6">
        <v>11</v>
      </c>
      <c r="E1201" s="6">
        <v>50</v>
      </c>
      <c r="F1201" s="7">
        <v>1.1599999999999999</v>
      </c>
      <c r="G1201" s="6">
        <v>0</v>
      </c>
      <c r="H1201" s="6">
        <v>0</v>
      </c>
      <c r="I1201" s="1">
        <v>1159975923761</v>
      </c>
      <c r="J1201" s="1">
        <v>522603592270</v>
      </c>
      <c r="K1201" s="1">
        <v>790676419246</v>
      </c>
      <c r="L1201" s="1">
        <v>1950652343007</v>
      </c>
      <c r="M1201" s="29">
        <f>-4.336-4.513*(U1201/L1201)+5.679*(O1201/L1201)-0.004*(I1201/P1201)</f>
        <v>-0.69801487791201378</v>
      </c>
      <c r="N1201" s="28">
        <v>5.05</v>
      </c>
      <c r="O1201" s="1">
        <v>1322758977072</v>
      </c>
      <c r="P1201" s="1">
        <v>1216236504753</v>
      </c>
      <c r="Q1201" s="1">
        <v>106522472319</v>
      </c>
      <c r="R1201" s="1">
        <v>627893365935</v>
      </c>
      <c r="S1201" s="1">
        <v>1950652343007</v>
      </c>
      <c r="T1201" s="1">
        <v>63021717632</v>
      </c>
      <c r="U1201" s="1">
        <v>90419311265</v>
      </c>
      <c r="V1201" s="1" t="e">
        <v>#VALUE!</v>
      </c>
    </row>
    <row r="1202" spans="1:22" ht="16.5" customHeight="1" x14ac:dyDescent="0.3">
      <c r="A1202" s="1" t="s">
        <v>131</v>
      </c>
      <c r="B1202" s="1">
        <v>2023</v>
      </c>
      <c r="C1202" s="16">
        <f t="shared" si="98"/>
        <v>3.8066624897703196</v>
      </c>
      <c r="D1202" s="11">
        <v>20</v>
      </c>
      <c r="E1202" s="11">
        <v>45</v>
      </c>
      <c r="F1202" s="12">
        <v>1.1000000000000001</v>
      </c>
      <c r="G1202" s="5">
        <v>0</v>
      </c>
      <c r="H1202" s="5">
        <v>0</v>
      </c>
      <c r="I1202" s="1">
        <v>475314895067</v>
      </c>
      <c r="J1202" s="1">
        <v>17323150124</v>
      </c>
      <c r="K1202" s="1">
        <v>1340575279371</v>
      </c>
      <c r="L1202" s="1">
        <v>1815890174438</v>
      </c>
      <c r="M1202" s="29">
        <f>-4.336-4.513*(U1202/L1202)+5.679*(O1202/L1202)-0.004*(I1202/P1202)</f>
        <v>-1.5435358422828291</v>
      </c>
      <c r="N1202" s="31">
        <v>6.4222466560102589</v>
      </c>
      <c r="O1202" s="1">
        <v>1021438293372</v>
      </c>
      <c r="P1202" s="1">
        <v>189046810412</v>
      </c>
      <c r="Q1202" s="1">
        <v>832391482960</v>
      </c>
      <c r="R1202" s="1">
        <v>794451881066</v>
      </c>
      <c r="S1202" s="1">
        <v>1815890174438</v>
      </c>
      <c r="T1202" s="1">
        <v>1864960874</v>
      </c>
      <c r="U1202" s="1">
        <v>157694943998</v>
      </c>
      <c r="V1202" s="1">
        <v>180557521996</v>
      </c>
    </row>
    <row r="1203" spans="1:22" ht="16.5" customHeight="1" x14ac:dyDescent="0.3">
      <c r="A1203" s="1" t="s">
        <v>131</v>
      </c>
      <c r="B1203" s="1">
        <v>2022</v>
      </c>
      <c r="C1203" s="16">
        <f t="shared" si="98"/>
        <v>3.784189633918261</v>
      </c>
      <c r="D1203" s="11">
        <v>19</v>
      </c>
      <c r="E1203" s="11">
        <v>44</v>
      </c>
      <c r="F1203" s="12">
        <f>F1204*1.6</f>
        <v>1.1039999999999999</v>
      </c>
      <c r="G1203" s="5">
        <v>0</v>
      </c>
      <c r="H1203" s="5">
        <v>0</v>
      </c>
      <c r="I1203" s="1">
        <v>390662156470</v>
      </c>
      <c r="J1203" s="1">
        <v>37303825672</v>
      </c>
      <c r="K1203" s="1">
        <v>1192112952821</v>
      </c>
      <c r="L1203" s="1">
        <v>1582775109291</v>
      </c>
      <c r="M1203" s="29">
        <f>-4.336-4.513*(U1203/L1203)+5.679*(O1203/L1203)-0.004*(I1203/P1203)</f>
        <v>-1.4041728033127276</v>
      </c>
      <c r="N1203" s="31">
        <v>6.9871667237754878</v>
      </c>
      <c r="O1203" s="1">
        <v>931351247626</v>
      </c>
      <c r="P1203" s="1">
        <v>164086251276</v>
      </c>
      <c r="Q1203" s="1">
        <v>767264996350</v>
      </c>
      <c r="R1203" s="1">
        <v>651423861665</v>
      </c>
      <c r="S1203" s="1">
        <v>1582775109291</v>
      </c>
      <c r="T1203" s="1">
        <v>2026093773</v>
      </c>
      <c r="U1203" s="1">
        <v>140404902117</v>
      </c>
      <c r="V1203" s="1">
        <v>162277716728</v>
      </c>
    </row>
    <row r="1204" spans="1:22" ht="16.5" customHeight="1" x14ac:dyDescent="0.3">
      <c r="A1204" s="1" t="s">
        <v>131</v>
      </c>
      <c r="B1204" s="1">
        <v>2021</v>
      </c>
      <c r="C1204" s="16">
        <f t="shared" si="98"/>
        <v>3.7612001156935624</v>
      </c>
      <c r="D1204" s="5">
        <v>18</v>
      </c>
      <c r="E1204" s="5">
        <v>43</v>
      </c>
      <c r="F1204" s="4">
        <v>0.69</v>
      </c>
      <c r="G1204" s="5">
        <v>0</v>
      </c>
      <c r="H1204" s="5">
        <v>0</v>
      </c>
      <c r="I1204" s="1">
        <v>588089701857</v>
      </c>
      <c r="J1204" s="1">
        <v>39375606507</v>
      </c>
      <c r="K1204" s="1">
        <v>820678004776</v>
      </c>
      <c r="L1204" s="1">
        <v>1408767706633</v>
      </c>
      <c r="M1204" s="29">
        <f>-4.336-4.513*(U1204/L1204)+5.679*(O1204/L1204)-0.004*(I1204/P1204)</f>
        <v>-1.3952371131502068</v>
      </c>
      <c r="N1204" s="31">
        <v>6.6900092133089402</v>
      </c>
      <c r="O1204" s="1">
        <v>857467141072</v>
      </c>
      <c r="P1204" s="1">
        <v>135891401239</v>
      </c>
      <c r="Q1204" s="1">
        <v>721575739833</v>
      </c>
      <c r="R1204" s="1">
        <v>551300565561</v>
      </c>
      <c r="S1204" s="1">
        <v>1408767706633</v>
      </c>
      <c r="T1204" s="1">
        <v>-811928570</v>
      </c>
      <c r="U1204" s="1">
        <v>155620988680</v>
      </c>
      <c r="V1204" s="1">
        <v>169228610059</v>
      </c>
    </row>
    <row r="1205" spans="1:22" ht="16.5" customHeight="1" x14ac:dyDescent="0.3">
      <c r="A1205" s="1" t="s">
        <v>131</v>
      </c>
      <c r="B1205" s="1">
        <v>2020</v>
      </c>
      <c r="C1205" s="16">
        <f t="shared" si="98"/>
        <v>4.1431347263915326</v>
      </c>
      <c r="D1205" s="5">
        <v>17</v>
      </c>
      <c r="E1205" s="5">
        <v>63</v>
      </c>
      <c r="F1205" s="4">
        <v>3.71</v>
      </c>
      <c r="G1205" s="5">
        <v>0</v>
      </c>
      <c r="H1205" s="5">
        <v>0</v>
      </c>
      <c r="I1205" s="1">
        <v>582447008299</v>
      </c>
      <c r="J1205" s="1">
        <v>71424254946</v>
      </c>
      <c r="K1205" s="1">
        <v>678435436542</v>
      </c>
      <c r="L1205" s="1">
        <v>1260882444841</v>
      </c>
      <c r="M1205" s="29">
        <f>-4.336-4.513*(U1205/L1205)+5.679*(O1205/L1205)-0.004*(I1205/P1205)</f>
        <v>-1.3348621389700741</v>
      </c>
      <c r="N1205" s="31">
        <v>6.9401877821904918</v>
      </c>
      <c r="O1205" s="1">
        <v>837129715222</v>
      </c>
      <c r="P1205" s="1">
        <v>135956965229</v>
      </c>
      <c r="Q1205" s="1">
        <v>701172749993</v>
      </c>
      <c r="R1205" s="1">
        <v>423752729619</v>
      </c>
      <c r="S1205" s="1">
        <v>1260882444841</v>
      </c>
      <c r="T1205" s="1">
        <v>718129163</v>
      </c>
      <c r="U1205" s="1">
        <v>210142001834</v>
      </c>
      <c r="V1205" s="1">
        <v>234151958566</v>
      </c>
    </row>
    <row r="1206" spans="1:22" ht="16.5" customHeight="1" x14ac:dyDescent="0.3">
      <c r="A1206" s="1" t="s">
        <v>131</v>
      </c>
      <c r="B1206" s="1">
        <v>2019</v>
      </c>
      <c r="C1206" s="16">
        <f t="shared" si="98"/>
        <v>4.1271343850450917</v>
      </c>
      <c r="D1206" s="5">
        <v>16</v>
      </c>
      <c r="E1206" s="5">
        <v>62</v>
      </c>
      <c r="F1206" s="4">
        <v>3.59</v>
      </c>
      <c r="G1206" s="5">
        <v>0</v>
      </c>
      <c r="H1206" s="5">
        <v>0</v>
      </c>
      <c r="I1206" s="1">
        <v>415481358605</v>
      </c>
      <c r="J1206" s="1">
        <v>32621884902</v>
      </c>
      <c r="K1206" s="1">
        <v>505642637237</v>
      </c>
      <c r="L1206" s="1">
        <v>921123995842</v>
      </c>
      <c r="M1206" s="29">
        <f>-4.336-4.513*(U1206/L1206)+5.679*(O1206/L1206)-0.004*(I1206/P1206)</f>
        <v>-0.8217684932419328</v>
      </c>
      <c r="N1206" s="31">
        <v>7.4649912574460018</v>
      </c>
      <c r="O1206" s="1">
        <v>651101885263</v>
      </c>
      <c r="P1206" s="1">
        <v>92103362956</v>
      </c>
      <c r="Q1206" s="1">
        <v>558998522307</v>
      </c>
      <c r="R1206" s="1">
        <v>270022110579</v>
      </c>
      <c r="S1206" s="1">
        <v>921123995842</v>
      </c>
      <c r="T1206" s="1">
        <v>-841306494</v>
      </c>
      <c r="U1206" s="1">
        <v>98369987517</v>
      </c>
      <c r="V1206" s="1">
        <v>113094583779</v>
      </c>
    </row>
    <row r="1207" spans="1:22" ht="16.5" customHeight="1" x14ac:dyDescent="0.3">
      <c r="A1207" s="1" t="s">
        <v>131</v>
      </c>
      <c r="B1207" s="1">
        <v>2018</v>
      </c>
      <c r="C1207" s="16">
        <f t="shared" si="98"/>
        <v>4.1108738641733114</v>
      </c>
      <c r="D1207" s="5">
        <v>15</v>
      </c>
      <c r="E1207" s="5">
        <v>61</v>
      </c>
      <c r="F1207" s="4">
        <v>3.59</v>
      </c>
      <c r="G1207" s="5">
        <v>0</v>
      </c>
      <c r="H1207" s="5">
        <v>0</v>
      </c>
      <c r="I1207" s="1">
        <v>504436708717</v>
      </c>
      <c r="J1207" s="1">
        <v>48383843792</v>
      </c>
      <c r="K1207" s="1">
        <v>254434654452</v>
      </c>
      <c r="L1207" s="1">
        <v>758871363169</v>
      </c>
      <c r="M1207" s="29">
        <f>-4.336-4.513*(U1207/L1207)+5.679*(O1207/L1207)-0.004*(I1207/P1207)</f>
        <v>-0.77005592349091778</v>
      </c>
      <c r="N1207" s="31">
        <v>7.3592809998546045</v>
      </c>
      <c r="O1207" s="1">
        <v>536694009676</v>
      </c>
      <c r="P1207" s="1">
        <v>48281430368</v>
      </c>
      <c r="Q1207" s="1">
        <v>488412579308</v>
      </c>
      <c r="R1207" s="1">
        <v>222177353493</v>
      </c>
      <c r="S1207" s="1">
        <v>758871363169</v>
      </c>
      <c r="T1207" s="1">
        <v>292882961</v>
      </c>
      <c r="U1207" s="1">
        <v>68707770706</v>
      </c>
      <c r="V1207" s="1">
        <v>77201366208</v>
      </c>
    </row>
    <row r="1208" spans="1:22" ht="16.5" customHeight="1" x14ac:dyDescent="0.3">
      <c r="A1208" s="1" t="s">
        <v>131</v>
      </c>
      <c r="B1208" s="1">
        <v>2017</v>
      </c>
      <c r="C1208" s="16">
        <f t="shared" si="98"/>
        <v>4.0943445622221004</v>
      </c>
      <c r="D1208" s="5">
        <v>14</v>
      </c>
      <c r="E1208" s="5">
        <v>60</v>
      </c>
      <c r="F1208" s="4">
        <v>3.24</v>
      </c>
      <c r="G1208" s="5">
        <v>0</v>
      </c>
      <c r="H1208" s="5">
        <v>0</v>
      </c>
      <c r="I1208" s="1">
        <v>443996943878</v>
      </c>
      <c r="J1208" s="1">
        <v>35620862819</v>
      </c>
      <c r="K1208" s="1">
        <v>260573411318</v>
      </c>
      <c r="L1208" s="1">
        <v>704570355196</v>
      </c>
      <c r="M1208" s="29">
        <f>-4.336-4.513*(U1208/L1208)+5.679*(O1208/L1208)-0.004*(I1208/P1208)</f>
        <v>-0.78221419884605081</v>
      </c>
      <c r="N1208" s="31">
        <v>2.8654119461210428</v>
      </c>
      <c r="O1208" s="1">
        <v>511145202557</v>
      </c>
      <c r="P1208" s="1">
        <v>36628321857</v>
      </c>
      <c r="Q1208" s="1">
        <v>474516880700</v>
      </c>
      <c r="R1208" s="1">
        <v>193425152639</v>
      </c>
      <c r="S1208" s="1">
        <v>704570355196</v>
      </c>
      <c r="T1208" s="1">
        <v>184987185</v>
      </c>
      <c r="U1208" s="1">
        <v>80819668566</v>
      </c>
      <c r="V1208" s="1">
        <v>89190349166</v>
      </c>
    </row>
    <row r="1209" spans="1:22" ht="16.5" customHeight="1" x14ac:dyDescent="0.3">
      <c r="A1209" s="1" t="s">
        <v>131</v>
      </c>
      <c r="B1209" s="1">
        <v>2016</v>
      </c>
      <c r="C1209" s="16">
        <f t="shared" si="98"/>
        <v>4.0775374439057197</v>
      </c>
      <c r="D1209" s="6">
        <v>13</v>
      </c>
      <c r="E1209" s="6">
        <v>59</v>
      </c>
      <c r="F1209" s="7">
        <v>3.24</v>
      </c>
      <c r="G1209" s="6">
        <v>0</v>
      </c>
      <c r="H1209" s="6">
        <v>0</v>
      </c>
      <c r="I1209" s="1">
        <v>395402753959</v>
      </c>
      <c r="J1209" s="1">
        <v>38630680265</v>
      </c>
      <c r="K1209" s="1">
        <v>222482299520</v>
      </c>
      <c r="L1209" s="1">
        <v>617885053479</v>
      </c>
      <c r="M1209" s="29">
        <f>-4.336-4.513*(U1209/L1209)+5.679*(O1209/L1209)-0.004*(I1209/P1209)</f>
        <v>-0.66072390697470207</v>
      </c>
      <c r="N1209" s="31">
        <v>2.5615511423249444</v>
      </c>
      <c r="O1209" s="1">
        <v>461700297511</v>
      </c>
      <c r="P1209" s="1">
        <v>49991475019</v>
      </c>
      <c r="Q1209" s="1">
        <v>411708822492</v>
      </c>
      <c r="R1209" s="1">
        <v>156184755968</v>
      </c>
      <c r="S1209" s="1">
        <v>617885053479</v>
      </c>
      <c r="T1209" s="1">
        <v>464532127</v>
      </c>
      <c r="U1209" s="1">
        <v>73465414389</v>
      </c>
      <c r="V1209" s="1" t="e">
        <v>#VALUE!</v>
      </c>
    </row>
    <row r="1210" spans="1:22" ht="16.5" customHeight="1" x14ac:dyDescent="0.3">
      <c r="A1210" s="1" t="s">
        <v>131</v>
      </c>
      <c r="B1210" s="1">
        <v>2015</v>
      </c>
      <c r="C1210" s="15"/>
      <c r="D1210" s="13"/>
      <c r="E1210" s="13"/>
      <c r="F1210" s="14"/>
      <c r="G1210" s="13"/>
      <c r="H1210" s="13"/>
      <c r="I1210" s="1">
        <v>326705877773</v>
      </c>
      <c r="J1210" s="1">
        <v>59362076570</v>
      </c>
      <c r="K1210" s="1">
        <v>177293702281</v>
      </c>
      <c r="L1210" s="1">
        <v>503999580054</v>
      </c>
      <c r="M1210" s="29">
        <f>-4.336-4.513*(U1210/L1210)+5.679*(O1210/L1210)-0.004*(I1210/P1210)</f>
        <v>-0.48596932545154981</v>
      </c>
      <c r="N1210" s="31">
        <v>8.0197984581497224</v>
      </c>
      <c r="O1210" s="1">
        <v>386115519592</v>
      </c>
      <c r="P1210" s="1">
        <v>18567711175</v>
      </c>
      <c r="Q1210" s="1">
        <v>367547808417</v>
      </c>
      <c r="R1210" s="1">
        <v>117884060462</v>
      </c>
      <c r="S1210" s="1">
        <v>503999580054</v>
      </c>
      <c r="T1210" s="1">
        <v>461463363</v>
      </c>
      <c r="U1210" s="1">
        <v>48053166887</v>
      </c>
      <c r="V1210" s="1" t="e">
        <v>#VALUE!</v>
      </c>
    </row>
    <row r="1211" spans="1:22" ht="16.5" customHeight="1" x14ac:dyDescent="0.3">
      <c r="A1211" s="1" t="s">
        <v>131</v>
      </c>
      <c r="B1211" s="1">
        <v>2014</v>
      </c>
      <c r="C1211" s="15"/>
      <c r="D1211" s="13"/>
      <c r="E1211" s="13"/>
      <c r="F1211" s="14"/>
      <c r="G1211" s="13"/>
      <c r="H1211" s="13"/>
      <c r="I1211" s="1">
        <v>275958904308</v>
      </c>
      <c r="J1211" s="1">
        <v>51020165754</v>
      </c>
      <c r="K1211" s="1">
        <v>141404404541</v>
      </c>
      <c r="L1211" s="1">
        <v>417363308849</v>
      </c>
      <c r="M1211" s="29">
        <f>-4.336-4.513*(U1211/L1211)+5.679*(O1211/L1211)-0.004*(I1211/P1211)</f>
        <v>-0.41919913866648328</v>
      </c>
      <c r="N1211" s="28">
        <v>5.05</v>
      </c>
      <c r="O1211" s="1">
        <v>331484253225</v>
      </c>
      <c r="P1211" s="1">
        <v>14780438266</v>
      </c>
      <c r="Q1211" s="1">
        <v>316703814959</v>
      </c>
      <c r="R1211" s="1">
        <v>85879055624</v>
      </c>
      <c r="S1211" s="1">
        <v>417363308849</v>
      </c>
      <c r="T1211" s="1">
        <v>1779311021</v>
      </c>
      <c r="U1211" s="1">
        <v>47994792201</v>
      </c>
      <c r="V1211" s="1" t="e">
        <v>#VALUE!</v>
      </c>
    </row>
    <row r="1212" spans="1:22" ht="16.5" customHeight="1" x14ac:dyDescent="0.3">
      <c r="A1212" s="1" t="s">
        <v>132</v>
      </c>
      <c r="B1212" s="1">
        <v>2023</v>
      </c>
      <c r="C1212" s="16">
        <f t="shared" ref="C1212:C1220" si="99">LN(E1212)</f>
        <v>4.2626798770413155</v>
      </c>
      <c r="D1212" s="5">
        <v>22</v>
      </c>
      <c r="E1212" s="5">
        <v>71</v>
      </c>
      <c r="F1212" s="4">
        <v>0.53</v>
      </c>
      <c r="G1212" s="5">
        <v>1</v>
      </c>
      <c r="H1212" s="5">
        <v>1</v>
      </c>
      <c r="I1212" s="1">
        <v>1207134868323</v>
      </c>
      <c r="J1212" s="1">
        <v>699445523731</v>
      </c>
      <c r="K1212" s="1">
        <v>1185480288796</v>
      </c>
      <c r="L1212" s="1">
        <v>2392615157119</v>
      </c>
      <c r="M1212" s="29">
        <f>-4.336-4.513*(U1212/L1212)+5.679*(O1212/L1212)-0.004*(I1212/P1212)</f>
        <v>-4.1855635196102314</v>
      </c>
      <c r="N1212" s="31">
        <v>6.4222466560102589</v>
      </c>
      <c r="O1212" s="1">
        <v>308036213534</v>
      </c>
      <c r="P1212" s="1">
        <v>308036213534</v>
      </c>
      <c r="Q1212" s="1">
        <v>0</v>
      </c>
      <c r="R1212" s="1">
        <v>2084578943585</v>
      </c>
      <c r="S1212" s="1">
        <v>2392615157119</v>
      </c>
      <c r="T1212" s="1">
        <v>31489183352</v>
      </c>
      <c r="U1212" s="1">
        <v>299556005542</v>
      </c>
      <c r="V1212" s="1">
        <v>383309119488</v>
      </c>
    </row>
    <row r="1213" spans="1:22" ht="16.5" customHeight="1" x14ac:dyDescent="0.3">
      <c r="A1213" s="1" t="s">
        <v>132</v>
      </c>
      <c r="B1213" s="1">
        <v>2022</v>
      </c>
      <c r="C1213" s="16">
        <f t="shared" si="99"/>
        <v>4.2484952420493594</v>
      </c>
      <c r="D1213" s="5">
        <v>21</v>
      </c>
      <c r="E1213" s="5">
        <v>70</v>
      </c>
      <c r="F1213" s="4">
        <f>F1214*0.6</f>
        <v>0.52800000000000002</v>
      </c>
      <c r="G1213" s="5">
        <v>1</v>
      </c>
      <c r="H1213" s="5">
        <v>1</v>
      </c>
      <c r="I1213" s="1">
        <v>1103552901572</v>
      </c>
      <c r="J1213" s="1">
        <v>435841476949</v>
      </c>
      <c r="K1213" s="1">
        <v>1173390666003</v>
      </c>
      <c r="L1213" s="1">
        <v>2276943567575</v>
      </c>
      <c r="M1213" s="29">
        <f>-4.336-4.513*(U1213/L1213)+5.679*(O1213/L1213)-0.004*(I1213/P1213)</f>
        <v>-3.8366094750977768</v>
      </c>
      <c r="N1213" s="31">
        <v>6.9871667237754878</v>
      </c>
      <c r="O1213" s="1">
        <v>382496674756</v>
      </c>
      <c r="P1213" s="1">
        <v>382496674756</v>
      </c>
      <c r="Q1213" s="1">
        <v>0</v>
      </c>
      <c r="R1213" s="1">
        <v>1894446892819</v>
      </c>
      <c r="S1213" s="1">
        <v>2276943567575</v>
      </c>
      <c r="T1213" s="1">
        <v>29408348789</v>
      </c>
      <c r="U1213" s="1">
        <v>223540317602</v>
      </c>
      <c r="V1213" s="1">
        <v>295198730222</v>
      </c>
    </row>
    <row r="1214" spans="1:22" ht="16.5" customHeight="1" x14ac:dyDescent="0.3">
      <c r="A1214" s="1" t="s">
        <v>132</v>
      </c>
      <c r="B1214" s="1">
        <v>2021</v>
      </c>
      <c r="C1214" s="16">
        <f t="shared" si="99"/>
        <v>4.2341065045972597</v>
      </c>
      <c r="D1214" s="5">
        <v>20</v>
      </c>
      <c r="E1214" s="5">
        <v>69</v>
      </c>
      <c r="F1214" s="4">
        <v>0.88</v>
      </c>
      <c r="G1214" s="5">
        <v>1</v>
      </c>
      <c r="H1214" s="5">
        <v>1</v>
      </c>
      <c r="I1214" s="1">
        <v>1176339787490</v>
      </c>
      <c r="J1214" s="1">
        <v>492074917415</v>
      </c>
      <c r="K1214" s="1">
        <v>1118360467816</v>
      </c>
      <c r="L1214" s="1">
        <v>2294700255306</v>
      </c>
      <c r="M1214" s="29">
        <f>-4.336-4.513*(U1214/L1214)+5.679*(O1214/L1214)-0.004*(I1214/P1214)</f>
        <v>-3.4812739986192289</v>
      </c>
      <c r="N1214" s="31">
        <v>6.6900092133089402</v>
      </c>
      <c r="O1214" s="1">
        <v>500290192302</v>
      </c>
      <c r="P1214" s="1">
        <v>408638192302</v>
      </c>
      <c r="Q1214" s="1">
        <v>91652000000</v>
      </c>
      <c r="R1214" s="1">
        <v>1794410063004</v>
      </c>
      <c r="S1214" s="1">
        <v>2294700255306</v>
      </c>
      <c r="T1214" s="1">
        <v>18040753298</v>
      </c>
      <c r="U1214" s="1">
        <v>189094874963</v>
      </c>
      <c r="V1214" s="1">
        <v>244355405170</v>
      </c>
    </row>
    <row r="1215" spans="1:22" ht="16.5" customHeight="1" x14ac:dyDescent="0.3">
      <c r="A1215" s="1" t="s">
        <v>132</v>
      </c>
      <c r="B1215" s="1">
        <v>2020</v>
      </c>
      <c r="C1215" s="16">
        <f t="shared" si="99"/>
        <v>4.219507705176107</v>
      </c>
      <c r="D1215" s="5">
        <v>19</v>
      </c>
      <c r="E1215" s="5">
        <v>68</v>
      </c>
      <c r="F1215" s="4">
        <v>1.19</v>
      </c>
      <c r="G1215" s="5">
        <v>1</v>
      </c>
      <c r="H1215" s="5">
        <v>0</v>
      </c>
      <c r="I1215" s="1">
        <v>981975300723</v>
      </c>
      <c r="J1215" s="1">
        <v>424237469275</v>
      </c>
      <c r="K1215" s="1">
        <v>1114479966147</v>
      </c>
      <c r="L1215" s="1">
        <v>2096455266870</v>
      </c>
      <c r="M1215" s="29">
        <f>-4.336-4.513*(U1215/L1215)+5.679*(O1215/L1215)-0.004*(I1215/P1215)</f>
        <v>-3.8073739749286868</v>
      </c>
      <c r="N1215" s="31">
        <v>6.9401877821904918</v>
      </c>
      <c r="O1215" s="1">
        <v>365969098434</v>
      </c>
      <c r="P1215" s="1">
        <v>346932038104</v>
      </c>
      <c r="Q1215" s="1">
        <v>19037060330</v>
      </c>
      <c r="R1215" s="1">
        <v>1730486168436</v>
      </c>
      <c r="S1215" s="1">
        <v>2096455266870</v>
      </c>
      <c r="T1215" s="1">
        <v>19620348994</v>
      </c>
      <c r="U1215" s="1">
        <v>209696878289</v>
      </c>
      <c r="V1215" s="1">
        <v>260849075803</v>
      </c>
    </row>
    <row r="1216" spans="1:22" ht="16.5" customHeight="1" x14ac:dyDescent="0.3">
      <c r="A1216" s="1" t="s">
        <v>132</v>
      </c>
      <c r="B1216" s="1">
        <v>2019</v>
      </c>
      <c r="C1216" s="16">
        <f t="shared" si="99"/>
        <v>4.2046926193909657</v>
      </c>
      <c r="D1216" s="5">
        <v>18</v>
      </c>
      <c r="E1216" s="5">
        <v>67</v>
      </c>
      <c r="F1216" s="4">
        <v>0.97</v>
      </c>
      <c r="G1216" s="5">
        <v>1</v>
      </c>
      <c r="H1216" s="5">
        <v>0</v>
      </c>
      <c r="I1216" s="1">
        <v>779754902383</v>
      </c>
      <c r="J1216" s="1">
        <v>350457017273</v>
      </c>
      <c r="K1216" s="1">
        <v>1067419412879</v>
      </c>
      <c r="L1216" s="1">
        <v>1847174315262</v>
      </c>
      <c r="M1216" s="29">
        <f>-4.336-4.513*(U1216/L1216)+5.679*(O1216/L1216)-0.004*(I1216/P1216)</f>
        <v>-3.8583148522265107</v>
      </c>
      <c r="N1216" s="31">
        <v>7.4649912574460018</v>
      </c>
      <c r="O1216" s="1">
        <v>288285048243</v>
      </c>
      <c r="P1216" s="1">
        <v>262453980527</v>
      </c>
      <c r="Q1216" s="1">
        <v>25831067716</v>
      </c>
      <c r="R1216" s="1">
        <v>1558889267019</v>
      </c>
      <c r="S1216" s="1">
        <v>1847174315262</v>
      </c>
      <c r="T1216" s="1">
        <v>18694026339</v>
      </c>
      <c r="U1216" s="1">
        <v>162386686793</v>
      </c>
      <c r="V1216" s="1">
        <v>206156846451</v>
      </c>
    </row>
    <row r="1217" spans="1:22" ht="16.5" customHeight="1" x14ac:dyDescent="0.3">
      <c r="A1217" s="1" t="s">
        <v>132</v>
      </c>
      <c r="B1217" s="1">
        <v>2018</v>
      </c>
      <c r="C1217" s="16">
        <f t="shared" si="99"/>
        <v>4.1896547420264252</v>
      </c>
      <c r="D1217" s="5">
        <v>17</v>
      </c>
      <c r="E1217" s="5">
        <v>66</v>
      </c>
      <c r="F1217" s="4">
        <v>0.97</v>
      </c>
      <c r="G1217" s="5">
        <v>1</v>
      </c>
      <c r="H1217" s="5">
        <v>0</v>
      </c>
      <c r="I1217" s="1">
        <v>834742066160</v>
      </c>
      <c r="J1217" s="1">
        <v>323809107094</v>
      </c>
      <c r="K1217" s="1">
        <v>939504623313</v>
      </c>
      <c r="L1217" s="1">
        <v>1774246689473</v>
      </c>
      <c r="M1217" s="29">
        <f>-4.336-4.513*(U1217/L1217)+5.679*(O1217/L1217)-0.004*(I1217/P1217)</f>
        <v>-3.8398322510140042</v>
      </c>
      <c r="N1217" s="31">
        <v>7.3592809998546045</v>
      </c>
      <c r="O1217" s="1">
        <v>269634123949</v>
      </c>
      <c r="P1217" s="1">
        <v>236477695853</v>
      </c>
      <c r="Q1217" s="1">
        <v>33156428096</v>
      </c>
      <c r="R1217" s="1">
        <v>1504612565524</v>
      </c>
      <c r="S1217" s="1">
        <v>1774246689473</v>
      </c>
      <c r="T1217" s="1">
        <v>17598693224</v>
      </c>
      <c r="U1217" s="1">
        <v>138683041628</v>
      </c>
      <c r="V1217" s="1">
        <v>175045317445</v>
      </c>
    </row>
    <row r="1218" spans="1:22" ht="16.5" customHeight="1" x14ac:dyDescent="0.3">
      <c r="A1218" s="1" t="s">
        <v>132</v>
      </c>
      <c r="B1218" s="1">
        <v>2017</v>
      </c>
      <c r="C1218" s="16">
        <f t="shared" si="99"/>
        <v>4.1743872698956368</v>
      </c>
      <c r="D1218" s="5">
        <v>16</v>
      </c>
      <c r="E1218" s="5">
        <v>65</v>
      </c>
      <c r="F1218" s="4">
        <v>0.97</v>
      </c>
      <c r="G1218" s="5">
        <v>1</v>
      </c>
      <c r="H1218" s="5">
        <v>0</v>
      </c>
      <c r="I1218" s="1">
        <v>977543036885</v>
      </c>
      <c r="J1218" s="1">
        <v>282178900566</v>
      </c>
      <c r="K1218" s="1">
        <v>796087843005</v>
      </c>
      <c r="L1218" s="1">
        <v>1773630879890</v>
      </c>
      <c r="M1218" s="29">
        <f>-4.336-4.513*(U1218/L1218)+5.679*(O1218/L1218)-0.004*(I1218/P1218)</f>
        <v>-3.4346595409061762</v>
      </c>
      <c r="N1218" s="31">
        <v>2.8654119461210428</v>
      </c>
      <c r="O1218" s="1">
        <v>378316621650</v>
      </c>
      <c r="P1218" s="1">
        <v>343855235956</v>
      </c>
      <c r="Q1218" s="1">
        <v>34461385694</v>
      </c>
      <c r="R1218" s="1">
        <v>1395314258240</v>
      </c>
      <c r="S1218" s="1">
        <v>1773630879890</v>
      </c>
      <c r="T1218" s="1">
        <v>13985476694</v>
      </c>
      <c r="U1218" s="1">
        <v>117360040786</v>
      </c>
      <c r="V1218" s="1">
        <v>147177314332</v>
      </c>
    </row>
    <row r="1219" spans="1:22" ht="16.5" customHeight="1" x14ac:dyDescent="0.3">
      <c r="A1219" s="1" t="s">
        <v>132</v>
      </c>
      <c r="B1219" s="1">
        <v>2016</v>
      </c>
      <c r="C1219" s="16">
        <f t="shared" si="99"/>
        <v>4.1588830833596715</v>
      </c>
      <c r="D1219" s="5">
        <v>15</v>
      </c>
      <c r="E1219" s="5">
        <v>64</v>
      </c>
      <c r="F1219" s="4">
        <v>0.72</v>
      </c>
      <c r="G1219" s="5">
        <v>1</v>
      </c>
      <c r="H1219" s="5">
        <v>0</v>
      </c>
      <c r="I1219" s="1">
        <v>721079359147</v>
      </c>
      <c r="J1219" s="1">
        <v>234563410070</v>
      </c>
      <c r="K1219" s="1">
        <v>434765676610</v>
      </c>
      <c r="L1219" s="1">
        <v>1155845035757</v>
      </c>
      <c r="M1219" s="29">
        <f>-4.336-4.513*(U1219/L1219)+5.679*(O1219/L1219)-0.004*(I1219/P1219)</f>
        <v>-3.664961800528185</v>
      </c>
      <c r="N1219" s="31">
        <v>2.5615511423249444</v>
      </c>
      <c r="O1219" s="1">
        <v>219928625146</v>
      </c>
      <c r="P1219" s="1">
        <v>198130931228</v>
      </c>
      <c r="Q1219" s="1">
        <v>21797693918</v>
      </c>
      <c r="R1219" s="1">
        <v>935916410611</v>
      </c>
      <c r="S1219" s="1">
        <v>1155845035757</v>
      </c>
      <c r="T1219" s="1">
        <v>12235695127</v>
      </c>
      <c r="U1219" s="1">
        <v>101159344647</v>
      </c>
      <c r="V1219" s="1">
        <v>126571212534</v>
      </c>
    </row>
    <row r="1220" spans="1:22" ht="16.5" customHeight="1" x14ac:dyDescent="0.3">
      <c r="A1220" s="1" t="s">
        <v>132</v>
      </c>
      <c r="B1220" s="1">
        <v>2015</v>
      </c>
      <c r="C1220" s="16">
        <f t="shared" si="99"/>
        <v>4.1431347263915326</v>
      </c>
      <c r="D1220" s="6">
        <v>14</v>
      </c>
      <c r="E1220" s="6">
        <v>63</v>
      </c>
      <c r="F1220" s="7">
        <v>0.72</v>
      </c>
      <c r="G1220" s="6">
        <v>1</v>
      </c>
      <c r="H1220" s="6">
        <v>0</v>
      </c>
      <c r="I1220" s="1">
        <v>744701467114</v>
      </c>
      <c r="J1220" s="1">
        <v>245718867225</v>
      </c>
      <c r="K1220" s="1">
        <v>348013281318</v>
      </c>
      <c r="L1220" s="1">
        <v>1092714748432</v>
      </c>
      <c r="M1220" s="29">
        <f>-4.336-4.513*(U1220/L1220)+5.679*(O1220/L1220)-0.004*(I1220/P1220)</f>
        <v>-3.7726998502585944</v>
      </c>
      <c r="N1220" s="31">
        <v>8.0197984581497224</v>
      </c>
      <c r="O1220" s="1">
        <v>185883740216</v>
      </c>
      <c r="P1220" s="1">
        <v>156439039640</v>
      </c>
      <c r="Q1220" s="1">
        <v>29444700576</v>
      </c>
      <c r="R1220" s="1">
        <v>906831008216</v>
      </c>
      <c r="S1220" s="1">
        <v>1092714748432</v>
      </c>
      <c r="T1220" s="1">
        <v>15230727129</v>
      </c>
      <c r="U1220" s="1">
        <v>92909516441</v>
      </c>
      <c r="V1220" s="1">
        <v>119284348304</v>
      </c>
    </row>
    <row r="1221" spans="1:22" ht="16.5" customHeight="1" x14ac:dyDescent="0.3">
      <c r="A1221" s="1" t="s">
        <v>132</v>
      </c>
      <c r="B1221" s="1">
        <v>2014</v>
      </c>
      <c r="C1221" s="15"/>
      <c r="D1221" s="13"/>
      <c r="E1221" s="13"/>
      <c r="F1221" s="14"/>
      <c r="G1221" s="13"/>
      <c r="H1221" s="13"/>
      <c r="I1221" s="1">
        <v>719282481026</v>
      </c>
      <c r="J1221" s="1">
        <v>294566944991</v>
      </c>
      <c r="K1221" s="1">
        <v>310256152226</v>
      </c>
      <c r="L1221" s="1">
        <v>1029538633252</v>
      </c>
      <c r="M1221" s="29">
        <f>-4.336-4.513*(U1221/L1221)+5.679*(O1221/L1221)-0.004*(I1221/P1221)</f>
        <v>-3.4416713082617378</v>
      </c>
      <c r="N1221" s="28">
        <v>5.05</v>
      </c>
      <c r="O1221" s="1">
        <v>232902181007</v>
      </c>
      <c r="P1221" s="1">
        <v>200327394051</v>
      </c>
      <c r="Q1221" s="1">
        <v>32574786956</v>
      </c>
      <c r="R1221" s="1">
        <v>796636452245</v>
      </c>
      <c r="S1221" s="1">
        <v>1029538633252</v>
      </c>
      <c r="T1221" s="1">
        <v>8257073479</v>
      </c>
      <c r="U1221" s="1">
        <v>85778677106</v>
      </c>
      <c r="V1221" s="1">
        <v>110281974091</v>
      </c>
    </row>
    <row r="1222" spans="1:22" ht="16.5" customHeight="1" x14ac:dyDescent="0.3">
      <c r="A1222" s="1" t="s">
        <v>133</v>
      </c>
      <c r="B1222" s="1">
        <v>2023</v>
      </c>
      <c r="C1222" s="16">
        <f t="shared" ref="C1222:C1230" si="100">LN(E1222)</f>
        <v>3.8066624897703196</v>
      </c>
      <c r="D1222" s="5">
        <v>20</v>
      </c>
      <c r="E1222" s="5">
        <v>45</v>
      </c>
      <c r="F1222" s="4">
        <v>30.2</v>
      </c>
      <c r="G1222" s="5">
        <v>0</v>
      </c>
      <c r="H1222" s="5">
        <v>0</v>
      </c>
      <c r="I1222" s="1">
        <v>30823138059</v>
      </c>
      <c r="J1222" s="1">
        <v>14126527927</v>
      </c>
      <c r="K1222" s="1">
        <v>6265646685</v>
      </c>
      <c r="L1222" s="1">
        <v>37088784744</v>
      </c>
      <c r="M1222" s="29">
        <f>-4.336-4.513*(U1222/L1222)+5.679*(O1222/L1222)-0.004*(I1222/P1222)</f>
        <v>-2.6448531094728636</v>
      </c>
      <c r="N1222" s="31">
        <v>6.4222466560102589</v>
      </c>
      <c r="O1222" s="1">
        <v>12710358682</v>
      </c>
      <c r="P1222" s="1">
        <v>12710358682</v>
      </c>
      <c r="Q1222" s="1">
        <v>0</v>
      </c>
      <c r="R1222" s="1">
        <v>24378426062</v>
      </c>
      <c r="S1222" s="1">
        <v>37088784744</v>
      </c>
      <c r="T1222" s="1">
        <v>0</v>
      </c>
      <c r="U1222" s="1">
        <v>2016347596</v>
      </c>
      <c r="V1222" s="1">
        <v>2526132591</v>
      </c>
    </row>
    <row r="1223" spans="1:22" ht="16.5" customHeight="1" x14ac:dyDescent="0.3">
      <c r="A1223" s="1" t="s">
        <v>133</v>
      </c>
      <c r="B1223" s="1">
        <v>2022</v>
      </c>
      <c r="C1223" s="16">
        <f t="shared" si="100"/>
        <v>3.784189633918261</v>
      </c>
      <c r="D1223" s="5">
        <v>19</v>
      </c>
      <c r="E1223" s="5">
        <v>44</v>
      </c>
      <c r="F1223" s="4">
        <v>30.2</v>
      </c>
      <c r="G1223" s="5">
        <v>0</v>
      </c>
      <c r="H1223" s="5">
        <v>0</v>
      </c>
      <c r="I1223" s="1">
        <v>29451726789</v>
      </c>
      <c r="J1223" s="1">
        <v>14595168268</v>
      </c>
      <c r="K1223" s="1">
        <v>6885770865</v>
      </c>
      <c r="L1223" s="1">
        <v>36337497654</v>
      </c>
      <c r="M1223" s="29">
        <f>-4.336-4.513*(U1223/L1223)+5.679*(O1223/L1223)-0.004*(I1223/P1223)</f>
        <v>-2.9851743981783083</v>
      </c>
      <c r="N1223" s="31">
        <v>6.9871667237754878</v>
      </c>
      <c r="O1223" s="1">
        <v>10845419188</v>
      </c>
      <c r="P1223" s="1">
        <v>10845419188</v>
      </c>
      <c r="Q1223" s="1">
        <v>0</v>
      </c>
      <c r="R1223" s="1">
        <v>25492078466</v>
      </c>
      <c r="S1223" s="1">
        <v>36337497654</v>
      </c>
      <c r="T1223" s="1">
        <v>0</v>
      </c>
      <c r="U1223" s="1">
        <v>2683536949</v>
      </c>
      <c r="V1223" s="1">
        <v>3374496187</v>
      </c>
    </row>
    <row r="1224" spans="1:22" ht="16.5" customHeight="1" x14ac:dyDescent="0.3">
      <c r="A1224" s="1" t="s">
        <v>133</v>
      </c>
      <c r="B1224" s="1">
        <v>2021</v>
      </c>
      <c r="C1224" s="16">
        <f t="shared" si="100"/>
        <v>3.7612001156935624</v>
      </c>
      <c r="D1224" s="5">
        <v>18</v>
      </c>
      <c r="E1224" s="5">
        <v>43</v>
      </c>
      <c r="F1224" s="4">
        <v>0.2</v>
      </c>
      <c r="G1224" s="5">
        <v>0</v>
      </c>
      <c r="H1224" s="5">
        <v>0</v>
      </c>
      <c r="I1224" s="1">
        <v>28781130645</v>
      </c>
      <c r="J1224" s="1">
        <v>15922334790</v>
      </c>
      <c r="K1224" s="1">
        <v>7387879229</v>
      </c>
      <c r="L1224" s="1">
        <v>36169009874</v>
      </c>
      <c r="M1224" s="29">
        <f>-4.336-4.513*(U1224/L1224)+5.679*(O1224/L1224)-0.004*(I1224/P1224)</f>
        <v>-3.0656689310060812</v>
      </c>
      <c r="N1224" s="31">
        <v>6.6900092133089402</v>
      </c>
      <c r="O1224" s="1">
        <v>10230350357</v>
      </c>
      <c r="P1224" s="1">
        <v>10230350357</v>
      </c>
      <c r="Q1224" s="1">
        <v>0</v>
      </c>
      <c r="R1224" s="1">
        <v>25938659517</v>
      </c>
      <c r="S1224" s="1">
        <v>36169009874</v>
      </c>
      <c r="T1224" s="1">
        <v>0</v>
      </c>
      <c r="U1224" s="1">
        <v>2602376331</v>
      </c>
      <c r="V1224" s="1">
        <v>3301596900</v>
      </c>
    </row>
    <row r="1225" spans="1:22" ht="16.5" customHeight="1" x14ac:dyDescent="0.3">
      <c r="A1225" s="1" t="s">
        <v>133</v>
      </c>
      <c r="B1225" s="1">
        <v>2020</v>
      </c>
      <c r="C1225" s="16">
        <f t="shared" si="100"/>
        <v>3.7376696182833684</v>
      </c>
      <c r="D1225" s="5">
        <v>17</v>
      </c>
      <c r="E1225" s="5">
        <v>42</v>
      </c>
      <c r="F1225" s="4">
        <v>0.2</v>
      </c>
      <c r="G1225" s="5">
        <v>0</v>
      </c>
      <c r="H1225" s="5">
        <v>0</v>
      </c>
      <c r="I1225" s="1">
        <v>30634086570</v>
      </c>
      <c r="J1225" s="1">
        <v>16399751282</v>
      </c>
      <c r="K1225" s="1">
        <v>7792408805</v>
      </c>
      <c r="L1225" s="1">
        <v>38426495375</v>
      </c>
      <c r="M1225" s="29">
        <f>-4.336-4.513*(U1225/L1225)+5.679*(O1225/L1225)-0.004*(I1225/P1225)</f>
        <v>-2.7127918191278613</v>
      </c>
      <c r="N1225" s="31">
        <v>6.9401877821904918</v>
      </c>
      <c r="O1225" s="1">
        <v>12837824578</v>
      </c>
      <c r="P1225" s="1">
        <v>12837824578</v>
      </c>
      <c r="Q1225" s="1">
        <v>0</v>
      </c>
      <c r="R1225" s="1">
        <v>25588670797</v>
      </c>
      <c r="S1225" s="1">
        <v>38426495375</v>
      </c>
      <c r="T1225" s="1">
        <v>10654829</v>
      </c>
      <c r="U1225" s="1">
        <v>2252387611</v>
      </c>
      <c r="V1225" s="1">
        <v>2694895632</v>
      </c>
    </row>
    <row r="1226" spans="1:22" ht="16.5" customHeight="1" x14ac:dyDescent="0.3">
      <c r="A1226" s="1" t="s">
        <v>133</v>
      </c>
      <c r="B1226" s="1">
        <v>2019</v>
      </c>
      <c r="C1226" s="16">
        <f t="shared" si="100"/>
        <v>3.713572066704308</v>
      </c>
      <c r="D1226" s="5">
        <v>16</v>
      </c>
      <c r="E1226" s="5">
        <v>41</v>
      </c>
      <c r="F1226" s="4">
        <v>0.2</v>
      </c>
      <c r="G1226" s="5">
        <v>0</v>
      </c>
      <c r="H1226" s="5">
        <v>0</v>
      </c>
      <c r="I1226" s="1">
        <v>29906026753</v>
      </c>
      <c r="J1226" s="1">
        <v>15437143874</v>
      </c>
      <c r="K1226" s="1">
        <v>8284052867</v>
      </c>
      <c r="L1226" s="1">
        <v>38190079620</v>
      </c>
      <c r="M1226" s="29">
        <f>-4.336-4.513*(U1226/L1226)+5.679*(O1226/L1226)-0.004*(I1226/P1226)</f>
        <v>-2.8683187782077311</v>
      </c>
      <c r="N1226" s="31">
        <v>7.4649912574460018</v>
      </c>
      <c r="O1226" s="1">
        <v>11495805324</v>
      </c>
      <c r="P1226" s="1">
        <v>11495805324</v>
      </c>
      <c r="Q1226" s="1">
        <v>0</v>
      </c>
      <c r="R1226" s="1">
        <v>26694274296</v>
      </c>
      <c r="S1226" s="1">
        <v>38190079620</v>
      </c>
      <c r="T1226" s="1">
        <v>92101716</v>
      </c>
      <c r="U1226" s="1">
        <v>1957991110</v>
      </c>
      <c r="V1226" s="1">
        <v>2624435229</v>
      </c>
    </row>
    <row r="1227" spans="1:22" ht="16.5" customHeight="1" x14ac:dyDescent="0.3">
      <c r="A1227" s="1" t="s">
        <v>133</v>
      </c>
      <c r="B1227" s="1">
        <v>2018</v>
      </c>
      <c r="C1227" s="16">
        <f t="shared" si="100"/>
        <v>3.6888794541139363</v>
      </c>
      <c r="D1227" s="5">
        <v>15</v>
      </c>
      <c r="E1227" s="5">
        <v>40</v>
      </c>
      <c r="F1227" s="4">
        <v>0.2</v>
      </c>
      <c r="G1227" s="5">
        <v>0</v>
      </c>
      <c r="H1227" s="5">
        <v>0</v>
      </c>
      <c r="I1227" s="1">
        <v>28216675076</v>
      </c>
      <c r="J1227" s="1">
        <v>13749378833</v>
      </c>
      <c r="K1227" s="1">
        <v>8880227550</v>
      </c>
      <c r="L1227" s="1">
        <v>37096902626</v>
      </c>
      <c r="M1227" s="29">
        <f>-4.336-4.513*(U1227/L1227)+5.679*(O1227/L1227)-0.004*(I1227/P1227)</f>
        <v>-3.026939990038314</v>
      </c>
      <c r="N1227" s="31">
        <v>7.3592809998546045</v>
      </c>
      <c r="O1227" s="1">
        <v>10279267873</v>
      </c>
      <c r="P1227" s="1">
        <v>9951267873</v>
      </c>
      <c r="Q1227" s="1">
        <v>328000000</v>
      </c>
      <c r="R1227" s="1">
        <v>26817634753</v>
      </c>
      <c r="S1227" s="1">
        <v>37096902626</v>
      </c>
      <c r="T1227" s="1">
        <v>139392174</v>
      </c>
      <c r="U1227" s="1">
        <v>2081351567</v>
      </c>
      <c r="V1227" s="1">
        <v>2823428633</v>
      </c>
    </row>
    <row r="1228" spans="1:22" ht="16.5" customHeight="1" x14ac:dyDescent="0.3">
      <c r="A1228" s="1" t="s">
        <v>133</v>
      </c>
      <c r="B1228" s="1">
        <v>2017</v>
      </c>
      <c r="C1228" s="16">
        <f t="shared" si="100"/>
        <v>3.6635616461296463</v>
      </c>
      <c r="D1228" s="5">
        <v>14</v>
      </c>
      <c r="E1228" s="5">
        <v>39</v>
      </c>
      <c r="F1228" s="4">
        <v>0.2</v>
      </c>
      <c r="G1228" s="5">
        <v>0</v>
      </c>
      <c r="H1228" s="5">
        <v>0</v>
      </c>
      <c r="I1228" s="1">
        <v>32027682308</v>
      </c>
      <c r="J1228" s="1">
        <v>17037072362</v>
      </c>
      <c r="K1228" s="1">
        <v>8269545540</v>
      </c>
      <c r="L1228" s="1">
        <v>40297227848</v>
      </c>
      <c r="M1228" s="29">
        <f>-4.336-4.513*(U1228/L1228)+5.679*(O1228/L1228)-0.004*(I1228/P1228)</f>
        <v>-2.6522943606762501</v>
      </c>
      <c r="N1228" s="31">
        <v>2.8654119461210428</v>
      </c>
      <c r="O1228" s="1">
        <v>13524638990</v>
      </c>
      <c r="P1228" s="1">
        <v>12334324490</v>
      </c>
      <c r="Q1228" s="1">
        <v>1190314500</v>
      </c>
      <c r="R1228" s="1">
        <v>26772588858</v>
      </c>
      <c r="S1228" s="1">
        <v>40297227848</v>
      </c>
      <c r="T1228" s="1">
        <v>227896880</v>
      </c>
      <c r="U1228" s="1">
        <v>1892135390</v>
      </c>
      <c r="V1228" s="1">
        <v>2874749079</v>
      </c>
    </row>
    <row r="1229" spans="1:22" ht="16.5" customHeight="1" x14ac:dyDescent="0.3">
      <c r="A1229" s="1" t="s">
        <v>133</v>
      </c>
      <c r="B1229" s="1">
        <v>2016</v>
      </c>
      <c r="C1229" s="16">
        <f t="shared" si="100"/>
        <v>3.6375861597263857</v>
      </c>
      <c r="D1229" s="5">
        <v>13</v>
      </c>
      <c r="E1229" s="5">
        <v>38</v>
      </c>
      <c r="F1229" s="4">
        <v>0.2</v>
      </c>
      <c r="G1229" s="5">
        <v>0</v>
      </c>
      <c r="H1229" s="5">
        <v>0</v>
      </c>
      <c r="I1229" s="1">
        <v>33136545862</v>
      </c>
      <c r="J1229" s="1">
        <v>16606144180</v>
      </c>
      <c r="K1229" s="1">
        <v>8758355651</v>
      </c>
      <c r="L1229" s="1">
        <v>41894901513</v>
      </c>
      <c r="M1229" s="29">
        <f>-4.336-4.513*(U1229/L1229)+5.679*(O1229/L1229)-0.004*(I1229/P1229)</f>
        <v>-2.3520519572078959</v>
      </c>
      <c r="N1229" s="31">
        <v>2.5615511423249444</v>
      </c>
      <c r="O1229" s="1">
        <v>15751628045</v>
      </c>
      <c r="P1229" s="1">
        <v>13689313545</v>
      </c>
      <c r="Q1229" s="1">
        <v>2062314500</v>
      </c>
      <c r="R1229" s="1">
        <v>26143273468</v>
      </c>
      <c r="S1229" s="1">
        <v>41894901513</v>
      </c>
      <c r="T1229" s="1">
        <v>82009558</v>
      </c>
      <c r="U1229" s="1">
        <v>1314101982</v>
      </c>
      <c r="V1229" s="1">
        <v>2400923199</v>
      </c>
    </row>
    <row r="1230" spans="1:22" ht="16.5" customHeight="1" x14ac:dyDescent="0.3">
      <c r="A1230" s="1" t="s">
        <v>133</v>
      </c>
      <c r="B1230" s="1">
        <v>2015</v>
      </c>
      <c r="C1230" s="16">
        <f t="shared" si="100"/>
        <v>3.6109179126442243</v>
      </c>
      <c r="D1230" s="6">
        <v>12</v>
      </c>
      <c r="E1230" s="6">
        <v>37</v>
      </c>
      <c r="F1230" s="7">
        <v>0.2</v>
      </c>
      <c r="G1230" s="6">
        <v>0</v>
      </c>
      <c r="H1230" s="6">
        <v>0</v>
      </c>
      <c r="I1230" s="1">
        <v>37251033267</v>
      </c>
      <c r="J1230" s="1">
        <v>17259309029</v>
      </c>
      <c r="K1230" s="1">
        <v>4947074787</v>
      </c>
      <c r="L1230" s="1">
        <v>42198108054</v>
      </c>
      <c r="M1230" s="29">
        <f>-4.336-4.513*(U1230/L1230)+5.679*(O1230/L1230)-0.004*(I1230/P1230)</f>
        <v>-2.2737618956934114</v>
      </c>
      <c r="N1230" s="31">
        <v>8.0197984581497224</v>
      </c>
      <c r="O1230" s="1">
        <v>16397911595</v>
      </c>
      <c r="P1230" s="1">
        <v>16323463095</v>
      </c>
      <c r="Q1230" s="1">
        <v>74448500</v>
      </c>
      <c r="R1230" s="1">
        <v>25800196459</v>
      </c>
      <c r="S1230" s="1">
        <v>42198108054</v>
      </c>
      <c r="T1230" s="1">
        <v>2408753</v>
      </c>
      <c r="U1230" s="1">
        <v>1266563273</v>
      </c>
      <c r="V1230" s="1">
        <v>1761866833</v>
      </c>
    </row>
    <row r="1231" spans="1:22" ht="16.5" customHeight="1" x14ac:dyDescent="0.3">
      <c r="A1231" s="1" t="s">
        <v>133</v>
      </c>
      <c r="B1231" s="1">
        <v>2014</v>
      </c>
      <c r="C1231" s="15"/>
      <c r="D1231" s="13"/>
      <c r="E1231" s="13"/>
      <c r="F1231" s="14"/>
      <c r="G1231" s="13"/>
      <c r="H1231" s="13"/>
      <c r="I1231" s="1">
        <v>30911255445</v>
      </c>
      <c r="J1231" s="1">
        <v>17955405506</v>
      </c>
      <c r="K1231" s="1">
        <v>4049982484</v>
      </c>
      <c r="L1231" s="1">
        <v>34961237929</v>
      </c>
      <c r="M1231" s="29">
        <f>-4.336-4.513*(U1231/L1231)+5.679*(O1231/L1231)-0.004*(I1231/P1231)</f>
        <v>-2.896554131595952</v>
      </c>
      <c r="N1231" s="28">
        <v>5.05</v>
      </c>
      <c r="O1231" s="1">
        <v>9787342603</v>
      </c>
      <c r="P1231" s="1">
        <v>9787342603</v>
      </c>
      <c r="Q1231" s="1">
        <v>0</v>
      </c>
      <c r="R1231" s="1">
        <v>25173895326</v>
      </c>
      <c r="S1231" s="1">
        <v>34961237929</v>
      </c>
      <c r="T1231" s="1">
        <v>21764243</v>
      </c>
      <c r="U1231" s="1">
        <v>1067103566</v>
      </c>
      <c r="V1231" s="1">
        <v>1597008950</v>
      </c>
    </row>
    <row r="1232" spans="1:22" ht="16.5" customHeight="1" x14ac:dyDescent="0.3">
      <c r="A1232" s="1" t="s">
        <v>134</v>
      </c>
      <c r="B1232" s="1">
        <v>2023</v>
      </c>
      <c r="C1232" s="16">
        <f t="shared" ref="C1232:C1240" si="101">LN(E1232)</f>
        <v>3.6888794541139363</v>
      </c>
      <c r="D1232" s="5">
        <v>22</v>
      </c>
      <c r="E1232" s="5">
        <v>40</v>
      </c>
      <c r="F1232" s="4">
        <v>0.42</v>
      </c>
      <c r="G1232" s="5">
        <v>0</v>
      </c>
      <c r="H1232" s="5">
        <v>0</v>
      </c>
      <c r="I1232" s="1">
        <v>395535219900</v>
      </c>
      <c r="J1232" s="1">
        <v>194538748244</v>
      </c>
      <c r="K1232" s="1">
        <v>121089163777</v>
      </c>
      <c r="L1232" s="1">
        <v>516624383677</v>
      </c>
      <c r="M1232" s="29">
        <f>-4.336-4.513*(U1232/L1232)+5.679*(O1232/L1232)-0.004*(I1232/P1232)</f>
        <v>-2.3284473333183358</v>
      </c>
      <c r="N1232" s="31">
        <v>6.4222466560102589</v>
      </c>
      <c r="O1232" s="1">
        <v>184935286005</v>
      </c>
      <c r="P1232" s="1">
        <v>184935286005</v>
      </c>
      <c r="Q1232" s="1">
        <v>0</v>
      </c>
      <c r="R1232" s="1">
        <v>331689097672</v>
      </c>
      <c r="S1232" s="1">
        <v>516624383677</v>
      </c>
      <c r="T1232" s="1">
        <v>11206197762</v>
      </c>
      <c r="U1232" s="1">
        <v>1922679814</v>
      </c>
      <c r="V1232" s="1" t="e">
        <v>#VALUE!</v>
      </c>
    </row>
    <row r="1233" spans="1:22" ht="16.5" customHeight="1" x14ac:dyDescent="0.3">
      <c r="A1233" s="1" t="s">
        <v>134</v>
      </c>
      <c r="B1233" s="1">
        <v>2022</v>
      </c>
      <c r="C1233" s="16">
        <f t="shared" si="101"/>
        <v>3.6635616461296463</v>
      </c>
      <c r="D1233" s="5">
        <v>21</v>
      </c>
      <c r="E1233" s="5">
        <v>39</v>
      </c>
      <c r="F1233" s="4">
        <v>0.44</v>
      </c>
      <c r="G1233" s="5">
        <v>0</v>
      </c>
      <c r="H1233" s="5">
        <v>0</v>
      </c>
      <c r="I1233" s="1">
        <v>421207934512</v>
      </c>
      <c r="J1233" s="1">
        <v>221755520102</v>
      </c>
      <c r="K1233" s="1">
        <v>129079939535</v>
      </c>
      <c r="L1233" s="1">
        <v>550287874047</v>
      </c>
      <c r="M1233" s="29">
        <f>-4.336-4.513*(U1233/L1233)+5.679*(O1233/L1233)-0.004*(I1233/P1233)</f>
        <v>-1.9250070877203502</v>
      </c>
      <c r="N1233" s="31">
        <v>6.9871667237754878</v>
      </c>
      <c r="O1233" s="1">
        <v>220264031949</v>
      </c>
      <c r="P1233" s="1">
        <v>220264031949</v>
      </c>
      <c r="Q1233" s="1">
        <v>0</v>
      </c>
      <c r="R1233" s="1">
        <v>330023842098</v>
      </c>
      <c r="S1233" s="1">
        <v>550287874047</v>
      </c>
      <c r="T1233" s="1">
        <v>8898448312</v>
      </c>
      <c r="U1233" s="1">
        <v>-17742069331</v>
      </c>
      <c r="V1233" s="1" t="e">
        <v>#VALUE!</v>
      </c>
    </row>
    <row r="1234" spans="1:22" ht="16.5" customHeight="1" x14ac:dyDescent="0.3">
      <c r="A1234" s="1" t="s">
        <v>134</v>
      </c>
      <c r="B1234" s="1">
        <v>2021</v>
      </c>
      <c r="C1234" s="16">
        <f t="shared" si="101"/>
        <v>3.6375861597263857</v>
      </c>
      <c r="D1234" s="5">
        <v>20</v>
      </c>
      <c r="E1234" s="5">
        <v>38</v>
      </c>
      <c r="F1234" s="4">
        <v>0.6</v>
      </c>
      <c r="G1234" s="5">
        <v>0</v>
      </c>
      <c r="H1234" s="5">
        <v>0</v>
      </c>
      <c r="I1234" s="1">
        <v>397758776521</v>
      </c>
      <c r="J1234" s="1">
        <v>191434661149</v>
      </c>
      <c r="K1234" s="1">
        <v>107871790355</v>
      </c>
      <c r="L1234" s="1">
        <v>505630566876</v>
      </c>
      <c r="M1234" s="29">
        <f>-4.336-4.513*(U1234/L1234)+5.679*(O1234/L1234)-0.004*(I1234/P1234)</f>
        <v>-1.8130342061481297</v>
      </c>
      <c r="N1234" s="31">
        <v>6.6900092133089402</v>
      </c>
      <c r="O1234" s="1">
        <v>235229321874</v>
      </c>
      <c r="P1234" s="1">
        <v>234417321874</v>
      </c>
      <c r="Q1234" s="1">
        <v>812000000</v>
      </c>
      <c r="R1234" s="1">
        <v>270401245002</v>
      </c>
      <c r="S1234" s="1">
        <v>505630566876</v>
      </c>
      <c r="T1234" s="1">
        <v>5284217183</v>
      </c>
      <c r="U1234" s="1">
        <v>12574093331</v>
      </c>
      <c r="V1234" s="1" t="e">
        <v>#VALUE!</v>
      </c>
    </row>
    <row r="1235" spans="1:22" ht="16.5" customHeight="1" x14ac:dyDescent="0.3">
      <c r="A1235" s="1" t="s">
        <v>134</v>
      </c>
      <c r="B1235" s="1">
        <v>2020</v>
      </c>
      <c r="C1235" s="16">
        <f t="shared" si="101"/>
        <v>3.6109179126442243</v>
      </c>
      <c r="D1235" s="5">
        <v>19</v>
      </c>
      <c r="E1235" s="5">
        <v>37</v>
      </c>
      <c r="F1235" s="4">
        <v>0.6</v>
      </c>
      <c r="G1235" s="5">
        <v>0</v>
      </c>
      <c r="H1235" s="5">
        <v>0</v>
      </c>
      <c r="I1235" s="1">
        <v>311848899513</v>
      </c>
      <c r="J1235" s="1">
        <v>150791042458</v>
      </c>
      <c r="K1235" s="1">
        <v>68776651208</v>
      </c>
      <c r="L1235" s="1">
        <v>380625550721</v>
      </c>
      <c r="M1235" s="29">
        <f>-4.336-4.513*(U1235/L1235)+5.679*(O1235/L1235)-0.004*(I1235/P1235)</f>
        <v>-2.4929435575878722</v>
      </c>
      <c r="N1235" s="31">
        <v>6.9401877821904918</v>
      </c>
      <c r="O1235" s="1">
        <v>125708359211</v>
      </c>
      <c r="P1235" s="1">
        <v>124084359211</v>
      </c>
      <c r="Q1235" s="1">
        <v>1624000000</v>
      </c>
      <c r="R1235" s="1">
        <v>254917191510</v>
      </c>
      <c r="S1235" s="1">
        <v>380625550721</v>
      </c>
      <c r="T1235" s="1">
        <v>6294945298</v>
      </c>
      <c r="U1235" s="1">
        <v>1896087955</v>
      </c>
      <c r="V1235" s="1" t="e">
        <v>#VALUE!</v>
      </c>
    </row>
    <row r="1236" spans="1:22" ht="16.5" customHeight="1" x14ac:dyDescent="0.3">
      <c r="A1236" s="1" t="s">
        <v>134</v>
      </c>
      <c r="B1236" s="1">
        <v>2019</v>
      </c>
      <c r="C1236" s="16">
        <f t="shared" si="101"/>
        <v>3.8712010109078911</v>
      </c>
      <c r="D1236" s="5">
        <v>18</v>
      </c>
      <c r="E1236" s="5">
        <v>48</v>
      </c>
      <c r="F1236" s="4">
        <v>7.4980000000000002</v>
      </c>
      <c r="G1236" s="5">
        <v>0</v>
      </c>
      <c r="H1236" s="5">
        <v>0</v>
      </c>
      <c r="I1236" s="1">
        <v>337958711920</v>
      </c>
      <c r="J1236" s="1">
        <v>152253094588</v>
      </c>
      <c r="K1236" s="1">
        <v>67808145739</v>
      </c>
      <c r="L1236" s="1">
        <v>405766857659</v>
      </c>
      <c r="M1236" s="29">
        <f>-4.336-4.513*(U1236/L1236)+5.679*(O1236/L1236)-0.004*(I1236/P1236)</f>
        <v>-2.2876496624434641</v>
      </c>
      <c r="N1236" s="31">
        <v>7.4649912574460018</v>
      </c>
      <c r="O1236" s="1">
        <v>147604410905</v>
      </c>
      <c r="P1236" s="1">
        <v>147604410905</v>
      </c>
      <c r="Q1236" s="1">
        <v>0</v>
      </c>
      <c r="R1236" s="1">
        <v>258162446754</v>
      </c>
      <c r="S1236" s="1">
        <v>405766857659</v>
      </c>
      <c r="T1236" s="1">
        <v>7497854821</v>
      </c>
      <c r="U1236" s="1">
        <v>748183984</v>
      </c>
      <c r="V1236" s="1" t="e">
        <v>#VALUE!</v>
      </c>
    </row>
    <row r="1237" spans="1:22" ht="16.5" customHeight="1" x14ac:dyDescent="0.3">
      <c r="A1237" s="1" t="s">
        <v>134</v>
      </c>
      <c r="B1237" s="1">
        <v>2018</v>
      </c>
      <c r="C1237" s="16">
        <f t="shared" si="101"/>
        <v>3.8501476017100584</v>
      </c>
      <c r="D1237" s="5">
        <v>17</v>
      </c>
      <c r="E1237" s="5">
        <v>47</v>
      </c>
      <c r="F1237" s="4">
        <v>7.4980000000000002</v>
      </c>
      <c r="G1237" s="5">
        <v>0</v>
      </c>
      <c r="H1237" s="5">
        <v>0</v>
      </c>
      <c r="I1237" s="1">
        <v>356288455552</v>
      </c>
      <c r="J1237" s="1">
        <v>156178099596</v>
      </c>
      <c r="K1237" s="1">
        <v>78081879665</v>
      </c>
      <c r="L1237" s="1">
        <v>434370335217</v>
      </c>
      <c r="M1237" s="29">
        <f>-4.336-4.513*(U1237/L1237)+5.679*(O1237/L1237)-0.004*(I1237/P1237)</f>
        <v>-2.1086941503213907</v>
      </c>
      <c r="N1237" s="31">
        <v>7.3592809998546045</v>
      </c>
      <c r="O1237" s="1">
        <v>176494543332</v>
      </c>
      <c r="P1237" s="1">
        <v>176494543332</v>
      </c>
      <c r="Q1237" s="1">
        <v>0</v>
      </c>
      <c r="R1237" s="1">
        <v>257875791885</v>
      </c>
      <c r="S1237" s="1">
        <v>434370335217</v>
      </c>
      <c r="T1237" s="1">
        <v>8612569906</v>
      </c>
      <c r="U1237" s="1">
        <v>6942051865</v>
      </c>
      <c r="V1237" s="1" t="e">
        <v>#VALUE!</v>
      </c>
    </row>
    <row r="1238" spans="1:22" ht="16.5" customHeight="1" x14ac:dyDescent="0.3">
      <c r="A1238" s="1" t="s">
        <v>134</v>
      </c>
      <c r="B1238" s="1">
        <v>2017</v>
      </c>
      <c r="C1238" s="16">
        <f t="shared" si="101"/>
        <v>3.8286413964890951</v>
      </c>
      <c r="D1238" s="5">
        <v>16</v>
      </c>
      <c r="E1238" s="5">
        <v>46</v>
      </c>
      <c r="F1238" s="4">
        <v>7.4980000000000002</v>
      </c>
      <c r="G1238" s="5">
        <v>0</v>
      </c>
      <c r="H1238" s="5">
        <v>0</v>
      </c>
      <c r="I1238" s="1">
        <v>345810625167</v>
      </c>
      <c r="J1238" s="1">
        <v>177761153231</v>
      </c>
      <c r="K1238" s="1">
        <v>82195807563</v>
      </c>
      <c r="L1238" s="1">
        <v>428006432730</v>
      </c>
      <c r="M1238" s="29">
        <f>-4.336-4.513*(U1238/L1238)+5.679*(O1238/L1238)-0.004*(I1238/P1238)</f>
        <v>-2.039851859268031</v>
      </c>
      <c r="N1238" s="31">
        <v>2.8654119461210428</v>
      </c>
      <c r="O1238" s="1">
        <v>176869681887</v>
      </c>
      <c r="P1238" s="1">
        <v>176569681887</v>
      </c>
      <c r="Q1238" s="1">
        <v>300000000</v>
      </c>
      <c r="R1238" s="1">
        <v>251136750843</v>
      </c>
      <c r="S1238" s="1">
        <v>428006432730</v>
      </c>
      <c r="T1238" s="1">
        <v>7967425858</v>
      </c>
      <c r="U1238" s="1">
        <v>4060216473</v>
      </c>
      <c r="V1238" s="1" t="e">
        <v>#VALUE!</v>
      </c>
    </row>
    <row r="1239" spans="1:22" ht="16.5" customHeight="1" x14ac:dyDescent="0.3">
      <c r="A1239" s="1" t="s">
        <v>134</v>
      </c>
      <c r="B1239" s="1">
        <v>2016</v>
      </c>
      <c r="C1239" s="16">
        <f t="shared" si="101"/>
        <v>3.8066624897703196</v>
      </c>
      <c r="D1239" s="5">
        <v>15</v>
      </c>
      <c r="E1239" s="5">
        <v>45</v>
      </c>
      <c r="F1239" s="4">
        <v>7.4980000000000002</v>
      </c>
      <c r="G1239" s="5">
        <v>0</v>
      </c>
      <c r="H1239" s="5">
        <v>0</v>
      </c>
      <c r="I1239" s="1">
        <v>359541993657</v>
      </c>
      <c r="J1239" s="1">
        <v>186824532090</v>
      </c>
      <c r="K1239" s="1">
        <v>62711422077</v>
      </c>
      <c r="L1239" s="1">
        <v>422253415734</v>
      </c>
      <c r="M1239" s="29">
        <f>-4.336-4.513*(U1239/L1239)+5.679*(O1239/L1239)-0.004*(I1239/P1239)</f>
        <v>-2.0013574746363467</v>
      </c>
      <c r="N1239" s="31">
        <v>2.5615511423249444</v>
      </c>
      <c r="O1239" s="1">
        <v>175119292324</v>
      </c>
      <c r="P1239" s="1">
        <v>173819292324</v>
      </c>
      <c r="Q1239" s="1">
        <v>1300000000</v>
      </c>
      <c r="R1239" s="1">
        <v>247134123410</v>
      </c>
      <c r="S1239" s="1">
        <v>422253415734</v>
      </c>
      <c r="T1239" s="1">
        <v>9477736149</v>
      </c>
      <c r="U1239" s="1">
        <v>1151780791</v>
      </c>
      <c r="V1239" s="1" t="e">
        <v>#VALUE!</v>
      </c>
    </row>
    <row r="1240" spans="1:22" ht="16.5" customHeight="1" x14ac:dyDescent="0.3">
      <c r="A1240" s="1" t="s">
        <v>134</v>
      </c>
      <c r="B1240" s="1">
        <v>2015</v>
      </c>
      <c r="C1240" s="16">
        <f t="shared" si="101"/>
        <v>3.784189633918261</v>
      </c>
      <c r="D1240" s="6">
        <v>14</v>
      </c>
      <c r="E1240" s="6">
        <v>44</v>
      </c>
      <c r="F1240" s="7">
        <v>7.4980000000000002</v>
      </c>
      <c r="G1240" s="6">
        <v>0</v>
      </c>
      <c r="H1240" s="6">
        <v>0</v>
      </c>
      <c r="I1240" s="1">
        <v>392622144617</v>
      </c>
      <c r="J1240" s="1">
        <v>218221765251</v>
      </c>
      <c r="K1240" s="1">
        <v>66567694128</v>
      </c>
      <c r="L1240" s="1">
        <v>459189838745</v>
      </c>
      <c r="M1240" s="29">
        <f>-4.336-4.513*(U1240/L1240)+5.679*(O1240/L1240)-0.004*(I1240/P1240)</f>
        <v>-2.0372576681076793</v>
      </c>
      <c r="N1240" s="31">
        <v>8.0197984581497224</v>
      </c>
      <c r="O1240" s="1">
        <v>200411428744</v>
      </c>
      <c r="P1240" s="1">
        <v>197430178744</v>
      </c>
      <c r="Q1240" s="1">
        <v>2981250000</v>
      </c>
      <c r="R1240" s="1">
        <v>258778410001</v>
      </c>
      <c r="S1240" s="1">
        <v>459189838745</v>
      </c>
      <c r="T1240" s="1">
        <v>11348360000</v>
      </c>
      <c r="U1240" s="1">
        <v>17488297646</v>
      </c>
      <c r="V1240" s="1" t="e">
        <v>#VALUE!</v>
      </c>
    </row>
    <row r="1241" spans="1:22" ht="16.5" customHeight="1" x14ac:dyDescent="0.3">
      <c r="A1241" s="1" t="s">
        <v>134</v>
      </c>
      <c r="B1241" s="1">
        <v>2014</v>
      </c>
      <c r="C1241" s="15"/>
      <c r="D1241" s="13"/>
      <c r="E1241" s="13"/>
      <c r="F1241" s="14"/>
      <c r="G1241" s="13"/>
      <c r="H1241" s="13"/>
      <c r="I1241" s="1">
        <v>321157522153</v>
      </c>
      <c r="J1241" s="1">
        <v>205558053393</v>
      </c>
      <c r="K1241" s="1">
        <v>29691842712</v>
      </c>
      <c r="L1241" s="1">
        <v>350849364865</v>
      </c>
      <c r="M1241" s="29">
        <f>-4.336-4.513*(U1241/L1241)+5.679*(O1241/L1241)-0.004*(I1241/P1241)</f>
        <v>-1.7283632556998092</v>
      </c>
      <c r="N1241" s="28">
        <v>5.05</v>
      </c>
      <c r="O1241" s="1">
        <v>176486582899</v>
      </c>
      <c r="P1241" s="1">
        <v>176160332899</v>
      </c>
      <c r="Q1241" s="1">
        <v>326250000</v>
      </c>
      <c r="R1241" s="1">
        <v>174362781966</v>
      </c>
      <c r="S1241" s="1">
        <v>350849364865</v>
      </c>
      <c r="T1241" s="1">
        <v>7039792298</v>
      </c>
      <c r="U1241" s="1">
        <v>18794832234</v>
      </c>
      <c r="V1241" s="1" t="e">
        <v>#VALUE!</v>
      </c>
    </row>
    <row r="1242" spans="1:22" ht="16.5" customHeight="1" x14ac:dyDescent="0.3">
      <c r="A1242" s="1" t="s">
        <v>135</v>
      </c>
      <c r="B1242" s="1">
        <v>2023</v>
      </c>
      <c r="C1242" s="16">
        <f t="shared" ref="C1242:C1249" si="102">LN(E1242)</f>
        <v>3.970291913552122</v>
      </c>
      <c r="D1242" s="11">
        <v>21</v>
      </c>
      <c r="E1242" s="11">
        <v>53</v>
      </c>
      <c r="F1242" s="12">
        <v>5.1999999999999998E-2</v>
      </c>
      <c r="G1242" s="5">
        <v>1</v>
      </c>
      <c r="H1242" s="5">
        <v>1</v>
      </c>
      <c r="I1242" s="1">
        <v>25029443704757</v>
      </c>
      <c r="J1242" s="1">
        <v>12218764105774</v>
      </c>
      <c r="K1242" s="1">
        <v>8404776571144</v>
      </c>
      <c r="L1242" s="1">
        <v>33434220275901</v>
      </c>
      <c r="M1242" s="29">
        <f>-4.336-4.513*(U1242/L1242)+5.679*(O1242/L1242)-0.004*(I1242/P1242)</f>
        <v>-2.4098869335030764</v>
      </c>
      <c r="N1242" s="31">
        <v>6.4222466560102589</v>
      </c>
      <c r="O1242" s="1">
        <v>13213347571485</v>
      </c>
      <c r="P1242" s="1">
        <v>6578776212862</v>
      </c>
      <c r="Q1242" s="1">
        <v>6634571358623</v>
      </c>
      <c r="R1242" s="1">
        <v>20220872704416</v>
      </c>
      <c r="S1242" s="1">
        <v>33434220275901</v>
      </c>
      <c r="T1242" s="1">
        <v>426206938934</v>
      </c>
      <c r="U1242" s="1">
        <v>2245003412330</v>
      </c>
      <c r="V1242" s="1">
        <v>3270828309431</v>
      </c>
    </row>
    <row r="1243" spans="1:22" ht="16.5" customHeight="1" x14ac:dyDescent="0.3">
      <c r="A1243" s="1" t="s">
        <v>135</v>
      </c>
      <c r="B1243" s="1">
        <v>2022</v>
      </c>
      <c r="C1243" s="16">
        <f t="shared" si="102"/>
        <v>3.9512437185814275</v>
      </c>
      <c r="D1243" s="11">
        <v>20</v>
      </c>
      <c r="E1243" s="11">
        <v>52</v>
      </c>
      <c r="F1243" s="12">
        <v>5.1999999999999998E-2</v>
      </c>
      <c r="G1243" s="5">
        <v>1</v>
      </c>
      <c r="H1243" s="5">
        <v>1</v>
      </c>
      <c r="I1243" s="1">
        <v>27674080297628</v>
      </c>
      <c r="J1243" s="1">
        <v>12330243270680</v>
      </c>
      <c r="K1243" s="1">
        <v>7232432899384</v>
      </c>
      <c r="L1243" s="1">
        <v>34906513197012</v>
      </c>
      <c r="M1243" s="29">
        <f>-4.336-4.513*(U1243/L1243)+5.679*(O1243/L1243)-0.004*(I1243/P1243)</f>
        <v>-1.7745052584938588</v>
      </c>
      <c r="N1243" s="31">
        <v>6.9871667237754878</v>
      </c>
      <c r="O1243" s="1">
        <v>17060993904926</v>
      </c>
      <c r="P1243" s="1">
        <v>10684165020680</v>
      </c>
      <c r="Q1243" s="1">
        <v>6376828884246</v>
      </c>
      <c r="R1243" s="1">
        <v>17845519292086</v>
      </c>
      <c r="S1243" s="1">
        <v>34906513197012</v>
      </c>
      <c r="T1243" s="1">
        <v>595404542981</v>
      </c>
      <c r="U1243" s="1">
        <v>1576529040527</v>
      </c>
      <c r="V1243" s="1">
        <v>2219460305283</v>
      </c>
    </row>
    <row r="1244" spans="1:22" ht="16.5" customHeight="1" x14ac:dyDescent="0.3">
      <c r="A1244" s="1" t="s">
        <v>135</v>
      </c>
      <c r="B1244" s="1">
        <v>2021</v>
      </c>
      <c r="C1244" s="16">
        <f t="shared" si="102"/>
        <v>3.9318256327243257</v>
      </c>
      <c r="D1244" s="5">
        <v>19</v>
      </c>
      <c r="E1244" s="5">
        <v>51</v>
      </c>
      <c r="F1244" s="4">
        <v>5.2999999999999999E-2</v>
      </c>
      <c r="G1244" s="5">
        <v>1</v>
      </c>
      <c r="H1244" s="5">
        <v>1</v>
      </c>
      <c r="I1244" s="1">
        <v>25684222720417</v>
      </c>
      <c r="J1244" s="1">
        <v>11515237946621</v>
      </c>
      <c r="K1244" s="1">
        <v>4919757322086</v>
      </c>
      <c r="L1244" s="1">
        <v>30603980042503</v>
      </c>
      <c r="M1244" s="29">
        <f>-4.336-4.513*(U1244/L1244)+5.679*(O1244/L1244)-0.004*(I1244/P1244)</f>
        <v>-1.8142590112780852</v>
      </c>
      <c r="N1244" s="31">
        <v>6.6900092133089402</v>
      </c>
      <c r="O1244" s="1">
        <v>14432620910944</v>
      </c>
      <c r="P1244" s="1">
        <v>6511120826191</v>
      </c>
      <c r="Q1244" s="1">
        <v>7921500084753</v>
      </c>
      <c r="R1244" s="1">
        <v>16171359131559</v>
      </c>
      <c r="S1244" s="1">
        <v>30603980042503</v>
      </c>
      <c r="T1244" s="1">
        <v>541392222505</v>
      </c>
      <c r="U1244" s="1">
        <v>953834003830</v>
      </c>
      <c r="V1244" s="1">
        <v>1844503040721</v>
      </c>
    </row>
    <row r="1245" spans="1:22" ht="16.5" customHeight="1" x14ac:dyDescent="0.3">
      <c r="A1245" s="1" t="s">
        <v>135</v>
      </c>
      <c r="B1245" s="1">
        <v>2020</v>
      </c>
      <c r="C1245" s="16">
        <f t="shared" si="102"/>
        <v>3.912023005428146</v>
      </c>
      <c r="D1245" s="5">
        <v>18</v>
      </c>
      <c r="E1245" s="5">
        <v>50</v>
      </c>
      <c r="F1245" s="4">
        <v>0.06</v>
      </c>
      <c r="G1245" s="5">
        <v>1</v>
      </c>
      <c r="H1245" s="5">
        <v>1</v>
      </c>
      <c r="I1245" s="1">
        <v>21403279332062</v>
      </c>
      <c r="J1245" s="1">
        <v>11533861446985</v>
      </c>
      <c r="K1245" s="1">
        <v>2382598917887</v>
      </c>
      <c r="L1245" s="1">
        <v>23785878249949</v>
      </c>
      <c r="M1245" s="29">
        <f>-4.336-4.513*(U1245/L1245)+5.679*(O1245/L1245)-0.004*(I1245/P1245)</f>
        <v>-1.2734336077651005</v>
      </c>
      <c r="N1245" s="31">
        <v>6.9401877821904918</v>
      </c>
      <c r="O1245" s="1">
        <v>13132883122220</v>
      </c>
      <c r="P1245" s="1">
        <v>6962196498660</v>
      </c>
      <c r="Q1245" s="1">
        <v>6170686623560</v>
      </c>
      <c r="R1245" s="1">
        <v>10652995127729</v>
      </c>
      <c r="S1245" s="1">
        <v>23785878249949</v>
      </c>
      <c r="T1245" s="1">
        <v>230242153241</v>
      </c>
      <c r="U1245" s="1">
        <v>319813966112</v>
      </c>
      <c r="V1245" s="1">
        <v>648559443653</v>
      </c>
    </row>
    <row r="1246" spans="1:22" ht="16.5" customHeight="1" x14ac:dyDescent="0.3">
      <c r="A1246" s="1" t="s">
        <v>135</v>
      </c>
      <c r="B1246" s="1">
        <v>2019</v>
      </c>
      <c r="C1246" s="16">
        <f t="shared" si="102"/>
        <v>3.8918202981106265</v>
      </c>
      <c r="D1246" s="5">
        <v>17</v>
      </c>
      <c r="E1246" s="5">
        <v>49</v>
      </c>
      <c r="F1246" s="4">
        <v>0.06</v>
      </c>
      <c r="G1246" s="5">
        <v>1</v>
      </c>
      <c r="H1246" s="5">
        <v>1</v>
      </c>
      <c r="I1246" s="1">
        <v>13912174569312</v>
      </c>
      <c r="J1246" s="1">
        <v>7547758770653</v>
      </c>
      <c r="K1246" s="1">
        <v>2520815233389</v>
      </c>
      <c r="L1246" s="1">
        <v>16432989802701</v>
      </c>
      <c r="M1246" s="29">
        <f>-4.336-4.513*(U1246/L1246)+5.679*(O1246/L1246)-0.004*(I1246/P1246)</f>
        <v>-2.5440720456316872</v>
      </c>
      <c r="N1246" s="31">
        <v>7.4649912574460018</v>
      </c>
      <c r="O1246" s="1">
        <v>6051858701629</v>
      </c>
      <c r="P1246" s="1">
        <v>4067458297616</v>
      </c>
      <c r="Q1246" s="1">
        <v>1984400404013</v>
      </c>
      <c r="R1246" s="1">
        <v>10381131101072</v>
      </c>
      <c r="S1246" s="1">
        <v>16432989802701</v>
      </c>
      <c r="T1246" s="1">
        <v>222620542221</v>
      </c>
      <c r="U1246" s="1">
        <v>1040758864229</v>
      </c>
      <c r="V1246" s="1">
        <v>1559860788072</v>
      </c>
    </row>
    <row r="1247" spans="1:22" ht="16.5" customHeight="1" x14ac:dyDescent="0.3">
      <c r="A1247" s="1" t="s">
        <v>135</v>
      </c>
      <c r="B1247" s="1">
        <v>2018</v>
      </c>
      <c r="C1247" s="16">
        <f t="shared" si="102"/>
        <v>3.8712010109078911</v>
      </c>
      <c r="D1247" s="5">
        <v>16</v>
      </c>
      <c r="E1247" s="5">
        <v>48</v>
      </c>
      <c r="F1247" s="4">
        <v>0.06</v>
      </c>
      <c r="G1247" s="5">
        <v>1</v>
      </c>
      <c r="H1247" s="5">
        <v>1</v>
      </c>
      <c r="I1247" s="1">
        <v>14862290720411</v>
      </c>
      <c r="J1247" s="1">
        <v>8592831569175</v>
      </c>
      <c r="K1247" s="1">
        <v>2047441497367</v>
      </c>
      <c r="L1247" s="1">
        <v>16909732217778</v>
      </c>
      <c r="M1247" s="29">
        <f>-4.336-4.513*(U1247/L1247)+5.679*(O1247/L1247)-0.004*(I1247/P1247)</f>
        <v>-2.1918020680866039</v>
      </c>
      <c r="N1247" s="31">
        <v>7.3592809998546045</v>
      </c>
      <c r="O1247" s="1">
        <v>7072374423221</v>
      </c>
      <c r="P1247" s="1">
        <v>3932877663286</v>
      </c>
      <c r="Q1247" s="1">
        <v>3139496759935</v>
      </c>
      <c r="R1247" s="1">
        <v>9837357794557</v>
      </c>
      <c r="S1247" s="1">
        <v>16909732217778</v>
      </c>
      <c r="T1247" s="1">
        <v>193894216853</v>
      </c>
      <c r="U1247" s="1">
        <v>808906473494</v>
      </c>
      <c r="V1247" s="1">
        <v>1247979109225</v>
      </c>
    </row>
    <row r="1248" spans="1:22" ht="16.5" customHeight="1" x14ac:dyDescent="0.3">
      <c r="A1248" s="1" t="s">
        <v>135</v>
      </c>
      <c r="B1248" s="1">
        <v>2017</v>
      </c>
      <c r="C1248" s="16">
        <f t="shared" si="102"/>
        <v>3.8501476017100584</v>
      </c>
      <c r="D1248" s="5">
        <v>15</v>
      </c>
      <c r="E1248" s="5">
        <v>47</v>
      </c>
      <c r="F1248" s="4">
        <v>0.06</v>
      </c>
      <c r="G1248" s="5">
        <v>1</v>
      </c>
      <c r="H1248" s="5">
        <v>1</v>
      </c>
      <c r="I1248" s="1">
        <v>13730010630802</v>
      </c>
      <c r="J1248" s="1">
        <v>8322624798504</v>
      </c>
      <c r="K1248" s="1">
        <v>2049756907468</v>
      </c>
      <c r="L1248" s="1">
        <v>15779767538270</v>
      </c>
      <c r="M1248" s="29">
        <f>-4.336-4.513*(U1248/L1248)+5.679*(O1248/L1248)-0.004*(I1248/P1248)</f>
        <v>-2.1032182508933404</v>
      </c>
      <c r="N1248" s="31">
        <v>2.8654119461210428</v>
      </c>
      <c r="O1248" s="1">
        <v>6741660188971</v>
      </c>
      <c r="P1248" s="1">
        <v>3325884769036</v>
      </c>
      <c r="Q1248" s="1">
        <v>3415775419935</v>
      </c>
      <c r="R1248" s="1">
        <v>9038107349299</v>
      </c>
      <c r="S1248" s="1">
        <v>15779767538270</v>
      </c>
      <c r="T1248" s="1">
        <v>109457617841</v>
      </c>
      <c r="U1248" s="1">
        <v>618777162815</v>
      </c>
      <c r="V1248" s="1">
        <v>918503383436</v>
      </c>
    </row>
    <row r="1249" spans="1:22" ht="16.5" customHeight="1" x14ac:dyDescent="0.3">
      <c r="A1249" s="1" t="s">
        <v>135</v>
      </c>
      <c r="B1249" s="1">
        <v>2016</v>
      </c>
      <c r="C1249" s="16">
        <f t="shared" si="102"/>
        <v>3.8286413964890951</v>
      </c>
      <c r="D1249" s="6">
        <v>14</v>
      </c>
      <c r="E1249" s="6">
        <v>46</v>
      </c>
      <c r="F1249" s="7">
        <v>0.06</v>
      </c>
      <c r="G1249" s="6">
        <v>1</v>
      </c>
      <c r="H1249" s="6">
        <v>1</v>
      </c>
      <c r="I1249" s="1">
        <v>13010530818197</v>
      </c>
      <c r="J1249" s="1">
        <v>8243696478710</v>
      </c>
      <c r="K1249" s="1">
        <v>1647016977702</v>
      </c>
      <c r="L1249" s="1">
        <v>14657547795899</v>
      </c>
      <c r="M1249" s="29">
        <f>-4.336-4.513*(U1249/L1249)+5.679*(O1249/L1249)-0.004*(I1249/P1249)</f>
        <v>-2.2316336875956964</v>
      </c>
      <c r="N1249" s="31">
        <v>2.5615511423249444</v>
      </c>
      <c r="O1249" s="1">
        <v>6036457811415</v>
      </c>
      <c r="P1249" s="1">
        <v>3372803878061</v>
      </c>
      <c r="Q1249" s="1">
        <v>2663653933354</v>
      </c>
      <c r="R1249" s="1">
        <v>8621089984484</v>
      </c>
      <c r="S1249" s="1">
        <v>14657547795899</v>
      </c>
      <c r="T1249" s="1">
        <v>99196167198</v>
      </c>
      <c r="U1249" s="1">
        <v>711284996641</v>
      </c>
      <c r="V1249" s="1">
        <v>1003018417694</v>
      </c>
    </row>
    <row r="1250" spans="1:22" ht="16.5" customHeight="1" x14ac:dyDescent="0.3">
      <c r="A1250" s="1" t="s">
        <v>135</v>
      </c>
      <c r="B1250" s="1">
        <v>2015</v>
      </c>
      <c r="C1250" s="15"/>
      <c r="D1250" s="13"/>
      <c r="E1250" s="13"/>
      <c r="F1250" s="14"/>
      <c r="G1250" s="13"/>
      <c r="H1250" s="13"/>
      <c r="I1250" s="1">
        <v>12003018598664</v>
      </c>
      <c r="J1250" s="1">
        <v>8364448377871</v>
      </c>
      <c r="K1250" s="1">
        <v>1650688560966</v>
      </c>
      <c r="L1250" s="1">
        <v>13653707159630</v>
      </c>
      <c r="M1250" s="29">
        <f>-4.336-4.513*(U1250/L1250)+5.679*(O1250/L1250)-0.004*(I1250/P1250)</f>
        <v>-2.2147298209436479</v>
      </c>
      <c r="N1250" s="31">
        <v>8.0197984581497224</v>
      </c>
      <c r="O1250" s="1">
        <v>5617702171787</v>
      </c>
      <c r="P1250" s="1">
        <v>2944659205006</v>
      </c>
      <c r="Q1250" s="1">
        <v>2673042966781</v>
      </c>
      <c r="R1250" s="1">
        <v>8036004987843</v>
      </c>
      <c r="S1250" s="1">
        <v>13653707159630</v>
      </c>
      <c r="T1250" s="1">
        <v>41370870831</v>
      </c>
      <c r="U1250" s="1">
        <v>602062455357</v>
      </c>
      <c r="V1250" s="1">
        <v>819962807716</v>
      </c>
    </row>
    <row r="1251" spans="1:22" ht="16.5" customHeight="1" x14ac:dyDescent="0.3">
      <c r="A1251" s="1" t="s">
        <v>135</v>
      </c>
      <c r="B1251" s="1">
        <v>2014</v>
      </c>
      <c r="C1251" s="15"/>
      <c r="D1251" s="13"/>
      <c r="E1251" s="13"/>
      <c r="F1251" s="14"/>
      <c r="G1251" s="13"/>
      <c r="H1251" s="13"/>
      <c r="I1251" s="1">
        <v>10649032690560</v>
      </c>
      <c r="J1251" s="1">
        <v>7616350104559</v>
      </c>
      <c r="K1251" s="1">
        <v>2399789351686</v>
      </c>
      <c r="L1251" s="1">
        <v>13048822042246</v>
      </c>
      <c r="M1251" s="29">
        <f>-4.336-4.513*(U1251/L1251)+5.679*(O1251/L1251)-0.004*(I1251/P1251)</f>
        <v>-1.5006864172521783</v>
      </c>
      <c r="N1251" s="28">
        <v>5.05</v>
      </c>
      <c r="O1251" s="1">
        <v>6792340509760</v>
      </c>
      <c r="P1251" s="1">
        <v>3302950406511</v>
      </c>
      <c r="Q1251" s="1">
        <v>3489390103249</v>
      </c>
      <c r="R1251" s="1">
        <v>6256481532486</v>
      </c>
      <c r="S1251" s="1">
        <v>13048822042246</v>
      </c>
      <c r="T1251" s="1">
        <v>292150961413</v>
      </c>
      <c r="U1251" s="1">
        <v>311969134639</v>
      </c>
      <c r="V1251" s="1">
        <v>592945110354</v>
      </c>
    </row>
    <row r="1252" spans="1:22" ht="16.5" customHeight="1" x14ac:dyDescent="0.3">
      <c r="A1252" s="1" t="s">
        <v>136</v>
      </c>
      <c r="B1252" s="1">
        <v>2023</v>
      </c>
      <c r="C1252" s="16">
        <f t="shared" ref="C1252:C1258" si="103">LN(E1252)</f>
        <v>4.0073331852324712</v>
      </c>
      <c r="D1252" s="11">
        <v>30</v>
      </c>
      <c r="E1252" s="11">
        <v>55</v>
      </c>
      <c r="F1252" s="12">
        <v>13.21</v>
      </c>
      <c r="G1252" s="5">
        <v>0</v>
      </c>
      <c r="H1252" s="5">
        <v>0</v>
      </c>
      <c r="I1252" s="1">
        <v>6964136145544</v>
      </c>
      <c r="J1252" s="1">
        <v>1072280080528</v>
      </c>
      <c r="K1252" s="1">
        <v>5426878007945</v>
      </c>
      <c r="L1252" s="1">
        <v>12391014153489</v>
      </c>
      <c r="M1252" s="29">
        <f>-4.336-4.513*(U1252/L1252)+5.679*(O1252/L1252)-0.004*(I1252/P1252)</f>
        <v>-1.9732695994999707</v>
      </c>
      <c r="N1252" s="31">
        <v>6.4222466560102589</v>
      </c>
      <c r="O1252" s="1">
        <v>5277094578456</v>
      </c>
      <c r="P1252" s="1">
        <v>4214062392084</v>
      </c>
      <c r="Q1252" s="1">
        <v>1063032186372</v>
      </c>
      <c r="R1252" s="1">
        <v>7113919575033</v>
      </c>
      <c r="S1252" s="1">
        <v>12391014153489</v>
      </c>
      <c r="T1252" s="1">
        <v>1016861071820</v>
      </c>
      <c r="U1252" s="1">
        <v>135183911458</v>
      </c>
      <c r="V1252" s="1">
        <v>564033291342</v>
      </c>
    </row>
    <row r="1253" spans="1:22" ht="16.5" customHeight="1" x14ac:dyDescent="0.3">
      <c r="A1253" s="1" t="s">
        <v>136</v>
      </c>
      <c r="B1253" s="1">
        <v>2022</v>
      </c>
      <c r="C1253" s="16">
        <f t="shared" si="103"/>
        <v>3.9889840465642745</v>
      </c>
      <c r="D1253" s="11">
        <v>29</v>
      </c>
      <c r="E1253" s="11">
        <v>54</v>
      </c>
      <c r="F1253" s="12">
        <v>13.21</v>
      </c>
      <c r="G1253" s="5">
        <v>0</v>
      </c>
      <c r="H1253" s="5">
        <v>0</v>
      </c>
      <c r="I1253" s="1">
        <v>6980387823046</v>
      </c>
      <c r="J1253" s="1">
        <v>2212305861196</v>
      </c>
      <c r="K1253" s="1">
        <v>7024404855817</v>
      </c>
      <c r="L1253" s="1">
        <v>14004792678863</v>
      </c>
      <c r="M1253" s="29">
        <f>-4.336-4.513*(U1253/L1253)+5.679*(O1253/L1253)-0.004*(I1253/P1253)</f>
        <v>-1.6427858534474995</v>
      </c>
      <c r="N1253" s="31">
        <v>6.9871667237754878</v>
      </c>
      <c r="O1253" s="1">
        <v>6952065052069</v>
      </c>
      <c r="P1253" s="1">
        <v>5427179815958</v>
      </c>
      <c r="Q1253" s="1">
        <v>1524885236111</v>
      </c>
      <c r="R1253" s="1">
        <v>7052727626794</v>
      </c>
      <c r="S1253" s="1">
        <v>14004792678863</v>
      </c>
      <c r="T1253" s="1">
        <v>273960693454</v>
      </c>
      <c r="U1253" s="1">
        <v>374655514295</v>
      </c>
      <c r="V1253" s="1">
        <v>743541857891</v>
      </c>
    </row>
    <row r="1254" spans="1:22" ht="16.5" customHeight="1" x14ac:dyDescent="0.3">
      <c r="A1254" s="1" t="s">
        <v>136</v>
      </c>
      <c r="B1254" s="1">
        <v>2021</v>
      </c>
      <c r="C1254" s="16">
        <f t="shared" si="103"/>
        <v>3.9889840465642745</v>
      </c>
      <c r="D1254" s="5">
        <v>28</v>
      </c>
      <c r="E1254" s="5">
        <v>54</v>
      </c>
      <c r="F1254" s="4">
        <v>13.52</v>
      </c>
      <c r="G1254" s="5">
        <v>0</v>
      </c>
      <c r="H1254" s="5">
        <v>0</v>
      </c>
      <c r="I1254" s="1">
        <v>7013592235348</v>
      </c>
      <c r="J1254" s="1">
        <v>2494656323857</v>
      </c>
      <c r="K1254" s="1">
        <v>7059113322585</v>
      </c>
      <c r="L1254" s="1">
        <v>14072705557933</v>
      </c>
      <c r="M1254" s="29">
        <f>-4.336-4.513*(U1254/L1254)+5.679*(O1254/L1254)-0.004*(I1254/P1254)</f>
        <v>-1.6540160627146301</v>
      </c>
      <c r="N1254" s="31">
        <v>6.6900092133089402</v>
      </c>
      <c r="O1254" s="1">
        <v>7178062904992</v>
      </c>
      <c r="P1254" s="1">
        <v>5397243052107</v>
      </c>
      <c r="Q1254" s="1">
        <v>1780819852885</v>
      </c>
      <c r="R1254" s="1">
        <v>6894642652941</v>
      </c>
      <c r="S1254" s="1">
        <v>14072705557933</v>
      </c>
      <c r="T1254" s="1">
        <v>193571933683</v>
      </c>
      <c r="U1254" s="1">
        <v>653290573518</v>
      </c>
      <c r="V1254" s="1">
        <v>865718231966</v>
      </c>
    </row>
    <row r="1255" spans="1:22" ht="16.5" customHeight="1" x14ac:dyDescent="0.3">
      <c r="A1255" s="1" t="s">
        <v>136</v>
      </c>
      <c r="B1255" s="1">
        <v>2020</v>
      </c>
      <c r="C1255" s="16">
        <f t="shared" si="103"/>
        <v>3.970291913552122</v>
      </c>
      <c r="D1255" s="5">
        <v>27</v>
      </c>
      <c r="E1255" s="5">
        <v>53</v>
      </c>
      <c r="F1255" s="4">
        <v>14.95</v>
      </c>
      <c r="G1255" s="5">
        <v>0</v>
      </c>
      <c r="H1255" s="5">
        <v>0</v>
      </c>
      <c r="I1255" s="1">
        <v>5477496873438</v>
      </c>
      <c r="J1255" s="1">
        <v>1211415709803</v>
      </c>
      <c r="K1255" s="1">
        <v>6871658282809</v>
      </c>
      <c r="L1255" s="1">
        <v>12349155156247</v>
      </c>
      <c r="M1255" s="29">
        <f>-4.336-4.513*(U1255/L1255)+5.679*(O1255/L1255)-0.004*(I1255/P1255)</f>
        <v>-2.3241566695406064</v>
      </c>
      <c r="N1255" s="31">
        <v>6.9401877821904918</v>
      </c>
      <c r="O1255" s="1">
        <v>4649767703507</v>
      </c>
      <c r="P1255" s="1">
        <v>3805344840749</v>
      </c>
      <c r="Q1255" s="1">
        <v>844422862758</v>
      </c>
      <c r="R1255" s="1">
        <v>7699387452740</v>
      </c>
      <c r="S1255" s="1">
        <v>12349155156247</v>
      </c>
      <c r="T1255" s="1">
        <v>143874132256</v>
      </c>
      <c r="U1255" s="1">
        <v>330237706749</v>
      </c>
      <c r="V1255" s="1">
        <v>539716032571</v>
      </c>
    </row>
    <row r="1256" spans="1:22" ht="16.5" customHeight="1" x14ac:dyDescent="0.3">
      <c r="A1256" s="1" t="s">
        <v>136</v>
      </c>
      <c r="B1256" s="1">
        <v>2019</v>
      </c>
      <c r="C1256" s="16">
        <f t="shared" si="103"/>
        <v>3.9512437185814275</v>
      </c>
      <c r="D1256" s="5">
        <v>26</v>
      </c>
      <c r="E1256" s="5">
        <v>52</v>
      </c>
      <c r="F1256" s="4">
        <v>14.1</v>
      </c>
      <c r="G1256" s="5">
        <v>0</v>
      </c>
      <c r="H1256" s="5">
        <v>0</v>
      </c>
      <c r="I1256" s="1">
        <v>4912948952221</v>
      </c>
      <c r="J1256" s="1">
        <v>907997206604</v>
      </c>
      <c r="K1256" s="1">
        <v>7019204675784</v>
      </c>
      <c r="L1256" s="1">
        <v>11932153628005</v>
      </c>
      <c r="M1256" s="29">
        <f>-4.336-4.513*(U1256/L1256)+5.679*(O1256/L1256)-0.004*(I1256/P1256)</f>
        <v>-2.6243170244545544</v>
      </c>
      <c r="N1256" s="31">
        <v>7.4649912574460018</v>
      </c>
      <c r="O1256" s="1">
        <v>3776502113916</v>
      </c>
      <c r="P1256" s="1">
        <v>2684940017299</v>
      </c>
      <c r="Q1256" s="1">
        <v>1091562096617</v>
      </c>
      <c r="R1256" s="1">
        <v>8155651514089</v>
      </c>
      <c r="S1256" s="1">
        <v>11932153628005</v>
      </c>
      <c r="T1256" s="1">
        <v>159918346837</v>
      </c>
      <c r="U1256" s="1">
        <v>207258286486</v>
      </c>
      <c r="V1256" s="1">
        <v>436907284284</v>
      </c>
    </row>
    <row r="1257" spans="1:22" ht="16.5" customHeight="1" x14ac:dyDescent="0.3">
      <c r="A1257" s="1" t="s">
        <v>136</v>
      </c>
      <c r="B1257" s="1">
        <v>2018</v>
      </c>
      <c r="C1257" s="16">
        <f t="shared" si="103"/>
        <v>3.9318256327243257</v>
      </c>
      <c r="D1257" s="5">
        <v>25</v>
      </c>
      <c r="E1257" s="5">
        <v>51</v>
      </c>
      <c r="F1257" s="4">
        <v>14.1</v>
      </c>
      <c r="G1257" s="5">
        <v>0</v>
      </c>
      <c r="H1257" s="5">
        <v>0</v>
      </c>
      <c r="I1257" s="1">
        <v>5331754617709</v>
      </c>
      <c r="J1257" s="1">
        <v>1195847032120</v>
      </c>
      <c r="K1257" s="1">
        <v>7179785674296</v>
      </c>
      <c r="L1257" s="1">
        <v>12511540292005</v>
      </c>
      <c r="M1257" s="29">
        <f>-4.336-4.513*(U1257/L1257)+5.679*(O1257/L1257)-0.004*(I1257/P1257)</f>
        <v>-2.5121550408742368</v>
      </c>
      <c r="N1257" s="31">
        <v>7.3592809998546045</v>
      </c>
      <c r="O1257" s="1">
        <v>4153301629186</v>
      </c>
      <c r="P1257" s="1">
        <v>2635818701208</v>
      </c>
      <c r="Q1257" s="1">
        <v>1517482927978</v>
      </c>
      <c r="R1257" s="1">
        <v>8358238662819</v>
      </c>
      <c r="S1257" s="1">
        <v>12511540292005</v>
      </c>
      <c r="T1257" s="1">
        <v>178621755022</v>
      </c>
      <c r="U1257" s="1">
        <v>147630510681</v>
      </c>
      <c r="V1257" s="1">
        <v>331866849454</v>
      </c>
    </row>
    <row r="1258" spans="1:22" ht="16.5" customHeight="1" x14ac:dyDescent="0.3">
      <c r="A1258" s="1" t="s">
        <v>136</v>
      </c>
      <c r="B1258" s="1">
        <v>2017</v>
      </c>
      <c r="C1258" s="16">
        <f t="shared" si="103"/>
        <v>3.912023005428146</v>
      </c>
      <c r="D1258" s="6">
        <v>24</v>
      </c>
      <c r="E1258" s="6">
        <v>50</v>
      </c>
      <c r="F1258" s="7">
        <v>14.1</v>
      </c>
      <c r="G1258" s="6">
        <v>0</v>
      </c>
      <c r="H1258" s="6">
        <v>0</v>
      </c>
      <c r="I1258" s="1">
        <v>5406718261845</v>
      </c>
      <c r="J1258" s="1">
        <v>1022532063301</v>
      </c>
      <c r="K1258" s="1">
        <v>5900456944395</v>
      </c>
      <c r="L1258" s="1">
        <v>11307175206240</v>
      </c>
      <c r="M1258" s="29">
        <f>-4.336-4.513*(U1258/L1258)+5.679*(O1258/L1258)-0.004*(I1258/P1258)</f>
        <v>-2.768313724891899</v>
      </c>
      <c r="N1258" s="31">
        <v>2.8654119461210428</v>
      </c>
      <c r="O1258" s="1">
        <v>3489794729246</v>
      </c>
      <c r="P1258" s="1">
        <v>2301648696226</v>
      </c>
      <c r="Q1258" s="1">
        <v>1188146033020</v>
      </c>
      <c r="R1258" s="1">
        <v>7817380476994</v>
      </c>
      <c r="S1258" s="1">
        <v>11307175206240</v>
      </c>
      <c r="T1258" s="1">
        <v>161220248439</v>
      </c>
      <c r="U1258" s="1">
        <v>440105430851</v>
      </c>
      <c r="V1258" s="1">
        <v>717915240394</v>
      </c>
    </row>
    <row r="1259" spans="1:22" ht="16.5" customHeight="1" x14ac:dyDescent="0.3">
      <c r="A1259" s="1" t="s">
        <v>136</v>
      </c>
      <c r="B1259" s="1">
        <v>2016</v>
      </c>
      <c r="C1259" s="15"/>
      <c r="D1259" s="13"/>
      <c r="E1259" s="13"/>
      <c r="F1259" s="14"/>
      <c r="G1259" s="13"/>
      <c r="H1259" s="13"/>
      <c r="I1259" s="1">
        <v>5055634211130</v>
      </c>
      <c r="J1259" s="1">
        <v>667967089904</v>
      </c>
      <c r="K1259" s="1">
        <v>3793385978848</v>
      </c>
      <c r="L1259" s="1">
        <v>8849020189978</v>
      </c>
      <c r="M1259" s="29">
        <f>-4.336-4.513*(U1259/L1259)+5.679*(O1259/L1259)-0.004*(I1259/P1259)</f>
        <v>-3.2559661815060066</v>
      </c>
      <c r="N1259" s="31">
        <v>2.5615511423249444</v>
      </c>
      <c r="O1259" s="1">
        <v>2643350702455</v>
      </c>
      <c r="P1259" s="1">
        <v>1605193733300</v>
      </c>
      <c r="Q1259" s="1">
        <v>1038156969155</v>
      </c>
      <c r="R1259" s="1">
        <v>6205669487523</v>
      </c>
      <c r="S1259" s="1">
        <v>8849020189978</v>
      </c>
      <c r="T1259" s="1">
        <v>95709391246</v>
      </c>
      <c r="U1259" s="1">
        <v>1183883432133</v>
      </c>
      <c r="V1259" s="1">
        <v>1545835767383</v>
      </c>
    </row>
    <row r="1260" spans="1:22" ht="16.5" customHeight="1" x14ac:dyDescent="0.3">
      <c r="A1260" s="1" t="s">
        <v>136</v>
      </c>
      <c r="B1260" s="1">
        <v>2015</v>
      </c>
      <c r="C1260" s="15"/>
      <c r="D1260" s="13"/>
      <c r="E1260" s="13"/>
      <c r="F1260" s="14"/>
      <c r="G1260" s="13"/>
      <c r="H1260" s="13"/>
      <c r="I1260" s="1">
        <v>4093457988546</v>
      </c>
      <c r="J1260" s="1">
        <v>94935620376</v>
      </c>
      <c r="K1260" s="1">
        <v>2630651053841</v>
      </c>
      <c r="L1260" s="1">
        <v>6724109042387</v>
      </c>
      <c r="M1260" s="29">
        <f>-4.336-4.513*(U1260/L1260)+5.679*(O1260/L1260)-0.004*(I1260/P1260)</f>
        <v>-6.7380276258131744</v>
      </c>
      <c r="N1260" s="31">
        <v>8.0197984581497224</v>
      </c>
      <c r="O1260" s="1">
        <v>1358536776057</v>
      </c>
      <c r="P1260" s="1">
        <v>1302221009501</v>
      </c>
      <c r="Q1260" s="1">
        <v>56315766556</v>
      </c>
      <c r="R1260" s="1">
        <v>5365572266330</v>
      </c>
      <c r="S1260" s="1">
        <v>6724109042387</v>
      </c>
      <c r="T1260" s="1">
        <v>90894051049</v>
      </c>
      <c r="U1260" s="1">
        <v>5269682828778</v>
      </c>
      <c r="V1260" s="1">
        <v>6704090090556</v>
      </c>
    </row>
    <row r="1261" spans="1:22" ht="16.5" customHeight="1" x14ac:dyDescent="0.3">
      <c r="A1261" s="1" t="s">
        <v>136</v>
      </c>
      <c r="B1261" s="1">
        <v>2014</v>
      </c>
      <c r="C1261" s="15"/>
      <c r="D1261" s="13"/>
      <c r="E1261" s="13"/>
      <c r="F1261" s="14"/>
      <c r="G1261" s="13"/>
      <c r="H1261" s="13"/>
      <c r="I1261" s="1">
        <v>4324131530361</v>
      </c>
      <c r="J1261" s="1">
        <v>333740449970</v>
      </c>
      <c r="K1261" s="1">
        <v>3551744980102</v>
      </c>
      <c r="L1261" s="1">
        <v>7875876510463</v>
      </c>
      <c r="M1261" s="29">
        <f>-4.336-4.513*(U1261/L1261)+5.679*(O1261/L1261)-0.004*(I1261/P1261)</f>
        <v>-3.5098611872948684</v>
      </c>
      <c r="N1261" s="28">
        <v>5.05</v>
      </c>
      <c r="O1261" s="1">
        <v>1588185320865</v>
      </c>
      <c r="P1261" s="1">
        <v>1535881366903</v>
      </c>
      <c r="Q1261" s="1">
        <v>52303953962</v>
      </c>
      <c r="R1261" s="1">
        <v>6287691189598</v>
      </c>
      <c r="S1261" s="1">
        <v>7875876510463</v>
      </c>
      <c r="T1261" s="1">
        <v>26185496926</v>
      </c>
      <c r="U1261" s="1">
        <v>537124300603</v>
      </c>
      <c r="V1261" s="1">
        <v>683690204853</v>
      </c>
    </row>
    <row r="1262" spans="1:22" ht="16.5" customHeight="1" x14ac:dyDescent="0.3">
      <c r="A1262" s="1" t="s">
        <v>137</v>
      </c>
      <c r="B1262" s="1">
        <v>2023</v>
      </c>
      <c r="C1262" s="16">
        <f t="shared" ref="C1262:C1268" si="104">LN(E1262)</f>
        <v>3.9512437185814275</v>
      </c>
      <c r="D1262" s="5">
        <v>18</v>
      </c>
      <c r="E1262" s="5">
        <v>52</v>
      </c>
      <c r="F1262" s="4">
        <v>16.03</v>
      </c>
      <c r="G1262" s="5">
        <v>0</v>
      </c>
      <c r="H1262" s="5">
        <v>1</v>
      </c>
      <c r="I1262" s="1">
        <v>958971243972</v>
      </c>
      <c r="J1262" s="1">
        <v>51425422238</v>
      </c>
      <c r="K1262" s="1">
        <v>1340437258537</v>
      </c>
      <c r="L1262" s="1">
        <v>2299408502509</v>
      </c>
      <c r="M1262" s="29">
        <f>-4.336-4.513*(U1262/L1262)+5.679*(O1262/L1262)-0.004*(I1262/P1262)</f>
        <v>-0.49813484803826791</v>
      </c>
      <c r="N1262" s="31">
        <v>6.4222466560102589</v>
      </c>
      <c r="O1262" s="1">
        <v>1599531283274</v>
      </c>
      <c r="P1262" s="1">
        <v>764971229226</v>
      </c>
      <c r="Q1262" s="1">
        <v>834560054048</v>
      </c>
      <c r="R1262" s="1">
        <v>699877219235</v>
      </c>
      <c r="S1262" s="1">
        <v>2299408502509</v>
      </c>
      <c r="T1262" s="1">
        <v>77283035713</v>
      </c>
      <c r="U1262" s="1">
        <v>54816796367</v>
      </c>
      <c r="V1262" s="1">
        <v>146875513944</v>
      </c>
    </row>
    <row r="1263" spans="1:22" ht="16.5" customHeight="1" x14ac:dyDescent="0.3">
      <c r="A1263" s="1" t="s">
        <v>137</v>
      </c>
      <c r="B1263" s="1">
        <v>2022</v>
      </c>
      <c r="C1263" s="16">
        <f t="shared" si="104"/>
        <v>3.9318256327243257</v>
      </c>
      <c r="D1263" s="5">
        <v>17</v>
      </c>
      <c r="E1263" s="5">
        <v>51</v>
      </c>
      <c r="F1263" s="4">
        <v>16.03</v>
      </c>
      <c r="G1263" s="5">
        <v>0</v>
      </c>
      <c r="H1263" s="5">
        <v>1</v>
      </c>
      <c r="I1263" s="1">
        <v>800341806754</v>
      </c>
      <c r="J1263" s="1">
        <v>72974057098</v>
      </c>
      <c r="K1263" s="1">
        <v>1370396497269</v>
      </c>
      <c r="L1263" s="1">
        <v>2170738304023</v>
      </c>
      <c r="M1263" s="29">
        <f>-4.336-4.513*(U1263/L1263)+5.679*(O1263/L1263)-0.004*(I1263/P1263)</f>
        <v>-0.64003642238472769</v>
      </c>
      <c r="N1263" s="31">
        <v>6.9871667237754878</v>
      </c>
      <c r="O1263" s="1">
        <v>1461759189596</v>
      </c>
      <c r="P1263" s="1">
        <v>577491594888</v>
      </c>
      <c r="Q1263" s="1">
        <v>884267594708</v>
      </c>
      <c r="R1263" s="1">
        <v>708979114427</v>
      </c>
      <c r="S1263" s="1">
        <v>2170738304023</v>
      </c>
      <c r="T1263" s="1">
        <v>66670554773</v>
      </c>
      <c r="U1263" s="1">
        <v>59013313030</v>
      </c>
      <c r="V1263" s="1">
        <v>139858059445</v>
      </c>
    </row>
    <row r="1264" spans="1:22" ht="16.5" customHeight="1" x14ac:dyDescent="0.3">
      <c r="A1264" s="1" t="s">
        <v>137</v>
      </c>
      <c r="B1264" s="1">
        <v>2021</v>
      </c>
      <c r="C1264" s="16">
        <f t="shared" si="104"/>
        <v>4.0073331852324712</v>
      </c>
      <c r="D1264" s="5">
        <v>16</v>
      </c>
      <c r="E1264" s="5">
        <v>55</v>
      </c>
      <c r="F1264" s="4">
        <v>7.0000000000000007E-2</v>
      </c>
      <c r="G1264" s="5">
        <v>0</v>
      </c>
      <c r="H1264" s="5">
        <v>1</v>
      </c>
      <c r="I1264" s="1">
        <v>786726817967</v>
      </c>
      <c r="J1264" s="1">
        <v>80089442186</v>
      </c>
      <c r="K1264" s="1">
        <v>1358805864505</v>
      </c>
      <c r="L1264" s="1">
        <v>2145532682472</v>
      </c>
      <c r="M1264" s="29">
        <f>-4.336-4.513*(U1264/L1264)+5.679*(O1264/L1264)-0.004*(I1264/P1264)</f>
        <v>-0.56431455574772826</v>
      </c>
      <c r="N1264" s="31">
        <v>6.6900092133089402</v>
      </c>
      <c r="O1264" s="1">
        <v>1464954869120</v>
      </c>
      <c r="P1264" s="1">
        <v>647324780290</v>
      </c>
      <c r="Q1264" s="1">
        <v>817630088830</v>
      </c>
      <c r="R1264" s="1">
        <v>680577813352</v>
      </c>
      <c r="S1264" s="1">
        <v>2145532682472</v>
      </c>
      <c r="T1264" s="1">
        <v>58465437044</v>
      </c>
      <c r="U1264" s="1">
        <v>48033239959</v>
      </c>
      <c r="V1264" s="1">
        <v>114330481654</v>
      </c>
    </row>
    <row r="1265" spans="1:22" ht="16.5" customHeight="1" x14ac:dyDescent="0.3">
      <c r="A1265" s="1" t="s">
        <v>137</v>
      </c>
      <c r="B1265" s="1">
        <v>2020</v>
      </c>
      <c r="C1265" s="16">
        <f t="shared" si="104"/>
        <v>3.9889840465642745</v>
      </c>
      <c r="D1265" s="5">
        <v>15</v>
      </c>
      <c r="E1265" s="5">
        <v>54</v>
      </c>
      <c r="F1265" s="4">
        <v>7.0000000000000007E-2</v>
      </c>
      <c r="G1265" s="5">
        <v>0</v>
      </c>
      <c r="H1265" s="5">
        <v>1</v>
      </c>
      <c r="I1265" s="1">
        <v>690184375206</v>
      </c>
      <c r="J1265" s="1">
        <v>80009676395</v>
      </c>
      <c r="K1265" s="1">
        <v>1338441431044</v>
      </c>
      <c r="L1265" s="1">
        <v>2028625806250</v>
      </c>
      <c r="M1265" s="29">
        <f>-4.336-4.513*(U1265/L1265)+5.679*(O1265/L1265)-0.004*(I1265/P1265)</f>
        <v>-0.6174510926466813</v>
      </c>
      <c r="N1265" s="31">
        <v>6.9401877821904918</v>
      </c>
      <c r="O1265" s="1">
        <v>1365871385452</v>
      </c>
      <c r="P1265" s="1">
        <v>588730785153</v>
      </c>
      <c r="Q1265" s="1">
        <v>777140600299</v>
      </c>
      <c r="R1265" s="1">
        <v>662754420798</v>
      </c>
      <c r="S1265" s="1">
        <v>2028625806250</v>
      </c>
      <c r="T1265" s="1">
        <v>61923028421</v>
      </c>
      <c r="U1265" s="1">
        <v>45142140493</v>
      </c>
      <c r="V1265" s="1">
        <v>125474047160</v>
      </c>
    </row>
    <row r="1266" spans="1:22" ht="16.5" customHeight="1" x14ac:dyDescent="0.3">
      <c r="A1266" s="1" t="s">
        <v>137</v>
      </c>
      <c r="B1266" s="1">
        <v>2019</v>
      </c>
      <c r="C1266" s="16">
        <f t="shared" si="104"/>
        <v>3.970291913552122</v>
      </c>
      <c r="D1266" s="5">
        <v>14</v>
      </c>
      <c r="E1266" s="5">
        <v>53</v>
      </c>
      <c r="F1266" s="4">
        <v>7.0000000000000007E-2</v>
      </c>
      <c r="G1266" s="5">
        <v>0</v>
      </c>
      <c r="H1266" s="5">
        <v>1</v>
      </c>
      <c r="I1266" s="1">
        <v>557125952266</v>
      </c>
      <c r="J1266" s="1">
        <v>86571482101</v>
      </c>
      <c r="K1266" s="1">
        <v>1432192483308</v>
      </c>
      <c r="L1266" s="1">
        <v>1989318435574</v>
      </c>
      <c r="M1266" s="29">
        <f>-4.336-4.513*(U1266/L1266)+5.679*(O1266/L1266)-0.004*(I1266/P1266)</f>
        <v>-0.61204829311860365</v>
      </c>
      <c r="N1266" s="31">
        <v>7.4649912574460018</v>
      </c>
      <c r="O1266" s="1">
        <v>1346468247324</v>
      </c>
      <c r="P1266" s="1">
        <v>558983136027</v>
      </c>
      <c r="Q1266" s="1">
        <v>787485111297</v>
      </c>
      <c r="R1266" s="1">
        <v>642850188250</v>
      </c>
      <c r="S1266" s="1">
        <v>1989318435574</v>
      </c>
      <c r="T1266" s="1">
        <v>52760239679</v>
      </c>
      <c r="U1266" s="1">
        <v>51082773461</v>
      </c>
      <c r="V1266" s="1">
        <v>123486848960</v>
      </c>
    </row>
    <row r="1267" spans="1:22" ht="16.5" customHeight="1" x14ac:dyDescent="0.3">
      <c r="A1267" s="1" t="s">
        <v>137</v>
      </c>
      <c r="B1267" s="1">
        <v>2018</v>
      </c>
      <c r="C1267" s="16">
        <f t="shared" si="104"/>
        <v>3.9512437185814275</v>
      </c>
      <c r="D1267" s="5">
        <v>13</v>
      </c>
      <c r="E1267" s="5">
        <v>52</v>
      </c>
      <c r="F1267" s="4">
        <v>7.0000000000000007E-2</v>
      </c>
      <c r="G1267" s="5">
        <v>0</v>
      </c>
      <c r="H1267" s="5">
        <v>1</v>
      </c>
      <c r="I1267" s="1">
        <v>604152420403</v>
      </c>
      <c r="J1267" s="1">
        <v>128194968296</v>
      </c>
      <c r="K1267" s="1">
        <v>1299640895927</v>
      </c>
      <c r="L1267" s="1">
        <v>1903793316330</v>
      </c>
      <c r="M1267" s="29">
        <f>-4.336-4.513*(U1267/L1267)+5.679*(O1267/L1267)-0.004*(I1267/P1267)</f>
        <v>-0.6670157128931502</v>
      </c>
      <c r="N1267" s="31">
        <v>7.3592809998546045</v>
      </c>
      <c r="O1267" s="1">
        <v>1274025204248</v>
      </c>
      <c r="P1267" s="1">
        <v>648675048496</v>
      </c>
      <c r="Q1267" s="1">
        <v>625350155752</v>
      </c>
      <c r="R1267" s="1">
        <v>629768112082</v>
      </c>
      <c r="S1267" s="1">
        <v>1903793316330</v>
      </c>
      <c r="T1267" s="1">
        <v>45691916251</v>
      </c>
      <c r="U1267" s="1">
        <v>53868574151</v>
      </c>
      <c r="V1267" s="1">
        <v>111283664126</v>
      </c>
    </row>
    <row r="1268" spans="1:22" ht="16.5" customHeight="1" x14ac:dyDescent="0.3">
      <c r="A1268" s="1" t="s">
        <v>137</v>
      </c>
      <c r="B1268" s="1">
        <v>2017</v>
      </c>
      <c r="C1268" s="16">
        <f t="shared" si="104"/>
        <v>3.9318256327243257</v>
      </c>
      <c r="D1268" s="6">
        <v>12</v>
      </c>
      <c r="E1268" s="6">
        <v>51</v>
      </c>
      <c r="F1268" s="7">
        <v>7.0000000000000007E-2</v>
      </c>
      <c r="G1268" s="6">
        <v>0</v>
      </c>
      <c r="H1268" s="6">
        <v>1</v>
      </c>
      <c r="I1268" s="1">
        <v>448269349283</v>
      </c>
      <c r="J1268" s="1">
        <v>107812205059</v>
      </c>
      <c r="K1268" s="1">
        <v>1311755636600</v>
      </c>
      <c r="L1268" s="1">
        <v>1760024985883</v>
      </c>
      <c r="M1268" s="29">
        <f>-4.336-4.513*(U1268/L1268)+5.679*(O1268/L1268)-0.004*(I1268/P1268)</f>
        <v>-0.71203064929647475</v>
      </c>
      <c r="N1268" s="31">
        <v>2.8654119461210428</v>
      </c>
      <c r="O1268" s="1">
        <v>1159209667365</v>
      </c>
      <c r="P1268" s="1">
        <v>665917258270</v>
      </c>
      <c r="Q1268" s="1">
        <v>493292409095</v>
      </c>
      <c r="R1268" s="1">
        <v>600815318518</v>
      </c>
      <c r="S1268" s="1">
        <v>1760024985883</v>
      </c>
      <c r="T1268" s="1">
        <v>36301880606</v>
      </c>
      <c r="U1268" s="1">
        <v>44346549262</v>
      </c>
      <c r="V1268" s="1">
        <v>93347226500</v>
      </c>
    </row>
    <row r="1269" spans="1:22" ht="16.5" customHeight="1" x14ac:dyDescent="0.3">
      <c r="A1269" s="1" t="s">
        <v>137</v>
      </c>
      <c r="B1269" s="1">
        <v>2016</v>
      </c>
      <c r="C1269" s="15"/>
      <c r="D1269" s="13"/>
      <c r="E1269" s="13"/>
      <c r="F1269" s="14"/>
      <c r="G1269" s="13"/>
      <c r="H1269" s="13"/>
      <c r="I1269" s="1">
        <v>663028194270</v>
      </c>
      <c r="J1269" s="1">
        <v>103947334324</v>
      </c>
      <c r="K1269" s="1">
        <v>1062116498198</v>
      </c>
      <c r="L1269" s="1">
        <v>1725144692468</v>
      </c>
      <c r="M1269" s="29">
        <f>-4.336-4.513*(U1269/L1269)+5.679*(O1269/L1269)-0.004*(I1269/P1269)</f>
        <v>-0.79335283759819009</v>
      </c>
      <c r="N1269" s="31">
        <v>2.5615511423249444</v>
      </c>
      <c r="O1269" s="1">
        <v>1129208296481</v>
      </c>
      <c r="P1269" s="1">
        <v>732678506113</v>
      </c>
      <c r="Q1269" s="1">
        <v>396529790368</v>
      </c>
      <c r="R1269" s="1">
        <v>595936395987</v>
      </c>
      <c r="S1269" s="1">
        <v>1725144692468</v>
      </c>
      <c r="T1269" s="1">
        <v>15719881652</v>
      </c>
      <c r="U1269" s="1">
        <v>65355722200</v>
      </c>
      <c r="V1269" s="1">
        <v>98593743931</v>
      </c>
    </row>
    <row r="1270" spans="1:22" ht="16.5" customHeight="1" x14ac:dyDescent="0.3">
      <c r="A1270" s="1" t="s">
        <v>137</v>
      </c>
      <c r="B1270" s="1">
        <v>2015</v>
      </c>
      <c r="C1270" s="15"/>
      <c r="D1270" s="13"/>
      <c r="E1270" s="13"/>
      <c r="F1270" s="14"/>
      <c r="G1270" s="13"/>
      <c r="H1270" s="13"/>
      <c r="I1270" s="1">
        <v>638643957225</v>
      </c>
      <c r="J1270" s="1">
        <v>70040953770</v>
      </c>
      <c r="K1270" s="1">
        <v>780433533664</v>
      </c>
      <c r="L1270" s="1">
        <v>1419077490889</v>
      </c>
      <c r="M1270" s="29">
        <f>-4.336-4.513*(U1270/L1270)+5.679*(O1270/L1270)-0.004*(I1270/P1270)</f>
        <v>-1.3098781151725574</v>
      </c>
      <c r="N1270" s="31">
        <v>8.0197984581497224</v>
      </c>
      <c r="O1270" s="1">
        <v>828872909105</v>
      </c>
      <c r="P1270" s="1">
        <v>580778138196</v>
      </c>
      <c r="Q1270" s="1">
        <v>248094770909</v>
      </c>
      <c r="R1270" s="1">
        <v>590204581784</v>
      </c>
      <c r="S1270" s="1">
        <v>1419077490889</v>
      </c>
      <c r="T1270" s="1">
        <v>15168501183</v>
      </c>
      <c r="U1270" s="1">
        <v>90101026005</v>
      </c>
      <c r="V1270" s="1">
        <v>125425283517</v>
      </c>
    </row>
    <row r="1271" spans="1:22" ht="16.5" customHeight="1" x14ac:dyDescent="0.3">
      <c r="A1271" s="1" t="s">
        <v>137</v>
      </c>
      <c r="B1271" s="1">
        <v>2014</v>
      </c>
      <c r="C1271" s="15"/>
      <c r="D1271" s="13"/>
      <c r="E1271" s="13"/>
      <c r="F1271" s="14"/>
      <c r="G1271" s="13"/>
      <c r="H1271" s="13"/>
      <c r="I1271" s="1">
        <v>682126868171</v>
      </c>
      <c r="J1271" s="1">
        <v>83532526716</v>
      </c>
      <c r="K1271" s="1">
        <v>627953164987</v>
      </c>
      <c r="L1271" s="1">
        <v>1310080033158</v>
      </c>
      <c r="M1271" s="29">
        <f>-4.336-4.513*(U1271/L1271)+5.679*(O1271/L1271)-0.004*(I1271/P1271)</f>
        <v>-1.3171962990122419</v>
      </c>
      <c r="N1271" s="28">
        <v>5.05</v>
      </c>
      <c r="O1271" s="1">
        <v>754113082979</v>
      </c>
      <c r="P1271" s="1">
        <v>511787080864</v>
      </c>
      <c r="Q1271" s="1">
        <v>242326002115</v>
      </c>
      <c r="R1271" s="1">
        <v>555966950179</v>
      </c>
      <c r="S1271" s="1">
        <v>1310080033158</v>
      </c>
      <c r="T1271" s="1">
        <v>12353597438</v>
      </c>
      <c r="U1271" s="1">
        <v>71072296107</v>
      </c>
      <c r="V1271" s="1">
        <v>105234208860</v>
      </c>
    </row>
    <row r="1272" spans="1:22" ht="16.5" customHeight="1" x14ac:dyDescent="0.3">
      <c r="A1272" s="1" t="s">
        <v>138</v>
      </c>
      <c r="B1272" s="1">
        <v>2023</v>
      </c>
      <c r="C1272" s="16">
        <f t="shared" ref="C1272:C1278" si="105">LN(E1272)</f>
        <v>4.0775374439057197</v>
      </c>
      <c r="D1272" s="11">
        <v>23</v>
      </c>
      <c r="E1272" s="11">
        <v>59</v>
      </c>
      <c r="F1272" s="4">
        <v>24.91</v>
      </c>
      <c r="G1272" s="5">
        <v>0</v>
      </c>
      <c r="H1272" s="5">
        <v>0</v>
      </c>
      <c r="I1272" s="1">
        <v>207211293521</v>
      </c>
      <c r="J1272" s="1">
        <v>144252957568</v>
      </c>
      <c r="K1272" s="1">
        <v>283905786524</v>
      </c>
      <c r="L1272" s="1">
        <v>491117080045</v>
      </c>
      <c r="M1272" s="29">
        <f>-4.336-4.513*(U1272/L1272)+5.679*(O1272/L1272)-0.004*(I1272/P1272)</f>
        <v>-0.97848340816217072</v>
      </c>
      <c r="N1272" s="31">
        <v>6.4222466560102589</v>
      </c>
      <c r="O1272" s="1">
        <v>282569774093</v>
      </c>
      <c r="P1272" s="1">
        <v>217969774093</v>
      </c>
      <c r="Q1272" s="1">
        <v>64600000000</v>
      </c>
      <c r="R1272" s="1">
        <v>208547305952</v>
      </c>
      <c r="S1272" s="1">
        <v>491117080045</v>
      </c>
      <c r="T1272" s="1">
        <v>20807532216</v>
      </c>
      <c r="U1272" s="1">
        <v>-10212165843</v>
      </c>
      <c r="V1272" s="1">
        <v>6146386815</v>
      </c>
    </row>
    <row r="1273" spans="1:22" ht="16.5" customHeight="1" x14ac:dyDescent="0.3">
      <c r="A1273" s="1" t="s">
        <v>138</v>
      </c>
      <c r="B1273" s="1">
        <v>2022</v>
      </c>
      <c r="C1273" s="16">
        <f t="shared" si="105"/>
        <v>4.0604430105464191</v>
      </c>
      <c r="D1273" s="11">
        <v>22</v>
      </c>
      <c r="E1273" s="11">
        <v>58</v>
      </c>
      <c r="F1273" s="4">
        <v>24.91</v>
      </c>
      <c r="G1273" s="5">
        <v>0</v>
      </c>
      <c r="H1273" s="5">
        <v>0</v>
      </c>
      <c r="I1273" s="1">
        <v>290634676740</v>
      </c>
      <c r="J1273" s="1">
        <v>194788652173</v>
      </c>
      <c r="K1273" s="1">
        <v>294727563413</v>
      </c>
      <c r="L1273" s="1">
        <v>585362240153</v>
      </c>
      <c r="M1273" s="29">
        <f>-4.336-4.513*(U1273/L1273)+5.679*(O1273/L1273)-0.004*(I1273/P1273)</f>
        <v>-1.2648867242258515</v>
      </c>
      <c r="N1273" s="31">
        <v>6.9871667237754878</v>
      </c>
      <c r="O1273" s="1">
        <v>344848918927</v>
      </c>
      <c r="P1273" s="1">
        <v>245280989978</v>
      </c>
      <c r="Q1273" s="1">
        <v>99567928949</v>
      </c>
      <c r="R1273" s="1">
        <v>240513321226</v>
      </c>
      <c r="S1273" s="1">
        <v>585362240153</v>
      </c>
      <c r="T1273" s="1">
        <v>19569675057</v>
      </c>
      <c r="U1273" s="1">
        <v>34989778215</v>
      </c>
      <c r="V1273" s="1">
        <v>51247443649</v>
      </c>
    </row>
    <row r="1274" spans="1:22" ht="16.5" customHeight="1" x14ac:dyDescent="0.3">
      <c r="A1274" s="1" t="s">
        <v>138</v>
      </c>
      <c r="B1274" s="1">
        <v>2021</v>
      </c>
      <c r="C1274" s="16">
        <f t="shared" si="105"/>
        <v>4.0430512678345503</v>
      </c>
      <c r="D1274" s="5">
        <v>21</v>
      </c>
      <c r="E1274" s="5">
        <v>57</v>
      </c>
      <c r="F1274" s="4">
        <v>24.91</v>
      </c>
      <c r="G1274" s="5">
        <v>0</v>
      </c>
      <c r="H1274" s="5">
        <v>0</v>
      </c>
      <c r="I1274" s="1">
        <v>240234142648</v>
      </c>
      <c r="J1274" s="1">
        <v>106412501162</v>
      </c>
      <c r="K1274" s="1">
        <v>325793090166</v>
      </c>
      <c r="L1274" s="1">
        <v>566027232814</v>
      </c>
      <c r="M1274" s="29">
        <f>-4.336-4.513*(U1274/L1274)+5.679*(O1274/L1274)-0.004*(I1274/P1274)</f>
        <v>-1.5334035632935354</v>
      </c>
      <c r="N1274" s="31">
        <v>6.6900092133089402</v>
      </c>
      <c r="O1274" s="1">
        <v>325018083421</v>
      </c>
      <c r="P1274" s="1">
        <v>191303665769</v>
      </c>
      <c r="Q1274" s="1">
        <v>133714417652</v>
      </c>
      <c r="R1274" s="1">
        <v>241009149393</v>
      </c>
      <c r="S1274" s="1">
        <v>566027232814</v>
      </c>
      <c r="T1274" s="1">
        <v>20928323664</v>
      </c>
      <c r="U1274" s="1">
        <v>56855435669</v>
      </c>
      <c r="V1274" s="1">
        <v>76129807896</v>
      </c>
    </row>
    <row r="1275" spans="1:22" ht="16.5" customHeight="1" x14ac:dyDescent="0.3">
      <c r="A1275" s="1" t="s">
        <v>138</v>
      </c>
      <c r="B1275" s="1">
        <v>2020</v>
      </c>
      <c r="C1275" s="16">
        <f t="shared" si="105"/>
        <v>4.0253516907351496</v>
      </c>
      <c r="D1275" s="5">
        <v>20</v>
      </c>
      <c r="E1275" s="5">
        <v>56</v>
      </c>
      <c r="F1275" s="4">
        <v>24.91</v>
      </c>
      <c r="G1275" s="5">
        <v>0</v>
      </c>
      <c r="H1275" s="5">
        <v>0</v>
      </c>
      <c r="I1275" s="1">
        <v>331980127588</v>
      </c>
      <c r="J1275" s="1">
        <v>220733765102</v>
      </c>
      <c r="K1275" s="1">
        <v>339114527580</v>
      </c>
      <c r="L1275" s="1">
        <v>671094655168</v>
      </c>
      <c r="M1275" s="29">
        <f>-4.336-4.513*(U1275/L1275)+5.679*(O1275/L1275)-0.004*(I1275/P1275)</f>
        <v>-0.47217481195776451</v>
      </c>
      <c r="N1275" s="31">
        <v>6.9401877821904918</v>
      </c>
      <c r="O1275" s="1">
        <v>468231498402</v>
      </c>
      <c r="P1275" s="1">
        <v>321322027427</v>
      </c>
      <c r="Q1275" s="1">
        <v>146909470975</v>
      </c>
      <c r="R1275" s="1">
        <v>202863156766</v>
      </c>
      <c r="S1275" s="1">
        <v>671094655168</v>
      </c>
      <c r="T1275" s="1">
        <v>30884655861</v>
      </c>
      <c r="U1275" s="1">
        <v>14030762028</v>
      </c>
      <c r="V1275" s="1">
        <v>43343123192</v>
      </c>
    </row>
    <row r="1276" spans="1:22" ht="16.5" customHeight="1" x14ac:dyDescent="0.3">
      <c r="A1276" s="1" t="s">
        <v>138</v>
      </c>
      <c r="B1276" s="1">
        <v>2019</v>
      </c>
      <c r="C1276" s="16">
        <f t="shared" si="105"/>
        <v>4.0073331852324712</v>
      </c>
      <c r="D1276" s="5">
        <v>19</v>
      </c>
      <c r="E1276" s="5">
        <v>55</v>
      </c>
      <c r="F1276" s="4">
        <v>24.91</v>
      </c>
      <c r="G1276" s="5">
        <v>0</v>
      </c>
      <c r="H1276" s="5">
        <v>0</v>
      </c>
      <c r="I1276" s="1">
        <v>412864694544</v>
      </c>
      <c r="J1276" s="1">
        <v>269420512665</v>
      </c>
      <c r="K1276" s="1">
        <v>365498902090</v>
      </c>
      <c r="L1276" s="1">
        <v>778363596634</v>
      </c>
      <c r="M1276" s="29">
        <f>-4.336-4.513*(U1276/L1276)+5.679*(O1276/L1276)-0.004*(I1276/P1276)</f>
        <v>-0.35468498941136894</v>
      </c>
      <c r="N1276" s="31">
        <v>7.4649912574460018</v>
      </c>
      <c r="O1276" s="1">
        <v>568346432203</v>
      </c>
      <c r="P1276" s="1">
        <v>409189300044</v>
      </c>
      <c r="Q1276" s="1">
        <v>159157132159</v>
      </c>
      <c r="R1276" s="1">
        <v>210017164431</v>
      </c>
      <c r="S1276" s="1">
        <v>778363596634</v>
      </c>
      <c r="T1276" s="1">
        <v>23704507732</v>
      </c>
      <c r="U1276" s="1">
        <v>27827896664</v>
      </c>
      <c r="V1276" s="1">
        <v>49927799404</v>
      </c>
    </row>
    <row r="1277" spans="1:22" ht="16.5" customHeight="1" x14ac:dyDescent="0.3">
      <c r="A1277" s="1" t="s">
        <v>138</v>
      </c>
      <c r="B1277" s="1">
        <v>2018</v>
      </c>
      <c r="C1277" s="16">
        <f t="shared" si="105"/>
        <v>3.9889840465642745</v>
      </c>
      <c r="D1277" s="5">
        <v>18</v>
      </c>
      <c r="E1277" s="5">
        <v>54</v>
      </c>
      <c r="F1277" s="4">
        <v>24.91</v>
      </c>
      <c r="G1277" s="5">
        <v>0</v>
      </c>
      <c r="H1277" s="5">
        <v>0</v>
      </c>
      <c r="I1277" s="1">
        <v>328250092415</v>
      </c>
      <c r="J1277" s="1">
        <v>185691301706</v>
      </c>
      <c r="K1277" s="1">
        <v>279831097729</v>
      </c>
      <c r="L1277" s="1">
        <v>608081190144</v>
      </c>
      <c r="M1277" s="29">
        <f>-4.336-4.513*(U1277/L1277)+5.679*(O1277/L1277)-0.004*(I1277/P1277)</f>
        <v>-0.77781562981035446</v>
      </c>
      <c r="N1277" s="31">
        <v>7.3592809998546045</v>
      </c>
      <c r="O1277" s="1">
        <v>404616149147</v>
      </c>
      <c r="P1277" s="1">
        <v>296095704043</v>
      </c>
      <c r="Q1277" s="1">
        <v>108520445104</v>
      </c>
      <c r="R1277" s="1">
        <v>203465040997</v>
      </c>
      <c r="S1277" s="1">
        <v>608081190144</v>
      </c>
      <c r="T1277" s="1">
        <v>17620420342</v>
      </c>
      <c r="U1277" s="1">
        <v>29127778060</v>
      </c>
      <c r="V1277" s="1">
        <v>44635641928</v>
      </c>
    </row>
    <row r="1278" spans="1:22" ht="16.5" customHeight="1" x14ac:dyDescent="0.3">
      <c r="A1278" s="1" t="s">
        <v>138</v>
      </c>
      <c r="B1278" s="1">
        <v>2017</v>
      </c>
      <c r="C1278" s="16">
        <f t="shared" si="105"/>
        <v>3.970291913552122</v>
      </c>
      <c r="D1278" s="6">
        <v>17</v>
      </c>
      <c r="E1278" s="6">
        <v>53</v>
      </c>
      <c r="F1278" s="7">
        <v>24.91</v>
      </c>
      <c r="G1278" s="6">
        <v>0</v>
      </c>
      <c r="H1278" s="6">
        <v>0</v>
      </c>
      <c r="I1278" s="1">
        <v>237500969890</v>
      </c>
      <c r="J1278" s="1">
        <v>110981877164</v>
      </c>
      <c r="K1278" s="1">
        <v>259121636561</v>
      </c>
      <c r="L1278" s="1">
        <v>496622606451</v>
      </c>
      <c r="M1278" s="29">
        <f>-4.336-4.513*(U1278/L1278)+5.679*(O1278/L1278)-0.004*(I1278/P1278)</f>
        <v>-1.0347079500609733</v>
      </c>
      <c r="N1278" s="31">
        <v>2.8654119461210428</v>
      </c>
      <c r="O1278" s="1">
        <v>302456338738</v>
      </c>
      <c r="P1278" s="1">
        <v>222237485312</v>
      </c>
      <c r="Q1278" s="1">
        <v>80218853426</v>
      </c>
      <c r="R1278" s="1">
        <v>194166267713</v>
      </c>
      <c r="S1278" s="1">
        <v>496622606451</v>
      </c>
      <c r="T1278" s="1">
        <v>17294451466</v>
      </c>
      <c r="U1278" s="1">
        <v>16846966695</v>
      </c>
      <c r="V1278" s="1">
        <v>32928960140</v>
      </c>
    </row>
    <row r="1279" spans="1:22" ht="16.5" customHeight="1" x14ac:dyDescent="0.3">
      <c r="A1279" s="1" t="s">
        <v>138</v>
      </c>
      <c r="B1279" s="1">
        <v>2016</v>
      </c>
      <c r="C1279" s="15"/>
      <c r="D1279" s="13"/>
      <c r="E1279" s="13"/>
      <c r="F1279" s="14"/>
      <c r="G1279" s="13"/>
      <c r="H1279" s="13"/>
      <c r="I1279" s="1">
        <v>308638695598</v>
      </c>
      <c r="J1279" s="1">
        <v>191681062003</v>
      </c>
      <c r="K1279" s="1">
        <v>209873764741</v>
      </c>
      <c r="L1279" s="1">
        <v>518512460339</v>
      </c>
      <c r="M1279" s="29">
        <f>-4.336-4.513*(U1279/L1279)+5.679*(O1279/L1279)-0.004*(I1279/P1279)</f>
        <v>-0.62852400802759534</v>
      </c>
      <c r="N1279" s="31">
        <v>2.5615511423249444</v>
      </c>
      <c r="O1279" s="1">
        <v>362091791173</v>
      </c>
      <c r="P1279" s="1">
        <v>299611769276</v>
      </c>
      <c r="Q1279" s="1">
        <v>62480021897</v>
      </c>
      <c r="R1279" s="1">
        <v>156420669166</v>
      </c>
      <c r="S1279" s="1">
        <v>518512460339</v>
      </c>
      <c r="T1279" s="1">
        <v>16353851394</v>
      </c>
      <c r="U1279" s="1">
        <v>29206790487</v>
      </c>
      <c r="V1279" s="1">
        <v>44423924370</v>
      </c>
    </row>
    <row r="1280" spans="1:22" ht="16.5" customHeight="1" x14ac:dyDescent="0.3">
      <c r="A1280" s="1" t="s">
        <v>138</v>
      </c>
      <c r="B1280" s="1">
        <v>2015</v>
      </c>
      <c r="C1280" s="15"/>
      <c r="D1280" s="13"/>
      <c r="E1280" s="13"/>
      <c r="F1280" s="14"/>
      <c r="G1280" s="13"/>
      <c r="H1280" s="13"/>
      <c r="I1280" s="1">
        <v>191099323502</v>
      </c>
      <c r="J1280" s="1">
        <v>97541163455</v>
      </c>
      <c r="K1280" s="1">
        <v>208075428619</v>
      </c>
      <c r="L1280" s="1">
        <v>399174752121</v>
      </c>
      <c r="M1280" s="29">
        <f>-4.336-4.513*(U1280/L1280)+5.679*(O1280/L1280)-0.004*(I1280/P1280)</f>
        <v>-1.0718770884739586</v>
      </c>
      <c r="N1280" s="31">
        <v>8.0197984581497224</v>
      </c>
      <c r="O1280" s="1">
        <v>256743176784</v>
      </c>
      <c r="P1280" s="1">
        <v>199829863891</v>
      </c>
      <c r="Q1280" s="1">
        <v>56913312893</v>
      </c>
      <c r="R1280" s="1">
        <v>142431575337</v>
      </c>
      <c r="S1280" s="1">
        <v>399174752121</v>
      </c>
      <c r="T1280" s="1">
        <v>17879418936</v>
      </c>
      <c r="U1280" s="1">
        <v>34026613653</v>
      </c>
      <c r="V1280" s="1">
        <v>50392102196</v>
      </c>
    </row>
    <row r="1281" spans="1:22" ht="16.5" customHeight="1" x14ac:dyDescent="0.3">
      <c r="A1281" s="1" t="s">
        <v>138</v>
      </c>
      <c r="B1281" s="1">
        <v>2014</v>
      </c>
      <c r="C1281" s="15"/>
      <c r="D1281" s="13"/>
      <c r="E1281" s="13"/>
      <c r="F1281" s="14"/>
      <c r="G1281" s="13"/>
      <c r="H1281" s="13"/>
      <c r="I1281" s="1">
        <v>165359600049</v>
      </c>
      <c r="J1281" s="1">
        <v>39641218566</v>
      </c>
      <c r="K1281" s="1">
        <v>122145481588</v>
      </c>
      <c r="L1281" s="1">
        <v>287505081637</v>
      </c>
      <c r="M1281" s="29">
        <f>-4.336-4.513*(U1281/L1281)+5.679*(O1281/L1281)-0.004*(I1281/P1281)</f>
        <v>-0.43811468733638931</v>
      </c>
      <c r="N1281" s="28">
        <v>5.05</v>
      </c>
      <c r="O1281" s="1">
        <v>205550406601</v>
      </c>
      <c r="P1281" s="1">
        <v>166737101990</v>
      </c>
      <c r="Q1281" s="1">
        <v>38813304611</v>
      </c>
      <c r="R1281" s="1">
        <v>81954675036</v>
      </c>
      <c r="S1281" s="1">
        <v>287505081637</v>
      </c>
      <c r="T1281" s="1">
        <v>13525842430</v>
      </c>
      <c r="U1281" s="1">
        <v>10086063516</v>
      </c>
      <c r="V1281" s="1">
        <v>24760657409</v>
      </c>
    </row>
    <row r="1282" spans="1:22" ht="16.5" customHeight="1" x14ac:dyDescent="0.3">
      <c r="A1282" s="1" t="s">
        <v>139</v>
      </c>
      <c r="B1282" s="1">
        <v>2023</v>
      </c>
      <c r="C1282" s="16">
        <f t="shared" ref="C1282:C1283" si="106">LN(E1282)</f>
        <v>3.6888794541139363</v>
      </c>
      <c r="D1282" s="11">
        <v>22</v>
      </c>
      <c r="E1282" s="11">
        <v>40</v>
      </c>
      <c r="F1282" s="18"/>
      <c r="G1282" s="11">
        <v>1</v>
      </c>
      <c r="H1282" s="11">
        <v>0</v>
      </c>
      <c r="I1282" s="1">
        <v>49373094886</v>
      </c>
      <c r="J1282" s="1">
        <v>27023611239</v>
      </c>
      <c r="K1282" s="1">
        <v>20490543763</v>
      </c>
      <c r="L1282" s="1">
        <v>69863638649</v>
      </c>
      <c r="M1282" s="29">
        <f>-4.336-4.513*(U1282/L1282)+5.679*(O1282/L1282)-0.004*(I1282/P1282)</f>
        <v>-2.0630659048359137</v>
      </c>
      <c r="N1282" s="31">
        <v>6.4222466560102589</v>
      </c>
      <c r="O1282" s="1">
        <v>28310227897</v>
      </c>
      <c r="P1282" s="1">
        <v>28310227897</v>
      </c>
      <c r="Q1282" s="1">
        <v>0</v>
      </c>
      <c r="R1282" s="1">
        <v>41553410752</v>
      </c>
      <c r="S1282" s="1">
        <v>69863638649</v>
      </c>
      <c r="T1282" s="1">
        <v>1652407680</v>
      </c>
      <c r="U1282" s="1">
        <v>330371952</v>
      </c>
      <c r="V1282" s="1" t="e">
        <v>#VALUE!</v>
      </c>
    </row>
    <row r="1283" spans="1:22" ht="16.5" customHeight="1" x14ac:dyDescent="0.3">
      <c r="A1283" s="1" t="s">
        <v>139</v>
      </c>
      <c r="B1283" s="1">
        <v>2022</v>
      </c>
      <c r="C1283" s="16">
        <f t="shared" si="106"/>
        <v>3.6375861597263857</v>
      </c>
      <c r="D1283" s="11">
        <v>21</v>
      </c>
      <c r="E1283" s="11">
        <v>38</v>
      </c>
      <c r="F1283" s="18"/>
      <c r="G1283" s="11">
        <v>0</v>
      </c>
      <c r="H1283" s="11">
        <v>0</v>
      </c>
      <c r="I1283" s="1">
        <v>62514006193</v>
      </c>
      <c r="J1283" s="1">
        <v>30219437589</v>
      </c>
      <c r="K1283" s="1">
        <v>6428353550</v>
      </c>
      <c r="L1283" s="1">
        <v>68942359743</v>
      </c>
      <c r="M1283" s="29">
        <f>-4.336-4.513*(U1283/L1283)+5.679*(O1283/L1283)-0.004*(I1283/P1283)</f>
        <v>5.2748246054267603E-2</v>
      </c>
      <c r="N1283" s="31">
        <v>6.9871667237754878</v>
      </c>
      <c r="O1283" s="1">
        <v>27719320943</v>
      </c>
      <c r="P1283" s="1">
        <v>27719320943</v>
      </c>
      <c r="Q1283" s="1">
        <v>0</v>
      </c>
      <c r="R1283" s="1">
        <v>41223038800</v>
      </c>
      <c r="S1283" s="1">
        <v>68942359743</v>
      </c>
      <c r="T1283" s="1">
        <v>36923104160</v>
      </c>
      <c r="U1283" s="1">
        <v>-32301033873</v>
      </c>
      <c r="V1283" s="1" t="e">
        <v>#VALUE!</v>
      </c>
    </row>
    <row r="1284" spans="1:22" ht="16.5" customHeight="1" x14ac:dyDescent="0.3">
      <c r="A1284" s="1" t="s">
        <v>139</v>
      </c>
      <c r="B1284" s="1">
        <v>2021</v>
      </c>
      <c r="C1284" s="15"/>
      <c r="D1284" s="17"/>
      <c r="E1284" s="17"/>
      <c r="F1284" s="18"/>
      <c r="G1284" s="17"/>
      <c r="H1284" s="17"/>
      <c r="I1284" s="1">
        <v>263516498914</v>
      </c>
      <c r="J1284" s="1">
        <v>52101230488</v>
      </c>
      <c r="K1284" s="1">
        <v>10682160568</v>
      </c>
      <c r="L1284" s="1">
        <v>274198659482</v>
      </c>
      <c r="M1284" s="29">
        <f>-4.336-4.513*(U1284/L1284)+5.679*(O1284/L1284)-0.004*(I1284/P1284)</f>
        <v>-0.27953651464115187</v>
      </c>
      <c r="N1284" s="31">
        <v>6.6900092133089402</v>
      </c>
      <c r="O1284" s="1">
        <v>200674586809</v>
      </c>
      <c r="P1284" s="1">
        <v>200674586809</v>
      </c>
      <c r="Q1284" s="1">
        <v>0</v>
      </c>
      <c r="R1284" s="1">
        <v>73524072673</v>
      </c>
      <c r="S1284" s="1">
        <v>274198659482</v>
      </c>
      <c r="T1284" s="1">
        <v>1844917761</v>
      </c>
      <c r="U1284" s="1">
        <v>5742049424</v>
      </c>
      <c r="V1284" s="1" t="e">
        <v>#VALUE!</v>
      </c>
    </row>
    <row r="1285" spans="1:22" ht="16.5" customHeight="1" x14ac:dyDescent="0.3">
      <c r="A1285" s="1" t="s">
        <v>139</v>
      </c>
      <c r="B1285" s="1">
        <v>2020</v>
      </c>
      <c r="C1285" s="16">
        <f t="shared" ref="C1285:C1289" si="107">LN(E1285)</f>
        <v>4.1431347263915326</v>
      </c>
      <c r="D1285" s="5">
        <v>19</v>
      </c>
      <c r="E1285" s="5">
        <v>63</v>
      </c>
      <c r="F1285" s="4">
        <v>13.61</v>
      </c>
      <c r="G1285" s="5">
        <v>0</v>
      </c>
      <c r="H1285" s="5">
        <v>0</v>
      </c>
      <c r="I1285" s="1">
        <v>115395183773</v>
      </c>
      <c r="J1285" s="1">
        <v>47088461550</v>
      </c>
      <c r="K1285" s="1">
        <v>11883839402</v>
      </c>
      <c r="L1285" s="1">
        <v>127279023175</v>
      </c>
      <c r="M1285" s="29">
        <f>-4.336-4.513*(U1285/L1285)+5.679*(O1285/L1285)-0.004*(I1285/P1285)</f>
        <v>-2.4912851239793814</v>
      </c>
      <c r="N1285" s="31">
        <v>6.9401877821904918</v>
      </c>
      <c r="O1285" s="1">
        <v>51520089926</v>
      </c>
      <c r="P1285" s="1">
        <v>51520089926</v>
      </c>
      <c r="Q1285" s="1">
        <v>0</v>
      </c>
      <c r="R1285" s="1">
        <v>75758933249</v>
      </c>
      <c r="S1285" s="1">
        <v>127279023175</v>
      </c>
      <c r="T1285" s="1">
        <v>-516853298</v>
      </c>
      <c r="U1285" s="1">
        <v>12552351031</v>
      </c>
      <c r="V1285" s="1" t="e">
        <v>#VALUE!</v>
      </c>
    </row>
    <row r="1286" spans="1:22" ht="16.5" customHeight="1" x14ac:dyDescent="0.3">
      <c r="A1286" s="1" t="s">
        <v>139</v>
      </c>
      <c r="B1286" s="1">
        <v>2019</v>
      </c>
      <c r="C1286" s="16">
        <f t="shared" si="107"/>
        <v>4.0604430105464191</v>
      </c>
      <c r="D1286" s="5">
        <v>18</v>
      </c>
      <c r="E1286" s="5">
        <v>58</v>
      </c>
      <c r="F1286" s="4">
        <v>11.78</v>
      </c>
      <c r="G1286" s="5">
        <v>0</v>
      </c>
      <c r="H1286" s="5">
        <v>0</v>
      </c>
      <c r="I1286" s="1">
        <v>120919845647</v>
      </c>
      <c r="J1286" s="1">
        <v>72128575427</v>
      </c>
      <c r="K1286" s="1">
        <v>12833060433</v>
      </c>
      <c r="L1286" s="1">
        <v>133752906080</v>
      </c>
      <c r="M1286" s="29">
        <f>-4.336-4.513*(U1286/L1286)+5.679*(O1286/L1286)-0.004*(I1286/P1286)</f>
        <v>-1.1773844908092226</v>
      </c>
      <c r="N1286" s="31">
        <v>7.4649912574460018</v>
      </c>
      <c r="O1286" s="1">
        <v>70546323862</v>
      </c>
      <c r="P1286" s="1">
        <v>70546323862</v>
      </c>
      <c r="Q1286" s="1">
        <v>0</v>
      </c>
      <c r="R1286" s="1">
        <v>63206582218</v>
      </c>
      <c r="S1286" s="1">
        <v>133752906080</v>
      </c>
      <c r="T1286" s="1">
        <v>9413201215</v>
      </c>
      <c r="U1286" s="1">
        <v>-5042868689</v>
      </c>
      <c r="V1286" s="1" t="e">
        <v>#VALUE!</v>
      </c>
    </row>
    <row r="1287" spans="1:22" ht="16.5" customHeight="1" x14ac:dyDescent="0.3">
      <c r="A1287" s="1" t="s">
        <v>139</v>
      </c>
      <c r="B1287" s="1">
        <v>2018</v>
      </c>
      <c r="C1287" s="16">
        <f t="shared" si="107"/>
        <v>4.0430512678345503</v>
      </c>
      <c r="D1287" s="5">
        <v>17</v>
      </c>
      <c r="E1287" s="5">
        <v>57</v>
      </c>
      <c r="F1287" s="4">
        <v>11.78</v>
      </c>
      <c r="G1287" s="5">
        <v>0</v>
      </c>
      <c r="H1287" s="5">
        <v>0</v>
      </c>
      <c r="I1287" s="1">
        <v>154699977495</v>
      </c>
      <c r="J1287" s="1">
        <v>70114531501</v>
      </c>
      <c r="K1287" s="1">
        <v>15464968936</v>
      </c>
      <c r="L1287" s="1">
        <v>170164946431</v>
      </c>
      <c r="M1287" s="29">
        <f>-4.336-4.513*(U1287/L1287)+5.679*(O1287/L1287)-0.004*(I1287/P1287)</f>
        <v>-0.83482106814992563</v>
      </c>
      <c r="N1287" s="31">
        <v>7.3592809998546045</v>
      </c>
      <c r="O1287" s="1">
        <v>101915495524</v>
      </c>
      <c r="P1287" s="1">
        <v>101915495524</v>
      </c>
      <c r="Q1287" s="1">
        <v>0</v>
      </c>
      <c r="R1287" s="1">
        <v>68249450907</v>
      </c>
      <c r="S1287" s="1">
        <v>170164946431</v>
      </c>
      <c r="T1287" s="1">
        <v>10658877058</v>
      </c>
      <c r="U1287" s="1">
        <v>-3995793515</v>
      </c>
      <c r="V1287" s="1" t="e">
        <v>#VALUE!</v>
      </c>
    </row>
    <row r="1288" spans="1:22" ht="16.5" customHeight="1" x14ac:dyDescent="0.3">
      <c r="A1288" s="1" t="s">
        <v>139</v>
      </c>
      <c r="B1288" s="1">
        <v>2017</v>
      </c>
      <c r="C1288" s="16">
        <f t="shared" si="107"/>
        <v>4.0253516907351496</v>
      </c>
      <c r="D1288" s="5">
        <v>16</v>
      </c>
      <c r="E1288" s="5">
        <v>56</v>
      </c>
      <c r="F1288" s="4">
        <v>11.78</v>
      </c>
      <c r="G1288" s="5">
        <v>0</v>
      </c>
      <c r="H1288" s="5">
        <v>0</v>
      </c>
      <c r="I1288" s="1">
        <v>102600521107</v>
      </c>
      <c r="J1288" s="1">
        <v>29466513501</v>
      </c>
      <c r="K1288" s="1">
        <v>14055926519</v>
      </c>
      <c r="L1288" s="1">
        <v>116656447626</v>
      </c>
      <c r="M1288" s="29">
        <f>-4.336-4.513*(U1288/L1288)+5.679*(O1288/L1288)-0.004*(I1288/P1288)</f>
        <v>-3.3312134962189819</v>
      </c>
      <c r="N1288" s="31">
        <v>2.8654119461210428</v>
      </c>
      <c r="O1288" s="1">
        <v>33446768034</v>
      </c>
      <c r="P1288" s="1">
        <v>33446768034</v>
      </c>
      <c r="Q1288" s="1">
        <v>0</v>
      </c>
      <c r="R1288" s="1">
        <v>83209679592</v>
      </c>
      <c r="S1288" s="1">
        <v>116656447626</v>
      </c>
      <c r="T1288" s="1">
        <v>6038534502</v>
      </c>
      <c r="U1288" s="1">
        <v>15798351691</v>
      </c>
      <c r="V1288" s="1" t="e">
        <v>#VALUE!</v>
      </c>
    </row>
    <row r="1289" spans="1:22" ht="16.5" customHeight="1" x14ac:dyDescent="0.3">
      <c r="A1289" s="1" t="s">
        <v>139</v>
      </c>
      <c r="B1289" s="1">
        <v>2016</v>
      </c>
      <c r="C1289" s="16">
        <f t="shared" si="107"/>
        <v>4.0073331852324712</v>
      </c>
      <c r="D1289" s="5">
        <v>15</v>
      </c>
      <c r="E1289" s="5">
        <v>55</v>
      </c>
      <c r="F1289" s="4">
        <v>11.78</v>
      </c>
      <c r="G1289" s="5">
        <v>0</v>
      </c>
      <c r="H1289" s="5">
        <v>0</v>
      </c>
      <c r="I1289" s="1">
        <v>165620735728</v>
      </c>
      <c r="J1289" s="1">
        <v>50848463546</v>
      </c>
      <c r="K1289" s="1">
        <v>12706154876</v>
      </c>
      <c r="L1289" s="1">
        <v>178326890604</v>
      </c>
      <c r="M1289" s="29">
        <f>-4.336-4.513*(U1289/L1289)+5.679*(O1289/L1289)-0.004*(I1289/P1289)</f>
        <v>-2.5999629863398495</v>
      </c>
      <c r="N1289" s="31">
        <v>2.5615511423249444</v>
      </c>
      <c r="O1289" s="1">
        <v>85518581798</v>
      </c>
      <c r="P1289" s="1">
        <v>85518581798</v>
      </c>
      <c r="Q1289" s="1">
        <v>0</v>
      </c>
      <c r="R1289" s="1">
        <v>92808308806</v>
      </c>
      <c r="S1289" s="1">
        <v>178326890604</v>
      </c>
      <c r="T1289" s="1">
        <v>6171176510</v>
      </c>
      <c r="U1289" s="1">
        <v>38709618109</v>
      </c>
      <c r="V1289" s="1" t="e">
        <v>#VALUE!</v>
      </c>
    </row>
    <row r="1290" spans="1:22" ht="16.5" customHeight="1" x14ac:dyDescent="0.3">
      <c r="A1290" s="1" t="s">
        <v>139</v>
      </c>
      <c r="B1290" s="1">
        <v>2015</v>
      </c>
      <c r="C1290" s="15"/>
      <c r="D1290" s="9"/>
      <c r="E1290" s="9"/>
      <c r="F1290" s="10"/>
      <c r="G1290" s="9"/>
      <c r="H1290" s="9"/>
      <c r="I1290" s="1">
        <v>113597493783</v>
      </c>
      <c r="J1290" s="1">
        <v>52951670082</v>
      </c>
      <c r="K1290" s="1">
        <v>12259049150</v>
      </c>
      <c r="L1290" s="1">
        <v>125856542933</v>
      </c>
      <c r="M1290" s="29">
        <f>-4.336-4.513*(U1290/L1290)+5.679*(O1290/L1290)-0.004*(I1290/P1290)</f>
        <v>-0.29243723892275708</v>
      </c>
      <c r="N1290" s="31">
        <v>8.0197984581497224</v>
      </c>
      <c r="O1290" s="1">
        <v>71757852236</v>
      </c>
      <c r="P1290" s="1">
        <v>71757852236</v>
      </c>
      <c r="Q1290" s="1">
        <v>0</v>
      </c>
      <c r="R1290" s="1">
        <v>54098690697</v>
      </c>
      <c r="S1290" s="1">
        <v>125856542933</v>
      </c>
      <c r="T1290" s="1">
        <v>8261759676</v>
      </c>
      <c r="U1290" s="1">
        <v>-22644126921</v>
      </c>
      <c r="V1290" s="1" t="e">
        <v>#VALUE!</v>
      </c>
    </row>
    <row r="1291" spans="1:22" ht="16.5" customHeight="1" x14ac:dyDescent="0.3">
      <c r="A1291" s="1" t="s">
        <v>139</v>
      </c>
      <c r="B1291" s="1">
        <v>2014</v>
      </c>
      <c r="C1291" s="16">
        <f t="shared" ref="C1291:C1299" si="108">LN(E1291)</f>
        <v>3.970291913552122</v>
      </c>
      <c r="D1291" s="6">
        <v>13</v>
      </c>
      <c r="E1291" s="6">
        <v>53</v>
      </c>
      <c r="F1291" s="7">
        <v>17.78</v>
      </c>
      <c r="G1291" s="6">
        <v>0</v>
      </c>
      <c r="H1291" s="6">
        <v>0</v>
      </c>
      <c r="I1291" s="1">
        <v>251841923446</v>
      </c>
      <c r="J1291" s="1">
        <v>175766303261</v>
      </c>
      <c r="K1291" s="1">
        <v>11367508551</v>
      </c>
      <c r="L1291" s="1">
        <v>263209431997</v>
      </c>
      <c r="M1291" s="29">
        <f>-4.336-4.513*(U1291/L1291)+5.679*(O1291/L1291)-0.004*(I1291/P1291)</f>
        <v>-0.68799028421911335</v>
      </c>
      <c r="N1291" s="28">
        <v>5.05</v>
      </c>
      <c r="O1291" s="1">
        <v>178830917147</v>
      </c>
      <c r="P1291" s="1">
        <v>178830917147</v>
      </c>
      <c r="Q1291" s="1">
        <v>0</v>
      </c>
      <c r="R1291" s="1">
        <v>84378514850</v>
      </c>
      <c r="S1291" s="1">
        <v>263209431997</v>
      </c>
      <c r="T1291" s="1">
        <v>11602056399</v>
      </c>
      <c r="U1291" s="1">
        <v>11944944649</v>
      </c>
      <c r="V1291" s="1" t="e">
        <v>#VALUE!</v>
      </c>
    </row>
    <row r="1292" spans="1:22" ht="16.5" customHeight="1" x14ac:dyDescent="0.3">
      <c r="A1292" s="1" t="s">
        <v>140</v>
      </c>
      <c r="B1292" s="1">
        <v>2023</v>
      </c>
      <c r="C1292" s="16">
        <f t="shared" si="108"/>
        <v>3.912023005428146</v>
      </c>
      <c r="D1292" s="11">
        <v>22</v>
      </c>
      <c r="E1292" s="11">
        <v>50</v>
      </c>
      <c r="F1292" s="12">
        <v>0</v>
      </c>
      <c r="G1292" s="5">
        <v>0</v>
      </c>
      <c r="H1292" s="5">
        <v>0</v>
      </c>
      <c r="I1292" s="1">
        <v>663046581128</v>
      </c>
      <c r="J1292" s="1">
        <v>457648224075</v>
      </c>
      <c r="K1292" s="1">
        <v>216357900390</v>
      </c>
      <c r="L1292" s="1">
        <v>879404481518</v>
      </c>
      <c r="M1292" s="29">
        <f>-4.336-4.513*(U1292/L1292)+5.679*(O1292/L1292)-0.004*(I1292/P1292)</f>
        <v>-2.8584030028792449</v>
      </c>
      <c r="N1292" s="31">
        <v>6.4222466560102589</v>
      </c>
      <c r="O1292" s="1">
        <v>238361615011</v>
      </c>
      <c r="P1292" s="1">
        <v>234276115011</v>
      </c>
      <c r="Q1292" s="1">
        <v>4085500000</v>
      </c>
      <c r="R1292" s="1">
        <v>641042866507</v>
      </c>
      <c r="S1292" s="1">
        <v>879404481518</v>
      </c>
      <c r="T1292" s="1">
        <v>14084197634</v>
      </c>
      <c r="U1292" s="1">
        <v>9814902164</v>
      </c>
      <c r="V1292" s="1">
        <v>24821415907</v>
      </c>
    </row>
    <row r="1293" spans="1:22" ht="16.5" customHeight="1" x14ac:dyDescent="0.3">
      <c r="A1293" s="1" t="s">
        <v>140</v>
      </c>
      <c r="B1293" s="1">
        <v>2022</v>
      </c>
      <c r="C1293" s="16">
        <f t="shared" si="108"/>
        <v>3.8918202981106265</v>
      </c>
      <c r="D1293" s="11">
        <v>21</v>
      </c>
      <c r="E1293" s="11">
        <v>49</v>
      </c>
      <c r="F1293" s="12">
        <v>0</v>
      </c>
      <c r="G1293" s="5">
        <v>0</v>
      </c>
      <c r="H1293" s="5">
        <v>0</v>
      </c>
      <c r="I1293" s="1">
        <v>675732790882</v>
      </c>
      <c r="J1293" s="1">
        <v>486416861676</v>
      </c>
      <c r="K1293" s="1">
        <v>251018879109</v>
      </c>
      <c r="L1293" s="1">
        <v>926751669991</v>
      </c>
      <c r="M1293" s="29">
        <f>-4.336-4.513*(U1293/L1293)+5.679*(O1293/L1293)-0.004*(I1293/P1293)</f>
        <v>-2.6270165723490906</v>
      </c>
      <c r="N1293" s="31">
        <v>6.9871667237754878</v>
      </c>
      <c r="O1293" s="1">
        <v>293803003931</v>
      </c>
      <c r="P1293" s="1">
        <v>288807003931</v>
      </c>
      <c r="Q1293" s="1">
        <v>4996000000</v>
      </c>
      <c r="R1293" s="1">
        <v>632948666060</v>
      </c>
      <c r="S1293" s="1">
        <v>926751669991</v>
      </c>
      <c r="T1293" s="1">
        <v>13849973427</v>
      </c>
      <c r="U1293" s="1">
        <v>16847017168</v>
      </c>
      <c r="V1293" s="1">
        <v>33676449676</v>
      </c>
    </row>
    <row r="1294" spans="1:22" ht="16.5" customHeight="1" x14ac:dyDescent="0.3">
      <c r="A1294" s="1" t="s">
        <v>140</v>
      </c>
      <c r="B1294" s="1">
        <v>2021</v>
      </c>
      <c r="C1294" s="16">
        <f t="shared" si="108"/>
        <v>3.970291913552122</v>
      </c>
      <c r="D1294" s="5">
        <v>20</v>
      </c>
      <c r="E1294" s="5">
        <v>53</v>
      </c>
      <c r="F1294" s="4">
        <v>0.61</v>
      </c>
      <c r="G1294" s="5">
        <v>0</v>
      </c>
      <c r="H1294" s="5">
        <v>0</v>
      </c>
      <c r="I1294" s="1">
        <v>788809707350</v>
      </c>
      <c r="J1294" s="1">
        <v>596830235711</v>
      </c>
      <c r="K1294" s="1">
        <v>286173547331</v>
      </c>
      <c r="L1294" s="1">
        <v>1074983254681</v>
      </c>
      <c r="M1294" s="29">
        <f>-4.336-4.513*(U1294/L1294)+5.679*(O1294/L1294)-0.004*(I1294/P1294)</f>
        <v>-2.0044056144405165</v>
      </c>
      <c r="N1294" s="31">
        <v>6.6900092133089402</v>
      </c>
      <c r="O1294" s="1">
        <v>457038359501</v>
      </c>
      <c r="P1294" s="1">
        <v>450149312216</v>
      </c>
      <c r="Q1294" s="1">
        <v>6889047285</v>
      </c>
      <c r="R1294" s="1">
        <v>617944895180</v>
      </c>
      <c r="S1294" s="1">
        <v>1074983254681</v>
      </c>
      <c r="T1294" s="1">
        <v>15205984216</v>
      </c>
      <c r="U1294" s="1">
        <v>18072462878</v>
      </c>
      <c r="V1294" s="1">
        <v>35959696335</v>
      </c>
    </row>
    <row r="1295" spans="1:22" ht="16.5" customHeight="1" x14ac:dyDescent="0.3">
      <c r="A1295" s="1" t="s">
        <v>140</v>
      </c>
      <c r="B1295" s="1">
        <v>2020</v>
      </c>
      <c r="C1295" s="16">
        <f t="shared" si="108"/>
        <v>3.9512437185814275</v>
      </c>
      <c r="D1295" s="5">
        <v>19</v>
      </c>
      <c r="E1295" s="5">
        <v>52</v>
      </c>
      <c r="F1295" s="4">
        <v>0.61</v>
      </c>
      <c r="G1295" s="5">
        <v>0</v>
      </c>
      <c r="H1295" s="5">
        <v>0</v>
      </c>
      <c r="I1295" s="1">
        <v>775129304985</v>
      </c>
      <c r="J1295" s="1">
        <v>574970758354</v>
      </c>
      <c r="K1295" s="1">
        <v>330162949941</v>
      </c>
      <c r="L1295" s="1">
        <v>1105292254926</v>
      </c>
      <c r="M1295" s="29">
        <f>-4.336-4.513*(U1295/L1295)+5.679*(O1295/L1295)-0.004*(I1295/P1295)</f>
        <v>-1.7464098094457527</v>
      </c>
      <c r="N1295" s="31">
        <v>6.9401877821904918</v>
      </c>
      <c r="O1295" s="1">
        <v>505365588824</v>
      </c>
      <c r="P1295" s="1">
        <v>497073588824</v>
      </c>
      <c r="Q1295" s="1">
        <v>8292000000</v>
      </c>
      <c r="R1295" s="1">
        <v>599926666102</v>
      </c>
      <c r="S1295" s="1">
        <v>1105292254926</v>
      </c>
      <c r="T1295" s="1">
        <v>19042383731</v>
      </c>
      <c r="U1295" s="1">
        <v>182337999</v>
      </c>
      <c r="V1295" s="1">
        <v>17611608348</v>
      </c>
    </row>
    <row r="1296" spans="1:22" ht="16.5" customHeight="1" x14ac:dyDescent="0.3">
      <c r="A1296" s="1" t="s">
        <v>140</v>
      </c>
      <c r="B1296" s="1">
        <v>2019</v>
      </c>
      <c r="C1296" s="16">
        <f t="shared" si="108"/>
        <v>4.1108738641733114</v>
      </c>
      <c r="D1296" s="5">
        <v>18</v>
      </c>
      <c r="E1296" s="5">
        <v>61</v>
      </c>
      <c r="F1296" s="4">
        <v>23.99</v>
      </c>
      <c r="G1296" s="5">
        <v>0</v>
      </c>
      <c r="H1296" s="5">
        <v>0</v>
      </c>
      <c r="I1296" s="1">
        <v>626757472693</v>
      </c>
      <c r="J1296" s="1">
        <v>455200415821</v>
      </c>
      <c r="K1296" s="1">
        <v>368431997080</v>
      </c>
      <c r="L1296" s="1">
        <v>995189469773</v>
      </c>
      <c r="M1296" s="29">
        <f>-4.336-4.513*(U1296/L1296)+5.679*(O1296/L1296)-0.004*(I1296/P1296)</f>
        <v>-2.1090626408134505</v>
      </c>
      <c r="N1296" s="31">
        <v>7.4649912574460018</v>
      </c>
      <c r="O1296" s="1">
        <v>394756104339</v>
      </c>
      <c r="P1296" s="1">
        <v>385004104339</v>
      </c>
      <c r="Q1296" s="1">
        <v>9752000000</v>
      </c>
      <c r="R1296" s="1">
        <v>600433365434</v>
      </c>
      <c r="S1296" s="1">
        <v>995189469773</v>
      </c>
      <c r="T1296" s="1">
        <v>15552491293</v>
      </c>
      <c r="U1296" s="1">
        <v>4235527369</v>
      </c>
      <c r="V1296" s="1">
        <v>21584818713</v>
      </c>
    </row>
    <row r="1297" spans="1:22" ht="16.5" customHeight="1" x14ac:dyDescent="0.3">
      <c r="A1297" s="1" t="s">
        <v>140</v>
      </c>
      <c r="B1297" s="1">
        <v>2018</v>
      </c>
      <c r="C1297" s="16">
        <f t="shared" si="108"/>
        <v>4.0943445622221004</v>
      </c>
      <c r="D1297" s="5">
        <v>17</v>
      </c>
      <c r="E1297" s="5">
        <v>60</v>
      </c>
      <c r="F1297" s="4">
        <v>9.1</v>
      </c>
      <c r="G1297" s="5">
        <v>0</v>
      </c>
      <c r="H1297" s="5">
        <v>0</v>
      </c>
      <c r="I1297" s="1">
        <v>524383781845</v>
      </c>
      <c r="J1297" s="1">
        <v>372501308553</v>
      </c>
      <c r="K1297" s="1">
        <v>388738080729</v>
      </c>
      <c r="L1297" s="1">
        <v>913121862574</v>
      </c>
      <c r="M1297" s="29">
        <f>-4.336-4.513*(U1297/L1297)+5.679*(O1297/L1297)-0.004*(I1297/P1297)</f>
        <v>-2.3944144039546345</v>
      </c>
      <c r="N1297" s="31">
        <v>7.3592809998546045</v>
      </c>
      <c r="O1297" s="1">
        <v>316257254621</v>
      </c>
      <c r="P1297" s="1">
        <v>310815254621</v>
      </c>
      <c r="Q1297" s="1">
        <v>5442000000</v>
      </c>
      <c r="R1297" s="1">
        <v>596864607953</v>
      </c>
      <c r="S1297" s="1">
        <v>913121862574</v>
      </c>
      <c r="T1297" s="1">
        <v>13358083890</v>
      </c>
      <c r="U1297" s="1">
        <v>3757698881</v>
      </c>
      <c r="V1297" s="1">
        <v>18026476652</v>
      </c>
    </row>
    <row r="1298" spans="1:22" ht="16.5" customHeight="1" x14ac:dyDescent="0.3">
      <c r="A1298" s="1" t="s">
        <v>140</v>
      </c>
      <c r="B1298" s="1">
        <v>2017</v>
      </c>
      <c r="C1298" s="16">
        <f t="shared" si="108"/>
        <v>4.0775374439057197</v>
      </c>
      <c r="D1298" s="5">
        <v>16</v>
      </c>
      <c r="E1298" s="5">
        <v>59</v>
      </c>
      <c r="F1298" s="4">
        <v>9.1</v>
      </c>
      <c r="G1298" s="5">
        <v>0</v>
      </c>
      <c r="H1298" s="5">
        <v>0</v>
      </c>
      <c r="I1298" s="1">
        <v>406086459910</v>
      </c>
      <c r="J1298" s="1">
        <v>256429703648</v>
      </c>
      <c r="K1298" s="1">
        <v>398288611512</v>
      </c>
      <c r="L1298" s="1">
        <v>804375071422</v>
      </c>
      <c r="M1298" s="29">
        <f>-4.336-4.513*(U1298/L1298)+5.679*(O1298/L1298)-0.004*(I1298/P1298)</f>
        <v>-2.9054954083304594</v>
      </c>
      <c r="N1298" s="31">
        <v>2.8654119461210428</v>
      </c>
      <c r="O1298" s="1">
        <v>210110655855</v>
      </c>
      <c r="P1298" s="1">
        <v>199031278983</v>
      </c>
      <c r="Q1298" s="1">
        <v>11079376872</v>
      </c>
      <c r="R1298" s="1">
        <v>594264415567</v>
      </c>
      <c r="S1298" s="1">
        <v>804375071422</v>
      </c>
      <c r="T1298" s="1">
        <v>10367082833</v>
      </c>
      <c r="U1298" s="1">
        <v>7975064951</v>
      </c>
      <c r="V1298" s="1">
        <v>21615217204</v>
      </c>
    </row>
    <row r="1299" spans="1:22" ht="16.5" customHeight="1" x14ac:dyDescent="0.3">
      <c r="A1299" s="1" t="s">
        <v>140</v>
      </c>
      <c r="B1299" s="1">
        <v>2016</v>
      </c>
      <c r="C1299" s="16">
        <f t="shared" si="108"/>
        <v>4.0604430105464191</v>
      </c>
      <c r="D1299" s="6">
        <v>15</v>
      </c>
      <c r="E1299" s="6">
        <v>58</v>
      </c>
      <c r="F1299" s="7">
        <v>10.59</v>
      </c>
      <c r="G1299" s="6">
        <v>0</v>
      </c>
      <c r="H1299" s="6">
        <v>0</v>
      </c>
      <c r="I1299" s="1">
        <v>319771010279</v>
      </c>
      <c r="J1299" s="1">
        <v>167869313163</v>
      </c>
      <c r="K1299" s="1">
        <v>385304984239</v>
      </c>
      <c r="L1299" s="1">
        <v>705075994518</v>
      </c>
      <c r="M1299" s="29">
        <f>-4.336-4.513*(U1299/L1299)+5.679*(O1299/L1299)-0.004*(I1299/P1299)</f>
        <v>-2.8721174041473163</v>
      </c>
      <c r="N1299" s="31">
        <v>2.5615511423249444</v>
      </c>
      <c r="O1299" s="1">
        <v>188397046806</v>
      </c>
      <c r="P1299" s="1">
        <v>170709863264</v>
      </c>
      <c r="Q1299" s="1">
        <v>17687183542</v>
      </c>
      <c r="R1299" s="1">
        <v>516678947712</v>
      </c>
      <c r="S1299" s="1">
        <v>705075994518</v>
      </c>
      <c r="T1299" s="1">
        <v>8494194967</v>
      </c>
      <c r="U1299" s="1">
        <v>7195967864</v>
      </c>
      <c r="V1299" s="1">
        <v>18406696252</v>
      </c>
    </row>
    <row r="1300" spans="1:22" ht="16.5" customHeight="1" x14ac:dyDescent="0.3">
      <c r="A1300" s="1" t="s">
        <v>140</v>
      </c>
      <c r="B1300" s="1">
        <v>2015</v>
      </c>
      <c r="C1300" s="15"/>
      <c r="D1300" s="13"/>
      <c r="E1300" s="13"/>
      <c r="F1300" s="14"/>
      <c r="G1300" s="13"/>
      <c r="H1300" s="13"/>
      <c r="I1300" s="1">
        <v>283882011202</v>
      </c>
      <c r="J1300" s="1">
        <v>170166701885</v>
      </c>
      <c r="K1300" s="1">
        <v>387696046245</v>
      </c>
      <c r="L1300" s="1">
        <v>671578057447</v>
      </c>
      <c r="M1300" s="29">
        <f>-4.336-4.513*(U1300/L1300)+5.679*(O1300/L1300)-0.004*(I1300/P1300)</f>
        <v>-2.9905397086424106</v>
      </c>
      <c r="N1300" s="31">
        <v>8.0197984581497224</v>
      </c>
      <c r="O1300" s="1">
        <v>161543255775</v>
      </c>
      <c r="P1300" s="1">
        <v>147629029108</v>
      </c>
      <c r="Q1300" s="1">
        <v>13914226667</v>
      </c>
      <c r="R1300" s="1">
        <v>510034801672</v>
      </c>
      <c r="S1300" s="1">
        <v>671578057447</v>
      </c>
      <c r="T1300" s="1">
        <v>9177781436</v>
      </c>
      <c r="U1300" s="1">
        <v>1918218256</v>
      </c>
      <c r="V1300" s="1">
        <v>21351681655</v>
      </c>
    </row>
    <row r="1301" spans="1:22" ht="16.5" customHeight="1" x14ac:dyDescent="0.3">
      <c r="A1301" s="1" t="s">
        <v>140</v>
      </c>
      <c r="B1301" s="1">
        <v>2014</v>
      </c>
      <c r="C1301" s="15"/>
      <c r="D1301" s="13"/>
      <c r="E1301" s="13"/>
      <c r="F1301" s="14"/>
      <c r="G1301" s="13"/>
      <c r="H1301" s="13"/>
      <c r="I1301" s="1">
        <v>285515794481</v>
      </c>
      <c r="J1301" s="1">
        <v>165766190409</v>
      </c>
      <c r="K1301" s="1">
        <v>372532528092</v>
      </c>
      <c r="L1301" s="1">
        <v>658048322573</v>
      </c>
      <c r="M1301" s="29">
        <f>-4.336-4.513*(U1301/L1301)+5.679*(O1301/L1301)-0.004*(I1301/P1301)</f>
        <v>-3.0878050812465534</v>
      </c>
      <c r="N1301" s="28">
        <v>5.05</v>
      </c>
      <c r="O1301" s="1">
        <v>149107061503</v>
      </c>
      <c r="P1301" s="1">
        <v>148380061503</v>
      </c>
      <c r="Q1301" s="1">
        <v>727000000</v>
      </c>
      <c r="R1301" s="1">
        <v>508941261070</v>
      </c>
      <c r="S1301" s="1">
        <v>658048322573</v>
      </c>
      <c r="T1301" s="1">
        <v>9470210474</v>
      </c>
      <c r="U1301" s="1">
        <v>4507314940</v>
      </c>
      <c r="V1301" s="1">
        <v>16115193794</v>
      </c>
    </row>
    <row r="1302" spans="1:22" ht="16.5" customHeight="1" x14ac:dyDescent="0.3">
      <c r="A1302" s="1" t="s">
        <v>141</v>
      </c>
      <c r="B1302" s="1">
        <v>2023</v>
      </c>
      <c r="C1302" s="16">
        <f t="shared" ref="C1302:C1306" si="109">LN(E1302)</f>
        <v>3.9889840465642745</v>
      </c>
      <c r="D1302" s="11">
        <v>29</v>
      </c>
      <c r="E1302" s="11">
        <v>54</v>
      </c>
      <c r="F1302" s="12">
        <v>22.98</v>
      </c>
      <c r="G1302" s="5">
        <v>0</v>
      </c>
      <c r="H1302" s="5">
        <v>0</v>
      </c>
      <c r="I1302" s="1">
        <v>725682530787</v>
      </c>
      <c r="J1302" s="1">
        <v>57648036212</v>
      </c>
      <c r="K1302" s="1">
        <v>75486609716</v>
      </c>
      <c r="L1302" s="1">
        <v>801169140503</v>
      </c>
      <c r="M1302" s="29">
        <f>-4.336-4.513*(U1302/L1302)+5.679*(O1302/L1302)-0.004*(I1302/P1302)</f>
        <v>0.33397518610190985</v>
      </c>
      <c r="N1302" s="31">
        <v>6.4222466560102589</v>
      </c>
      <c r="O1302" s="1">
        <v>666482623238</v>
      </c>
      <c r="P1302" s="1">
        <v>666482623238</v>
      </c>
      <c r="Q1302" s="1">
        <v>0</v>
      </c>
      <c r="R1302" s="1">
        <v>134686517265</v>
      </c>
      <c r="S1302" s="1">
        <v>801169140503</v>
      </c>
      <c r="T1302" s="1">
        <v>42942545982</v>
      </c>
      <c r="U1302" s="1">
        <v>8868930062</v>
      </c>
      <c r="V1302" s="1">
        <v>56866914638</v>
      </c>
    </row>
    <row r="1303" spans="1:22" ht="16.5" customHeight="1" x14ac:dyDescent="0.3">
      <c r="A1303" s="1" t="s">
        <v>141</v>
      </c>
      <c r="B1303" s="1">
        <v>2022</v>
      </c>
      <c r="C1303" s="16">
        <f t="shared" si="109"/>
        <v>3.970291913552122</v>
      </c>
      <c r="D1303" s="11">
        <v>28</v>
      </c>
      <c r="E1303" s="11">
        <v>53</v>
      </c>
      <c r="F1303" s="12">
        <v>22.98</v>
      </c>
      <c r="G1303" s="5">
        <v>0</v>
      </c>
      <c r="H1303" s="5">
        <v>0</v>
      </c>
      <c r="I1303" s="1">
        <v>684270529543</v>
      </c>
      <c r="J1303" s="1">
        <v>72738377939</v>
      </c>
      <c r="K1303" s="1">
        <v>77130427699</v>
      </c>
      <c r="L1303" s="1">
        <v>761400957242</v>
      </c>
      <c r="M1303" s="29">
        <f>-4.336-4.513*(U1303/L1303)+5.679*(O1303/L1303)-0.004*(I1303/P1303)</f>
        <v>0.26352727808568355</v>
      </c>
      <c r="N1303" s="31">
        <v>6.9871667237754878</v>
      </c>
      <c r="O1303" s="1">
        <v>626906120439</v>
      </c>
      <c r="P1303" s="1">
        <v>626906120439</v>
      </c>
      <c r="Q1303" s="1">
        <v>0</v>
      </c>
      <c r="R1303" s="1">
        <v>134494836803</v>
      </c>
      <c r="S1303" s="1">
        <v>761400957242</v>
      </c>
      <c r="T1303" s="1">
        <v>37057865502</v>
      </c>
      <c r="U1303" s="1">
        <v>12140726093</v>
      </c>
      <c r="V1303" s="1">
        <v>54265470282</v>
      </c>
    </row>
    <row r="1304" spans="1:22" ht="16.5" customHeight="1" x14ac:dyDescent="0.3">
      <c r="A1304" s="1" t="s">
        <v>141</v>
      </c>
      <c r="B1304" s="1">
        <v>2021</v>
      </c>
      <c r="C1304" s="16">
        <f t="shared" si="109"/>
        <v>3.9512437185814275</v>
      </c>
      <c r="D1304" s="5">
        <v>27</v>
      </c>
      <c r="E1304" s="5">
        <v>52</v>
      </c>
      <c r="F1304" s="4">
        <v>0</v>
      </c>
      <c r="G1304" s="5">
        <v>0</v>
      </c>
      <c r="H1304" s="5">
        <v>0</v>
      </c>
      <c r="I1304" s="1">
        <v>683767844836</v>
      </c>
      <c r="J1304" s="1">
        <v>30193148722</v>
      </c>
      <c r="K1304" s="1">
        <v>77935190806</v>
      </c>
      <c r="L1304" s="1">
        <v>761703035642</v>
      </c>
      <c r="M1304" s="29">
        <f>-4.336-4.513*(U1304/L1304)+5.679*(O1304/L1304)-0.004*(I1304/P1304)</f>
        <v>0.2549406196894945</v>
      </c>
      <c r="N1304" s="31">
        <v>6.6900092133089402</v>
      </c>
      <c r="O1304" s="1">
        <v>625848394332</v>
      </c>
      <c r="P1304" s="1">
        <v>625848394332</v>
      </c>
      <c r="Q1304" s="1">
        <v>0</v>
      </c>
      <c r="R1304" s="1">
        <v>135854641310</v>
      </c>
      <c r="S1304" s="1">
        <v>761703035642</v>
      </c>
      <c r="T1304" s="1">
        <v>37746466564</v>
      </c>
      <c r="U1304" s="1">
        <v>11950109474</v>
      </c>
      <c r="V1304" s="1">
        <v>54070062152</v>
      </c>
    </row>
    <row r="1305" spans="1:22" ht="16.5" customHeight="1" x14ac:dyDescent="0.3">
      <c r="A1305" s="1" t="s">
        <v>141</v>
      </c>
      <c r="B1305" s="1">
        <v>2020</v>
      </c>
      <c r="C1305" s="16">
        <f t="shared" si="109"/>
        <v>3.9318256327243257</v>
      </c>
      <c r="D1305" s="5">
        <v>26</v>
      </c>
      <c r="E1305" s="5">
        <v>51</v>
      </c>
      <c r="F1305" s="4">
        <v>0</v>
      </c>
      <c r="G1305" s="5">
        <v>0</v>
      </c>
      <c r="H1305" s="5">
        <v>0</v>
      </c>
      <c r="I1305" s="1">
        <v>612732516283</v>
      </c>
      <c r="J1305" s="1">
        <v>64647762397</v>
      </c>
      <c r="K1305" s="1">
        <v>79571371759</v>
      </c>
      <c r="L1305" s="1">
        <v>692303888042</v>
      </c>
      <c r="M1305" s="29">
        <f>-4.336-4.513*(U1305/L1305)+5.679*(O1305/L1305)-0.004*(I1305/P1305)</f>
        <v>0.26586473555363549</v>
      </c>
      <c r="N1305" s="31">
        <v>6.9401877821904918</v>
      </c>
      <c r="O1305" s="1">
        <v>566351131575</v>
      </c>
      <c r="P1305" s="1">
        <v>566351131575</v>
      </c>
      <c r="Q1305" s="1">
        <v>0</v>
      </c>
      <c r="R1305" s="1">
        <v>125952756467</v>
      </c>
      <c r="S1305" s="1">
        <v>692303888042</v>
      </c>
      <c r="T1305" s="1">
        <v>33077956373</v>
      </c>
      <c r="U1305" s="1">
        <v>6076496078</v>
      </c>
      <c r="V1305" s="1">
        <v>42966730411</v>
      </c>
    </row>
    <row r="1306" spans="1:22" ht="16.5" customHeight="1" x14ac:dyDescent="0.3">
      <c r="A1306" s="1" t="s">
        <v>141</v>
      </c>
      <c r="B1306" s="1">
        <v>2019</v>
      </c>
      <c r="C1306" s="16">
        <f t="shared" si="109"/>
        <v>3.912023005428146</v>
      </c>
      <c r="D1306" s="5">
        <v>25</v>
      </c>
      <c r="E1306" s="5">
        <v>50</v>
      </c>
      <c r="F1306" s="4">
        <v>0</v>
      </c>
      <c r="G1306" s="5">
        <v>0</v>
      </c>
      <c r="H1306" s="5">
        <v>0</v>
      </c>
      <c r="I1306" s="1">
        <v>599466747560</v>
      </c>
      <c r="J1306" s="1">
        <v>76146710049</v>
      </c>
      <c r="K1306" s="1">
        <v>81136262538</v>
      </c>
      <c r="L1306" s="1">
        <v>680603010098</v>
      </c>
      <c r="M1306" s="29">
        <f>-4.336-4.513*(U1306/L1306)+5.679*(O1306/L1306)-0.004*(I1306/P1306)</f>
        <v>0.22925903313398666</v>
      </c>
      <c r="N1306" s="31">
        <v>7.4649912574460018</v>
      </c>
      <c r="O1306" s="1">
        <v>553438077981</v>
      </c>
      <c r="P1306" s="1">
        <v>553438077981</v>
      </c>
      <c r="Q1306" s="1">
        <v>0</v>
      </c>
      <c r="R1306" s="1">
        <v>127164932117</v>
      </c>
      <c r="S1306" s="1">
        <v>680603010098</v>
      </c>
      <c r="T1306" s="1">
        <v>31184099353</v>
      </c>
      <c r="U1306" s="1">
        <v>7289380410</v>
      </c>
      <c r="V1306" s="1">
        <v>40937623182</v>
      </c>
    </row>
    <row r="1307" spans="1:22" ht="16.5" customHeight="1" x14ac:dyDescent="0.3">
      <c r="A1307" s="1" t="s">
        <v>141</v>
      </c>
      <c r="B1307" s="1">
        <v>2018</v>
      </c>
      <c r="C1307" s="15"/>
      <c r="D1307" s="9"/>
      <c r="E1307" s="9"/>
      <c r="F1307" s="10"/>
      <c r="G1307" s="9"/>
      <c r="H1307" s="9"/>
      <c r="I1307" s="1">
        <v>636076603242</v>
      </c>
      <c r="J1307" s="1">
        <v>94280588152</v>
      </c>
      <c r="K1307" s="1">
        <v>100813163471</v>
      </c>
      <c r="L1307" s="1">
        <v>736889766713</v>
      </c>
      <c r="M1307" s="29">
        <f>-4.336-4.513*(U1307/L1307)+5.679*(O1307/L1307)-0.004*(I1307/P1307)</f>
        <v>0.30949830276288032</v>
      </c>
      <c r="N1307" s="31">
        <v>7.3592809998546045</v>
      </c>
      <c r="O1307" s="1">
        <v>609721621606</v>
      </c>
      <c r="P1307" s="1">
        <v>609721621606</v>
      </c>
      <c r="Q1307" s="1">
        <v>0</v>
      </c>
      <c r="R1307" s="1">
        <v>127168145107</v>
      </c>
      <c r="S1307" s="1">
        <v>736889766713</v>
      </c>
      <c r="T1307" s="1">
        <v>36926106400</v>
      </c>
      <c r="U1307" s="1">
        <v>8046523896</v>
      </c>
      <c r="V1307" s="1">
        <v>46742234533</v>
      </c>
    </row>
    <row r="1308" spans="1:22" ht="16.5" customHeight="1" x14ac:dyDescent="0.3">
      <c r="A1308" s="1" t="s">
        <v>141</v>
      </c>
      <c r="B1308" s="1">
        <v>2017</v>
      </c>
      <c r="C1308" s="16">
        <f t="shared" ref="C1308:C1309" si="110">LN(E1308)</f>
        <v>3.8712010109078911</v>
      </c>
      <c r="D1308" s="5">
        <v>23</v>
      </c>
      <c r="E1308" s="5">
        <v>48</v>
      </c>
      <c r="F1308" s="4">
        <v>0</v>
      </c>
      <c r="G1308" s="5">
        <v>0</v>
      </c>
      <c r="H1308" s="5">
        <v>0</v>
      </c>
      <c r="I1308" s="1">
        <v>696530011627</v>
      </c>
      <c r="J1308" s="1">
        <v>166368227048</v>
      </c>
      <c r="K1308" s="1">
        <v>94262092549</v>
      </c>
      <c r="L1308" s="1">
        <v>790792104176</v>
      </c>
      <c r="M1308" s="29">
        <f>-4.336-4.513*(U1308/L1308)+5.679*(O1308/L1308)-0.004*(I1308/P1308)</f>
        <v>0.36104501982300224</v>
      </c>
      <c r="N1308" s="31">
        <v>2.8654119461210428</v>
      </c>
      <c r="O1308" s="1">
        <v>664177889565</v>
      </c>
      <c r="P1308" s="1">
        <v>664177889565</v>
      </c>
      <c r="Q1308" s="1">
        <v>0</v>
      </c>
      <c r="R1308" s="1">
        <v>126614214611</v>
      </c>
      <c r="S1308" s="1">
        <v>790792104176</v>
      </c>
      <c r="T1308" s="1">
        <v>27105860839</v>
      </c>
      <c r="U1308" s="1">
        <v>12001523105</v>
      </c>
      <c r="V1308" s="1">
        <v>46328802815</v>
      </c>
    </row>
    <row r="1309" spans="1:22" ht="16.5" customHeight="1" x14ac:dyDescent="0.3">
      <c r="A1309" s="1" t="s">
        <v>141</v>
      </c>
      <c r="B1309" s="1">
        <v>2016</v>
      </c>
      <c r="C1309" s="16">
        <f t="shared" si="110"/>
        <v>3.8501476017100584</v>
      </c>
      <c r="D1309" s="6">
        <v>22</v>
      </c>
      <c r="E1309" s="6">
        <v>47</v>
      </c>
      <c r="F1309" s="7">
        <v>0</v>
      </c>
      <c r="G1309" s="6">
        <v>0</v>
      </c>
      <c r="H1309" s="6">
        <v>0</v>
      </c>
      <c r="I1309" s="1">
        <v>439723554351</v>
      </c>
      <c r="J1309" s="1">
        <v>59889289892</v>
      </c>
      <c r="K1309" s="1">
        <v>93818497264</v>
      </c>
      <c r="L1309" s="1">
        <v>533542051615</v>
      </c>
      <c r="M1309" s="29">
        <f>-4.336-4.513*(U1309/L1309)+5.679*(O1309/L1309)-0.004*(I1309/P1309)</f>
        <v>2.4518805841968222E-2</v>
      </c>
      <c r="N1309" s="31">
        <v>2.5615511423249444</v>
      </c>
      <c r="O1309" s="1">
        <v>414210735309</v>
      </c>
      <c r="P1309" s="1">
        <v>414210735309</v>
      </c>
      <c r="Q1309" s="1">
        <v>0</v>
      </c>
      <c r="R1309" s="1">
        <v>119331316306</v>
      </c>
      <c r="S1309" s="1">
        <v>533542051615</v>
      </c>
      <c r="T1309" s="1">
        <v>19241157053</v>
      </c>
      <c r="U1309" s="1">
        <v>5210945331</v>
      </c>
      <c r="V1309" s="1">
        <v>26654837813</v>
      </c>
    </row>
    <row r="1310" spans="1:22" ht="16.5" customHeight="1" x14ac:dyDescent="0.3">
      <c r="A1310" s="1" t="s">
        <v>141</v>
      </c>
      <c r="B1310" s="1">
        <v>2015</v>
      </c>
      <c r="C1310" s="15"/>
      <c r="D1310" s="13"/>
      <c r="E1310" s="13"/>
      <c r="F1310" s="14"/>
      <c r="G1310" s="13"/>
      <c r="H1310" s="13"/>
      <c r="I1310" s="1">
        <v>436623028715</v>
      </c>
      <c r="J1310" s="1">
        <v>27448448373</v>
      </c>
      <c r="K1310" s="1">
        <v>88635119604</v>
      </c>
      <c r="L1310" s="1">
        <v>525258148319</v>
      </c>
      <c r="M1310" s="29">
        <f>-4.336-4.513*(U1310/L1310)+5.679*(O1310/L1310)-0.004*(I1310/P1310)</f>
        <v>4.1894429461445899E-2</v>
      </c>
      <c r="N1310" s="31">
        <v>8.0197984581497224</v>
      </c>
      <c r="O1310" s="1">
        <v>407903555598</v>
      </c>
      <c r="P1310" s="1">
        <v>407903555598</v>
      </c>
      <c r="Q1310" s="1">
        <v>0</v>
      </c>
      <c r="R1310" s="1">
        <v>117354592721</v>
      </c>
      <c r="S1310" s="1">
        <v>525258148319</v>
      </c>
      <c r="T1310" s="1">
        <v>14235027954</v>
      </c>
      <c r="U1310" s="1">
        <v>3259607716</v>
      </c>
      <c r="V1310" s="1">
        <v>13480168227</v>
      </c>
    </row>
    <row r="1311" spans="1:22" ht="16.5" customHeight="1" x14ac:dyDescent="0.3">
      <c r="A1311" s="1" t="s">
        <v>141</v>
      </c>
      <c r="B1311" s="1">
        <v>2014</v>
      </c>
      <c r="C1311" s="15"/>
      <c r="D1311" s="13"/>
      <c r="E1311" s="13"/>
      <c r="F1311" s="14"/>
      <c r="G1311" s="13"/>
      <c r="H1311" s="13"/>
      <c r="I1311" s="1">
        <v>264773960134</v>
      </c>
      <c r="J1311" s="1">
        <v>93539817573</v>
      </c>
      <c r="K1311" s="1">
        <v>70084008539</v>
      </c>
      <c r="L1311" s="1">
        <v>334857968673</v>
      </c>
      <c r="M1311" s="29">
        <f>-4.336-4.513*(U1311/L1311)+5.679*(O1311/L1311)-0.004*(I1311/P1311)</f>
        <v>-0.66246380176776376</v>
      </c>
      <c r="N1311" s="28">
        <v>5.05</v>
      </c>
      <c r="O1311" s="1">
        <v>218595372487</v>
      </c>
      <c r="P1311" s="1">
        <v>218595372487</v>
      </c>
      <c r="Q1311" s="1">
        <v>0</v>
      </c>
      <c r="R1311" s="1">
        <v>116262596186</v>
      </c>
      <c r="S1311" s="1">
        <v>334857968673</v>
      </c>
      <c r="T1311" s="1">
        <v>10116931709</v>
      </c>
      <c r="U1311" s="1">
        <v>2142225211</v>
      </c>
      <c r="V1311" s="1">
        <v>7442965405</v>
      </c>
    </row>
    <row r="1312" spans="1:22" ht="16.5" customHeight="1" x14ac:dyDescent="0.3">
      <c r="A1312" s="1" t="s">
        <v>142</v>
      </c>
      <c r="B1312" s="1">
        <v>2023</v>
      </c>
      <c r="C1312" s="16">
        <f t="shared" ref="C1312:C1319" si="111">LN(E1312)</f>
        <v>3.8712010109078911</v>
      </c>
      <c r="D1312" s="5">
        <v>17</v>
      </c>
      <c r="E1312" s="5">
        <v>48</v>
      </c>
      <c r="F1312" s="4">
        <v>0.54</v>
      </c>
      <c r="G1312" s="5">
        <v>0</v>
      </c>
      <c r="H1312" s="5">
        <v>0</v>
      </c>
      <c r="I1312" s="1">
        <v>1984914732339</v>
      </c>
      <c r="J1312" s="1">
        <v>28547468767</v>
      </c>
      <c r="K1312" s="1">
        <v>2291725676197</v>
      </c>
      <c r="L1312" s="1">
        <v>4276640408536</v>
      </c>
      <c r="M1312" s="29">
        <f>-4.336-4.513*(U1312/L1312)+5.679*(O1312/L1312)-0.004*(I1312/P1312)</f>
        <v>-1.3939218959396575</v>
      </c>
      <c r="N1312" s="31">
        <v>6.4222466560102589</v>
      </c>
      <c r="O1312" s="1">
        <v>2278903875484</v>
      </c>
      <c r="P1312" s="1">
        <v>1267904533775</v>
      </c>
      <c r="Q1312" s="1">
        <v>1010999341709</v>
      </c>
      <c r="R1312" s="1">
        <v>1997736533052</v>
      </c>
      <c r="S1312" s="1">
        <v>4276640408536</v>
      </c>
      <c r="T1312" s="1">
        <v>160611197651</v>
      </c>
      <c r="U1312" s="1">
        <v>73765686756</v>
      </c>
      <c r="V1312" s="1">
        <v>265871489339</v>
      </c>
    </row>
    <row r="1313" spans="1:22" ht="16.5" customHeight="1" x14ac:dyDescent="0.3">
      <c r="A1313" s="1" t="s">
        <v>142</v>
      </c>
      <c r="B1313" s="1">
        <v>2022</v>
      </c>
      <c r="C1313" s="16">
        <f t="shared" si="111"/>
        <v>3.8501476017100584</v>
      </c>
      <c r="D1313" s="5">
        <v>16</v>
      </c>
      <c r="E1313" s="5">
        <v>47</v>
      </c>
      <c r="F1313" s="4">
        <v>0.95</v>
      </c>
      <c r="G1313" s="5">
        <v>0</v>
      </c>
      <c r="H1313" s="5">
        <v>0</v>
      </c>
      <c r="I1313" s="1">
        <v>2058952095072</v>
      </c>
      <c r="J1313" s="1">
        <v>28357356032</v>
      </c>
      <c r="K1313" s="1">
        <v>2183820151356</v>
      </c>
      <c r="L1313" s="1">
        <v>4242772246428</v>
      </c>
      <c r="M1313" s="29">
        <f>-4.336-4.513*(U1313/L1313)+5.679*(O1313/L1313)-0.004*(I1313/P1313)</f>
        <v>-1.422772126144072</v>
      </c>
      <c r="N1313" s="31">
        <v>6.9871667237754878</v>
      </c>
      <c r="O1313" s="1">
        <v>2301911131618</v>
      </c>
      <c r="P1313" s="1">
        <v>1341966239032</v>
      </c>
      <c r="Q1313" s="1">
        <v>959944892586</v>
      </c>
      <c r="R1313" s="1">
        <v>1940861114810</v>
      </c>
      <c r="S1313" s="1">
        <v>4242772246428</v>
      </c>
      <c r="T1313" s="1">
        <v>135109191567</v>
      </c>
      <c r="U1313" s="1">
        <v>152083434886</v>
      </c>
      <c r="V1313" s="1">
        <v>319201701769</v>
      </c>
    </row>
    <row r="1314" spans="1:22" ht="16.5" customHeight="1" x14ac:dyDescent="0.3">
      <c r="A1314" s="1" t="s">
        <v>142</v>
      </c>
      <c r="B1314" s="1">
        <v>2021</v>
      </c>
      <c r="C1314" s="16">
        <f t="shared" si="111"/>
        <v>3.8286413964890951</v>
      </c>
      <c r="D1314" s="5">
        <v>15</v>
      </c>
      <c r="E1314" s="5">
        <v>46</v>
      </c>
      <c r="F1314" s="4">
        <v>0.54</v>
      </c>
      <c r="G1314" s="5">
        <v>0</v>
      </c>
      <c r="H1314" s="5">
        <v>0</v>
      </c>
      <c r="I1314" s="1">
        <v>2100298588526</v>
      </c>
      <c r="J1314" s="1">
        <v>39114885484</v>
      </c>
      <c r="K1314" s="1">
        <v>1884556054261</v>
      </c>
      <c r="L1314" s="1">
        <v>3984854642787</v>
      </c>
      <c r="M1314" s="29">
        <f>-4.336-4.513*(U1314/L1314)+5.679*(O1314/L1314)-0.004*(I1314/P1314)</f>
        <v>-1.4981002173538338</v>
      </c>
      <c r="N1314" s="31">
        <v>6.6900092133089402</v>
      </c>
      <c r="O1314" s="1">
        <v>2196998229715</v>
      </c>
      <c r="P1314" s="1">
        <v>1231211278709</v>
      </c>
      <c r="Q1314" s="1">
        <v>965786951006</v>
      </c>
      <c r="R1314" s="1">
        <v>1787856413072</v>
      </c>
      <c r="S1314" s="1">
        <v>3984854642787</v>
      </c>
      <c r="T1314" s="1">
        <v>94591553193</v>
      </c>
      <c r="U1314" s="1">
        <v>252812782617</v>
      </c>
      <c r="V1314" s="1">
        <v>395886114569</v>
      </c>
    </row>
    <row r="1315" spans="1:22" ht="16.5" customHeight="1" x14ac:dyDescent="0.3">
      <c r="A1315" s="1" t="s">
        <v>142</v>
      </c>
      <c r="B1315" s="1">
        <v>2020</v>
      </c>
      <c r="C1315" s="16">
        <f t="shared" si="111"/>
        <v>3.8066624897703196</v>
      </c>
      <c r="D1315" s="5">
        <v>14</v>
      </c>
      <c r="E1315" s="5">
        <v>45</v>
      </c>
      <c r="F1315" s="4">
        <v>0.33</v>
      </c>
      <c r="G1315" s="5">
        <v>0</v>
      </c>
      <c r="H1315" s="5">
        <v>0</v>
      </c>
      <c r="I1315" s="1">
        <v>2382523920831</v>
      </c>
      <c r="J1315" s="1">
        <v>47840139559</v>
      </c>
      <c r="K1315" s="1">
        <v>1542326608367</v>
      </c>
      <c r="L1315" s="1">
        <v>3924850529198</v>
      </c>
      <c r="M1315" s="29">
        <f>-4.336-4.513*(U1315/L1315)+5.679*(O1315/L1315)-0.004*(I1315/P1315)</f>
        <v>-1.3325716528254468</v>
      </c>
      <c r="N1315" s="31">
        <v>6.9401877821904918</v>
      </c>
      <c r="O1315" s="1">
        <v>2340883085436</v>
      </c>
      <c r="P1315" s="1">
        <v>1402037233811</v>
      </c>
      <c r="Q1315" s="1">
        <v>938845851625</v>
      </c>
      <c r="R1315" s="1">
        <v>1583967443762</v>
      </c>
      <c r="S1315" s="1">
        <v>3924850529198</v>
      </c>
      <c r="T1315" s="1">
        <v>101470748026</v>
      </c>
      <c r="U1315" s="1">
        <v>327761852317</v>
      </c>
      <c r="V1315" s="1">
        <v>500992783554</v>
      </c>
    </row>
    <row r="1316" spans="1:22" ht="16.5" customHeight="1" x14ac:dyDescent="0.3">
      <c r="A1316" s="1" t="s">
        <v>142</v>
      </c>
      <c r="B1316" s="1">
        <v>2019</v>
      </c>
      <c r="C1316" s="16">
        <f t="shared" si="111"/>
        <v>3.5553480614894135</v>
      </c>
      <c r="D1316" s="5">
        <v>13</v>
      </c>
      <c r="E1316" s="5">
        <v>35</v>
      </c>
      <c r="F1316" s="4">
        <v>2.17</v>
      </c>
      <c r="G1316" s="5">
        <v>0</v>
      </c>
      <c r="H1316" s="5">
        <v>0</v>
      </c>
      <c r="I1316" s="1">
        <v>2352944694240</v>
      </c>
      <c r="J1316" s="1">
        <v>108335465207</v>
      </c>
      <c r="K1316" s="1">
        <v>1606380822422</v>
      </c>
      <c r="L1316" s="1">
        <v>3959325516662</v>
      </c>
      <c r="M1316" s="29">
        <f>-4.336-4.513*(U1316/L1316)+5.679*(O1316/L1316)-0.004*(I1316/P1316)</f>
        <v>-0.88833206571557832</v>
      </c>
      <c r="N1316" s="31">
        <v>7.4649912574460018</v>
      </c>
      <c r="O1316" s="1">
        <v>2669982460233</v>
      </c>
      <c r="P1316" s="1">
        <v>1656678520304</v>
      </c>
      <c r="Q1316" s="1">
        <v>1013303939929</v>
      </c>
      <c r="R1316" s="1">
        <v>1289343056429</v>
      </c>
      <c r="S1316" s="1">
        <v>3959325516662</v>
      </c>
      <c r="T1316" s="1">
        <v>76755212131</v>
      </c>
      <c r="U1316" s="1">
        <v>330134586453</v>
      </c>
      <c r="V1316" s="1">
        <v>491021059535</v>
      </c>
    </row>
    <row r="1317" spans="1:22" ht="16.5" customHeight="1" x14ac:dyDescent="0.3">
      <c r="A1317" s="1" t="s">
        <v>142</v>
      </c>
      <c r="B1317" s="1">
        <v>2018</v>
      </c>
      <c r="C1317" s="16">
        <f t="shared" si="111"/>
        <v>3.5263605246161616</v>
      </c>
      <c r="D1317" s="5">
        <v>12</v>
      </c>
      <c r="E1317" s="5">
        <v>34</v>
      </c>
      <c r="F1317" s="4">
        <v>2.17</v>
      </c>
      <c r="G1317" s="5">
        <v>0</v>
      </c>
      <c r="H1317" s="5">
        <v>0</v>
      </c>
      <c r="I1317" s="1">
        <v>1750319133371</v>
      </c>
      <c r="J1317" s="1">
        <v>50223730086</v>
      </c>
      <c r="K1317" s="1">
        <v>1146454333228</v>
      </c>
      <c r="L1317" s="1">
        <v>2896773466599</v>
      </c>
      <c r="M1317" s="29">
        <f>-4.336-4.513*(U1317/L1317)+5.679*(O1317/L1317)-0.004*(I1317/P1317)</f>
        <v>-1.1786397279298815</v>
      </c>
      <c r="N1317" s="31">
        <v>7.3592809998546045</v>
      </c>
      <c r="O1317" s="1">
        <v>1875667914689</v>
      </c>
      <c r="P1317" s="1">
        <v>698528675244</v>
      </c>
      <c r="Q1317" s="1">
        <v>1177139239445</v>
      </c>
      <c r="R1317" s="1">
        <v>1021105551910</v>
      </c>
      <c r="S1317" s="1">
        <v>2896773466599</v>
      </c>
      <c r="T1317" s="1">
        <v>30368962915</v>
      </c>
      <c r="U1317" s="1">
        <v>327216171765</v>
      </c>
      <c r="V1317" s="1">
        <v>439299551995</v>
      </c>
    </row>
    <row r="1318" spans="1:22" ht="16.5" customHeight="1" x14ac:dyDescent="0.3">
      <c r="A1318" s="1" t="s">
        <v>142</v>
      </c>
      <c r="B1318" s="1">
        <v>2017</v>
      </c>
      <c r="C1318" s="16">
        <f t="shared" si="111"/>
        <v>3.4965075614664802</v>
      </c>
      <c r="D1318" s="5">
        <v>11</v>
      </c>
      <c r="E1318" s="5">
        <v>33</v>
      </c>
      <c r="F1318" s="4">
        <v>0</v>
      </c>
      <c r="G1318" s="5">
        <v>0</v>
      </c>
      <c r="H1318" s="5">
        <v>0</v>
      </c>
      <c r="I1318" s="1">
        <v>693264287788</v>
      </c>
      <c r="J1318" s="1">
        <v>63562667732</v>
      </c>
      <c r="K1318" s="1">
        <v>737266061900</v>
      </c>
      <c r="L1318" s="1">
        <v>1430530349688</v>
      </c>
      <c r="M1318" s="29">
        <f>-4.336-4.513*(U1318/L1318)+5.679*(O1318/L1318)-0.004*(I1318/P1318)</f>
        <v>-2.5624442609731899</v>
      </c>
      <c r="N1318" s="31">
        <v>2.8654119461210428</v>
      </c>
      <c r="O1318" s="1">
        <v>672122960848</v>
      </c>
      <c r="P1318" s="1">
        <v>137651812722</v>
      </c>
      <c r="Q1318" s="1">
        <v>534471148126</v>
      </c>
      <c r="R1318" s="1">
        <v>758407388840</v>
      </c>
      <c r="S1318" s="1">
        <v>1430530349688</v>
      </c>
      <c r="T1318" s="1">
        <v>0</v>
      </c>
      <c r="U1318" s="1">
        <v>277208577730</v>
      </c>
      <c r="V1318" s="1">
        <v>347238418155</v>
      </c>
    </row>
    <row r="1319" spans="1:22" ht="16.5" customHeight="1" x14ac:dyDescent="0.3">
      <c r="A1319" s="1" t="s">
        <v>142</v>
      </c>
      <c r="B1319" s="1">
        <v>2016</v>
      </c>
      <c r="C1319" s="16">
        <f t="shared" si="111"/>
        <v>4.0943445622221004</v>
      </c>
      <c r="D1319" s="6">
        <v>10</v>
      </c>
      <c r="E1319" s="6">
        <v>60</v>
      </c>
      <c r="F1319" s="7">
        <v>0.2</v>
      </c>
      <c r="G1319" s="6">
        <v>0</v>
      </c>
      <c r="H1319" s="6">
        <v>0</v>
      </c>
      <c r="I1319" s="1">
        <v>354297890614</v>
      </c>
      <c r="J1319" s="1">
        <v>48533388688</v>
      </c>
      <c r="K1319" s="1">
        <v>619408176616</v>
      </c>
      <c r="L1319" s="1">
        <v>973706067230</v>
      </c>
      <c r="M1319" s="29">
        <f>-4.336-4.513*(U1319/L1319)+5.679*(O1319/L1319)-0.004*(I1319/P1319)</f>
        <v>-3.1780326395476575</v>
      </c>
      <c r="N1319" s="31">
        <v>2.5615511423249444</v>
      </c>
      <c r="O1319" s="1">
        <v>364476207359</v>
      </c>
      <c r="P1319" s="1">
        <v>100470725682</v>
      </c>
      <c r="Q1319" s="1">
        <v>264005481677</v>
      </c>
      <c r="R1319" s="1">
        <v>609229859871</v>
      </c>
      <c r="S1319" s="1">
        <v>973706067230</v>
      </c>
      <c r="T1319" s="1">
        <v>227398075</v>
      </c>
      <c r="U1319" s="1">
        <v>205762443886</v>
      </c>
      <c r="V1319" s="1">
        <v>258274931785</v>
      </c>
    </row>
    <row r="1320" spans="1:22" ht="16.5" customHeight="1" x14ac:dyDescent="0.3">
      <c r="A1320" s="1" t="s">
        <v>142</v>
      </c>
      <c r="B1320" s="1">
        <v>2015</v>
      </c>
      <c r="C1320" s="15"/>
      <c r="D1320" s="13"/>
      <c r="E1320" s="13"/>
      <c r="F1320" s="14"/>
      <c r="G1320" s="13"/>
      <c r="H1320" s="13"/>
      <c r="I1320" s="1">
        <v>315696118333</v>
      </c>
      <c r="J1320" s="1">
        <v>46220360636</v>
      </c>
      <c r="K1320" s="1">
        <v>523298388158</v>
      </c>
      <c r="L1320" s="1">
        <v>838994506491</v>
      </c>
      <c r="M1320" s="29">
        <f>-4.336-4.513*(U1320/L1320)+5.679*(O1320/L1320)-0.004*(I1320/P1320)</f>
        <v>-2.8850473238562819</v>
      </c>
      <c r="N1320" s="31">
        <v>8.0197984581497224</v>
      </c>
      <c r="O1320" s="1">
        <v>315519340506</v>
      </c>
      <c r="P1320" s="1">
        <v>118002529682</v>
      </c>
      <c r="Q1320" s="1">
        <v>197516810824</v>
      </c>
      <c r="R1320" s="1">
        <v>523475165985</v>
      </c>
      <c r="S1320" s="1">
        <v>838994506491</v>
      </c>
      <c r="T1320" s="1">
        <v>0</v>
      </c>
      <c r="U1320" s="1">
        <v>125307921538</v>
      </c>
      <c r="V1320" s="1">
        <v>162761834155</v>
      </c>
    </row>
    <row r="1321" spans="1:22" ht="16.5" customHeight="1" x14ac:dyDescent="0.3">
      <c r="A1321" s="1" t="s">
        <v>142</v>
      </c>
      <c r="B1321" s="1">
        <v>2014</v>
      </c>
      <c r="C1321" s="15"/>
      <c r="D1321" s="13"/>
      <c r="E1321" s="13"/>
      <c r="F1321" s="14"/>
      <c r="G1321" s="13"/>
      <c r="H1321" s="13"/>
      <c r="I1321" s="1">
        <v>303472120588</v>
      </c>
      <c r="J1321" s="1">
        <v>54490283280</v>
      </c>
      <c r="K1321" s="1">
        <v>476665747942</v>
      </c>
      <c r="L1321" s="1">
        <v>780137868530</v>
      </c>
      <c r="M1321" s="29">
        <f>-4.336-4.513*(U1321/L1321)+5.679*(O1321/L1321)-0.004*(I1321/P1321)</f>
        <v>-2.7666507679718819</v>
      </c>
      <c r="N1321" s="28">
        <v>5.05</v>
      </c>
      <c r="O1321" s="1">
        <v>294044478920</v>
      </c>
      <c r="P1321" s="1">
        <v>106502847018</v>
      </c>
      <c r="Q1321" s="1">
        <v>187541631902</v>
      </c>
      <c r="R1321" s="1">
        <v>486093389610</v>
      </c>
      <c r="S1321" s="1">
        <v>780137868530</v>
      </c>
      <c r="T1321" s="1">
        <v>0</v>
      </c>
      <c r="U1321" s="1">
        <v>96760036860</v>
      </c>
      <c r="V1321" s="1">
        <v>125309897345</v>
      </c>
    </row>
    <row r="1322" spans="1:22" ht="16.5" customHeight="1" x14ac:dyDescent="0.3">
      <c r="A1322" s="1" t="s">
        <v>143</v>
      </c>
      <c r="B1322" s="1">
        <v>2023</v>
      </c>
      <c r="C1322" s="16">
        <f t="shared" ref="C1322:C1330" si="112">LN(E1322)</f>
        <v>3.8066624897703196</v>
      </c>
      <c r="D1322" s="5">
        <v>21</v>
      </c>
      <c r="E1322" s="5">
        <v>45</v>
      </c>
      <c r="F1322" s="4">
        <v>0.72</v>
      </c>
      <c r="G1322" s="5">
        <v>0</v>
      </c>
      <c r="H1322" s="5">
        <v>1</v>
      </c>
      <c r="I1322" s="1">
        <v>240501817900</v>
      </c>
      <c r="J1322" s="1">
        <v>130457566185</v>
      </c>
      <c r="K1322" s="1">
        <v>9242862752</v>
      </c>
      <c r="L1322" s="1">
        <v>249744680652</v>
      </c>
      <c r="M1322" s="29">
        <f>-4.336-4.513*(U1322/L1322)+5.679*(O1322/L1322)-0.004*(I1322/P1322)</f>
        <v>-0.38433548173452814</v>
      </c>
      <c r="N1322" s="31">
        <v>6.4222466560102589</v>
      </c>
      <c r="O1322" s="1">
        <v>178437111024</v>
      </c>
      <c r="P1322" s="1">
        <v>178437111024</v>
      </c>
      <c r="Q1322" s="1">
        <v>0</v>
      </c>
      <c r="R1322" s="1">
        <v>71307569628</v>
      </c>
      <c r="S1322" s="1">
        <v>249744680652</v>
      </c>
      <c r="T1322" s="1">
        <v>225061836</v>
      </c>
      <c r="U1322" s="1">
        <v>5559652751</v>
      </c>
      <c r="V1322" s="1">
        <v>7040330939</v>
      </c>
    </row>
    <row r="1323" spans="1:22" ht="16.5" customHeight="1" x14ac:dyDescent="0.3">
      <c r="A1323" s="1" t="s">
        <v>143</v>
      </c>
      <c r="B1323" s="1">
        <v>2022</v>
      </c>
      <c r="C1323" s="16">
        <f t="shared" si="112"/>
        <v>3.784189633918261</v>
      </c>
      <c r="D1323" s="5">
        <v>20</v>
      </c>
      <c r="E1323" s="5">
        <v>44</v>
      </c>
      <c r="F1323" s="4">
        <v>0.72</v>
      </c>
      <c r="G1323" s="5">
        <v>0</v>
      </c>
      <c r="H1323" s="5">
        <v>1</v>
      </c>
      <c r="I1323" s="1">
        <v>240884726811</v>
      </c>
      <c r="J1323" s="1">
        <v>44847653117</v>
      </c>
      <c r="K1323" s="1">
        <v>8458263466</v>
      </c>
      <c r="L1323" s="1">
        <v>249342990277</v>
      </c>
      <c r="M1323" s="29">
        <f>-4.336-4.513*(U1323/L1323)+5.679*(O1323/L1323)-0.004*(I1323/P1323)</f>
        <v>-0.50316451443013144</v>
      </c>
      <c r="N1323" s="31">
        <v>6.9871667237754878</v>
      </c>
      <c r="O1323" s="1">
        <v>176537194473</v>
      </c>
      <c r="P1323" s="1">
        <v>176537194473</v>
      </c>
      <c r="Q1323" s="1">
        <v>0</v>
      </c>
      <c r="R1323" s="1">
        <v>72805795804</v>
      </c>
      <c r="S1323" s="1">
        <v>249342990277</v>
      </c>
      <c r="T1323" s="1">
        <v>0</v>
      </c>
      <c r="U1323" s="1">
        <v>10082684182</v>
      </c>
      <c r="V1323" s="1">
        <v>12605878606</v>
      </c>
    </row>
    <row r="1324" spans="1:22" ht="16.5" customHeight="1" x14ac:dyDescent="0.3">
      <c r="A1324" s="1" t="s">
        <v>143</v>
      </c>
      <c r="B1324" s="1">
        <v>2021</v>
      </c>
      <c r="C1324" s="16">
        <f t="shared" si="112"/>
        <v>3.8712010109078911</v>
      </c>
      <c r="D1324" s="5">
        <v>19</v>
      </c>
      <c r="E1324" s="5">
        <v>48</v>
      </c>
      <c r="F1324" s="4">
        <v>0.57999999999999996</v>
      </c>
      <c r="G1324" s="5">
        <v>0</v>
      </c>
      <c r="H1324" s="5">
        <v>1</v>
      </c>
      <c r="I1324" s="1">
        <v>90562341946</v>
      </c>
      <c r="J1324" s="1">
        <v>7178580504</v>
      </c>
      <c r="K1324" s="1">
        <v>11513510758</v>
      </c>
      <c r="L1324" s="1">
        <v>102075852704</v>
      </c>
      <c r="M1324" s="29">
        <f>-4.336-4.513*(U1324/L1324)+5.679*(O1324/L1324)-0.004*(I1324/P1324)</f>
        <v>-2.5497376689426678</v>
      </c>
      <c r="N1324" s="31">
        <v>6.6900092133089402</v>
      </c>
      <c r="O1324" s="1">
        <v>35417893801</v>
      </c>
      <c r="P1324" s="1">
        <v>35417893801</v>
      </c>
      <c r="Q1324" s="1">
        <v>0</v>
      </c>
      <c r="R1324" s="1">
        <v>66657958903</v>
      </c>
      <c r="S1324" s="1">
        <v>102075852704</v>
      </c>
      <c r="T1324" s="1">
        <v>497637</v>
      </c>
      <c r="U1324" s="1">
        <v>3935287050</v>
      </c>
      <c r="V1324" s="1">
        <v>4622545544</v>
      </c>
    </row>
    <row r="1325" spans="1:22" ht="16.5" customHeight="1" x14ac:dyDescent="0.3">
      <c r="A1325" s="1" t="s">
        <v>143</v>
      </c>
      <c r="B1325" s="1">
        <v>2020</v>
      </c>
      <c r="C1325" s="16">
        <f t="shared" si="112"/>
        <v>3.8501476017100584</v>
      </c>
      <c r="D1325" s="5">
        <v>18</v>
      </c>
      <c r="E1325" s="5">
        <v>47</v>
      </c>
      <c r="F1325" s="4">
        <v>5.59</v>
      </c>
      <c r="G1325" s="5">
        <v>0</v>
      </c>
      <c r="H1325" s="5">
        <v>1</v>
      </c>
      <c r="I1325" s="1">
        <v>153525109610</v>
      </c>
      <c r="J1325" s="1">
        <v>3881508529</v>
      </c>
      <c r="K1325" s="1">
        <v>11023984721</v>
      </c>
      <c r="L1325" s="1">
        <v>164549094331</v>
      </c>
      <c r="M1325" s="29">
        <f>-4.336-4.513*(U1325/L1325)+5.679*(O1325/L1325)-0.004*(I1325/P1325)</f>
        <v>-1.2527526803335516</v>
      </c>
      <c r="N1325" s="31">
        <v>6.9401877821904918</v>
      </c>
      <c r="O1325" s="1">
        <v>96211785478</v>
      </c>
      <c r="P1325" s="1">
        <v>96211785478</v>
      </c>
      <c r="Q1325" s="1">
        <v>0</v>
      </c>
      <c r="R1325" s="1">
        <v>68337308853</v>
      </c>
      <c r="S1325" s="1">
        <v>164549094331</v>
      </c>
      <c r="T1325" s="1">
        <v>8983121</v>
      </c>
      <c r="U1325" s="1">
        <v>8418101478</v>
      </c>
      <c r="V1325" s="1">
        <v>10531648958</v>
      </c>
    </row>
    <row r="1326" spans="1:22" ht="16.5" customHeight="1" x14ac:dyDescent="0.3">
      <c r="A1326" s="1" t="s">
        <v>143</v>
      </c>
      <c r="B1326" s="1">
        <v>2019</v>
      </c>
      <c r="C1326" s="16">
        <f t="shared" si="112"/>
        <v>4.0943445622221004</v>
      </c>
      <c r="D1326" s="5">
        <v>17</v>
      </c>
      <c r="E1326" s="5">
        <v>60</v>
      </c>
      <c r="F1326" s="4">
        <v>0.42</v>
      </c>
      <c r="G1326" s="5">
        <v>0</v>
      </c>
      <c r="H1326" s="5">
        <v>0</v>
      </c>
      <c r="I1326" s="1">
        <v>167508616317</v>
      </c>
      <c r="J1326" s="1">
        <v>8744449577</v>
      </c>
      <c r="K1326" s="1">
        <v>7937996572</v>
      </c>
      <c r="L1326" s="1">
        <v>175446612889</v>
      </c>
      <c r="M1326" s="29">
        <f>-4.336-4.513*(U1326/L1326)+5.679*(O1326/L1326)-0.004*(I1326/P1326)</f>
        <v>-1.0705366180127629</v>
      </c>
      <c r="N1326" s="31">
        <v>7.4649912574460018</v>
      </c>
      <c r="O1326" s="1">
        <v>108845339284</v>
      </c>
      <c r="P1326" s="1">
        <v>108845339284</v>
      </c>
      <c r="Q1326" s="1">
        <v>0</v>
      </c>
      <c r="R1326" s="1">
        <v>66601273605</v>
      </c>
      <c r="S1326" s="1">
        <v>175446612889</v>
      </c>
      <c r="T1326" s="1">
        <v>7881737</v>
      </c>
      <c r="U1326" s="1">
        <v>9780228380</v>
      </c>
      <c r="V1326" s="1">
        <v>12323270907</v>
      </c>
    </row>
    <row r="1327" spans="1:22" ht="16.5" customHeight="1" x14ac:dyDescent="0.3">
      <c r="A1327" s="1" t="s">
        <v>143</v>
      </c>
      <c r="B1327" s="1">
        <v>2018</v>
      </c>
      <c r="C1327" s="16">
        <f t="shared" si="112"/>
        <v>4.0775374439057197</v>
      </c>
      <c r="D1327" s="5">
        <v>16</v>
      </c>
      <c r="E1327" s="5">
        <v>59</v>
      </c>
      <c r="F1327" s="4">
        <v>0.42</v>
      </c>
      <c r="G1327" s="5">
        <v>0</v>
      </c>
      <c r="H1327" s="5">
        <v>0</v>
      </c>
      <c r="I1327" s="1">
        <v>141523153316</v>
      </c>
      <c r="J1327" s="1">
        <v>17454293438</v>
      </c>
      <c r="K1327" s="1">
        <v>9543589328</v>
      </c>
      <c r="L1327" s="1">
        <v>151066742644</v>
      </c>
      <c r="M1327" s="29">
        <f>-4.336-4.513*(U1327/L1327)+5.679*(O1327/L1327)-0.004*(I1327/P1327)</f>
        <v>-1.1772459166103328</v>
      </c>
      <c r="N1327" s="31">
        <v>7.3592809998546045</v>
      </c>
      <c r="O1327" s="1">
        <v>89018553219</v>
      </c>
      <c r="P1327" s="1">
        <v>89018553219</v>
      </c>
      <c r="Q1327" s="1">
        <v>0</v>
      </c>
      <c r="R1327" s="1">
        <v>62048189425</v>
      </c>
      <c r="S1327" s="1">
        <v>151066742644</v>
      </c>
      <c r="T1327" s="1">
        <v>529440463</v>
      </c>
      <c r="U1327" s="1">
        <v>6069798364</v>
      </c>
      <c r="V1327" s="1">
        <v>8172934551</v>
      </c>
    </row>
    <row r="1328" spans="1:22" ht="16.5" customHeight="1" x14ac:dyDescent="0.3">
      <c r="A1328" s="1" t="s">
        <v>143</v>
      </c>
      <c r="B1328" s="1">
        <v>2017</v>
      </c>
      <c r="C1328" s="16">
        <f t="shared" si="112"/>
        <v>4.0604430105464191</v>
      </c>
      <c r="D1328" s="5">
        <v>15</v>
      </c>
      <c r="E1328" s="5">
        <v>58</v>
      </c>
      <c r="F1328" s="4">
        <v>0.42</v>
      </c>
      <c r="G1328" s="5">
        <v>0</v>
      </c>
      <c r="H1328" s="5">
        <v>0</v>
      </c>
      <c r="I1328" s="1">
        <v>179870837419</v>
      </c>
      <c r="J1328" s="1">
        <v>37693922202</v>
      </c>
      <c r="K1328" s="1">
        <v>10522943903</v>
      </c>
      <c r="L1328" s="1">
        <v>190393781322</v>
      </c>
      <c r="M1328" s="29">
        <f>-4.336-4.513*(U1328/L1328)+5.679*(O1328/L1328)-0.004*(I1328/P1328)</f>
        <v>-0.68298030319583736</v>
      </c>
      <c r="N1328" s="31">
        <v>2.8654119461210428</v>
      </c>
      <c r="O1328" s="1">
        <v>129033547461</v>
      </c>
      <c r="P1328" s="1">
        <v>129033547461</v>
      </c>
      <c r="Q1328" s="1">
        <v>0</v>
      </c>
      <c r="R1328" s="1">
        <v>61360233861</v>
      </c>
      <c r="S1328" s="1">
        <v>190393781322</v>
      </c>
      <c r="T1328" s="1">
        <v>325901362</v>
      </c>
      <c r="U1328" s="1">
        <v>8022968838</v>
      </c>
      <c r="V1328" s="1">
        <v>10429669241</v>
      </c>
    </row>
    <row r="1329" spans="1:22" ht="16.5" customHeight="1" x14ac:dyDescent="0.3">
      <c r="A1329" s="1" t="s">
        <v>143</v>
      </c>
      <c r="B1329" s="1">
        <v>2016</v>
      </c>
      <c r="C1329" s="16">
        <f t="shared" si="112"/>
        <v>4.0430512678345503</v>
      </c>
      <c r="D1329" s="5">
        <v>14</v>
      </c>
      <c r="E1329" s="5">
        <v>57</v>
      </c>
      <c r="F1329" s="4">
        <v>0.42</v>
      </c>
      <c r="G1329" s="5">
        <v>0</v>
      </c>
      <c r="H1329" s="5">
        <v>0</v>
      </c>
      <c r="I1329" s="1">
        <v>147994057780</v>
      </c>
      <c r="J1329" s="1">
        <v>33322529932</v>
      </c>
      <c r="K1329" s="1">
        <v>7728045420</v>
      </c>
      <c r="L1329" s="1">
        <v>155722103200</v>
      </c>
      <c r="M1329" s="29">
        <f>-4.336-4.513*(U1329/L1329)+5.679*(O1329/L1329)-0.004*(I1329/P1329)</f>
        <v>-0.95733187435546907</v>
      </c>
      <c r="N1329" s="31">
        <v>2.5615511423249444</v>
      </c>
      <c r="O1329" s="1">
        <v>97698463791</v>
      </c>
      <c r="P1329" s="1">
        <v>97698463791</v>
      </c>
      <c r="Q1329" s="1">
        <v>0</v>
      </c>
      <c r="R1329" s="1">
        <v>58023639409</v>
      </c>
      <c r="S1329" s="1">
        <v>155722103200</v>
      </c>
      <c r="T1329" s="1">
        <v>78390893</v>
      </c>
      <c r="U1329" s="1">
        <v>6149504820</v>
      </c>
      <c r="V1329" s="1">
        <v>7974635352</v>
      </c>
    </row>
    <row r="1330" spans="1:22" ht="16.5" customHeight="1" x14ac:dyDescent="0.3">
      <c r="A1330" s="1" t="s">
        <v>143</v>
      </c>
      <c r="B1330" s="1">
        <v>2015</v>
      </c>
      <c r="C1330" s="16">
        <f t="shared" si="112"/>
        <v>4.0253516907351496</v>
      </c>
      <c r="D1330" s="6">
        <v>13</v>
      </c>
      <c r="E1330" s="6">
        <v>56</v>
      </c>
      <c r="F1330" s="7">
        <v>0.42</v>
      </c>
      <c r="G1330" s="6">
        <v>0</v>
      </c>
      <c r="H1330" s="6">
        <v>0</v>
      </c>
      <c r="I1330" s="1">
        <v>113290410614</v>
      </c>
      <c r="J1330" s="1">
        <v>11454090637</v>
      </c>
      <c r="K1330" s="1">
        <v>7358227673</v>
      </c>
      <c r="L1330" s="1">
        <v>120648638287</v>
      </c>
      <c r="M1330" s="29">
        <f>-4.336-4.513*(U1330/L1330)+5.679*(O1330/L1330)-0.004*(I1330/P1330)</f>
        <v>-1.4500092024366618</v>
      </c>
      <c r="N1330" s="31">
        <v>8.0197984581497224</v>
      </c>
      <c r="O1330" s="1">
        <v>64839333564</v>
      </c>
      <c r="P1330" s="1">
        <v>64033252244</v>
      </c>
      <c r="Q1330" s="1">
        <v>806081320</v>
      </c>
      <c r="R1330" s="1">
        <v>55809304723</v>
      </c>
      <c r="S1330" s="1">
        <v>120648638287</v>
      </c>
      <c r="T1330" s="1">
        <v>64651394</v>
      </c>
      <c r="U1330" s="1">
        <v>4249476675</v>
      </c>
      <c r="V1330" s="1">
        <v>5404680290</v>
      </c>
    </row>
    <row r="1331" spans="1:22" ht="16.5" customHeight="1" x14ac:dyDescent="0.3">
      <c r="A1331" s="1" t="s">
        <v>143</v>
      </c>
      <c r="B1331" s="1">
        <v>2014</v>
      </c>
      <c r="C1331" s="15"/>
      <c r="D1331" s="13"/>
      <c r="E1331" s="13"/>
      <c r="F1331" s="14"/>
      <c r="G1331" s="13"/>
      <c r="H1331" s="13"/>
      <c r="I1331" s="1">
        <v>75757888437</v>
      </c>
      <c r="J1331" s="1">
        <v>9674281797</v>
      </c>
      <c r="K1331" s="1">
        <v>8368535287</v>
      </c>
      <c r="L1331" s="1">
        <v>84126423724</v>
      </c>
      <c r="M1331" s="29">
        <f>-4.336-4.513*(U1331/L1331)+5.679*(O1331/L1331)-0.004*(I1331/P1331)</f>
        <v>-2.5742669639691687</v>
      </c>
      <c r="N1331" s="28">
        <v>5.05</v>
      </c>
      <c r="O1331" s="1">
        <v>29267283427</v>
      </c>
      <c r="P1331" s="1">
        <v>28625616761</v>
      </c>
      <c r="Q1331" s="1">
        <v>641666666</v>
      </c>
      <c r="R1331" s="1">
        <v>54859140297</v>
      </c>
      <c r="S1331" s="1">
        <v>84126423724</v>
      </c>
      <c r="T1331" s="1">
        <v>15255250</v>
      </c>
      <c r="U1331" s="1">
        <v>3791278109</v>
      </c>
      <c r="V1331" s="1">
        <v>4683376872</v>
      </c>
    </row>
    <row r="1332" spans="1:22" ht="16.5" customHeight="1" x14ac:dyDescent="0.3">
      <c r="A1332" s="1" t="s">
        <v>144</v>
      </c>
      <c r="B1332" s="1">
        <v>2023</v>
      </c>
      <c r="C1332" s="16">
        <f t="shared" ref="C1332:C1334" si="113">LN(E1332)</f>
        <v>3.8286413964890951</v>
      </c>
      <c r="D1332" s="5">
        <v>17</v>
      </c>
      <c r="E1332" s="5">
        <v>46</v>
      </c>
      <c r="F1332" s="4">
        <v>0</v>
      </c>
      <c r="G1332" s="5">
        <v>1</v>
      </c>
      <c r="H1332" s="5">
        <v>0</v>
      </c>
      <c r="I1332" s="1">
        <v>283159881612</v>
      </c>
      <c r="J1332" s="1">
        <v>28597933202</v>
      </c>
      <c r="K1332" s="1">
        <v>198352032371</v>
      </c>
      <c r="L1332" s="1">
        <v>481511913983</v>
      </c>
      <c r="M1332" s="29">
        <f>-4.336-4.513*(U1332/L1332)+5.679*(O1332/L1332)-0.004*(I1332/P1332)</f>
        <v>-1.4241780098122609</v>
      </c>
      <c r="N1332" s="31">
        <v>6.4222466560102589</v>
      </c>
      <c r="O1332" s="1">
        <v>277642704223</v>
      </c>
      <c r="P1332" s="1">
        <v>239814704223</v>
      </c>
      <c r="Q1332" s="1">
        <v>37828000000</v>
      </c>
      <c r="R1332" s="1">
        <v>203869209760</v>
      </c>
      <c r="S1332" s="1">
        <v>481511913983</v>
      </c>
      <c r="T1332" s="1">
        <v>22625184585</v>
      </c>
      <c r="U1332" s="1">
        <v>38196713389</v>
      </c>
      <c r="V1332" s="1" t="e">
        <v>#VALUE!</v>
      </c>
    </row>
    <row r="1333" spans="1:22" ht="16.5" customHeight="1" x14ac:dyDescent="0.3">
      <c r="A1333" s="1" t="s">
        <v>144</v>
      </c>
      <c r="B1333" s="1">
        <v>2022</v>
      </c>
      <c r="C1333" s="16">
        <f t="shared" si="113"/>
        <v>3.8066624897703196</v>
      </c>
      <c r="D1333" s="5">
        <v>16</v>
      </c>
      <c r="E1333" s="5">
        <v>45</v>
      </c>
      <c r="F1333" s="4">
        <v>0</v>
      </c>
      <c r="G1333" s="5">
        <v>1</v>
      </c>
      <c r="H1333" s="5">
        <v>0</v>
      </c>
      <c r="I1333" s="1">
        <v>193257047508</v>
      </c>
      <c r="J1333" s="1">
        <v>83286201784</v>
      </c>
      <c r="K1333" s="1">
        <v>207928346697</v>
      </c>
      <c r="L1333" s="1">
        <v>401185394205</v>
      </c>
      <c r="M1333" s="29">
        <f>-4.336-4.513*(U1333/L1333)+5.679*(O1333/L1333)-0.004*(I1333/P1333)</f>
        <v>-1.151614008239777</v>
      </c>
      <c r="N1333" s="31">
        <v>6.9871667237754878</v>
      </c>
      <c r="O1333" s="1">
        <v>231619223186</v>
      </c>
      <c r="P1333" s="1">
        <v>183791223186</v>
      </c>
      <c r="Q1333" s="1">
        <v>47828000000</v>
      </c>
      <c r="R1333" s="1">
        <v>169566171019</v>
      </c>
      <c r="S1333" s="1">
        <v>401185394205</v>
      </c>
      <c r="T1333" s="1">
        <v>19562167322</v>
      </c>
      <c r="U1333" s="1">
        <v>8009977458</v>
      </c>
      <c r="V1333" s="1" t="e">
        <v>#VALUE!</v>
      </c>
    </row>
    <row r="1334" spans="1:22" ht="16.5" customHeight="1" x14ac:dyDescent="0.3">
      <c r="A1334" s="1" t="s">
        <v>144</v>
      </c>
      <c r="B1334" s="1">
        <v>2021</v>
      </c>
      <c r="C1334" s="16">
        <f t="shared" si="113"/>
        <v>3.784189633918261</v>
      </c>
      <c r="D1334" s="5">
        <v>15</v>
      </c>
      <c r="E1334" s="5">
        <v>44</v>
      </c>
      <c r="F1334" s="4">
        <v>0</v>
      </c>
      <c r="G1334" s="5">
        <v>1</v>
      </c>
      <c r="H1334" s="5">
        <v>0</v>
      </c>
      <c r="I1334" s="1">
        <v>215220685952</v>
      </c>
      <c r="J1334" s="1">
        <v>10941180907</v>
      </c>
      <c r="K1334" s="1">
        <v>224357822355</v>
      </c>
      <c r="L1334" s="1">
        <v>439578508307</v>
      </c>
      <c r="M1334" s="29">
        <f>-4.336-4.513*(U1334/L1334)+5.679*(O1334/L1334)-0.004*(I1334/P1334)</f>
        <v>-0.8270281927022034</v>
      </c>
      <c r="N1334" s="31">
        <v>6.6900092133089402</v>
      </c>
      <c r="O1334" s="1">
        <v>276421184280</v>
      </c>
      <c r="P1334" s="1">
        <v>218593184280</v>
      </c>
      <c r="Q1334" s="1">
        <v>57828000000</v>
      </c>
      <c r="R1334" s="1">
        <v>163157324027</v>
      </c>
      <c r="S1334" s="1">
        <v>439578508307</v>
      </c>
      <c r="T1334" s="1">
        <v>20606342694</v>
      </c>
      <c r="U1334" s="1">
        <v>5671643333</v>
      </c>
      <c r="V1334" s="1" t="e">
        <v>#VALUE!</v>
      </c>
    </row>
    <row r="1335" spans="1:22" ht="16.5" customHeight="1" x14ac:dyDescent="0.3">
      <c r="A1335" s="1" t="s">
        <v>144</v>
      </c>
      <c r="B1335" s="1">
        <v>2020</v>
      </c>
      <c r="C1335" s="15"/>
      <c r="D1335" s="9"/>
      <c r="E1335" s="9"/>
      <c r="F1335" s="10"/>
      <c r="G1335" s="9"/>
      <c r="H1335" s="9"/>
      <c r="I1335" s="1">
        <v>158938181688</v>
      </c>
      <c r="J1335" s="1">
        <v>47820620683</v>
      </c>
      <c r="K1335" s="1">
        <v>239979238693</v>
      </c>
      <c r="L1335" s="1">
        <v>398917420381</v>
      </c>
      <c r="M1335" s="29">
        <f>-4.336-4.513*(U1335/L1335)+5.679*(O1335/L1335)-0.004*(I1335/P1335)</f>
        <v>-0.94518767777507373</v>
      </c>
      <c r="N1335" s="31">
        <v>6.9401877821904918</v>
      </c>
      <c r="O1335" s="1">
        <v>240133928905</v>
      </c>
      <c r="P1335" s="1">
        <v>119567298615</v>
      </c>
      <c r="Q1335" s="1">
        <v>120566630290</v>
      </c>
      <c r="R1335" s="1">
        <v>158783491476</v>
      </c>
      <c r="S1335" s="1">
        <v>398917420381</v>
      </c>
      <c r="T1335" s="1">
        <v>12223053410</v>
      </c>
      <c r="U1335" s="1">
        <v>1982138055</v>
      </c>
      <c r="V1335" s="1" t="e">
        <v>#VALUE!</v>
      </c>
    </row>
    <row r="1336" spans="1:22" ht="16.5" customHeight="1" x14ac:dyDescent="0.3">
      <c r="A1336" s="1" t="s">
        <v>144</v>
      </c>
      <c r="B1336" s="1">
        <v>2019</v>
      </c>
      <c r="C1336" s="16">
        <f t="shared" ref="C1336:C1338" si="114">LN(E1336)</f>
        <v>4.2046926193909657</v>
      </c>
      <c r="D1336" s="5">
        <v>13</v>
      </c>
      <c r="E1336" s="5">
        <v>67</v>
      </c>
      <c r="F1336" s="4">
        <v>0</v>
      </c>
      <c r="G1336" s="5">
        <v>0</v>
      </c>
      <c r="H1336" s="5">
        <v>0</v>
      </c>
      <c r="I1336" s="1">
        <v>127734163582</v>
      </c>
      <c r="J1336" s="1">
        <v>11914914838</v>
      </c>
      <c r="K1336" s="1">
        <v>249610205835</v>
      </c>
      <c r="L1336" s="1">
        <v>377344369417</v>
      </c>
      <c r="M1336" s="29">
        <f>-4.336-4.513*(U1336/L1336)+5.679*(O1336/L1336)-0.004*(I1336/P1336)</f>
        <v>-1.088244666277473</v>
      </c>
      <c r="N1336" s="31">
        <v>7.4649912574460018</v>
      </c>
      <c r="O1336" s="1">
        <v>219600820308</v>
      </c>
      <c r="P1336" s="1">
        <v>165772820308</v>
      </c>
      <c r="Q1336" s="1">
        <v>53828000000</v>
      </c>
      <c r="R1336" s="1">
        <v>157743549109</v>
      </c>
      <c r="S1336" s="1">
        <v>377344369417</v>
      </c>
      <c r="T1336" s="1">
        <v>8517374303</v>
      </c>
      <c r="U1336" s="1">
        <v>4526443221</v>
      </c>
      <c r="V1336" s="1" t="e">
        <v>#VALUE!</v>
      </c>
    </row>
    <row r="1337" spans="1:22" ht="16.5" customHeight="1" x14ac:dyDescent="0.3">
      <c r="A1337" s="1" t="s">
        <v>144</v>
      </c>
      <c r="B1337" s="1">
        <v>2018</v>
      </c>
      <c r="C1337" s="16">
        <f t="shared" si="114"/>
        <v>4.1896547420264252</v>
      </c>
      <c r="D1337" s="5">
        <v>12</v>
      </c>
      <c r="E1337" s="5">
        <v>66</v>
      </c>
      <c r="F1337" s="4">
        <v>0</v>
      </c>
      <c r="G1337" s="5">
        <v>0</v>
      </c>
      <c r="H1337" s="5">
        <v>0</v>
      </c>
      <c r="I1337" s="1">
        <v>329957938333</v>
      </c>
      <c r="J1337" s="1">
        <v>10763818366</v>
      </c>
      <c r="K1337" s="1">
        <v>181241748706</v>
      </c>
      <c r="L1337" s="1">
        <v>511199687039</v>
      </c>
      <c r="M1337" s="29">
        <f>-4.336-4.513*(U1337/L1337)+5.679*(O1337/L1337)-0.004*(I1337/P1337)</f>
        <v>-0.45393562363258094</v>
      </c>
      <c r="N1337" s="31">
        <v>7.3592809998546045</v>
      </c>
      <c r="O1337" s="1">
        <v>357024293503</v>
      </c>
      <c r="P1337" s="1">
        <v>272363022200</v>
      </c>
      <c r="Q1337" s="1">
        <v>84661271303</v>
      </c>
      <c r="R1337" s="1">
        <v>154175393536</v>
      </c>
      <c r="S1337" s="1">
        <v>511199687039</v>
      </c>
      <c r="T1337" s="1">
        <v>8484796266</v>
      </c>
      <c r="U1337" s="1">
        <v>8985966963</v>
      </c>
      <c r="V1337" s="1" t="e">
        <v>#VALUE!</v>
      </c>
    </row>
    <row r="1338" spans="1:22" ht="16.5" customHeight="1" x14ac:dyDescent="0.3">
      <c r="A1338" s="1" t="s">
        <v>144</v>
      </c>
      <c r="B1338" s="1">
        <v>2017</v>
      </c>
      <c r="C1338" s="16">
        <f t="shared" si="114"/>
        <v>4.1743872698956368</v>
      </c>
      <c r="D1338" s="5">
        <v>11</v>
      </c>
      <c r="E1338" s="5">
        <v>65</v>
      </c>
      <c r="F1338" s="4">
        <v>0</v>
      </c>
      <c r="G1338" s="5">
        <v>0</v>
      </c>
      <c r="H1338" s="5">
        <v>0</v>
      </c>
      <c r="I1338" s="1">
        <v>268468843807</v>
      </c>
      <c r="J1338" s="1">
        <v>102570566332</v>
      </c>
      <c r="K1338" s="1">
        <v>57411617155</v>
      </c>
      <c r="L1338" s="1">
        <v>325880460962</v>
      </c>
      <c r="M1338" s="29">
        <f>-4.336-4.513*(U1338/L1338)+5.679*(O1338/L1338)-0.004*(I1338/P1338)</f>
        <v>-1.9130457919055968</v>
      </c>
      <c r="N1338" s="31">
        <v>2.8654119461210428</v>
      </c>
      <c r="O1338" s="1">
        <v>173072037623</v>
      </c>
      <c r="P1338" s="1">
        <v>173072037623</v>
      </c>
      <c r="Q1338" s="1">
        <v>0</v>
      </c>
      <c r="R1338" s="1">
        <v>152808423339</v>
      </c>
      <c r="S1338" s="1">
        <v>325880460962</v>
      </c>
      <c r="T1338" s="1">
        <v>2627972384</v>
      </c>
      <c r="U1338" s="1">
        <v>42379935326</v>
      </c>
      <c r="V1338" s="1" t="e">
        <v>#VALUE!</v>
      </c>
    </row>
    <row r="1339" spans="1:22" ht="16.5" customHeight="1" x14ac:dyDescent="0.3">
      <c r="A1339" s="1" t="s">
        <v>144</v>
      </c>
      <c r="B1339" s="1">
        <v>2016</v>
      </c>
      <c r="C1339" s="15"/>
      <c r="D1339" s="9"/>
      <c r="E1339" s="9"/>
      <c r="F1339" s="10"/>
      <c r="G1339" s="9"/>
      <c r="H1339" s="9"/>
      <c r="I1339" s="1">
        <v>105504128229</v>
      </c>
      <c r="J1339" s="1">
        <v>5197361879</v>
      </c>
      <c r="K1339" s="1">
        <v>41568708508</v>
      </c>
      <c r="L1339" s="1">
        <v>147072836737</v>
      </c>
      <c r="M1339" s="29">
        <f>-4.336-4.513*(U1339/L1339)+5.679*(O1339/L1339)-0.004*(I1339/P1339)</f>
        <v>-5.1327346609699145</v>
      </c>
      <c r="N1339" s="31">
        <v>2.5615511423249444</v>
      </c>
      <c r="O1339" s="1">
        <v>7160505626</v>
      </c>
      <c r="P1339" s="1">
        <v>7160505626</v>
      </c>
      <c r="Q1339" s="1">
        <v>0</v>
      </c>
      <c r="R1339" s="1">
        <v>139912331111</v>
      </c>
      <c r="S1339" s="1">
        <v>147072836737</v>
      </c>
      <c r="T1339" s="1">
        <v>64018673</v>
      </c>
      <c r="U1339" s="1">
        <v>33054409865</v>
      </c>
      <c r="V1339" s="1" t="e">
        <v>#VALUE!</v>
      </c>
    </row>
    <row r="1340" spans="1:22" ht="16.5" customHeight="1" x14ac:dyDescent="0.3">
      <c r="A1340" s="1" t="s">
        <v>144</v>
      </c>
      <c r="B1340" s="1">
        <v>2015</v>
      </c>
      <c r="C1340" s="15"/>
      <c r="D1340" s="9"/>
      <c r="E1340" s="9"/>
      <c r="F1340" s="10"/>
      <c r="G1340" s="9"/>
      <c r="H1340" s="9"/>
      <c r="I1340" s="1">
        <v>109163165001</v>
      </c>
      <c r="J1340" s="1">
        <v>9505712657</v>
      </c>
      <c r="K1340" s="1">
        <v>45008220035</v>
      </c>
      <c r="L1340" s="1">
        <v>154171385036</v>
      </c>
      <c r="M1340" s="29">
        <f>-4.336-4.513*(U1340/L1340)+5.679*(O1340/L1340)-0.004*(I1340/P1340)</f>
        <v>-4.1210509075982316</v>
      </c>
      <c r="N1340" s="31">
        <v>8.0197984581497224</v>
      </c>
      <c r="O1340" s="1">
        <v>24588532898</v>
      </c>
      <c r="P1340" s="1">
        <v>24588532898</v>
      </c>
      <c r="Q1340" s="1">
        <v>0</v>
      </c>
      <c r="R1340" s="1">
        <v>129582852138</v>
      </c>
      <c r="S1340" s="1">
        <v>154171385036</v>
      </c>
      <c r="T1340" s="1">
        <v>1926356395</v>
      </c>
      <c r="U1340" s="1">
        <v>22991678277</v>
      </c>
      <c r="V1340" s="1" t="e">
        <v>#VALUE!</v>
      </c>
    </row>
    <row r="1341" spans="1:22" ht="16.5" customHeight="1" x14ac:dyDescent="0.3">
      <c r="A1341" s="1" t="s">
        <v>144</v>
      </c>
      <c r="B1341" s="1">
        <v>2014</v>
      </c>
      <c r="C1341" s="16">
        <f t="shared" ref="C1341:C1356" si="115">LN(E1341)</f>
        <v>4.0430512678345503</v>
      </c>
      <c r="D1341" s="6">
        <v>8</v>
      </c>
      <c r="E1341" s="6">
        <v>57</v>
      </c>
      <c r="F1341" s="7">
        <v>0</v>
      </c>
      <c r="G1341" s="6">
        <v>0</v>
      </c>
      <c r="H1341" s="6">
        <v>0</v>
      </c>
      <c r="I1341" s="1">
        <v>96972077448</v>
      </c>
      <c r="J1341" s="1">
        <v>57564712835</v>
      </c>
      <c r="K1341" s="1">
        <v>42829532797</v>
      </c>
      <c r="L1341" s="1">
        <v>139801610245</v>
      </c>
      <c r="M1341" s="29">
        <f>-4.336-4.513*(U1341/L1341)+5.679*(O1341/L1341)-0.004*(I1341/P1341)</f>
        <v>-3.2421413501655558</v>
      </c>
      <c r="N1341" s="28">
        <v>5.05</v>
      </c>
      <c r="O1341" s="1">
        <v>24709003049</v>
      </c>
      <c r="P1341" s="1">
        <v>24709003049</v>
      </c>
      <c r="Q1341" s="1">
        <v>0</v>
      </c>
      <c r="R1341" s="1">
        <v>115092607196</v>
      </c>
      <c r="S1341" s="1">
        <v>139801610245</v>
      </c>
      <c r="T1341" s="1">
        <v>2057215108</v>
      </c>
      <c r="U1341" s="1">
        <v>-3278398867</v>
      </c>
      <c r="V1341" s="1" t="e">
        <v>#VALUE!</v>
      </c>
    </row>
    <row r="1342" spans="1:22" ht="16.5" customHeight="1" x14ac:dyDescent="0.3">
      <c r="A1342" s="1" t="s">
        <v>145</v>
      </c>
      <c r="B1342" s="1">
        <v>2023</v>
      </c>
      <c r="C1342" s="16">
        <f t="shared" si="115"/>
        <v>3.8712010109078911</v>
      </c>
      <c r="D1342" s="11">
        <v>27</v>
      </c>
      <c r="E1342" s="11">
        <v>48</v>
      </c>
      <c r="F1342" s="12">
        <v>0.1</v>
      </c>
      <c r="G1342" s="5">
        <v>0</v>
      </c>
      <c r="H1342" s="5">
        <v>0</v>
      </c>
      <c r="I1342" s="1">
        <v>1080416816702</v>
      </c>
      <c r="J1342" s="1">
        <v>227686040419</v>
      </c>
      <c r="K1342" s="1">
        <v>186850830369</v>
      </c>
      <c r="L1342" s="1">
        <v>1267267647071</v>
      </c>
      <c r="M1342" s="29">
        <f>-4.336-4.513*(U1342/L1342)+5.679*(O1342/L1342)-0.004*(I1342/P1342)</f>
        <v>3.9882499208086834E-2</v>
      </c>
      <c r="N1342" s="31">
        <v>6.4222466560102589</v>
      </c>
      <c r="O1342" s="1">
        <v>998725602938</v>
      </c>
      <c r="P1342" s="1">
        <v>581301486513</v>
      </c>
      <c r="Q1342" s="1">
        <v>417424116425</v>
      </c>
      <c r="R1342" s="1">
        <v>268542044133</v>
      </c>
      <c r="S1342" s="1">
        <v>1267267647071</v>
      </c>
      <c r="T1342" s="1">
        <v>8368231057</v>
      </c>
      <c r="U1342" s="1">
        <v>25908911978</v>
      </c>
      <c r="V1342" s="1">
        <v>38324903303</v>
      </c>
    </row>
    <row r="1343" spans="1:22" ht="16.5" customHeight="1" x14ac:dyDescent="0.3">
      <c r="A1343" s="1" t="s">
        <v>145</v>
      </c>
      <c r="B1343" s="1">
        <v>2022</v>
      </c>
      <c r="C1343" s="16">
        <f t="shared" si="115"/>
        <v>3.8501476017100584</v>
      </c>
      <c r="D1343" s="11">
        <v>26</v>
      </c>
      <c r="E1343" s="11">
        <v>47</v>
      </c>
      <c r="F1343" s="12">
        <f>F1344*0.002</f>
        <v>0.1048</v>
      </c>
      <c r="G1343" s="5">
        <v>0</v>
      </c>
      <c r="H1343" s="5">
        <v>0</v>
      </c>
      <c r="I1343" s="1">
        <v>864401919698</v>
      </c>
      <c r="J1343" s="1">
        <v>134566146823</v>
      </c>
      <c r="K1343" s="1">
        <v>180101458647</v>
      </c>
      <c r="L1343" s="1">
        <v>1044503378345</v>
      </c>
      <c r="M1343" s="29">
        <f>-4.336-4.513*(U1343/L1343)+5.679*(O1343/L1343)-0.004*(I1343/P1343)</f>
        <v>-0.12356359574721365</v>
      </c>
      <c r="N1343" s="31">
        <v>6.9871667237754878</v>
      </c>
      <c r="O1343" s="1">
        <v>789297835074</v>
      </c>
      <c r="P1343" s="1">
        <v>555698780219</v>
      </c>
      <c r="Q1343" s="1">
        <v>233599054855</v>
      </c>
      <c r="R1343" s="1">
        <v>255205543271</v>
      </c>
      <c r="S1343" s="1">
        <v>1044503378345</v>
      </c>
      <c r="T1343" s="1">
        <v>7744455515</v>
      </c>
      <c r="U1343" s="1">
        <v>16844528324</v>
      </c>
      <c r="V1343" s="1">
        <v>26485169560</v>
      </c>
    </row>
    <row r="1344" spans="1:22" ht="16.5" customHeight="1" x14ac:dyDescent="0.3">
      <c r="A1344" s="1" t="s">
        <v>145</v>
      </c>
      <c r="B1344" s="1">
        <v>2021</v>
      </c>
      <c r="C1344" s="16">
        <f t="shared" si="115"/>
        <v>3.9318256327243257</v>
      </c>
      <c r="D1344" s="5">
        <v>25</v>
      </c>
      <c r="E1344" s="5">
        <v>51</v>
      </c>
      <c r="F1344" s="4">
        <v>52.4</v>
      </c>
      <c r="G1344" s="5">
        <v>0</v>
      </c>
      <c r="H1344" s="5">
        <v>1</v>
      </c>
      <c r="I1344" s="1">
        <v>1075457448561</v>
      </c>
      <c r="J1344" s="1">
        <v>314768675947</v>
      </c>
      <c r="K1344" s="1">
        <v>186664958672</v>
      </c>
      <c r="L1344" s="1">
        <v>1262122407233</v>
      </c>
      <c r="M1344" s="29">
        <f>-4.336-4.513*(U1344/L1344)+5.679*(O1344/L1344)-0.004*(I1344/P1344)</f>
        <v>0.15510906918142647</v>
      </c>
      <c r="N1344" s="31">
        <v>6.6900092133089402</v>
      </c>
      <c r="O1344" s="1">
        <v>1011040177436</v>
      </c>
      <c r="P1344" s="1">
        <v>751763750717</v>
      </c>
      <c r="Q1344" s="1">
        <v>259276426719</v>
      </c>
      <c r="R1344" s="1">
        <v>251082229797</v>
      </c>
      <c r="S1344" s="1">
        <v>1262122407233</v>
      </c>
      <c r="T1344" s="1">
        <v>14080700938</v>
      </c>
      <c r="U1344" s="1">
        <v>14656661817</v>
      </c>
      <c r="V1344" s="1">
        <v>28423240050</v>
      </c>
    </row>
    <row r="1345" spans="1:22" ht="16.5" customHeight="1" x14ac:dyDescent="0.3">
      <c r="A1345" s="1" t="s">
        <v>145</v>
      </c>
      <c r="B1345" s="1">
        <v>2020</v>
      </c>
      <c r="C1345" s="16">
        <f t="shared" si="115"/>
        <v>3.912023005428146</v>
      </c>
      <c r="D1345" s="5">
        <v>24</v>
      </c>
      <c r="E1345" s="5">
        <v>50</v>
      </c>
      <c r="F1345" s="4">
        <v>52.4</v>
      </c>
      <c r="G1345" s="5">
        <v>0</v>
      </c>
      <c r="H1345" s="5">
        <v>0</v>
      </c>
      <c r="I1345" s="1">
        <v>844298046956</v>
      </c>
      <c r="J1345" s="1">
        <v>195158067976</v>
      </c>
      <c r="K1345" s="1">
        <v>197439487722</v>
      </c>
      <c r="L1345" s="1">
        <v>1041737534678</v>
      </c>
      <c r="M1345" s="29">
        <f>-4.336-4.513*(U1345/L1345)+5.679*(O1345/L1345)-0.004*(I1345/P1345)</f>
        <v>-0.10138812617697611</v>
      </c>
      <c r="N1345" s="31">
        <v>6.9401877821904918</v>
      </c>
      <c r="O1345" s="1">
        <v>792216834406</v>
      </c>
      <c r="P1345" s="1">
        <v>581042522993</v>
      </c>
      <c r="Q1345" s="1">
        <v>211174311413</v>
      </c>
      <c r="R1345" s="1">
        <v>249520700272</v>
      </c>
      <c r="S1345" s="1">
        <v>1041737534678</v>
      </c>
      <c r="T1345" s="1">
        <v>8205254493</v>
      </c>
      <c r="U1345" s="1">
        <v>18078967436</v>
      </c>
      <c r="V1345" s="1">
        <v>30347078095</v>
      </c>
    </row>
    <row r="1346" spans="1:22" ht="16.5" customHeight="1" x14ac:dyDescent="0.3">
      <c r="A1346" s="1" t="s">
        <v>145</v>
      </c>
      <c r="B1346" s="1">
        <v>2019</v>
      </c>
      <c r="C1346" s="16">
        <f t="shared" si="115"/>
        <v>3.8918202981106265</v>
      </c>
      <c r="D1346" s="5">
        <v>23</v>
      </c>
      <c r="E1346" s="5">
        <v>49</v>
      </c>
      <c r="F1346" s="4">
        <v>20.23</v>
      </c>
      <c r="G1346" s="5">
        <v>0</v>
      </c>
      <c r="H1346" s="5">
        <v>0</v>
      </c>
      <c r="I1346" s="1">
        <v>980428136628</v>
      </c>
      <c r="J1346" s="1">
        <v>303577448484</v>
      </c>
      <c r="K1346" s="1">
        <v>209460992618</v>
      </c>
      <c r="L1346" s="1">
        <v>1189889129246</v>
      </c>
      <c r="M1346" s="29">
        <f>-4.336-4.513*(U1346/L1346)+5.679*(O1346/L1346)-0.004*(I1346/P1346)</f>
        <v>0.10294795019310389</v>
      </c>
      <c r="N1346" s="31">
        <v>7.4649912574460018</v>
      </c>
      <c r="O1346" s="1">
        <v>945156803584</v>
      </c>
      <c r="P1346" s="1">
        <v>696613322115</v>
      </c>
      <c r="Q1346" s="1">
        <v>248543481469</v>
      </c>
      <c r="R1346" s="1">
        <v>244732325662</v>
      </c>
      <c r="S1346" s="1">
        <v>1189889129246</v>
      </c>
      <c r="T1346" s="1">
        <v>16366474222</v>
      </c>
      <c r="U1346" s="1">
        <v>17502964125</v>
      </c>
      <c r="V1346" s="1">
        <v>37584793135</v>
      </c>
    </row>
    <row r="1347" spans="1:22" ht="16.5" customHeight="1" x14ac:dyDescent="0.3">
      <c r="A1347" s="1" t="s">
        <v>145</v>
      </c>
      <c r="B1347" s="1">
        <v>2018</v>
      </c>
      <c r="C1347" s="16">
        <f t="shared" si="115"/>
        <v>3.8712010109078911</v>
      </c>
      <c r="D1347" s="5">
        <v>22</v>
      </c>
      <c r="E1347" s="5">
        <v>48</v>
      </c>
      <c r="F1347" s="4">
        <v>17.149999999999999</v>
      </c>
      <c r="G1347" s="5">
        <v>0</v>
      </c>
      <c r="H1347" s="5">
        <v>0</v>
      </c>
      <c r="I1347" s="1">
        <v>951938524551</v>
      </c>
      <c r="J1347" s="1">
        <v>498250703680</v>
      </c>
      <c r="K1347" s="1">
        <v>217315134569</v>
      </c>
      <c r="L1347" s="1">
        <v>1169253659120</v>
      </c>
      <c r="M1347" s="29">
        <f>-4.336-4.513*(U1347/L1347)+5.679*(O1347/L1347)-0.004*(I1347/P1347)</f>
        <v>0.10235568014864241</v>
      </c>
      <c r="N1347" s="31">
        <v>7.3592809998546045</v>
      </c>
      <c r="O1347" s="1">
        <v>929129159737</v>
      </c>
      <c r="P1347" s="1">
        <v>759818817031</v>
      </c>
      <c r="Q1347" s="1">
        <v>169310342706</v>
      </c>
      <c r="R1347" s="1">
        <v>240124499383</v>
      </c>
      <c r="S1347" s="1">
        <v>1169253659120</v>
      </c>
      <c r="T1347" s="1">
        <v>18414824144</v>
      </c>
      <c r="U1347" s="1">
        <v>17970592472</v>
      </c>
      <c r="V1347" s="1">
        <v>39122506436</v>
      </c>
    </row>
    <row r="1348" spans="1:22" ht="16.5" customHeight="1" x14ac:dyDescent="0.3">
      <c r="A1348" s="1" t="s">
        <v>145</v>
      </c>
      <c r="B1348" s="1">
        <v>2017</v>
      </c>
      <c r="C1348" s="16">
        <f t="shared" si="115"/>
        <v>3.8501476017100584</v>
      </c>
      <c r="D1348" s="5">
        <v>21</v>
      </c>
      <c r="E1348" s="5">
        <v>47</v>
      </c>
      <c r="F1348" s="4">
        <v>17.149999999999999</v>
      </c>
      <c r="G1348" s="5">
        <v>0</v>
      </c>
      <c r="H1348" s="5">
        <v>0</v>
      </c>
      <c r="I1348" s="1">
        <v>841710667309</v>
      </c>
      <c r="J1348" s="1">
        <v>381995537149</v>
      </c>
      <c r="K1348" s="1">
        <v>264080944838</v>
      </c>
      <c r="L1348" s="1">
        <v>1105791612147</v>
      </c>
      <c r="M1348" s="29">
        <f>-4.336-4.513*(U1348/L1348)+5.679*(O1348/L1348)-0.004*(I1348/P1348)</f>
        <v>5.7970859184181866E-3</v>
      </c>
      <c r="N1348" s="31">
        <v>2.8654119461210428</v>
      </c>
      <c r="O1348" s="1">
        <v>868415575758</v>
      </c>
      <c r="P1348" s="1">
        <v>629085497137</v>
      </c>
      <c r="Q1348" s="1">
        <v>239330078621</v>
      </c>
      <c r="R1348" s="1">
        <v>237376036389</v>
      </c>
      <c r="S1348" s="1">
        <v>1105791612147</v>
      </c>
      <c r="T1348" s="1">
        <v>24447311401</v>
      </c>
      <c r="U1348" s="1">
        <v>27629315099</v>
      </c>
      <c r="V1348" s="1">
        <v>61068682976</v>
      </c>
    </row>
    <row r="1349" spans="1:22" ht="16.5" customHeight="1" x14ac:dyDescent="0.3">
      <c r="A1349" s="1" t="s">
        <v>145</v>
      </c>
      <c r="B1349" s="1">
        <v>2016</v>
      </c>
      <c r="C1349" s="16">
        <f t="shared" si="115"/>
        <v>3.8286413964890951</v>
      </c>
      <c r="D1349" s="5">
        <v>20</v>
      </c>
      <c r="E1349" s="5">
        <v>46</v>
      </c>
      <c r="F1349" s="4">
        <v>17.149999999999999</v>
      </c>
      <c r="G1349" s="5">
        <v>0</v>
      </c>
      <c r="H1349" s="5">
        <v>0</v>
      </c>
      <c r="I1349" s="1">
        <v>982309578786</v>
      </c>
      <c r="J1349" s="1">
        <v>513484930583</v>
      </c>
      <c r="K1349" s="1">
        <v>294948536754</v>
      </c>
      <c r="L1349" s="1">
        <v>1277258115540</v>
      </c>
      <c r="M1349" s="29">
        <f>-4.336-4.513*(U1349/L1349)+5.679*(O1349/L1349)-0.004*(I1349/P1349)</f>
        <v>0.20136788586594612</v>
      </c>
      <c r="N1349" s="31">
        <v>2.5615511423249444</v>
      </c>
      <c r="O1349" s="1">
        <v>1048179752194</v>
      </c>
      <c r="P1349" s="1">
        <v>612844612494</v>
      </c>
      <c r="Q1349" s="1">
        <v>435335139700</v>
      </c>
      <c r="R1349" s="1">
        <v>229078363346</v>
      </c>
      <c r="S1349" s="1">
        <v>1277258115540</v>
      </c>
      <c r="T1349" s="1">
        <v>26704534194</v>
      </c>
      <c r="U1349" s="1">
        <v>33023210277</v>
      </c>
      <c r="V1349" s="1">
        <v>68256360761</v>
      </c>
    </row>
    <row r="1350" spans="1:22" ht="16.5" customHeight="1" x14ac:dyDescent="0.3">
      <c r="A1350" s="1" t="s">
        <v>145</v>
      </c>
      <c r="B1350" s="1">
        <v>2015</v>
      </c>
      <c r="C1350" s="16">
        <f t="shared" si="115"/>
        <v>3.8066624897703196</v>
      </c>
      <c r="D1350" s="5">
        <v>19</v>
      </c>
      <c r="E1350" s="5">
        <v>45</v>
      </c>
      <c r="F1350" s="4">
        <v>17.16</v>
      </c>
      <c r="G1350" s="5">
        <v>0</v>
      </c>
      <c r="H1350" s="5">
        <v>0</v>
      </c>
      <c r="I1350" s="1">
        <v>712594749283</v>
      </c>
      <c r="J1350" s="1">
        <v>298169710022</v>
      </c>
      <c r="K1350" s="1">
        <v>294102757917</v>
      </c>
      <c r="L1350" s="1">
        <v>1006697507200</v>
      </c>
      <c r="M1350" s="29">
        <f>-4.336-4.513*(U1350/L1350)+5.679*(O1350/L1350)-0.004*(I1350/P1350)</f>
        <v>4.7098784833214662E-2</v>
      </c>
      <c r="N1350" s="31">
        <v>8.0197984581497224</v>
      </c>
      <c r="O1350" s="1">
        <v>803107515861</v>
      </c>
      <c r="P1350" s="1">
        <v>383548109404</v>
      </c>
      <c r="Q1350" s="1">
        <v>419559406457</v>
      </c>
      <c r="R1350" s="1">
        <v>203589991339</v>
      </c>
      <c r="S1350" s="1">
        <v>1006697507200</v>
      </c>
      <c r="T1350" s="1">
        <v>26056667997</v>
      </c>
      <c r="U1350" s="1">
        <v>31223483570</v>
      </c>
      <c r="V1350" s="1" t="e">
        <v>#VALUE!</v>
      </c>
    </row>
    <row r="1351" spans="1:22" ht="16.5" customHeight="1" x14ac:dyDescent="0.3">
      <c r="A1351" s="1" t="s">
        <v>145</v>
      </c>
      <c r="B1351" s="1">
        <v>2014</v>
      </c>
      <c r="C1351" s="16">
        <f t="shared" si="115"/>
        <v>3.784189633918261</v>
      </c>
      <c r="D1351" s="6">
        <v>18</v>
      </c>
      <c r="E1351" s="6">
        <v>44</v>
      </c>
      <c r="F1351" s="7">
        <v>17.16</v>
      </c>
      <c r="G1351" s="6">
        <v>0</v>
      </c>
      <c r="H1351" s="6">
        <v>0</v>
      </c>
      <c r="I1351" s="1">
        <v>668930709648</v>
      </c>
      <c r="J1351" s="1">
        <v>348920572675</v>
      </c>
      <c r="K1351" s="1">
        <v>296599134017</v>
      </c>
      <c r="L1351" s="1">
        <v>965529843665</v>
      </c>
      <c r="M1351" s="29">
        <f>-4.336-4.513*(U1351/L1351)+5.679*(O1351/L1351)-0.004*(I1351/P1351)</f>
        <v>0.10929034734675629</v>
      </c>
      <c r="N1351" s="28">
        <v>5.05</v>
      </c>
      <c r="O1351" s="1">
        <v>778207632590</v>
      </c>
      <c r="P1351" s="1">
        <v>381096629766</v>
      </c>
      <c r="Q1351" s="1">
        <v>397111002824</v>
      </c>
      <c r="R1351" s="1">
        <v>187322211075</v>
      </c>
      <c r="S1351" s="1">
        <v>965529843665</v>
      </c>
      <c r="T1351" s="1">
        <v>27679973383</v>
      </c>
      <c r="U1351" s="1">
        <v>26723145661</v>
      </c>
      <c r="V1351" s="1" t="e">
        <v>#VALUE!</v>
      </c>
    </row>
    <row r="1352" spans="1:22" ht="16.5" customHeight="1" x14ac:dyDescent="0.3">
      <c r="A1352" s="1" t="s">
        <v>146</v>
      </c>
      <c r="B1352" s="1">
        <v>2023</v>
      </c>
      <c r="C1352" s="16">
        <f t="shared" si="115"/>
        <v>3.9318256327243257</v>
      </c>
      <c r="D1352" s="5">
        <v>15</v>
      </c>
      <c r="E1352" s="5">
        <v>51</v>
      </c>
      <c r="F1352" s="4">
        <v>50.64</v>
      </c>
      <c r="G1352" s="5">
        <v>0</v>
      </c>
      <c r="H1352" s="5">
        <v>1</v>
      </c>
      <c r="I1352" s="1">
        <v>5048539209002</v>
      </c>
      <c r="J1352" s="1">
        <v>3323119384690</v>
      </c>
      <c r="K1352" s="1">
        <v>468456321480</v>
      </c>
      <c r="L1352" s="1">
        <v>5516995530482</v>
      </c>
      <c r="M1352" s="29">
        <f>-4.336-4.513*(U1352/L1352)+5.679*(O1352/L1352)-0.004*(I1352/P1352)</f>
        <v>0.67170542901894548</v>
      </c>
      <c r="N1352" s="31">
        <v>6.4222466560102589</v>
      </c>
      <c r="O1352" s="1">
        <v>4915122708484</v>
      </c>
      <c r="P1352" s="1">
        <v>4142511968984</v>
      </c>
      <c r="Q1352" s="1">
        <v>772610739500</v>
      </c>
      <c r="R1352" s="1">
        <v>601872821998</v>
      </c>
      <c r="S1352" s="1">
        <v>5516995530482</v>
      </c>
      <c r="T1352" s="1">
        <v>61006561918</v>
      </c>
      <c r="U1352" s="1">
        <v>57300869233</v>
      </c>
      <c r="V1352" s="1">
        <v>132941642144</v>
      </c>
    </row>
    <row r="1353" spans="1:22" ht="16.5" customHeight="1" x14ac:dyDescent="0.3">
      <c r="A1353" s="1" t="s">
        <v>146</v>
      </c>
      <c r="B1353" s="1">
        <v>2022</v>
      </c>
      <c r="C1353" s="16">
        <f t="shared" si="115"/>
        <v>3.912023005428146</v>
      </c>
      <c r="D1353" s="5">
        <v>14</v>
      </c>
      <c r="E1353" s="5">
        <v>50</v>
      </c>
      <c r="F1353" s="4">
        <v>50.64</v>
      </c>
      <c r="G1353" s="5">
        <v>0</v>
      </c>
      <c r="H1353" s="5">
        <v>1</v>
      </c>
      <c r="I1353" s="1">
        <v>3074182414116</v>
      </c>
      <c r="J1353" s="1">
        <v>1581188198729</v>
      </c>
      <c r="K1353" s="1">
        <v>472635790530</v>
      </c>
      <c r="L1353" s="1">
        <v>3546818204646</v>
      </c>
      <c r="M1353" s="29">
        <f>-4.336-4.513*(U1353/L1353)+5.679*(O1353/L1353)-0.004*(I1353/P1353)</f>
        <v>0.29061589394186388</v>
      </c>
      <c r="N1353" s="31">
        <v>6.9871667237754878</v>
      </c>
      <c r="O1353" s="1">
        <v>2928169069674</v>
      </c>
      <c r="P1353" s="1">
        <v>2104801748063</v>
      </c>
      <c r="Q1353" s="1">
        <v>823367321611</v>
      </c>
      <c r="R1353" s="1">
        <v>618649134972</v>
      </c>
      <c r="S1353" s="1">
        <v>3546818204646</v>
      </c>
      <c r="T1353" s="1">
        <v>37432138408</v>
      </c>
      <c r="U1353" s="1">
        <v>44002958336</v>
      </c>
      <c r="V1353" s="1">
        <v>91925258232</v>
      </c>
    </row>
    <row r="1354" spans="1:22" ht="16.5" customHeight="1" x14ac:dyDescent="0.3">
      <c r="A1354" s="1" t="s">
        <v>146</v>
      </c>
      <c r="B1354" s="1">
        <v>2021</v>
      </c>
      <c r="C1354" s="16">
        <f t="shared" si="115"/>
        <v>3.8918202981106265</v>
      </c>
      <c r="D1354" s="5">
        <v>13</v>
      </c>
      <c r="E1354" s="5">
        <v>49</v>
      </c>
      <c r="F1354" s="4">
        <v>50.64</v>
      </c>
      <c r="G1354" s="5">
        <v>0</v>
      </c>
      <c r="H1354" s="5">
        <v>1</v>
      </c>
      <c r="I1354" s="1">
        <v>2667446256351</v>
      </c>
      <c r="J1354" s="1">
        <v>1160333201198</v>
      </c>
      <c r="K1354" s="1">
        <v>481368577605</v>
      </c>
      <c r="L1354" s="1">
        <v>3148814833956</v>
      </c>
      <c r="M1354" s="29">
        <f>-4.336-4.513*(U1354/L1354)+5.679*(O1354/L1354)-0.004*(I1354/P1354)</f>
        <v>0.20404644483504583</v>
      </c>
      <c r="N1354" s="31">
        <v>6.6900092133089402</v>
      </c>
      <c r="O1354" s="1">
        <v>2558507052034</v>
      </c>
      <c r="P1354" s="1">
        <v>1978294876868</v>
      </c>
      <c r="Q1354" s="1">
        <v>580212175166</v>
      </c>
      <c r="R1354" s="1">
        <v>590307781922</v>
      </c>
      <c r="S1354" s="1">
        <v>3148814833956</v>
      </c>
      <c r="T1354" s="1">
        <v>26819732362</v>
      </c>
      <c r="U1354" s="1">
        <v>48086208629</v>
      </c>
      <c r="V1354" s="1">
        <v>86731560706</v>
      </c>
    </row>
    <row r="1355" spans="1:22" ht="16.5" customHeight="1" x14ac:dyDescent="0.3">
      <c r="A1355" s="1" t="s">
        <v>146</v>
      </c>
      <c r="B1355" s="1">
        <v>2020</v>
      </c>
      <c r="C1355" s="16">
        <f t="shared" si="115"/>
        <v>3.8712010109078911</v>
      </c>
      <c r="D1355" s="5">
        <v>12</v>
      </c>
      <c r="E1355" s="5">
        <v>48</v>
      </c>
      <c r="F1355" s="4">
        <v>41.98</v>
      </c>
      <c r="G1355" s="5">
        <v>0</v>
      </c>
      <c r="H1355" s="5">
        <v>1</v>
      </c>
      <c r="I1355" s="1">
        <v>2063383211330</v>
      </c>
      <c r="J1355" s="1">
        <v>747218355630</v>
      </c>
      <c r="K1355" s="1">
        <v>572835496111</v>
      </c>
      <c r="L1355" s="1">
        <v>2636218707441</v>
      </c>
      <c r="M1355" s="29">
        <f>-4.336-4.513*(U1355/L1355)+5.679*(O1355/L1355)-0.004*(I1355/P1355)</f>
        <v>0.44870650433524784</v>
      </c>
      <c r="N1355" s="31">
        <v>6.9401877821904918</v>
      </c>
      <c r="O1355" s="1">
        <v>2241348401452</v>
      </c>
      <c r="P1355" s="1">
        <v>1908769075710</v>
      </c>
      <c r="Q1355" s="1">
        <v>332579325742</v>
      </c>
      <c r="R1355" s="1">
        <v>394870305989</v>
      </c>
      <c r="S1355" s="1">
        <v>2636218707441</v>
      </c>
      <c r="T1355" s="1">
        <v>42872650939</v>
      </c>
      <c r="U1355" s="1">
        <v>22974904630</v>
      </c>
      <c r="V1355" s="1">
        <v>64503084845</v>
      </c>
    </row>
    <row r="1356" spans="1:22" ht="16.5" customHeight="1" x14ac:dyDescent="0.3">
      <c r="A1356" s="1" t="s">
        <v>146</v>
      </c>
      <c r="B1356" s="1">
        <v>2019</v>
      </c>
      <c r="C1356" s="16">
        <f t="shared" si="115"/>
        <v>3.8501476017100584</v>
      </c>
      <c r="D1356" s="5">
        <v>11</v>
      </c>
      <c r="E1356" s="5">
        <v>47</v>
      </c>
      <c r="F1356" s="4">
        <v>41.98</v>
      </c>
      <c r="G1356" s="5">
        <v>0</v>
      </c>
      <c r="H1356" s="5">
        <v>1</v>
      </c>
      <c r="I1356" s="1">
        <v>1634486121098</v>
      </c>
      <c r="J1356" s="1">
        <v>433555534166</v>
      </c>
      <c r="K1356" s="1">
        <v>585156726783</v>
      </c>
      <c r="L1356" s="1">
        <v>2219642847881</v>
      </c>
      <c r="M1356" s="29">
        <f>-4.336-4.513*(U1356/L1356)+5.679*(O1356/L1356)-0.004*(I1356/P1356)</f>
        <v>0.27975754738266922</v>
      </c>
      <c r="N1356" s="31">
        <v>7.4649912574460018</v>
      </c>
      <c r="O1356" s="1">
        <v>1826767457294</v>
      </c>
      <c r="P1356" s="1">
        <v>1587241085013</v>
      </c>
      <c r="Q1356" s="1">
        <v>239526372281</v>
      </c>
      <c r="R1356" s="1">
        <v>392875390587</v>
      </c>
      <c r="S1356" s="1">
        <v>2219642847881</v>
      </c>
      <c r="T1356" s="1">
        <v>26498609475</v>
      </c>
      <c r="U1356" s="1">
        <v>26531423842</v>
      </c>
      <c r="V1356" s="1">
        <v>55745435384</v>
      </c>
    </row>
    <row r="1357" spans="1:22" ht="16.5" customHeight="1" x14ac:dyDescent="0.3">
      <c r="A1357" s="1" t="s">
        <v>146</v>
      </c>
      <c r="B1357" s="1">
        <v>2018</v>
      </c>
      <c r="C1357" s="15"/>
      <c r="D1357" s="9"/>
      <c r="E1357" s="9"/>
      <c r="F1357" s="10"/>
      <c r="G1357" s="9"/>
      <c r="H1357" s="9"/>
      <c r="I1357" s="1">
        <v>1484437505933</v>
      </c>
      <c r="J1357" s="1">
        <v>420008418470</v>
      </c>
      <c r="K1357" s="1">
        <v>498842826589</v>
      </c>
      <c r="L1357" s="1">
        <v>1983280332522</v>
      </c>
      <c r="M1357" s="29">
        <f>-4.336-4.513*(U1357/L1357)+5.679*(O1357/L1357)-0.004*(I1357/P1357)</f>
        <v>0.48225555041333584</v>
      </c>
      <c r="N1357" s="31">
        <v>7.3592809998546045</v>
      </c>
      <c r="O1357" s="1">
        <v>1698209233052</v>
      </c>
      <c r="P1357" s="1">
        <v>1495533270851</v>
      </c>
      <c r="Q1357" s="1">
        <v>202675962201</v>
      </c>
      <c r="R1357" s="1">
        <v>285071099470</v>
      </c>
      <c r="S1357" s="1">
        <v>1983280332522</v>
      </c>
      <c r="T1357" s="1">
        <v>24710238427</v>
      </c>
      <c r="U1357" s="1">
        <v>17794039650</v>
      </c>
      <c r="V1357" s="1">
        <v>51059976429</v>
      </c>
    </row>
    <row r="1358" spans="1:22" ht="16.5" customHeight="1" x14ac:dyDescent="0.3">
      <c r="A1358" s="1" t="s">
        <v>146</v>
      </c>
      <c r="B1358" s="1">
        <v>2017</v>
      </c>
      <c r="C1358" s="15"/>
      <c r="D1358" s="9"/>
      <c r="E1358" s="9"/>
      <c r="F1358" s="10"/>
      <c r="G1358" s="9"/>
      <c r="H1358" s="9"/>
      <c r="I1358" s="1">
        <v>1378778236455</v>
      </c>
      <c r="J1358" s="1">
        <v>381750948186</v>
      </c>
      <c r="K1358" s="1">
        <v>279882040811</v>
      </c>
      <c r="L1358" s="1">
        <v>1658660277266</v>
      </c>
      <c r="M1358" s="29">
        <f>-4.336-4.513*(U1358/L1358)+5.679*(O1358/L1358)-0.004*(I1358/P1358)</f>
        <v>0.49664951383053269</v>
      </c>
      <c r="N1358" s="31">
        <v>2.8654119461210428</v>
      </c>
      <c r="O1358" s="1">
        <v>1420437533124</v>
      </c>
      <c r="P1358" s="1">
        <v>1358525157320</v>
      </c>
      <c r="Q1358" s="1">
        <v>61912375804</v>
      </c>
      <c r="R1358" s="1">
        <v>238222744142</v>
      </c>
      <c r="S1358" s="1">
        <v>1658660277266</v>
      </c>
      <c r="T1358" s="1">
        <v>27306681482</v>
      </c>
      <c r="U1358" s="1">
        <v>9795572086</v>
      </c>
      <c r="V1358" s="1">
        <v>44470348360</v>
      </c>
    </row>
    <row r="1359" spans="1:22" ht="16.5" customHeight="1" x14ac:dyDescent="0.3">
      <c r="A1359" s="1" t="s">
        <v>146</v>
      </c>
      <c r="B1359" s="1">
        <v>2016</v>
      </c>
      <c r="C1359" s="16">
        <f t="shared" ref="C1359:C1360" si="116">LN(E1359)</f>
        <v>4.0430512678345503</v>
      </c>
      <c r="D1359" s="5">
        <v>8</v>
      </c>
      <c r="E1359" s="5">
        <v>57</v>
      </c>
      <c r="F1359" s="4">
        <v>12.31</v>
      </c>
      <c r="G1359" s="5">
        <v>0</v>
      </c>
      <c r="H1359" s="5">
        <v>1</v>
      </c>
      <c r="I1359" s="1">
        <v>1217604912079</v>
      </c>
      <c r="J1359" s="1">
        <v>261460412726</v>
      </c>
      <c r="K1359" s="1">
        <v>238668755470</v>
      </c>
      <c r="L1359" s="1">
        <v>1456273667549</v>
      </c>
      <c r="M1359" s="29">
        <f>-4.336-4.513*(U1359/L1359)+5.679*(O1359/L1359)-0.004*(I1359/P1359)</f>
        <v>0.42057420884783059</v>
      </c>
      <c r="N1359" s="31">
        <v>2.5615511423249444</v>
      </c>
      <c r="O1359" s="1">
        <v>1237542772716</v>
      </c>
      <c r="P1359" s="1">
        <v>1140817538155</v>
      </c>
      <c r="Q1359" s="1">
        <v>96725234561</v>
      </c>
      <c r="R1359" s="1">
        <v>218730894833</v>
      </c>
      <c r="S1359" s="1">
        <v>1456273667549</v>
      </c>
      <c r="T1359" s="1">
        <v>30332287430</v>
      </c>
      <c r="U1359" s="1">
        <v>21031345393</v>
      </c>
      <c r="V1359" s="1">
        <v>63276426413</v>
      </c>
    </row>
    <row r="1360" spans="1:22" ht="16.5" customHeight="1" x14ac:dyDescent="0.3">
      <c r="A1360" s="1" t="s">
        <v>146</v>
      </c>
      <c r="B1360" s="1">
        <v>2015</v>
      </c>
      <c r="C1360" s="16">
        <f t="shared" si="116"/>
        <v>4.0253516907351496</v>
      </c>
      <c r="D1360" s="6">
        <v>7</v>
      </c>
      <c r="E1360" s="6">
        <v>56</v>
      </c>
      <c r="F1360" s="7">
        <v>12.31</v>
      </c>
      <c r="G1360" s="6">
        <v>0</v>
      </c>
      <c r="H1360" s="6">
        <v>1</v>
      </c>
      <c r="I1360" s="1">
        <v>1174064441576</v>
      </c>
      <c r="J1360" s="1">
        <v>347440859172</v>
      </c>
      <c r="K1360" s="1">
        <v>236940677554</v>
      </c>
      <c r="L1360" s="1">
        <v>1411005119130</v>
      </c>
      <c r="M1360" s="29">
        <f>-4.336-4.513*(U1360/L1360)+5.679*(O1360/L1360)-0.004*(I1360/P1360)</f>
        <v>0.46228953515681981</v>
      </c>
      <c r="N1360" s="31">
        <v>8.0197984581497224</v>
      </c>
      <c r="O1360" s="1">
        <v>1207699309904</v>
      </c>
      <c r="P1360" s="1">
        <v>1137247580325</v>
      </c>
      <c r="Q1360" s="1">
        <v>70451729579</v>
      </c>
      <c r="R1360" s="1">
        <v>203305809226</v>
      </c>
      <c r="S1360" s="1">
        <v>1411005119130</v>
      </c>
      <c r="T1360" s="1">
        <v>25764363465</v>
      </c>
      <c r="U1360" s="1">
        <v>18233225287</v>
      </c>
      <c r="V1360" s="1">
        <v>47646363018</v>
      </c>
    </row>
    <row r="1361" spans="1:22" ht="16.5" customHeight="1" x14ac:dyDescent="0.3">
      <c r="A1361" s="1" t="s">
        <v>146</v>
      </c>
      <c r="B1361" s="1">
        <v>2014</v>
      </c>
      <c r="C1361" s="15"/>
      <c r="D1361" s="13"/>
      <c r="E1361" s="13"/>
      <c r="F1361" s="14"/>
      <c r="G1361" s="13"/>
      <c r="H1361" s="13"/>
      <c r="I1361" s="1">
        <v>1204135013738</v>
      </c>
      <c r="J1361" s="1">
        <v>345924094755</v>
      </c>
      <c r="K1361" s="1">
        <v>221687658610</v>
      </c>
      <c r="L1361" s="1">
        <v>1425822672348</v>
      </c>
      <c r="M1361" s="29">
        <f>-4.336-4.513*(U1361/L1361)+5.679*(O1361/L1361)-0.004*(I1361/P1361)</f>
        <v>0.49878955725460222</v>
      </c>
      <c r="N1361" s="28">
        <v>5.05</v>
      </c>
      <c r="O1361" s="1">
        <v>1229778994210</v>
      </c>
      <c r="P1361" s="1">
        <v>1184953688074</v>
      </c>
      <c r="Q1361" s="1">
        <v>44825306136</v>
      </c>
      <c r="R1361" s="1">
        <v>196043678138</v>
      </c>
      <c r="S1361" s="1">
        <v>1425822672348</v>
      </c>
      <c r="T1361" s="1">
        <v>29390392643</v>
      </c>
      <c r="U1361" s="1">
        <v>18738473119</v>
      </c>
      <c r="V1361" s="1">
        <v>53791775727</v>
      </c>
    </row>
    <row r="1362" spans="1:22" ht="16.5" customHeight="1" x14ac:dyDescent="0.3">
      <c r="A1362" s="1" t="s">
        <v>147</v>
      </c>
      <c r="B1362" s="1">
        <v>2023</v>
      </c>
      <c r="C1362" s="16">
        <f t="shared" ref="C1362:C1370" si="117">LN(E1362)</f>
        <v>3.912023005428146</v>
      </c>
      <c r="D1362" s="5">
        <v>14</v>
      </c>
      <c r="E1362" s="5">
        <v>50</v>
      </c>
      <c r="F1362" s="4">
        <v>20</v>
      </c>
      <c r="G1362" s="5">
        <v>0</v>
      </c>
      <c r="H1362" s="5">
        <v>1</v>
      </c>
      <c r="I1362" s="1">
        <v>2049009043386</v>
      </c>
      <c r="J1362" s="1">
        <v>1037752285779</v>
      </c>
      <c r="K1362" s="1">
        <v>311480646724</v>
      </c>
      <c r="L1362" s="1">
        <v>2360489690110</v>
      </c>
      <c r="M1362" s="29">
        <f>-4.336-4.513*(U1362/L1362)+5.679*(O1362/L1362)-0.004*(I1362/P1362)</f>
        <v>-2.3701482377276339</v>
      </c>
      <c r="N1362" s="31">
        <v>6.4222466560102589</v>
      </c>
      <c r="O1362" s="1">
        <v>938780453193</v>
      </c>
      <c r="P1362" s="1">
        <v>938780453193</v>
      </c>
      <c r="Q1362" s="1">
        <v>0</v>
      </c>
      <c r="R1362" s="1">
        <v>1421709236917</v>
      </c>
      <c r="S1362" s="1">
        <v>2360489690110</v>
      </c>
      <c r="T1362" s="1">
        <v>20436673818</v>
      </c>
      <c r="U1362" s="1">
        <v>148538242312</v>
      </c>
      <c r="V1362" s="1">
        <v>203749995674</v>
      </c>
    </row>
    <row r="1363" spans="1:22" ht="16.5" customHeight="1" x14ac:dyDescent="0.3">
      <c r="A1363" s="1" t="s">
        <v>147</v>
      </c>
      <c r="B1363" s="1">
        <v>2022</v>
      </c>
      <c r="C1363" s="16">
        <f t="shared" si="117"/>
        <v>3.8918202981106265</v>
      </c>
      <c r="D1363" s="5">
        <v>13</v>
      </c>
      <c r="E1363" s="5">
        <v>49</v>
      </c>
      <c r="F1363" s="4">
        <v>20</v>
      </c>
      <c r="G1363" s="5">
        <v>0</v>
      </c>
      <c r="H1363" s="5">
        <v>1</v>
      </c>
      <c r="I1363" s="1">
        <v>1948557255844</v>
      </c>
      <c r="J1363" s="1">
        <v>1233624934984</v>
      </c>
      <c r="K1363" s="1">
        <v>331414836407</v>
      </c>
      <c r="L1363" s="1">
        <v>2279972092251</v>
      </c>
      <c r="M1363" s="29">
        <f>-4.336-4.513*(U1363/L1363)+5.679*(O1363/L1363)-0.004*(I1363/P1363)</f>
        <v>-2.191072711947883</v>
      </c>
      <c r="N1363" s="31">
        <v>6.9871667237754878</v>
      </c>
      <c r="O1363" s="1">
        <v>934832172505</v>
      </c>
      <c r="P1363" s="1">
        <v>934832172505</v>
      </c>
      <c r="Q1363" s="1">
        <v>0</v>
      </c>
      <c r="R1363" s="1">
        <v>1345139919746</v>
      </c>
      <c r="S1363" s="1">
        <v>2279972092251</v>
      </c>
      <c r="T1363" s="1">
        <v>21096151933</v>
      </c>
      <c r="U1363" s="1">
        <v>88528279022</v>
      </c>
      <c r="V1363" s="1">
        <v>130858915807</v>
      </c>
    </row>
    <row r="1364" spans="1:22" ht="16.5" customHeight="1" x14ac:dyDescent="0.3">
      <c r="A1364" s="1" t="s">
        <v>147</v>
      </c>
      <c r="B1364" s="1">
        <v>2021</v>
      </c>
      <c r="C1364" s="16">
        <f t="shared" si="117"/>
        <v>3.8712010109078911</v>
      </c>
      <c r="D1364" s="5">
        <v>12</v>
      </c>
      <c r="E1364" s="5">
        <v>48</v>
      </c>
      <c r="F1364" s="4">
        <v>0</v>
      </c>
      <c r="G1364" s="5">
        <v>0</v>
      </c>
      <c r="H1364" s="5">
        <v>1</v>
      </c>
      <c r="I1364" s="1">
        <v>1960465923047</v>
      </c>
      <c r="J1364" s="1">
        <v>976567532656</v>
      </c>
      <c r="K1364" s="1">
        <v>334635784405</v>
      </c>
      <c r="L1364" s="1">
        <v>2295101707452</v>
      </c>
      <c r="M1364" s="29">
        <f>-4.336-4.513*(U1364/L1364)+5.679*(O1364/L1364)-0.004*(I1364/P1364)</f>
        <v>-2.0940135360479379</v>
      </c>
      <c r="N1364" s="31">
        <v>6.6900092133089402</v>
      </c>
      <c r="O1364" s="1">
        <v>962628036949</v>
      </c>
      <c r="P1364" s="1">
        <v>962628036949</v>
      </c>
      <c r="Q1364" s="1">
        <v>0</v>
      </c>
      <c r="R1364" s="1">
        <v>1332473670503</v>
      </c>
      <c r="S1364" s="1">
        <v>2295101707452</v>
      </c>
      <c r="T1364" s="1">
        <v>14877909773</v>
      </c>
      <c r="U1364" s="1">
        <v>67024386618</v>
      </c>
      <c r="V1364" s="1">
        <v>96688671808</v>
      </c>
    </row>
    <row r="1365" spans="1:22" ht="16.5" customHeight="1" x14ac:dyDescent="0.3">
      <c r="A1365" s="1" t="s">
        <v>147</v>
      </c>
      <c r="B1365" s="1">
        <v>2020</v>
      </c>
      <c r="C1365" s="16">
        <f t="shared" si="117"/>
        <v>3.8501476017100584</v>
      </c>
      <c r="D1365" s="5">
        <v>11</v>
      </c>
      <c r="E1365" s="5">
        <v>47</v>
      </c>
      <c r="F1365" s="4">
        <v>0</v>
      </c>
      <c r="G1365" s="5">
        <v>0</v>
      </c>
      <c r="H1365" s="5">
        <v>1</v>
      </c>
      <c r="I1365" s="1">
        <v>1440888876827</v>
      </c>
      <c r="J1365" s="1">
        <v>575740685635</v>
      </c>
      <c r="K1365" s="1">
        <v>328183420439</v>
      </c>
      <c r="L1365" s="1">
        <v>1769072297266</v>
      </c>
      <c r="M1365" s="29">
        <f>-4.336-4.513*(U1365/L1365)+5.679*(O1365/L1365)-0.004*(I1365/P1365)</f>
        <v>-2.7576055083408262</v>
      </c>
      <c r="N1365" s="31">
        <v>6.9401877821904918</v>
      </c>
      <c r="O1365" s="1">
        <v>511019524558</v>
      </c>
      <c r="P1365" s="1">
        <v>511019524558</v>
      </c>
      <c r="Q1365" s="1">
        <v>0</v>
      </c>
      <c r="R1365" s="1">
        <v>1258052772708</v>
      </c>
      <c r="S1365" s="1">
        <v>1769072297266</v>
      </c>
      <c r="T1365" s="1">
        <v>38360229759</v>
      </c>
      <c r="U1365" s="1">
        <v>19905462717</v>
      </c>
      <c r="V1365" s="1">
        <v>63938216395</v>
      </c>
    </row>
    <row r="1366" spans="1:22" ht="16.5" customHeight="1" x14ac:dyDescent="0.3">
      <c r="A1366" s="1" t="s">
        <v>147</v>
      </c>
      <c r="B1366" s="1">
        <v>2019</v>
      </c>
      <c r="C1366" s="16">
        <f t="shared" si="117"/>
        <v>4.0604430105464191</v>
      </c>
      <c r="D1366" s="5">
        <v>10</v>
      </c>
      <c r="E1366" s="5">
        <v>58</v>
      </c>
      <c r="F1366" s="4">
        <v>5.5999999999999999E-3</v>
      </c>
      <c r="G1366" s="5">
        <v>0</v>
      </c>
      <c r="H1366" s="5">
        <v>0</v>
      </c>
      <c r="I1366" s="1">
        <v>2469588117779</v>
      </c>
      <c r="J1366" s="1">
        <v>818658536587</v>
      </c>
      <c r="K1366" s="1">
        <v>357050014556</v>
      </c>
      <c r="L1366" s="1">
        <v>2826638132335</v>
      </c>
      <c r="M1366" s="29">
        <f>-4.336-4.513*(U1366/L1366)+5.679*(O1366/L1366)-0.004*(I1366/P1366)</f>
        <v>-1.1556396790353622</v>
      </c>
      <c r="N1366" s="31">
        <v>7.4649912574460018</v>
      </c>
      <c r="O1366" s="1">
        <v>1588057141708</v>
      </c>
      <c r="P1366" s="1">
        <v>1554025385198</v>
      </c>
      <c r="Q1366" s="1">
        <v>34031756510</v>
      </c>
      <c r="R1366" s="1">
        <v>1238580990627</v>
      </c>
      <c r="S1366" s="1">
        <v>2826638132335</v>
      </c>
      <c r="T1366" s="1">
        <v>91431424483</v>
      </c>
      <c r="U1366" s="1">
        <v>2411007949</v>
      </c>
      <c r="V1366" s="1">
        <v>98745653855</v>
      </c>
    </row>
    <row r="1367" spans="1:22" ht="16.5" customHeight="1" x14ac:dyDescent="0.3">
      <c r="A1367" s="1" t="s">
        <v>147</v>
      </c>
      <c r="B1367" s="1">
        <v>2018</v>
      </c>
      <c r="C1367" s="16">
        <f t="shared" si="117"/>
        <v>4.0430512678345503</v>
      </c>
      <c r="D1367" s="5">
        <v>9</v>
      </c>
      <c r="E1367" s="5">
        <v>57</v>
      </c>
      <c r="F1367" s="4">
        <v>5.5999999999999999E-3</v>
      </c>
      <c r="G1367" s="5">
        <v>0</v>
      </c>
      <c r="H1367" s="5">
        <v>0</v>
      </c>
      <c r="I1367" s="1">
        <v>2645724489465</v>
      </c>
      <c r="J1367" s="1">
        <v>802169552262</v>
      </c>
      <c r="K1367" s="1">
        <v>342890519217</v>
      </c>
      <c r="L1367" s="1">
        <v>2988615008682</v>
      </c>
      <c r="M1367" s="29">
        <f>-4.336-4.513*(U1367/L1367)+5.679*(O1367/L1367)-0.004*(I1367/P1367)</f>
        <v>-1.2635319273759915</v>
      </c>
      <c r="N1367" s="31">
        <v>7.3592809998546045</v>
      </c>
      <c r="O1367" s="1">
        <v>1717742363841</v>
      </c>
      <c r="P1367" s="1">
        <v>1673084191114</v>
      </c>
      <c r="Q1367" s="1">
        <v>44658172727</v>
      </c>
      <c r="R1367" s="1">
        <v>1270872644841</v>
      </c>
      <c r="S1367" s="1">
        <v>2988615008682</v>
      </c>
      <c r="T1367" s="1">
        <v>63696485656</v>
      </c>
      <c r="U1367" s="1">
        <v>122696777034</v>
      </c>
      <c r="V1367" s="1">
        <v>216842386851</v>
      </c>
    </row>
    <row r="1368" spans="1:22" ht="16.5" customHeight="1" x14ac:dyDescent="0.3">
      <c r="A1368" s="1" t="s">
        <v>147</v>
      </c>
      <c r="B1368" s="1">
        <v>2017</v>
      </c>
      <c r="C1368" s="16">
        <f t="shared" si="117"/>
        <v>4.0253516907351496</v>
      </c>
      <c r="D1368" s="5">
        <v>8</v>
      </c>
      <c r="E1368" s="5">
        <v>56</v>
      </c>
      <c r="F1368" s="4">
        <v>5.5999999999999999E-3</v>
      </c>
      <c r="G1368" s="5">
        <v>0</v>
      </c>
      <c r="H1368" s="5">
        <v>0</v>
      </c>
      <c r="I1368" s="1">
        <v>2493424933675</v>
      </c>
      <c r="J1368" s="1">
        <v>617600880405</v>
      </c>
      <c r="K1368" s="1">
        <v>315934606201</v>
      </c>
      <c r="L1368" s="1">
        <v>2809359539876</v>
      </c>
      <c r="M1368" s="29">
        <f>-4.336-4.513*(U1368/L1368)+5.679*(O1368/L1368)-0.004*(I1368/P1368)</f>
        <v>-1.5673912674630228</v>
      </c>
      <c r="N1368" s="31">
        <v>2.8654119461210428</v>
      </c>
      <c r="O1368" s="1">
        <v>1493706812057</v>
      </c>
      <c r="P1368" s="1">
        <v>1448598757684</v>
      </c>
      <c r="Q1368" s="1">
        <v>45108054373</v>
      </c>
      <c r="R1368" s="1">
        <v>1315652727819</v>
      </c>
      <c r="S1368" s="1">
        <v>2809359539876</v>
      </c>
      <c r="T1368" s="1">
        <v>39154130419</v>
      </c>
      <c r="U1368" s="1">
        <v>151872590655</v>
      </c>
      <c r="V1368" s="1">
        <v>228420573500</v>
      </c>
    </row>
    <row r="1369" spans="1:22" ht="16.5" customHeight="1" x14ac:dyDescent="0.3">
      <c r="A1369" s="1" t="s">
        <v>147</v>
      </c>
      <c r="B1369" s="1">
        <v>2016</v>
      </c>
      <c r="C1369" s="16">
        <f t="shared" si="117"/>
        <v>4.0073331852324712</v>
      </c>
      <c r="D1369" s="5">
        <v>7</v>
      </c>
      <c r="E1369" s="5">
        <v>55</v>
      </c>
      <c r="F1369" s="4">
        <v>5.5999999999999999E-3</v>
      </c>
      <c r="G1369" s="5">
        <v>0</v>
      </c>
      <c r="H1369" s="5">
        <v>0</v>
      </c>
      <c r="I1369" s="1">
        <v>2509674172260</v>
      </c>
      <c r="J1369" s="1">
        <v>1117252380255</v>
      </c>
      <c r="K1369" s="1">
        <v>225310185222</v>
      </c>
      <c r="L1369" s="1">
        <v>2734984357482</v>
      </c>
      <c r="M1369" s="29">
        <f>-4.336-4.513*(U1369/L1369)+5.679*(O1369/L1369)-0.004*(I1369/P1369)</f>
        <v>-1.5544550625526539</v>
      </c>
      <c r="N1369" s="31">
        <v>2.5615511423249444</v>
      </c>
      <c r="O1369" s="1">
        <v>1452694786127</v>
      </c>
      <c r="P1369" s="1">
        <v>1452694786127</v>
      </c>
      <c r="Q1369" s="1">
        <v>0</v>
      </c>
      <c r="R1369" s="1">
        <v>1282289571355</v>
      </c>
      <c r="S1369" s="1">
        <v>2734984357482</v>
      </c>
      <c r="T1369" s="1">
        <v>46756964908</v>
      </c>
      <c r="U1369" s="1">
        <v>138150226247</v>
      </c>
      <c r="V1369" s="1">
        <v>214071651950</v>
      </c>
    </row>
    <row r="1370" spans="1:22" ht="16.5" customHeight="1" x14ac:dyDescent="0.3">
      <c r="A1370" s="1" t="s">
        <v>147</v>
      </c>
      <c r="B1370" s="1">
        <v>2015</v>
      </c>
      <c r="C1370" s="16">
        <f t="shared" si="117"/>
        <v>3.9889840465642745</v>
      </c>
      <c r="D1370" s="6">
        <v>6</v>
      </c>
      <c r="E1370" s="6">
        <v>54</v>
      </c>
      <c r="F1370" s="7">
        <v>5.5999999999999999E-3</v>
      </c>
      <c r="G1370" s="6">
        <v>0</v>
      </c>
      <c r="H1370" s="6">
        <v>0</v>
      </c>
      <c r="I1370" s="1">
        <v>2471950337337</v>
      </c>
      <c r="J1370" s="1">
        <v>1153601287684</v>
      </c>
      <c r="K1370" s="1">
        <v>229623918261</v>
      </c>
      <c r="L1370" s="1">
        <v>2701574255598</v>
      </c>
      <c r="M1370" s="29">
        <f>-4.336-4.513*(U1370/L1370)+5.679*(O1370/L1370)-0.004*(I1370/P1370)</f>
        <v>-1.9830507734029232</v>
      </c>
      <c r="N1370" s="31">
        <v>8.0197984581497224</v>
      </c>
      <c r="O1370" s="1">
        <v>1366171184941</v>
      </c>
      <c r="P1370" s="1">
        <v>1366171184941</v>
      </c>
      <c r="Q1370" s="1">
        <v>0</v>
      </c>
      <c r="R1370" s="1">
        <v>1335403070657</v>
      </c>
      <c r="S1370" s="1">
        <v>2701574255598</v>
      </c>
      <c r="T1370" s="1">
        <v>28289986330</v>
      </c>
      <c r="U1370" s="1">
        <v>306285439530</v>
      </c>
      <c r="V1370" s="1">
        <v>416127511426</v>
      </c>
    </row>
    <row r="1371" spans="1:22" ht="16.5" customHeight="1" x14ac:dyDescent="0.3">
      <c r="A1371" s="1" t="s">
        <v>147</v>
      </c>
      <c r="B1371" s="1">
        <v>2014</v>
      </c>
      <c r="C1371" s="15"/>
      <c r="D1371" s="13"/>
      <c r="E1371" s="13"/>
      <c r="F1371" s="14"/>
      <c r="G1371" s="13"/>
      <c r="H1371" s="13"/>
      <c r="I1371" s="1">
        <v>2426126910103</v>
      </c>
      <c r="J1371" s="1">
        <v>1356038502920</v>
      </c>
      <c r="K1371" s="1">
        <v>224055390306</v>
      </c>
      <c r="L1371" s="1">
        <v>2650182300409</v>
      </c>
      <c r="M1371" s="29">
        <f>-4.336-4.513*(U1371/L1371)+5.679*(O1371/L1371)-0.004*(I1371/P1371)</f>
        <v>-2.6182865297386253</v>
      </c>
      <c r="N1371" s="28">
        <v>5.05</v>
      </c>
      <c r="O1371" s="1">
        <v>1154163449758</v>
      </c>
      <c r="P1371" s="1">
        <v>1154163449758</v>
      </c>
      <c r="Q1371" s="1">
        <v>0</v>
      </c>
      <c r="R1371" s="1">
        <v>1496018850651</v>
      </c>
      <c r="S1371" s="1">
        <v>2650182300409</v>
      </c>
      <c r="T1371" s="1">
        <v>21841271180</v>
      </c>
      <c r="U1371" s="1">
        <v>438723015813</v>
      </c>
      <c r="V1371" s="1">
        <v>578494921499</v>
      </c>
    </row>
    <row r="1372" spans="1:22" ht="16.5" customHeight="1" x14ac:dyDescent="0.3">
      <c r="A1372" s="1" t="s">
        <v>148</v>
      </c>
      <c r="B1372" s="1">
        <v>2023</v>
      </c>
      <c r="C1372" s="16">
        <f t="shared" ref="C1372:C1383" si="118">LN(E1372)</f>
        <v>4.0430512678345503</v>
      </c>
      <c r="D1372" s="11">
        <v>29</v>
      </c>
      <c r="E1372" s="11">
        <v>57</v>
      </c>
      <c r="F1372" s="12">
        <v>0.3</v>
      </c>
      <c r="G1372" s="5">
        <v>0</v>
      </c>
      <c r="H1372" s="5">
        <v>0</v>
      </c>
      <c r="I1372" s="1">
        <v>403101143434</v>
      </c>
      <c r="J1372" s="1">
        <v>113739288576</v>
      </c>
      <c r="K1372" s="1">
        <v>366774571587</v>
      </c>
      <c r="L1372" s="1">
        <v>769875715021</v>
      </c>
      <c r="M1372" s="29">
        <f>-4.336-4.513*(U1372/L1372)+5.679*(O1372/L1372)-0.004*(I1372/P1372)</f>
        <v>-3.8337215998544791</v>
      </c>
      <c r="N1372" s="31">
        <v>6.4222466560102589</v>
      </c>
      <c r="O1372" s="1">
        <v>169308485914</v>
      </c>
      <c r="P1372" s="1">
        <v>129321985914</v>
      </c>
      <c r="Q1372" s="1">
        <v>39986500000</v>
      </c>
      <c r="R1372" s="1">
        <v>600567229107</v>
      </c>
      <c r="S1372" s="1">
        <v>769875715021</v>
      </c>
      <c r="T1372" s="1">
        <v>4702482287</v>
      </c>
      <c r="U1372" s="1">
        <v>125240866644</v>
      </c>
      <c r="V1372" s="1">
        <v>164243321333</v>
      </c>
    </row>
    <row r="1373" spans="1:22" ht="16.5" customHeight="1" x14ac:dyDescent="0.3">
      <c r="A1373" s="1" t="s">
        <v>148</v>
      </c>
      <c r="B1373" s="1">
        <v>2022</v>
      </c>
      <c r="C1373" s="16">
        <f t="shared" si="118"/>
        <v>4.0253516907351496</v>
      </c>
      <c r="D1373" s="11">
        <v>28</v>
      </c>
      <c r="E1373" s="11">
        <v>56</v>
      </c>
      <c r="F1373" s="12">
        <v>0.38</v>
      </c>
      <c r="G1373" s="5">
        <v>0</v>
      </c>
      <c r="H1373" s="5">
        <v>0</v>
      </c>
      <c r="I1373" s="1">
        <v>314974858712</v>
      </c>
      <c r="J1373" s="1">
        <v>128410629891</v>
      </c>
      <c r="K1373" s="1">
        <v>398032317442</v>
      </c>
      <c r="L1373" s="1">
        <v>713007176154</v>
      </c>
      <c r="M1373" s="29">
        <f>-4.336-4.513*(U1373/L1373)+5.679*(O1373/L1373)-0.004*(I1373/P1373)</f>
        <v>-3.681985114914927</v>
      </c>
      <c r="N1373" s="31">
        <v>6.9871667237754878</v>
      </c>
      <c r="O1373" s="1">
        <v>179504113691</v>
      </c>
      <c r="P1373" s="1">
        <v>178517613691</v>
      </c>
      <c r="Q1373" s="1">
        <v>986500000</v>
      </c>
      <c r="R1373" s="1">
        <v>533503062463</v>
      </c>
      <c r="S1373" s="1">
        <v>713007176154</v>
      </c>
      <c r="T1373" s="1">
        <v>1147143690</v>
      </c>
      <c r="U1373" s="1">
        <v>121439056435</v>
      </c>
      <c r="V1373" s="1">
        <v>152455769152</v>
      </c>
    </row>
    <row r="1374" spans="1:22" ht="16.5" customHeight="1" x14ac:dyDescent="0.3">
      <c r="A1374" s="1" t="s">
        <v>148</v>
      </c>
      <c r="B1374" s="1">
        <v>2021</v>
      </c>
      <c r="C1374" s="16">
        <f t="shared" si="118"/>
        <v>4.0073331852324712</v>
      </c>
      <c r="D1374" s="5">
        <v>27</v>
      </c>
      <c r="E1374" s="5">
        <v>55</v>
      </c>
      <c r="F1374" s="4">
        <v>0.85</v>
      </c>
      <c r="G1374" s="5">
        <v>0</v>
      </c>
      <c r="H1374" s="5">
        <v>0</v>
      </c>
      <c r="I1374" s="1">
        <v>217666050627</v>
      </c>
      <c r="J1374" s="1">
        <v>68034298178</v>
      </c>
      <c r="K1374" s="1">
        <v>326411509536</v>
      </c>
      <c r="L1374" s="1">
        <v>544077560163</v>
      </c>
      <c r="M1374" s="29">
        <f>-4.336-4.513*(U1374/L1374)+5.679*(O1374/L1374)-0.004*(I1374/P1374)</f>
        <v>-3.8825767227580696</v>
      </c>
      <c r="N1374" s="31">
        <v>6.6900092133089402</v>
      </c>
      <c r="O1374" s="1">
        <v>109496854135</v>
      </c>
      <c r="P1374" s="1">
        <v>108510354135</v>
      </c>
      <c r="Q1374" s="1">
        <v>986500000</v>
      </c>
      <c r="R1374" s="1">
        <v>434580706028</v>
      </c>
      <c r="S1374" s="1">
        <v>544077560163</v>
      </c>
      <c r="T1374" s="1">
        <v>512440558</v>
      </c>
      <c r="U1374" s="1">
        <v>82155914160</v>
      </c>
      <c r="V1374" s="1">
        <v>100622587822</v>
      </c>
    </row>
    <row r="1375" spans="1:22" ht="16.5" customHeight="1" x14ac:dyDescent="0.3">
      <c r="A1375" s="1" t="s">
        <v>148</v>
      </c>
      <c r="B1375" s="1">
        <v>2020</v>
      </c>
      <c r="C1375" s="16">
        <f t="shared" si="118"/>
        <v>3.9889840465642745</v>
      </c>
      <c r="D1375" s="5">
        <v>26</v>
      </c>
      <c r="E1375" s="5">
        <v>54</v>
      </c>
      <c r="F1375" s="4">
        <v>1.05</v>
      </c>
      <c r="G1375" s="5">
        <v>0</v>
      </c>
      <c r="H1375" s="5">
        <v>0</v>
      </c>
      <c r="I1375" s="1">
        <v>196099053280</v>
      </c>
      <c r="J1375" s="1">
        <v>50051227065</v>
      </c>
      <c r="K1375" s="1">
        <v>254781805366</v>
      </c>
      <c r="L1375" s="1">
        <v>450880858646</v>
      </c>
      <c r="M1375" s="29">
        <f>-4.336-4.513*(U1375/L1375)+5.679*(O1375/L1375)-0.004*(I1375/P1375)</f>
        <v>-4.116804867639809</v>
      </c>
      <c r="N1375" s="31">
        <v>6.9401877821904918</v>
      </c>
      <c r="O1375" s="1">
        <v>72605201779</v>
      </c>
      <c r="P1375" s="1">
        <v>71618701779</v>
      </c>
      <c r="Q1375" s="1">
        <v>986500000</v>
      </c>
      <c r="R1375" s="1">
        <v>378275656867</v>
      </c>
      <c r="S1375" s="1">
        <v>450880858646</v>
      </c>
      <c r="T1375" s="1">
        <v>159811141</v>
      </c>
      <c r="U1375" s="1">
        <v>68370446880</v>
      </c>
      <c r="V1375" s="1">
        <v>84242767965</v>
      </c>
    </row>
    <row r="1376" spans="1:22" ht="16.5" customHeight="1" x14ac:dyDescent="0.3">
      <c r="A1376" s="1" t="s">
        <v>148</v>
      </c>
      <c r="B1376" s="1">
        <v>2019</v>
      </c>
      <c r="C1376" s="16">
        <f t="shared" si="118"/>
        <v>3.970291913552122</v>
      </c>
      <c r="D1376" s="5">
        <v>25</v>
      </c>
      <c r="E1376" s="5">
        <v>53</v>
      </c>
      <c r="F1376" s="4">
        <v>0.25</v>
      </c>
      <c r="G1376" s="5">
        <v>0</v>
      </c>
      <c r="H1376" s="5">
        <v>0</v>
      </c>
      <c r="I1376" s="1">
        <v>151878144342</v>
      </c>
      <c r="J1376" s="1">
        <v>46325819762</v>
      </c>
      <c r="K1376" s="1">
        <v>247623758742</v>
      </c>
      <c r="L1376" s="1">
        <v>399501903084</v>
      </c>
      <c r="M1376" s="29">
        <f>-4.336-4.513*(U1376/L1376)+5.679*(O1376/L1376)-0.004*(I1376/P1376)</f>
        <v>-4.189755921248751</v>
      </c>
      <c r="N1376" s="31">
        <v>7.4649912574460018</v>
      </c>
      <c r="O1376" s="1">
        <v>59687684764</v>
      </c>
      <c r="P1376" s="1">
        <v>58701184764</v>
      </c>
      <c r="Q1376" s="1">
        <v>986500000</v>
      </c>
      <c r="R1376" s="1">
        <v>339814218320</v>
      </c>
      <c r="S1376" s="1">
        <v>399501903084</v>
      </c>
      <c r="T1376" s="1">
        <v>152616473</v>
      </c>
      <c r="U1376" s="1">
        <v>61246849859</v>
      </c>
      <c r="V1376" s="1">
        <v>77411119069</v>
      </c>
    </row>
    <row r="1377" spans="1:22" ht="16.5" customHeight="1" x14ac:dyDescent="0.3">
      <c r="A1377" s="1" t="s">
        <v>148</v>
      </c>
      <c r="B1377" s="1">
        <v>2018</v>
      </c>
      <c r="C1377" s="16">
        <f t="shared" si="118"/>
        <v>3.9512437185814275</v>
      </c>
      <c r="D1377" s="5">
        <v>24</v>
      </c>
      <c r="E1377" s="5">
        <v>52</v>
      </c>
      <c r="F1377" s="4">
        <v>0</v>
      </c>
      <c r="G1377" s="5">
        <v>0</v>
      </c>
      <c r="H1377" s="5">
        <v>0</v>
      </c>
      <c r="I1377" s="1">
        <v>144376705505</v>
      </c>
      <c r="J1377" s="1">
        <v>29841837279</v>
      </c>
      <c r="K1377" s="1">
        <v>196818056177</v>
      </c>
      <c r="L1377" s="1">
        <v>341194761682</v>
      </c>
      <c r="M1377" s="29">
        <f>-4.336-4.513*(U1377/L1377)+5.679*(O1377/L1377)-0.004*(I1377/P1377)</f>
        <v>-3.7301860639395592</v>
      </c>
      <c r="N1377" s="31">
        <v>7.3592809998546045</v>
      </c>
      <c r="O1377" s="1">
        <v>80634335419</v>
      </c>
      <c r="P1377" s="1">
        <v>79647835419</v>
      </c>
      <c r="Q1377" s="1">
        <v>986500000</v>
      </c>
      <c r="R1377" s="1">
        <v>260560426263</v>
      </c>
      <c r="S1377" s="1">
        <v>341194761682</v>
      </c>
      <c r="T1377" s="1">
        <v>2343373399</v>
      </c>
      <c r="U1377" s="1">
        <v>55118087789</v>
      </c>
      <c r="V1377" s="1">
        <v>69137982014</v>
      </c>
    </row>
    <row r="1378" spans="1:22" ht="16.5" customHeight="1" x14ac:dyDescent="0.3">
      <c r="A1378" s="1" t="s">
        <v>148</v>
      </c>
      <c r="B1378" s="1">
        <v>2017</v>
      </c>
      <c r="C1378" s="16">
        <f t="shared" si="118"/>
        <v>3.9318256327243257</v>
      </c>
      <c r="D1378" s="5">
        <v>23</v>
      </c>
      <c r="E1378" s="5">
        <v>51</v>
      </c>
      <c r="F1378" s="4">
        <v>0</v>
      </c>
      <c r="G1378" s="5">
        <v>0</v>
      </c>
      <c r="H1378" s="5">
        <v>0</v>
      </c>
      <c r="I1378" s="1">
        <v>189330249002</v>
      </c>
      <c r="J1378" s="1">
        <v>30455316124</v>
      </c>
      <c r="K1378" s="1">
        <v>160392359043</v>
      </c>
      <c r="L1378" s="1">
        <v>349722608045</v>
      </c>
      <c r="M1378" s="29">
        <f>-4.336-4.513*(U1378/L1378)+5.679*(O1378/L1378)-0.004*(I1378/P1378)</f>
        <v>-3.0473674248750071</v>
      </c>
      <c r="N1378" s="31">
        <v>2.8654119461210428</v>
      </c>
      <c r="O1378" s="1">
        <v>118385919571</v>
      </c>
      <c r="P1378" s="1">
        <v>117399419571</v>
      </c>
      <c r="Q1378" s="1">
        <v>986500000</v>
      </c>
      <c r="R1378" s="1">
        <v>231336688474</v>
      </c>
      <c r="S1378" s="1">
        <v>349722608045</v>
      </c>
      <c r="T1378" s="1">
        <v>529961788</v>
      </c>
      <c r="U1378" s="1">
        <v>48613715758</v>
      </c>
      <c r="V1378" s="1">
        <v>60821190885</v>
      </c>
    </row>
    <row r="1379" spans="1:22" ht="16.5" customHeight="1" x14ac:dyDescent="0.3">
      <c r="A1379" s="1" t="s">
        <v>148</v>
      </c>
      <c r="B1379" s="1">
        <v>2016</v>
      </c>
      <c r="C1379" s="16">
        <f t="shared" si="118"/>
        <v>3.912023005428146</v>
      </c>
      <c r="D1379" s="5">
        <v>22</v>
      </c>
      <c r="E1379" s="5">
        <v>50</v>
      </c>
      <c r="F1379" s="4">
        <v>0</v>
      </c>
      <c r="G1379" s="5">
        <v>0</v>
      </c>
      <c r="H1379" s="5">
        <v>0</v>
      </c>
      <c r="I1379" s="1">
        <v>139068828426</v>
      </c>
      <c r="J1379" s="1">
        <v>22997992354</v>
      </c>
      <c r="K1379" s="1">
        <v>111241700542</v>
      </c>
      <c r="L1379" s="1">
        <v>250310528968</v>
      </c>
      <c r="M1379" s="29">
        <f>-4.336-4.513*(U1379/L1379)+5.679*(O1379/L1379)-0.004*(I1379/P1379)</f>
        <v>-3.8910372225263901</v>
      </c>
      <c r="N1379" s="31">
        <v>2.5615511423249444</v>
      </c>
      <c r="O1379" s="1">
        <v>60550029084</v>
      </c>
      <c r="P1379" s="1">
        <v>59563529084</v>
      </c>
      <c r="Q1379" s="1">
        <v>986500000</v>
      </c>
      <c r="R1379" s="1">
        <v>189760499884</v>
      </c>
      <c r="S1379" s="1">
        <v>250310528968</v>
      </c>
      <c r="T1379" s="1">
        <v>199836122</v>
      </c>
      <c r="U1379" s="1">
        <v>50996465443</v>
      </c>
      <c r="V1379" s="1">
        <v>64123959981</v>
      </c>
    </row>
    <row r="1380" spans="1:22" ht="16.5" customHeight="1" x14ac:dyDescent="0.3">
      <c r="A1380" s="1" t="s">
        <v>148</v>
      </c>
      <c r="B1380" s="1">
        <v>2015</v>
      </c>
      <c r="C1380" s="16">
        <f t="shared" si="118"/>
        <v>3.8918202981106265</v>
      </c>
      <c r="D1380" s="5">
        <v>21</v>
      </c>
      <c r="E1380" s="5">
        <v>49</v>
      </c>
      <c r="F1380" s="4">
        <v>0.74</v>
      </c>
      <c r="G1380" s="5">
        <v>0</v>
      </c>
      <c r="H1380" s="5">
        <v>0</v>
      </c>
      <c r="I1380" s="1">
        <v>93661980057</v>
      </c>
      <c r="J1380" s="1">
        <v>20634177148</v>
      </c>
      <c r="K1380" s="1">
        <v>92759075944</v>
      </c>
      <c r="L1380" s="1">
        <v>186421056001</v>
      </c>
      <c r="M1380" s="29">
        <f>-4.336-4.513*(U1380/L1380)+5.679*(O1380/L1380)-0.004*(I1380/P1380)</f>
        <v>-4.0898598942225917</v>
      </c>
      <c r="N1380" s="31">
        <v>8.0197984581497224</v>
      </c>
      <c r="O1380" s="1">
        <v>34436273843</v>
      </c>
      <c r="P1380" s="1">
        <v>34436273843</v>
      </c>
      <c r="Q1380" s="1">
        <v>0</v>
      </c>
      <c r="R1380" s="1">
        <v>151984782158</v>
      </c>
      <c r="S1380" s="1">
        <v>186421056001</v>
      </c>
      <c r="T1380" s="1">
        <v>64003960</v>
      </c>
      <c r="U1380" s="1">
        <v>32716539124</v>
      </c>
      <c r="V1380" s="1">
        <v>41799998727</v>
      </c>
    </row>
    <row r="1381" spans="1:22" ht="16.5" customHeight="1" x14ac:dyDescent="0.3">
      <c r="A1381" s="1" t="s">
        <v>148</v>
      </c>
      <c r="B1381" s="1">
        <v>2014</v>
      </c>
      <c r="C1381" s="16">
        <f t="shared" si="118"/>
        <v>3.8712010109078911</v>
      </c>
      <c r="D1381" s="6">
        <v>20</v>
      </c>
      <c r="E1381" s="6">
        <v>48</v>
      </c>
      <c r="F1381" s="7">
        <v>0.74</v>
      </c>
      <c r="G1381" s="6">
        <v>0</v>
      </c>
      <c r="H1381" s="6">
        <v>0</v>
      </c>
      <c r="I1381" s="1">
        <v>88706815905</v>
      </c>
      <c r="J1381" s="1">
        <v>29324331186</v>
      </c>
      <c r="K1381" s="1">
        <v>76017894515</v>
      </c>
      <c r="L1381" s="1">
        <v>164724710420</v>
      </c>
      <c r="M1381" s="29">
        <f>-4.336-4.513*(U1381/L1381)+5.679*(O1381/L1381)-0.004*(I1381/P1381)</f>
        <v>-3.8405347834360546</v>
      </c>
      <c r="N1381" s="28">
        <v>5.05</v>
      </c>
      <c r="O1381" s="1">
        <v>23907003401</v>
      </c>
      <c r="P1381" s="1">
        <v>23837003401</v>
      </c>
      <c r="Q1381" s="1">
        <v>70000000</v>
      </c>
      <c r="R1381" s="1">
        <v>140817707019</v>
      </c>
      <c r="S1381" s="1">
        <v>164724710420</v>
      </c>
      <c r="T1381" s="1">
        <v>46162015</v>
      </c>
      <c r="U1381" s="1">
        <v>11455902417</v>
      </c>
      <c r="V1381" s="1">
        <v>14879547329</v>
      </c>
    </row>
    <row r="1382" spans="1:22" ht="16.5" customHeight="1" x14ac:dyDescent="0.3">
      <c r="A1382" s="1" t="s">
        <v>149</v>
      </c>
      <c r="B1382" s="1">
        <v>2023</v>
      </c>
      <c r="C1382" s="16">
        <f t="shared" si="118"/>
        <v>3.970291913552122</v>
      </c>
      <c r="D1382" s="5">
        <v>27</v>
      </c>
      <c r="E1382" s="5">
        <v>53</v>
      </c>
      <c r="F1382" s="4">
        <v>3.04</v>
      </c>
      <c r="G1382" s="5">
        <v>0</v>
      </c>
      <c r="H1382" s="5">
        <v>0</v>
      </c>
      <c r="I1382" s="1">
        <v>101117708952</v>
      </c>
      <c r="J1382" s="1">
        <v>30014683921</v>
      </c>
      <c r="K1382" s="1">
        <v>20445650569</v>
      </c>
      <c r="L1382" s="1">
        <v>121563359521</v>
      </c>
      <c r="M1382" s="29">
        <f>-4.336-4.513*(U1382/L1382)+5.679*(O1382/L1382)-0.004*(I1382/P1382)</f>
        <v>-9.4032261579747159E-2</v>
      </c>
      <c r="N1382" s="31">
        <v>6.4222466560102589</v>
      </c>
      <c r="O1382" s="1">
        <v>90988021707</v>
      </c>
      <c r="P1382" s="1">
        <v>90988021707</v>
      </c>
      <c r="Q1382" s="1">
        <v>0</v>
      </c>
      <c r="R1382" s="1">
        <v>30575337814</v>
      </c>
      <c r="S1382" s="1">
        <v>121563359521</v>
      </c>
      <c r="T1382" s="1">
        <v>5293158682</v>
      </c>
      <c r="U1382" s="1">
        <v>113613567</v>
      </c>
      <c r="V1382" s="1" t="e">
        <v>#VALUE!</v>
      </c>
    </row>
    <row r="1383" spans="1:22" ht="16.5" customHeight="1" x14ac:dyDescent="0.3">
      <c r="A1383" s="1" t="s">
        <v>149</v>
      </c>
      <c r="B1383" s="1">
        <v>2022</v>
      </c>
      <c r="C1383" s="16">
        <f t="shared" si="118"/>
        <v>3.9512437185814275</v>
      </c>
      <c r="D1383" s="5">
        <v>26</v>
      </c>
      <c r="E1383" s="5">
        <v>52</v>
      </c>
      <c r="F1383" s="4">
        <v>3.04</v>
      </c>
      <c r="G1383" s="5">
        <v>0</v>
      </c>
      <c r="H1383" s="5">
        <v>0</v>
      </c>
      <c r="I1383" s="1">
        <v>110329708841</v>
      </c>
      <c r="J1383" s="1">
        <v>21376808527</v>
      </c>
      <c r="K1383" s="1">
        <v>21285582238</v>
      </c>
      <c r="L1383" s="1">
        <v>131615291079</v>
      </c>
      <c r="M1383" s="29">
        <f>-4.336-4.513*(U1383/L1383)+5.679*(O1383/L1383)-0.004*(I1383/P1383)</f>
        <v>-3.1439358311336372E-3</v>
      </c>
      <c r="N1383" s="31">
        <v>6.9871667237754878</v>
      </c>
      <c r="O1383" s="1">
        <v>100620025043</v>
      </c>
      <c r="P1383" s="1">
        <v>100325015043</v>
      </c>
      <c r="Q1383" s="1">
        <v>295010000</v>
      </c>
      <c r="R1383" s="1">
        <v>30995266036</v>
      </c>
      <c r="S1383" s="1">
        <v>131615291079</v>
      </c>
      <c r="T1383" s="1">
        <v>4193119211</v>
      </c>
      <c r="U1383" s="1">
        <v>126755766</v>
      </c>
      <c r="V1383" s="1" t="e">
        <v>#VALUE!</v>
      </c>
    </row>
    <row r="1384" spans="1:22" ht="16.5" customHeight="1" x14ac:dyDescent="0.3">
      <c r="A1384" s="1" t="s">
        <v>149</v>
      </c>
      <c r="B1384" s="1">
        <v>2021</v>
      </c>
      <c r="C1384" s="15"/>
      <c r="D1384" s="9"/>
      <c r="E1384" s="9"/>
      <c r="F1384" s="10"/>
      <c r="G1384" s="9"/>
      <c r="H1384" s="9"/>
      <c r="I1384" s="1">
        <v>118611082195</v>
      </c>
      <c r="J1384" s="1">
        <v>30254159435</v>
      </c>
      <c r="K1384" s="1">
        <v>22477906058</v>
      </c>
      <c r="L1384" s="1">
        <v>141088988253</v>
      </c>
      <c r="M1384" s="29">
        <f>-4.336-4.513*(U1384/L1384)+5.679*(O1384/L1384)-0.004*(I1384/P1384)</f>
        <v>1.0479986691488068E-2</v>
      </c>
      <c r="N1384" s="31">
        <v>6.6900092133089402</v>
      </c>
      <c r="O1384" s="1">
        <v>109510248464</v>
      </c>
      <c r="P1384" s="1">
        <v>104006063914</v>
      </c>
      <c r="Q1384" s="1">
        <v>5504184550</v>
      </c>
      <c r="R1384" s="1">
        <v>31578739789</v>
      </c>
      <c r="S1384" s="1">
        <v>141088988253</v>
      </c>
      <c r="T1384" s="1">
        <v>4464497198</v>
      </c>
      <c r="U1384" s="1">
        <v>1778114732</v>
      </c>
      <c r="V1384" s="1" t="e">
        <v>#VALUE!</v>
      </c>
    </row>
    <row r="1385" spans="1:22" ht="16.5" customHeight="1" x14ac:dyDescent="0.3">
      <c r="A1385" s="1" t="s">
        <v>149</v>
      </c>
      <c r="B1385" s="1">
        <v>2020</v>
      </c>
      <c r="C1385" s="16">
        <f t="shared" ref="C1385:C1397" si="119">LN(E1385)</f>
        <v>3.912023005428146</v>
      </c>
      <c r="D1385" s="5">
        <v>24</v>
      </c>
      <c r="E1385" s="5">
        <v>50</v>
      </c>
      <c r="F1385" s="4">
        <v>3.04</v>
      </c>
      <c r="G1385" s="5">
        <v>0</v>
      </c>
      <c r="H1385" s="5">
        <v>0</v>
      </c>
      <c r="I1385" s="1">
        <v>129437920005</v>
      </c>
      <c r="J1385" s="1">
        <v>44015569399</v>
      </c>
      <c r="K1385" s="1">
        <v>24846312731</v>
      </c>
      <c r="L1385" s="1">
        <v>154284232736</v>
      </c>
      <c r="M1385" s="29">
        <f>-4.336-4.513*(U1385/L1385)+5.679*(O1385/L1385)-0.004*(I1385/P1385)</f>
        <v>0.12668011897681608</v>
      </c>
      <c r="N1385" s="31">
        <v>6.9401877821904918</v>
      </c>
      <c r="O1385" s="1">
        <v>123734510771</v>
      </c>
      <c r="P1385" s="1">
        <v>119560659028</v>
      </c>
      <c r="Q1385" s="1">
        <v>4173851743</v>
      </c>
      <c r="R1385" s="1">
        <v>30549721965</v>
      </c>
      <c r="S1385" s="1">
        <v>154284232736</v>
      </c>
      <c r="T1385" s="1">
        <v>3545242960</v>
      </c>
      <c r="U1385" s="1">
        <v>2991134084</v>
      </c>
      <c r="V1385" s="1" t="e">
        <v>#VALUE!</v>
      </c>
    </row>
    <row r="1386" spans="1:22" ht="16.5" customHeight="1" x14ac:dyDescent="0.3">
      <c r="A1386" s="1" t="s">
        <v>149</v>
      </c>
      <c r="B1386" s="1">
        <v>2019</v>
      </c>
      <c r="C1386" s="16">
        <f t="shared" si="119"/>
        <v>3.8918202981106265</v>
      </c>
      <c r="D1386" s="5">
        <v>23</v>
      </c>
      <c r="E1386" s="5">
        <v>49</v>
      </c>
      <c r="F1386" s="4">
        <v>3.04</v>
      </c>
      <c r="G1386" s="5">
        <v>0</v>
      </c>
      <c r="H1386" s="5">
        <v>0</v>
      </c>
      <c r="I1386" s="1">
        <v>82422149906</v>
      </c>
      <c r="J1386" s="1">
        <v>49281677247</v>
      </c>
      <c r="K1386" s="1">
        <v>24772160427</v>
      </c>
      <c r="L1386" s="1">
        <v>107194310333</v>
      </c>
      <c r="M1386" s="29">
        <f>-4.336-4.513*(U1386/L1386)+5.679*(O1386/L1386)-0.004*(I1386/P1386)</f>
        <v>-0.2344208473101618</v>
      </c>
      <c r="N1386" s="31">
        <v>7.4649912574460018</v>
      </c>
      <c r="O1386" s="1">
        <v>78607624742</v>
      </c>
      <c r="P1386" s="1">
        <v>74594464824</v>
      </c>
      <c r="Q1386" s="1">
        <v>4013159918</v>
      </c>
      <c r="R1386" s="1">
        <v>28586685591</v>
      </c>
      <c r="S1386" s="1">
        <v>107194310333</v>
      </c>
      <c r="T1386" s="1">
        <v>3496384434</v>
      </c>
      <c r="U1386" s="1">
        <v>1389980217</v>
      </c>
      <c r="V1386" s="1" t="e">
        <v>#VALUE!</v>
      </c>
    </row>
    <row r="1387" spans="1:22" ht="16.5" customHeight="1" x14ac:dyDescent="0.3">
      <c r="A1387" s="1" t="s">
        <v>149</v>
      </c>
      <c r="B1387" s="1">
        <v>2018</v>
      </c>
      <c r="C1387" s="16">
        <f t="shared" si="119"/>
        <v>3.8712010109078911</v>
      </c>
      <c r="D1387" s="5">
        <v>22</v>
      </c>
      <c r="E1387" s="5">
        <v>48</v>
      </c>
      <c r="F1387" s="4">
        <v>0.05</v>
      </c>
      <c r="G1387" s="5">
        <v>0</v>
      </c>
      <c r="H1387" s="5">
        <v>0</v>
      </c>
      <c r="I1387" s="1">
        <v>65594145851</v>
      </c>
      <c r="J1387" s="1">
        <v>39957547365</v>
      </c>
      <c r="K1387" s="1">
        <v>28179149164</v>
      </c>
      <c r="L1387" s="1">
        <v>93773295015</v>
      </c>
      <c r="M1387" s="29">
        <f>-4.336-4.513*(U1387/L1387)+5.679*(O1387/L1387)-0.004*(I1387/P1387)</f>
        <v>-0.4330321574569026</v>
      </c>
      <c r="N1387" s="31">
        <v>7.3592809998546045</v>
      </c>
      <c r="O1387" s="1">
        <v>65947046891</v>
      </c>
      <c r="P1387" s="1">
        <v>59198757266</v>
      </c>
      <c r="Q1387" s="1">
        <v>6748289625</v>
      </c>
      <c r="R1387" s="1">
        <v>27826248124</v>
      </c>
      <c r="S1387" s="1">
        <v>93773295015</v>
      </c>
      <c r="T1387" s="1">
        <v>2887433028</v>
      </c>
      <c r="U1387" s="1">
        <v>1795592496</v>
      </c>
      <c r="V1387" s="1" t="e">
        <v>#VALUE!</v>
      </c>
    </row>
    <row r="1388" spans="1:22" ht="16.5" customHeight="1" x14ac:dyDescent="0.3">
      <c r="A1388" s="1" t="s">
        <v>149</v>
      </c>
      <c r="B1388" s="1">
        <v>2017</v>
      </c>
      <c r="C1388" s="16">
        <f t="shared" si="119"/>
        <v>3.8501476017100584</v>
      </c>
      <c r="D1388" s="5">
        <v>21</v>
      </c>
      <c r="E1388" s="5">
        <v>47</v>
      </c>
      <c r="F1388" s="4">
        <v>3.04</v>
      </c>
      <c r="G1388" s="5">
        <v>0</v>
      </c>
      <c r="H1388" s="5">
        <v>0</v>
      </c>
      <c r="I1388" s="1">
        <v>62570904987</v>
      </c>
      <c r="J1388" s="1">
        <v>36118914060</v>
      </c>
      <c r="K1388" s="1">
        <v>27736327753</v>
      </c>
      <c r="L1388" s="1">
        <v>90307232740</v>
      </c>
      <c r="M1388" s="29">
        <f>-4.336-4.513*(U1388/L1388)+5.679*(O1388/L1388)-0.004*(I1388/P1388)</f>
        <v>-0.5146748299492051</v>
      </c>
      <c r="N1388" s="31">
        <v>2.8654119461210428</v>
      </c>
      <c r="O1388" s="1">
        <v>62849427267</v>
      </c>
      <c r="P1388" s="1">
        <v>53719988640</v>
      </c>
      <c r="Q1388" s="1">
        <v>9129438627</v>
      </c>
      <c r="R1388" s="1">
        <v>27457805473</v>
      </c>
      <c r="S1388" s="1">
        <v>90307232740</v>
      </c>
      <c r="T1388" s="1">
        <v>2595392180</v>
      </c>
      <c r="U1388" s="1">
        <v>2527775506</v>
      </c>
      <c r="V1388" s="1" t="e">
        <v>#VALUE!</v>
      </c>
    </row>
    <row r="1389" spans="1:22" ht="16.5" customHeight="1" x14ac:dyDescent="0.3">
      <c r="A1389" s="1" t="s">
        <v>149</v>
      </c>
      <c r="B1389" s="1">
        <v>2016</v>
      </c>
      <c r="C1389" s="16">
        <f t="shared" si="119"/>
        <v>3.8286413964890951</v>
      </c>
      <c r="D1389" s="5">
        <v>20</v>
      </c>
      <c r="E1389" s="5">
        <v>46</v>
      </c>
      <c r="F1389" s="4">
        <v>3.04</v>
      </c>
      <c r="G1389" s="5">
        <v>0</v>
      </c>
      <c r="H1389" s="5">
        <v>0</v>
      </c>
      <c r="I1389" s="1">
        <v>74826567606</v>
      </c>
      <c r="J1389" s="1">
        <v>55071363702</v>
      </c>
      <c r="K1389" s="1">
        <v>31240975155</v>
      </c>
      <c r="L1389" s="1">
        <v>106067542761</v>
      </c>
      <c r="M1389" s="29">
        <f>-4.336-4.513*(U1389/L1389)+5.679*(O1389/L1389)-0.004*(I1389/P1389)</f>
        <v>-0.20600654247427605</v>
      </c>
      <c r="N1389" s="31">
        <v>2.5615511423249444</v>
      </c>
      <c r="O1389" s="1">
        <v>79766968932</v>
      </c>
      <c r="P1389" s="1">
        <v>67477656196</v>
      </c>
      <c r="Q1389" s="1">
        <v>12289312736</v>
      </c>
      <c r="R1389" s="1">
        <v>26300573829</v>
      </c>
      <c r="S1389" s="1">
        <v>106067542761</v>
      </c>
      <c r="T1389" s="1">
        <v>1756890642</v>
      </c>
      <c r="U1389" s="1">
        <v>3205823615</v>
      </c>
      <c r="V1389" s="1" t="e">
        <v>#VALUE!</v>
      </c>
    </row>
    <row r="1390" spans="1:22" ht="16.5" customHeight="1" x14ac:dyDescent="0.3">
      <c r="A1390" s="1" t="s">
        <v>149</v>
      </c>
      <c r="B1390" s="1">
        <v>2015</v>
      </c>
      <c r="C1390" s="16">
        <f t="shared" si="119"/>
        <v>3.8066624897703196</v>
      </c>
      <c r="D1390" s="5">
        <v>19</v>
      </c>
      <c r="E1390" s="5">
        <v>45</v>
      </c>
      <c r="F1390" s="4">
        <v>3.04</v>
      </c>
      <c r="G1390" s="5">
        <v>0</v>
      </c>
      <c r="H1390" s="5">
        <v>0</v>
      </c>
      <c r="I1390" s="1">
        <v>48259480701</v>
      </c>
      <c r="J1390" s="1">
        <v>18896901667</v>
      </c>
      <c r="K1390" s="1">
        <v>34018031029</v>
      </c>
      <c r="L1390" s="1">
        <v>82277511730</v>
      </c>
      <c r="M1390" s="29">
        <f>-4.336-4.513*(U1390/L1390)+5.679*(O1390/L1390)-0.004*(I1390/P1390)</f>
        <v>-0.41029502599228057</v>
      </c>
      <c r="N1390" s="31">
        <v>8.0197984581497224</v>
      </c>
      <c r="O1390" s="1">
        <v>58514406198</v>
      </c>
      <c r="P1390" s="1">
        <v>43952827848</v>
      </c>
      <c r="Q1390" s="1">
        <v>14561578350</v>
      </c>
      <c r="R1390" s="1">
        <v>23763105532</v>
      </c>
      <c r="S1390" s="1">
        <v>82277511730</v>
      </c>
      <c r="T1390" s="1">
        <v>1545876895</v>
      </c>
      <c r="U1390" s="1">
        <v>1981989440</v>
      </c>
      <c r="V1390" s="1" t="e">
        <v>#VALUE!</v>
      </c>
    </row>
    <row r="1391" spans="1:22" ht="16.5" customHeight="1" x14ac:dyDescent="0.3">
      <c r="A1391" s="1" t="s">
        <v>149</v>
      </c>
      <c r="B1391" s="1">
        <v>2014</v>
      </c>
      <c r="C1391" s="16">
        <f t="shared" si="119"/>
        <v>3.784189633918261</v>
      </c>
      <c r="D1391" s="6">
        <v>18</v>
      </c>
      <c r="E1391" s="6">
        <v>44</v>
      </c>
      <c r="F1391" s="7">
        <v>3.04</v>
      </c>
      <c r="G1391" s="6">
        <v>0</v>
      </c>
      <c r="H1391" s="6">
        <v>0</v>
      </c>
      <c r="I1391" s="1">
        <v>34652905349</v>
      </c>
      <c r="J1391" s="1">
        <v>6223415536</v>
      </c>
      <c r="K1391" s="1">
        <v>21336373064</v>
      </c>
      <c r="L1391" s="1">
        <v>55989278413</v>
      </c>
      <c r="M1391" s="29">
        <f>-4.336-4.513*(U1391/L1391)+5.679*(O1391/L1391)-0.004*(I1391/P1391)</f>
        <v>-1.1461876712779062</v>
      </c>
      <c r="N1391" s="28">
        <v>5.05</v>
      </c>
      <c r="O1391" s="1">
        <v>32772402833</v>
      </c>
      <c r="P1391" s="1">
        <v>29621284322</v>
      </c>
      <c r="Q1391" s="1">
        <v>3151118511</v>
      </c>
      <c r="R1391" s="1">
        <v>23216875580</v>
      </c>
      <c r="S1391" s="1">
        <v>55989278413</v>
      </c>
      <c r="T1391" s="1">
        <v>1286815672</v>
      </c>
      <c r="U1391" s="1">
        <v>1608062382</v>
      </c>
      <c r="V1391" s="1" t="e">
        <v>#VALUE!</v>
      </c>
    </row>
    <row r="1392" spans="1:22" ht="16.5" customHeight="1" x14ac:dyDescent="0.3">
      <c r="A1392" s="1" t="s">
        <v>150</v>
      </c>
      <c r="B1392" s="1">
        <v>2023</v>
      </c>
      <c r="C1392" s="16">
        <f t="shared" si="119"/>
        <v>3.6109179126442243</v>
      </c>
      <c r="D1392" s="11">
        <v>22</v>
      </c>
      <c r="E1392" s="11">
        <v>37</v>
      </c>
      <c r="F1392" s="12">
        <v>0.11</v>
      </c>
      <c r="G1392" s="5">
        <v>0</v>
      </c>
      <c r="H1392" s="5">
        <v>0</v>
      </c>
      <c r="I1392" s="1">
        <v>4819620232177</v>
      </c>
      <c r="J1392" s="1">
        <v>1467488974976</v>
      </c>
      <c r="K1392" s="1">
        <v>1159515119038</v>
      </c>
      <c r="L1392" s="1">
        <v>5979135351215</v>
      </c>
      <c r="M1392" s="29">
        <f>-4.336-4.513*(U1392/L1392)+5.679*(O1392/L1392)-0.004*(I1392/P1392)</f>
        <v>-1.1503215377180112</v>
      </c>
      <c r="N1392" s="31">
        <v>6.4222466560102589</v>
      </c>
      <c r="O1392" s="1">
        <v>3440931178627</v>
      </c>
      <c r="P1392" s="1">
        <v>3287661160726</v>
      </c>
      <c r="Q1392" s="1">
        <v>153270017901</v>
      </c>
      <c r="R1392" s="1">
        <v>2538204172588</v>
      </c>
      <c r="S1392" s="1">
        <v>5979135351215</v>
      </c>
      <c r="T1392" s="1">
        <v>57534267460</v>
      </c>
      <c r="U1392" s="1">
        <v>101569790493</v>
      </c>
      <c r="V1392" s="1">
        <v>185966785857</v>
      </c>
    </row>
    <row r="1393" spans="1:22" ht="16.5" customHeight="1" x14ac:dyDescent="0.3">
      <c r="A1393" s="1" t="s">
        <v>150</v>
      </c>
      <c r="B1393" s="1">
        <v>2022</v>
      </c>
      <c r="C1393" s="16">
        <f t="shared" si="119"/>
        <v>3.5835189384561099</v>
      </c>
      <c r="D1393" s="11">
        <v>21</v>
      </c>
      <c r="E1393" s="11">
        <v>36</v>
      </c>
      <c r="F1393" s="12">
        <v>0.11</v>
      </c>
      <c r="G1393" s="5">
        <v>0</v>
      </c>
      <c r="H1393" s="5">
        <v>0</v>
      </c>
      <c r="I1393" s="1">
        <v>3869585657302</v>
      </c>
      <c r="J1393" s="1">
        <v>1183591699927</v>
      </c>
      <c r="K1393" s="1">
        <v>1178258169179</v>
      </c>
      <c r="L1393" s="1">
        <v>5047843826481</v>
      </c>
      <c r="M1393" s="29">
        <f>-4.336-4.513*(U1393/L1393)+5.679*(O1393/L1393)-0.004*(I1393/P1393)</f>
        <v>-1.7434624437130772</v>
      </c>
      <c r="N1393" s="31">
        <v>6.9871667237754878</v>
      </c>
      <c r="O1393" s="1">
        <v>2464836049593</v>
      </c>
      <c r="P1393" s="1">
        <v>2280442537100</v>
      </c>
      <c r="Q1393" s="1">
        <v>184393512493</v>
      </c>
      <c r="R1393" s="1">
        <v>2583007776888</v>
      </c>
      <c r="S1393" s="1">
        <v>5047843826481</v>
      </c>
      <c r="T1393" s="1">
        <v>69387291199</v>
      </c>
      <c r="U1393" s="1">
        <v>194287025000</v>
      </c>
      <c r="V1393" s="1">
        <v>315511553716</v>
      </c>
    </row>
    <row r="1394" spans="1:22" ht="16.5" customHeight="1" x14ac:dyDescent="0.3">
      <c r="A1394" s="1" t="s">
        <v>150</v>
      </c>
      <c r="B1394" s="1">
        <v>2021</v>
      </c>
      <c r="C1394" s="16">
        <f t="shared" si="119"/>
        <v>3.784189633918261</v>
      </c>
      <c r="D1394" s="5">
        <v>20</v>
      </c>
      <c r="E1394" s="5">
        <v>44</v>
      </c>
      <c r="F1394" s="4">
        <v>0.64</v>
      </c>
      <c r="G1394" s="5">
        <v>0</v>
      </c>
      <c r="H1394" s="5">
        <v>0</v>
      </c>
      <c r="I1394" s="1">
        <v>3667580449339</v>
      </c>
      <c r="J1394" s="1">
        <v>836549605500</v>
      </c>
      <c r="K1394" s="1">
        <v>2136953036777</v>
      </c>
      <c r="L1394" s="1">
        <v>5804533486116</v>
      </c>
      <c r="M1394" s="29">
        <f>-4.336-4.513*(U1394/L1394)+5.679*(O1394/L1394)-0.004*(I1394/P1394)</f>
        <v>-1.1402586103865455</v>
      </c>
      <c r="N1394" s="31">
        <v>6.6900092133089402</v>
      </c>
      <c r="O1394" s="1">
        <v>3415916609987</v>
      </c>
      <c r="P1394" s="1">
        <v>2564472237878</v>
      </c>
      <c r="Q1394" s="1">
        <v>851444372109</v>
      </c>
      <c r="R1394" s="1">
        <v>2388616876129</v>
      </c>
      <c r="S1394" s="1">
        <v>5804533486116</v>
      </c>
      <c r="T1394" s="1">
        <v>107439648847</v>
      </c>
      <c r="U1394" s="1">
        <v>180810348005</v>
      </c>
      <c r="V1394" s="1">
        <v>333506396459</v>
      </c>
    </row>
    <row r="1395" spans="1:22" ht="16.5" customHeight="1" x14ac:dyDescent="0.3">
      <c r="A1395" s="1" t="s">
        <v>150</v>
      </c>
      <c r="B1395" s="1">
        <v>2020</v>
      </c>
      <c r="C1395" s="16">
        <f t="shared" si="119"/>
        <v>3.7612001156935624</v>
      </c>
      <c r="D1395" s="5">
        <v>19</v>
      </c>
      <c r="E1395" s="5">
        <v>43</v>
      </c>
      <c r="F1395" s="4">
        <v>0.63</v>
      </c>
      <c r="G1395" s="5">
        <v>0</v>
      </c>
      <c r="H1395" s="5">
        <v>0</v>
      </c>
      <c r="I1395" s="1">
        <v>3980558292219</v>
      </c>
      <c r="J1395" s="1">
        <v>573907426958</v>
      </c>
      <c r="K1395" s="1">
        <v>2151934380562</v>
      </c>
      <c r="L1395" s="1">
        <v>6132492672781</v>
      </c>
      <c r="M1395" s="29">
        <f>-4.336-4.513*(U1395/L1395)+5.679*(O1395/L1395)-0.004*(I1395/P1395)</f>
        <v>-0.60086284012635316</v>
      </c>
      <c r="N1395" s="31">
        <v>6.9401877821904918</v>
      </c>
      <c r="O1395" s="1">
        <v>4286109465887</v>
      </c>
      <c r="P1395" s="1">
        <v>3446967188013</v>
      </c>
      <c r="Q1395" s="1">
        <v>839142277874</v>
      </c>
      <c r="R1395" s="1">
        <v>1846383206894</v>
      </c>
      <c r="S1395" s="1">
        <v>6132492672781</v>
      </c>
      <c r="T1395" s="1">
        <v>113617315906</v>
      </c>
      <c r="U1395" s="1">
        <v>311718851697</v>
      </c>
      <c r="V1395" s="1">
        <v>477966543589</v>
      </c>
    </row>
    <row r="1396" spans="1:22" ht="16.5" customHeight="1" x14ac:dyDescent="0.3">
      <c r="A1396" s="1" t="s">
        <v>150</v>
      </c>
      <c r="B1396" s="1">
        <v>2019</v>
      </c>
      <c r="C1396" s="16">
        <f t="shared" si="119"/>
        <v>3.7376696182833684</v>
      </c>
      <c r="D1396" s="5">
        <v>18</v>
      </c>
      <c r="E1396" s="5">
        <v>42</v>
      </c>
      <c r="F1396" s="4">
        <v>1</v>
      </c>
      <c r="G1396" s="5">
        <v>0</v>
      </c>
      <c r="H1396" s="5">
        <v>0</v>
      </c>
      <c r="I1396" s="1">
        <v>3251943638184</v>
      </c>
      <c r="J1396" s="1">
        <v>824798589199</v>
      </c>
      <c r="K1396" s="1">
        <v>1466781912394</v>
      </c>
      <c r="L1396" s="1">
        <v>4718725550578</v>
      </c>
      <c r="M1396" s="29">
        <f>-4.336-4.513*(U1396/L1396)+5.679*(O1396/L1396)-0.004*(I1396/P1396)</f>
        <v>-0.75715904546827184</v>
      </c>
      <c r="N1396" s="31">
        <v>7.4649912574460018</v>
      </c>
      <c r="O1396" s="1">
        <v>3131372236712</v>
      </c>
      <c r="P1396" s="1">
        <v>2917230787183</v>
      </c>
      <c r="Q1396" s="1">
        <v>214141449529</v>
      </c>
      <c r="R1396" s="1">
        <v>1587353313866</v>
      </c>
      <c r="S1396" s="1">
        <v>4718725550578</v>
      </c>
      <c r="T1396" s="1">
        <v>116407114014</v>
      </c>
      <c r="U1396" s="1">
        <v>193763380514</v>
      </c>
      <c r="V1396" s="1">
        <v>335335974606</v>
      </c>
    </row>
    <row r="1397" spans="1:22" ht="16.5" customHeight="1" x14ac:dyDescent="0.3">
      <c r="A1397" s="1" t="s">
        <v>150</v>
      </c>
      <c r="B1397" s="1">
        <v>2018</v>
      </c>
      <c r="C1397" s="16">
        <f t="shared" si="119"/>
        <v>3.713572066704308</v>
      </c>
      <c r="D1397" s="5">
        <v>17</v>
      </c>
      <c r="E1397" s="5">
        <v>41</v>
      </c>
      <c r="F1397" s="4">
        <v>0.63</v>
      </c>
      <c r="G1397" s="5">
        <v>0</v>
      </c>
      <c r="H1397" s="5">
        <v>0</v>
      </c>
      <c r="I1397" s="1">
        <v>2915957933210</v>
      </c>
      <c r="J1397" s="1">
        <v>833235225519</v>
      </c>
      <c r="K1397" s="1">
        <v>1313649307223</v>
      </c>
      <c r="L1397" s="1">
        <v>4229607240433</v>
      </c>
      <c r="M1397" s="29">
        <f>-4.336-4.513*(U1397/L1397)+5.679*(O1397/L1397)-0.004*(I1397/P1397)</f>
        <v>-0.83378799231629375</v>
      </c>
      <c r="N1397" s="31">
        <v>7.3592809998546045</v>
      </c>
      <c r="O1397" s="1">
        <v>2757100148424</v>
      </c>
      <c r="P1397" s="1">
        <v>2515506607833</v>
      </c>
      <c r="Q1397" s="1">
        <v>241593540591</v>
      </c>
      <c r="R1397" s="1">
        <v>1472507092009</v>
      </c>
      <c r="S1397" s="1">
        <v>4229607240433</v>
      </c>
      <c r="T1397" s="1">
        <v>60708843483</v>
      </c>
      <c r="U1397" s="1">
        <v>182800521017</v>
      </c>
      <c r="V1397" s="1">
        <v>267839309274</v>
      </c>
    </row>
    <row r="1398" spans="1:22" ht="16.5" customHeight="1" x14ac:dyDescent="0.3">
      <c r="A1398" s="1" t="s">
        <v>150</v>
      </c>
      <c r="B1398" s="1">
        <v>2017</v>
      </c>
      <c r="C1398" s="15"/>
      <c r="D1398" s="9"/>
      <c r="E1398" s="9"/>
      <c r="F1398" s="10"/>
      <c r="G1398" s="9"/>
      <c r="H1398" s="9"/>
      <c r="I1398" s="1">
        <v>2619487515294</v>
      </c>
      <c r="J1398" s="1">
        <v>538976144217</v>
      </c>
      <c r="K1398" s="1">
        <v>944816861299</v>
      </c>
      <c r="L1398" s="1">
        <v>3564304376593</v>
      </c>
      <c r="M1398" s="29">
        <f>-4.336-4.513*(U1398/L1398)+5.679*(O1398/L1398)-0.004*(I1398/P1398)</f>
        <v>-0.56645932409705679</v>
      </c>
      <c r="N1398" s="31">
        <v>2.8654119461210428</v>
      </c>
      <c r="O1398" s="1">
        <v>2436492147195</v>
      </c>
      <c r="P1398" s="1">
        <v>2318668510975</v>
      </c>
      <c r="Q1398" s="1">
        <v>117823636220</v>
      </c>
      <c r="R1398" s="1">
        <v>1127812229398</v>
      </c>
      <c r="S1398" s="1">
        <v>3564304376593</v>
      </c>
      <c r="T1398" s="1">
        <v>35512635877</v>
      </c>
      <c r="U1398" s="1">
        <v>85296179302</v>
      </c>
      <c r="V1398" s="1">
        <v>135121796703</v>
      </c>
    </row>
    <row r="1399" spans="1:22" ht="16.5" customHeight="1" x14ac:dyDescent="0.3">
      <c r="A1399" s="1" t="s">
        <v>150</v>
      </c>
      <c r="B1399" s="1">
        <v>2016</v>
      </c>
      <c r="C1399" s="16">
        <f t="shared" ref="C1399:C1408" si="120">LN(E1399)</f>
        <v>4.0604430105464191</v>
      </c>
      <c r="D1399" s="5">
        <v>15</v>
      </c>
      <c r="E1399" s="5">
        <v>58</v>
      </c>
      <c r="F1399" s="4">
        <v>4.72</v>
      </c>
      <c r="G1399" s="5">
        <v>0</v>
      </c>
      <c r="H1399" s="5">
        <v>0</v>
      </c>
      <c r="I1399" s="1">
        <v>1875451770173</v>
      </c>
      <c r="J1399" s="1">
        <v>569468920575</v>
      </c>
      <c r="K1399" s="1">
        <v>737761991687</v>
      </c>
      <c r="L1399" s="1">
        <v>2613213761860</v>
      </c>
      <c r="M1399" s="29">
        <f>-4.336-4.513*(U1399/L1399)+5.679*(O1399/L1399)-0.004*(I1399/P1399)</f>
        <v>-1.1233470856001428</v>
      </c>
      <c r="N1399" s="31">
        <v>2.5615511423249444</v>
      </c>
      <c r="O1399" s="1">
        <v>1537579506546</v>
      </c>
      <c r="P1399" s="1">
        <v>1475298914683</v>
      </c>
      <c r="Q1399" s="1">
        <v>62280591863</v>
      </c>
      <c r="R1399" s="1">
        <v>1075634255314</v>
      </c>
      <c r="S1399" s="1">
        <v>2613213761860</v>
      </c>
      <c r="T1399" s="1">
        <v>37583906493</v>
      </c>
      <c r="U1399" s="1">
        <v>71632433726</v>
      </c>
      <c r="V1399" s="1">
        <v>108595535552</v>
      </c>
    </row>
    <row r="1400" spans="1:22" ht="16.5" customHeight="1" x14ac:dyDescent="0.3">
      <c r="A1400" s="1" t="s">
        <v>150</v>
      </c>
      <c r="B1400" s="1">
        <v>2015</v>
      </c>
      <c r="C1400" s="16">
        <f t="shared" si="120"/>
        <v>4.0430512678345503</v>
      </c>
      <c r="D1400" s="5">
        <v>14</v>
      </c>
      <c r="E1400" s="5">
        <v>57</v>
      </c>
      <c r="F1400" s="4">
        <v>4.46</v>
      </c>
      <c r="G1400" s="5">
        <v>0</v>
      </c>
      <c r="H1400" s="5">
        <v>0</v>
      </c>
      <c r="I1400" s="1">
        <v>1475441588593</v>
      </c>
      <c r="J1400" s="1">
        <v>355206691776</v>
      </c>
      <c r="K1400" s="1">
        <v>787064204247</v>
      </c>
      <c r="L1400" s="1">
        <v>2262505792840</v>
      </c>
      <c r="M1400" s="29">
        <f>-4.336-4.513*(U1400/L1400)+5.679*(O1400/L1400)-0.004*(I1400/P1400)</f>
        <v>-1.154498679504131</v>
      </c>
      <c r="N1400" s="31">
        <v>8.0197984581497224</v>
      </c>
      <c r="O1400" s="1">
        <v>1281478696255</v>
      </c>
      <c r="P1400" s="1">
        <v>1226179218847</v>
      </c>
      <c r="Q1400" s="1">
        <v>55299477408</v>
      </c>
      <c r="R1400" s="1">
        <v>981027096585</v>
      </c>
      <c r="S1400" s="1">
        <v>2262505792840</v>
      </c>
      <c r="T1400" s="1">
        <v>41511605932</v>
      </c>
      <c r="U1400" s="1">
        <v>15170086909</v>
      </c>
      <c r="V1400" s="1">
        <v>48842021571</v>
      </c>
    </row>
    <row r="1401" spans="1:22" ht="16.5" customHeight="1" x14ac:dyDescent="0.3">
      <c r="A1401" s="1" t="s">
        <v>150</v>
      </c>
      <c r="B1401" s="1">
        <v>2014</v>
      </c>
      <c r="C1401" s="16">
        <f t="shared" si="120"/>
        <v>4.0253516907351496</v>
      </c>
      <c r="D1401" s="6">
        <v>13</v>
      </c>
      <c r="E1401" s="6">
        <v>56</v>
      </c>
      <c r="F1401" s="7">
        <v>4.33</v>
      </c>
      <c r="G1401" s="6">
        <v>0</v>
      </c>
      <c r="H1401" s="6">
        <v>0</v>
      </c>
      <c r="I1401" s="1">
        <v>1185806903945</v>
      </c>
      <c r="J1401" s="1">
        <v>405000645752</v>
      </c>
      <c r="K1401" s="1">
        <v>660763102264</v>
      </c>
      <c r="L1401" s="1">
        <v>1846570006209</v>
      </c>
      <c r="M1401" s="29">
        <f>-4.336-4.513*(U1401/L1401)+5.679*(O1401/L1401)-0.004*(I1401/P1401)</f>
        <v>-1.6603349047157188</v>
      </c>
      <c r="N1401" s="28">
        <v>5.05</v>
      </c>
      <c r="O1401" s="1">
        <v>862639309196</v>
      </c>
      <c r="P1401" s="1">
        <v>815130889227</v>
      </c>
      <c r="Q1401" s="1">
        <v>47508419969</v>
      </c>
      <c r="R1401" s="1">
        <v>983930697013</v>
      </c>
      <c r="S1401" s="1">
        <v>1846570006209</v>
      </c>
      <c r="T1401" s="1">
        <v>56618126296</v>
      </c>
      <c r="U1401" s="1">
        <v>-11659521925</v>
      </c>
      <c r="V1401" s="1">
        <v>41230133334</v>
      </c>
    </row>
    <row r="1402" spans="1:22" ht="16.5" customHeight="1" x14ac:dyDescent="0.3">
      <c r="A1402" s="1" t="s">
        <v>151</v>
      </c>
      <c r="B1402" s="1">
        <v>2023</v>
      </c>
      <c r="C1402" s="16">
        <f t="shared" si="120"/>
        <v>3.7376696182833684</v>
      </c>
      <c r="D1402" s="5">
        <v>16</v>
      </c>
      <c r="E1402" s="5">
        <v>42</v>
      </c>
      <c r="F1402" s="4">
        <v>0</v>
      </c>
      <c r="G1402" s="5">
        <v>0</v>
      </c>
      <c r="H1402" s="5">
        <v>0</v>
      </c>
      <c r="I1402" s="1">
        <v>681762883281</v>
      </c>
      <c r="J1402" s="1">
        <v>38523943174</v>
      </c>
      <c r="K1402" s="1">
        <v>347210388821</v>
      </c>
      <c r="L1402" s="1">
        <v>1028973272102</v>
      </c>
      <c r="M1402" s="29">
        <f>-4.336-4.513*(U1402/L1402)+5.679*(O1402/L1402)-0.004*(I1402/P1402)</f>
        <v>-0.72377242295933963</v>
      </c>
      <c r="N1402" s="31">
        <v>6.4222466560102589</v>
      </c>
      <c r="O1402" s="1">
        <v>631164220626</v>
      </c>
      <c r="P1402" s="1">
        <v>629861220626</v>
      </c>
      <c r="Q1402" s="1">
        <v>1303000000</v>
      </c>
      <c r="R1402" s="1">
        <v>397809051476</v>
      </c>
      <c r="S1402" s="1">
        <v>1028973272102</v>
      </c>
      <c r="T1402" s="1">
        <v>43139594396</v>
      </c>
      <c r="U1402" s="1">
        <v>-30347677918</v>
      </c>
      <c r="V1402" s="1">
        <v>14848370790</v>
      </c>
    </row>
    <row r="1403" spans="1:22" ht="16.5" customHeight="1" x14ac:dyDescent="0.3">
      <c r="A1403" s="1" t="s">
        <v>151</v>
      </c>
      <c r="B1403" s="1">
        <v>2022</v>
      </c>
      <c r="C1403" s="16">
        <f t="shared" si="120"/>
        <v>3.713572066704308</v>
      </c>
      <c r="D1403" s="5">
        <v>15</v>
      </c>
      <c r="E1403" s="5">
        <v>41</v>
      </c>
      <c r="F1403" s="4">
        <v>0</v>
      </c>
      <c r="G1403" s="5">
        <v>0</v>
      </c>
      <c r="H1403" s="5">
        <v>0</v>
      </c>
      <c r="I1403" s="1">
        <v>931443679417</v>
      </c>
      <c r="J1403" s="1">
        <v>59415023138</v>
      </c>
      <c r="K1403" s="1">
        <v>334044559339</v>
      </c>
      <c r="L1403" s="1">
        <v>1265488238755</v>
      </c>
      <c r="M1403" s="29">
        <f>-4.336-4.513*(U1403/L1403)+5.679*(O1403/L1403)-0.004*(I1403/P1403)</f>
        <v>-0.54196537068321338</v>
      </c>
      <c r="N1403" s="31">
        <v>6.9871667237754878</v>
      </c>
      <c r="O1403" s="1">
        <v>839378864412</v>
      </c>
      <c r="P1403" s="1">
        <v>837508864412</v>
      </c>
      <c r="Q1403" s="1">
        <v>1870000000</v>
      </c>
      <c r="R1403" s="1">
        <v>426109374344</v>
      </c>
      <c r="S1403" s="1">
        <v>1265488238755</v>
      </c>
      <c r="T1403" s="1">
        <v>29116375181</v>
      </c>
      <c r="U1403" s="1">
        <v>-8886180002</v>
      </c>
      <c r="V1403" s="1">
        <v>22929871161</v>
      </c>
    </row>
    <row r="1404" spans="1:22" ht="16.5" customHeight="1" x14ac:dyDescent="0.3">
      <c r="A1404" s="1" t="s">
        <v>151</v>
      </c>
      <c r="B1404" s="1">
        <v>2021</v>
      </c>
      <c r="C1404" s="16">
        <f t="shared" si="120"/>
        <v>3.970291913552122</v>
      </c>
      <c r="D1404" s="5">
        <v>14</v>
      </c>
      <c r="E1404" s="5">
        <v>53</v>
      </c>
      <c r="F1404" s="4">
        <v>0</v>
      </c>
      <c r="G1404" s="5">
        <v>0</v>
      </c>
      <c r="H1404" s="5">
        <v>0</v>
      </c>
      <c r="I1404" s="1">
        <v>732349268962</v>
      </c>
      <c r="J1404" s="1">
        <v>114203518619</v>
      </c>
      <c r="K1404" s="1">
        <v>252990688287</v>
      </c>
      <c r="L1404" s="1">
        <v>985339957249</v>
      </c>
      <c r="M1404" s="29">
        <f>-4.336-4.513*(U1404/L1404)+5.679*(O1404/L1404)-0.004*(I1404/P1404)</f>
        <v>-0.98119637668382587</v>
      </c>
      <c r="N1404" s="31">
        <v>6.6900092133089402</v>
      </c>
      <c r="O1404" s="1">
        <v>585344402903</v>
      </c>
      <c r="P1404" s="1">
        <v>585344402903</v>
      </c>
      <c r="Q1404" s="1">
        <v>0</v>
      </c>
      <c r="R1404" s="1">
        <v>399995554346</v>
      </c>
      <c r="S1404" s="1">
        <v>985339957249</v>
      </c>
      <c r="T1404" s="1">
        <v>25638630840</v>
      </c>
      <c r="U1404" s="1">
        <v>3017416897</v>
      </c>
      <c r="V1404" s="1">
        <v>31552674365</v>
      </c>
    </row>
    <row r="1405" spans="1:22" ht="16.5" customHeight="1" x14ac:dyDescent="0.3">
      <c r="A1405" s="1" t="s">
        <v>151</v>
      </c>
      <c r="B1405" s="1">
        <v>2020</v>
      </c>
      <c r="C1405" s="16">
        <f t="shared" si="120"/>
        <v>4.0253516907351496</v>
      </c>
      <c r="D1405" s="5">
        <v>13</v>
      </c>
      <c r="E1405" s="5">
        <v>56</v>
      </c>
      <c r="F1405" s="4">
        <v>0</v>
      </c>
      <c r="G1405" s="5">
        <v>0</v>
      </c>
      <c r="H1405" s="5">
        <v>0</v>
      </c>
      <c r="I1405" s="1">
        <v>758135169929</v>
      </c>
      <c r="J1405" s="1">
        <v>158887177414</v>
      </c>
      <c r="K1405" s="1">
        <v>179203387422</v>
      </c>
      <c r="L1405" s="1">
        <v>937338557351</v>
      </c>
      <c r="M1405" s="29">
        <f>-4.336-4.513*(U1405/L1405)+5.679*(O1405/L1405)-0.004*(I1405/P1405)</f>
        <v>-0.75005169626564172</v>
      </c>
      <c r="N1405" s="31">
        <v>6.9401877821904918</v>
      </c>
      <c r="O1405" s="1">
        <v>593160419902</v>
      </c>
      <c r="P1405" s="1">
        <v>593160419902</v>
      </c>
      <c r="Q1405" s="1">
        <v>0</v>
      </c>
      <c r="R1405" s="1">
        <v>344178137449</v>
      </c>
      <c r="S1405" s="1">
        <v>937338557351</v>
      </c>
      <c r="T1405" s="1">
        <v>21241316469</v>
      </c>
      <c r="U1405" s="1">
        <v>558001063</v>
      </c>
      <c r="V1405" s="1">
        <v>24857465083</v>
      </c>
    </row>
    <row r="1406" spans="1:22" ht="16.5" customHeight="1" x14ac:dyDescent="0.3">
      <c r="A1406" s="1" t="s">
        <v>151</v>
      </c>
      <c r="B1406" s="1">
        <v>2019</v>
      </c>
      <c r="C1406" s="16">
        <f t="shared" si="120"/>
        <v>4.0073331852324712</v>
      </c>
      <c r="D1406" s="5">
        <v>12</v>
      </c>
      <c r="E1406" s="5">
        <v>55</v>
      </c>
      <c r="F1406" s="4">
        <v>0</v>
      </c>
      <c r="G1406" s="5">
        <v>0</v>
      </c>
      <c r="H1406" s="5">
        <v>0</v>
      </c>
      <c r="I1406" s="1">
        <v>890590357377</v>
      </c>
      <c r="J1406" s="1">
        <v>176465327139</v>
      </c>
      <c r="K1406" s="1">
        <v>187349006134</v>
      </c>
      <c r="L1406" s="1">
        <v>1077939363511</v>
      </c>
      <c r="M1406" s="29">
        <f>-4.336-4.513*(U1406/L1406)+5.679*(O1406/L1406)-0.004*(I1406/P1406)</f>
        <v>-0.4722365479485775</v>
      </c>
      <c r="N1406" s="31">
        <v>7.4649912574460018</v>
      </c>
      <c r="O1406" s="1">
        <v>734319227125</v>
      </c>
      <c r="P1406" s="1">
        <v>734319227125</v>
      </c>
      <c r="Q1406" s="1">
        <v>0</v>
      </c>
      <c r="R1406" s="1">
        <v>343620136386</v>
      </c>
      <c r="S1406" s="1">
        <v>1077939363511</v>
      </c>
      <c r="T1406" s="1">
        <v>17133352537</v>
      </c>
      <c r="U1406" s="1">
        <v>14807927</v>
      </c>
      <c r="V1406" s="1">
        <v>22090811765</v>
      </c>
    </row>
    <row r="1407" spans="1:22" ht="16.5" customHeight="1" x14ac:dyDescent="0.3">
      <c r="A1407" s="1" t="s">
        <v>151</v>
      </c>
      <c r="B1407" s="1">
        <v>2018</v>
      </c>
      <c r="C1407" s="16">
        <f t="shared" si="120"/>
        <v>3.9889840465642745</v>
      </c>
      <c r="D1407" s="5">
        <v>11</v>
      </c>
      <c r="E1407" s="5">
        <v>54</v>
      </c>
      <c r="F1407" s="4">
        <v>0</v>
      </c>
      <c r="G1407" s="5">
        <v>0</v>
      </c>
      <c r="H1407" s="5">
        <v>0</v>
      </c>
      <c r="I1407" s="1">
        <v>873841068485</v>
      </c>
      <c r="J1407" s="1">
        <v>241727711354</v>
      </c>
      <c r="K1407" s="1">
        <v>194559587636</v>
      </c>
      <c r="L1407" s="1">
        <v>1068400656121</v>
      </c>
      <c r="M1407" s="29">
        <f>-4.336-4.513*(U1407/L1407)+5.679*(O1407/L1407)-0.004*(I1407/P1407)</f>
        <v>-0.49347354372026458</v>
      </c>
      <c r="N1407" s="31">
        <v>7.3592809998546045</v>
      </c>
      <c r="O1407" s="1">
        <v>724435327662</v>
      </c>
      <c r="P1407" s="1">
        <v>724435327662</v>
      </c>
      <c r="Q1407" s="1">
        <v>0</v>
      </c>
      <c r="R1407" s="1">
        <v>343965328459</v>
      </c>
      <c r="S1407" s="1">
        <v>1068400656121</v>
      </c>
      <c r="T1407" s="1">
        <v>12495188325</v>
      </c>
      <c r="U1407" s="1">
        <v>787826044</v>
      </c>
      <c r="V1407" s="1">
        <v>18273672599</v>
      </c>
    </row>
    <row r="1408" spans="1:22" ht="16.5" customHeight="1" x14ac:dyDescent="0.3">
      <c r="A1408" s="1" t="s">
        <v>151</v>
      </c>
      <c r="B1408" s="1">
        <v>2017</v>
      </c>
      <c r="C1408" s="16">
        <f t="shared" si="120"/>
        <v>3.970291913552122</v>
      </c>
      <c r="D1408" s="6">
        <v>10</v>
      </c>
      <c r="E1408" s="6">
        <v>53</v>
      </c>
      <c r="F1408" s="7">
        <v>0</v>
      </c>
      <c r="G1408" s="6">
        <v>0</v>
      </c>
      <c r="H1408" s="6">
        <v>0</v>
      </c>
      <c r="I1408" s="1">
        <v>744967511970</v>
      </c>
      <c r="J1408" s="1">
        <v>105313193604</v>
      </c>
      <c r="K1408" s="1">
        <v>211926874581</v>
      </c>
      <c r="L1408" s="1">
        <v>956894386551</v>
      </c>
      <c r="M1408" s="29">
        <f>-4.336-4.513*(U1408/L1408)+5.679*(O1408/L1408)-0.004*(I1408/P1408)</f>
        <v>-0.79455428208664769</v>
      </c>
      <c r="N1408" s="31">
        <v>2.8654119461210428</v>
      </c>
      <c r="O1408" s="1">
        <v>613404884136</v>
      </c>
      <c r="P1408" s="1">
        <v>609404884136</v>
      </c>
      <c r="Q1408" s="1">
        <v>4000000000</v>
      </c>
      <c r="R1408" s="1">
        <v>343489502415</v>
      </c>
      <c r="S1408" s="1">
        <v>956894386551</v>
      </c>
      <c r="T1408" s="1">
        <v>1646833935</v>
      </c>
      <c r="U1408" s="1">
        <v>19955192528</v>
      </c>
      <c r="V1408" s="1">
        <v>27950410286</v>
      </c>
    </row>
    <row r="1409" spans="1:22" ht="16.5" customHeight="1" x14ac:dyDescent="0.3">
      <c r="A1409" s="1" t="s">
        <v>151</v>
      </c>
      <c r="B1409" s="1">
        <v>2016</v>
      </c>
      <c r="C1409" s="15"/>
      <c r="D1409" s="13"/>
      <c r="E1409" s="13"/>
      <c r="F1409" s="14"/>
      <c r="G1409" s="13"/>
      <c r="H1409" s="13"/>
      <c r="I1409" s="1">
        <v>157817576397</v>
      </c>
      <c r="J1409" s="1">
        <v>6466589296</v>
      </c>
      <c r="K1409" s="1">
        <v>145309438185</v>
      </c>
      <c r="L1409" s="1">
        <v>303127014582</v>
      </c>
      <c r="M1409" s="29">
        <f>-4.336-4.513*(U1409/L1409)+5.679*(O1409/L1409)-0.004*(I1409/P1409)</f>
        <v>-4.4567950105447451</v>
      </c>
      <c r="N1409" s="31">
        <v>2.5615511423249444</v>
      </c>
      <c r="O1409" s="1">
        <v>9857022772</v>
      </c>
      <c r="P1409" s="1">
        <v>9857022772</v>
      </c>
      <c r="Q1409" s="1">
        <v>0</v>
      </c>
      <c r="R1409" s="1">
        <v>293269991810</v>
      </c>
      <c r="S1409" s="1">
        <v>303127014582</v>
      </c>
      <c r="T1409" s="1">
        <v>3598999547</v>
      </c>
      <c r="U1409" s="1">
        <v>16215641973</v>
      </c>
      <c r="V1409" s="1">
        <v>22449961377</v>
      </c>
    </row>
    <row r="1410" spans="1:22" ht="16.5" customHeight="1" x14ac:dyDescent="0.3">
      <c r="A1410" s="1" t="s">
        <v>151</v>
      </c>
      <c r="B1410" s="1">
        <v>2015</v>
      </c>
      <c r="C1410" s="15"/>
      <c r="D1410" s="13"/>
      <c r="E1410" s="13"/>
      <c r="F1410" s="14"/>
      <c r="G1410" s="13"/>
      <c r="H1410" s="13"/>
      <c r="I1410" s="1">
        <v>128243357140</v>
      </c>
      <c r="J1410" s="1">
        <v>29935664426</v>
      </c>
      <c r="K1410" s="1">
        <v>145867650283</v>
      </c>
      <c r="L1410" s="1">
        <v>274111007423</v>
      </c>
      <c r="M1410" s="29">
        <f>-4.336-4.513*(U1410/L1410)+5.679*(O1410/L1410)-0.004*(I1410/P1410)</f>
        <v>-3.5782928170242263</v>
      </c>
      <c r="N1410" s="31">
        <v>8.0197984581497224</v>
      </c>
      <c r="O1410" s="1">
        <v>48647403254</v>
      </c>
      <c r="P1410" s="1">
        <v>22175249921</v>
      </c>
      <c r="Q1410" s="1">
        <v>26472153333</v>
      </c>
      <c r="R1410" s="1">
        <v>225463604169</v>
      </c>
      <c r="S1410" s="1">
        <v>274111007423</v>
      </c>
      <c r="T1410" s="1">
        <v>43164871</v>
      </c>
      <c r="U1410" s="1">
        <v>13789451765</v>
      </c>
      <c r="V1410" s="1">
        <v>17502471759</v>
      </c>
    </row>
    <row r="1411" spans="1:22" ht="16.5" customHeight="1" x14ac:dyDescent="0.3">
      <c r="A1411" s="1" t="s">
        <v>151</v>
      </c>
      <c r="B1411" s="1">
        <v>2014</v>
      </c>
      <c r="C1411" s="15"/>
      <c r="D1411" s="13"/>
      <c r="E1411" s="13"/>
      <c r="F1411" s="14"/>
      <c r="G1411" s="13"/>
      <c r="H1411" s="13"/>
      <c r="I1411" s="1">
        <v>118586217926</v>
      </c>
      <c r="J1411" s="1">
        <v>73551969819</v>
      </c>
      <c r="K1411" s="1">
        <v>98628831347</v>
      </c>
      <c r="L1411" s="1">
        <v>217215049273</v>
      </c>
      <c r="M1411" s="29">
        <f>-4.336-4.513*(U1411/L1411)+5.679*(O1411/L1411)-0.004*(I1411/P1411)</f>
        <v>-4.2769888306024253</v>
      </c>
      <c r="N1411" s="28">
        <v>5.05</v>
      </c>
      <c r="O1411" s="1">
        <v>5540896869</v>
      </c>
      <c r="P1411" s="1">
        <v>5342351418</v>
      </c>
      <c r="Q1411" s="1">
        <v>198545451</v>
      </c>
      <c r="R1411" s="1">
        <v>211674152404</v>
      </c>
      <c r="S1411" s="1">
        <v>217215049273</v>
      </c>
      <c r="T1411" s="1">
        <v>3740916539</v>
      </c>
      <c r="U1411" s="1">
        <v>-141321270</v>
      </c>
      <c r="V1411" s="1">
        <v>209445843</v>
      </c>
    </row>
    <row r="1412" spans="1:22" ht="16.5" customHeight="1" x14ac:dyDescent="0.3">
      <c r="A1412" s="1" t="s">
        <v>152</v>
      </c>
      <c r="B1412" s="1">
        <v>2023</v>
      </c>
      <c r="C1412" s="16">
        <f t="shared" ref="C1412:C1413" si="121">LN(E1412)</f>
        <v>3.784189633918261</v>
      </c>
      <c r="D1412" s="11">
        <v>23</v>
      </c>
      <c r="E1412" s="11">
        <v>44</v>
      </c>
      <c r="F1412" s="4">
        <v>0</v>
      </c>
      <c r="G1412" s="5">
        <v>0</v>
      </c>
      <c r="H1412" s="5">
        <v>0</v>
      </c>
      <c r="I1412" s="1">
        <v>1727961289823</v>
      </c>
      <c r="J1412" s="1">
        <v>6149680853</v>
      </c>
      <c r="K1412" s="1">
        <v>21185742049392</v>
      </c>
      <c r="L1412" s="1">
        <v>22913703339215</v>
      </c>
      <c r="M1412" s="29">
        <f>-4.336-4.513*(U1412/L1412)+5.679*(O1412/L1412)-0.004*(I1412/P1412)</f>
        <v>-0.12663507486593481</v>
      </c>
      <c r="N1412" s="31">
        <v>6.4222466560102589</v>
      </c>
      <c r="O1412" s="1">
        <v>17729845316439</v>
      </c>
      <c r="P1412" s="1">
        <v>3101256166008</v>
      </c>
      <c r="Q1412" s="1">
        <v>14628589150431</v>
      </c>
      <c r="R1412" s="1">
        <v>5183858022776</v>
      </c>
      <c r="S1412" s="1">
        <v>22913703339215</v>
      </c>
      <c r="T1412" s="1">
        <v>345210640419</v>
      </c>
      <c r="U1412" s="1">
        <v>927228912533</v>
      </c>
      <c r="V1412" s="1">
        <v>1309215769029</v>
      </c>
    </row>
    <row r="1413" spans="1:22" ht="16.5" customHeight="1" x14ac:dyDescent="0.3">
      <c r="A1413" s="1" t="s">
        <v>152</v>
      </c>
      <c r="B1413" s="1">
        <v>2022</v>
      </c>
      <c r="C1413" s="16">
        <f t="shared" si="121"/>
        <v>3.7612001156935624</v>
      </c>
      <c r="D1413" s="11">
        <v>22</v>
      </c>
      <c r="E1413" s="11">
        <v>43</v>
      </c>
      <c r="F1413" s="4">
        <v>0</v>
      </c>
      <c r="G1413" s="5">
        <v>0</v>
      </c>
      <c r="H1413" s="5">
        <v>0</v>
      </c>
      <c r="I1413" s="1">
        <v>1244384275923</v>
      </c>
      <c r="J1413" s="1">
        <v>17298527842</v>
      </c>
      <c r="K1413" s="1">
        <v>11505699006441</v>
      </c>
      <c r="L1413" s="1">
        <v>12750083282364</v>
      </c>
      <c r="M1413" s="29">
        <f>-4.336-4.513*(U1413/L1413)+5.679*(O1413/L1413)-0.004*(I1413/P1413)</f>
        <v>-0.98030194913880442</v>
      </c>
      <c r="N1413" s="31">
        <v>6.9871667237754878</v>
      </c>
      <c r="O1413" s="1">
        <v>7906613470479</v>
      </c>
      <c r="P1413" s="1">
        <v>2222581550638</v>
      </c>
      <c r="Q1413" s="1">
        <v>5684031919841</v>
      </c>
      <c r="R1413" s="1">
        <v>4843469811885</v>
      </c>
      <c r="S1413" s="1">
        <v>12750083282364</v>
      </c>
      <c r="T1413" s="1">
        <v>298785813177</v>
      </c>
      <c r="U1413" s="1">
        <v>462591201280</v>
      </c>
      <c r="V1413" s="1">
        <v>779782056605</v>
      </c>
    </row>
    <row r="1414" spans="1:22" ht="16.5" customHeight="1" x14ac:dyDescent="0.3">
      <c r="A1414" s="1" t="s">
        <v>152</v>
      </c>
      <c r="B1414" s="1">
        <v>2021</v>
      </c>
      <c r="C1414" s="15"/>
      <c r="D1414" s="17"/>
      <c r="E1414" s="17"/>
      <c r="F1414" s="10"/>
      <c r="G1414" s="9"/>
      <c r="H1414" s="9"/>
      <c r="I1414" s="1">
        <v>1187131675840</v>
      </c>
      <c r="J1414" s="1">
        <v>26034647618</v>
      </c>
      <c r="K1414" s="1">
        <v>10991035032872</v>
      </c>
      <c r="L1414" s="1">
        <v>12178166708712</v>
      </c>
      <c r="M1414" s="29">
        <f>-4.336-4.513*(U1414/L1414)+5.679*(O1414/L1414)-0.004*(I1414/P1414)</f>
        <v>-0.96074086096528744</v>
      </c>
      <c r="N1414" s="31">
        <v>6.6900092133089402</v>
      </c>
      <c r="O1414" s="1">
        <v>7489928508899</v>
      </c>
      <c r="P1414" s="1">
        <v>1396774183163</v>
      </c>
      <c r="Q1414" s="1">
        <v>6093154325736</v>
      </c>
      <c r="R1414" s="1">
        <v>4688238199813</v>
      </c>
      <c r="S1414" s="1">
        <v>12178166708712</v>
      </c>
      <c r="T1414" s="1">
        <v>236887811622</v>
      </c>
      <c r="U1414" s="1">
        <v>307873734206</v>
      </c>
      <c r="V1414" s="1">
        <v>486723581715</v>
      </c>
    </row>
    <row r="1415" spans="1:22" ht="16.5" customHeight="1" x14ac:dyDescent="0.3">
      <c r="A1415" s="1" t="s">
        <v>152</v>
      </c>
      <c r="B1415" s="1">
        <v>2020</v>
      </c>
      <c r="C1415" s="16">
        <f t="shared" ref="C1415:C1419" si="122">LN(E1415)</f>
        <v>3.8501476017100584</v>
      </c>
      <c r="D1415" s="5">
        <v>20</v>
      </c>
      <c r="E1415" s="5">
        <v>47</v>
      </c>
      <c r="F1415" s="4">
        <v>0</v>
      </c>
      <c r="G1415" s="5">
        <v>0</v>
      </c>
      <c r="H1415" s="5">
        <v>0</v>
      </c>
      <c r="I1415" s="1">
        <v>1054480000000</v>
      </c>
      <c r="J1415" s="1">
        <v>27268847840</v>
      </c>
      <c r="K1415" s="1">
        <v>10851200000000</v>
      </c>
      <c r="L1415" s="1">
        <v>11905700000000</v>
      </c>
      <c r="M1415" s="29">
        <f>-4.336-4.513*(U1415/L1415)+5.679*(O1415/L1415)-0.004*(I1415/P1415)</f>
        <v>-0.97221525648853657</v>
      </c>
      <c r="N1415" s="31">
        <v>6.9401877821904918</v>
      </c>
      <c r="O1415" s="1">
        <v>7460780000000</v>
      </c>
      <c r="P1415" s="1">
        <v>1285110000000</v>
      </c>
      <c r="Q1415" s="1">
        <v>6175670000000</v>
      </c>
      <c r="R1415" s="1">
        <v>4444910000000</v>
      </c>
      <c r="S1415" s="1">
        <v>11905700000000</v>
      </c>
      <c r="T1415" s="1">
        <v>183486000000</v>
      </c>
      <c r="U1415" s="1">
        <v>505757000000</v>
      </c>
      <c r="V1415" s="1">
        <v>698495000000</v>
      </c>
    </row>
    <row r="1416" spans="1:22" ht="16.5" customHeight="1" x14ac:dyDescent="0.3">
      <c r="A1416" s="1" t="s">
        <v>152</v>
      </c>
      <c r="B1416" s="1">
        <v>2019</v>
      </c>
      <c r="C1416" s="16">
        <f t="shared" si="122"/>
        <v>3.8286413964890951</v>
      </c>
      <c r="D1416" s="5">
        <v>19</v>
      </c>
      <c r="E1416" s="5">
        <v>46</v>
      </c>
      <c r="F1416" s="4">
        <v>0</v>
      </c>
      <c r="G1416" s="5">
        <v>0</v>
      </c>
      <c r="H1416" s="5">
        <v>0</v>
      </c>
      <c r="I1416" s="1">
        <v>871213000000</v>
      </c>
      <c r="J1416" s="1">
        <v>27718090169</v>
      </c>
      <c r="K1416" s="1">
        <v>10389000000000</v>
      </c>
      <c r="L1416" s="1">
        <v>11260200000000</v>
      </c>
      <c r="M1416" s="29">
        <f>-4.336-4.513*(U1416/L1416)+5.679*(O1416/L1416)-0.004*(I1416/P1416)</f>
        <v>-0.84528214384280509</v>
      </c>
      <c r="N1416" s="31">
        <v>7.4649912574460018</v>
      </c>
      <c r="O1416" s="1">
        <v>7358040000000</v>
      </c>
      <c r="P1416" s="1">
        <v>2144270000000</v>
      </c>
      <c r="Q1416" s="1">
        <v>5213770000000</v>
      </c>
      <c r="R1416" s="1">
        <v>3902180000000</v>
      </c>
      <c r="S1416" s="1">
        <v>11260200000000</v>
      </c>
      <c r="T1416" s="1">
        <v>171373000000</v>
      </c>
      <c r="U1416" s="1">
        <v>545497000000</v>
      </c>
      <c r="V1416" s="1">
        <v>551288000000</v>
      </c>
    </row>
    <row r="1417" spans="1:22" ht="16.5" customHeight="1" x14ac:dyDescent="0.3">
      <c r="A1417" s="1" t="s">
        <v>152</v>
      </c>
      <c r="B1417" s="1">
        <v>2018</v>
      </c>
      <c r="C1417" s="16">
        <f t="shared" si="122"/>
        <v>3.8066624897703196</v>
      </c>
      <c r="D1417" s="5">
        <v>18</v>
      </c>
      <c r="E1417" s="5">
        <v>45</v>
      </c>
      <c r="F1417" s="4">
        <v>0</v>
      </c>
      <c r="G1417" s="5">
        <v>0</v>
      </c>
      <c r="H1417" s="5">
        <v>0</v>
      </c>
      <c r="I1417" s="1">
        <v>1475910000000</v>
      </c>
      <c r="J1417" s="1">
        <v>29856254874</v>
      </c>
      <c r="K1417" s="1">
        <v>7886770000000</v>
      </c>
      <c r="L1417" s="1">
        <v>9362680000000</v>
      </c>
      <c r="M1417" s="29">
        <f>-4.336-4.513*(U1417/L1417)+5.679*(O1417/L1417)-0.004*(I1417/P1417)</f>
        <v>-0.91252043961512552</v>
      </c>
      <c r="N1417" s="31">
        <v>7.3592809998546045</v>
      </c>
      <c r="O1417" s="1">
        <v>5870100000000</v>
      </c>
      <c r="P1417" s="1">
        <v>1999190000000</v>
      </c>
      <c r="Q1417" s="1">
        <v>3870910000000</v>
      </c>
      <c r="R1417" s="1">
        <v>3492580000000</v>
      </c>
      <c r="S1417" s="1">
        <v>9362680000000</v>
      </c>
      <c r="T1417" s="1">
        <v>216222000000</v>
      </c>
      <c r="U1417" s="1">
        <v>278242000000</v>
      </c>
      <c r="V1417" s="1">
        <v>548189000000</v>
      </c>
    </row>
    <row r="1418" spans="1:22" ht="16.5" customHeight="1" x14ac:dyDescent="0.3">
      <c r="A1418" s="1" t="s">
        <v>152</v>
      </c>
      <c r="B1418" s="1">
        <v>2017</v>
      </c>
      <c r="C1418" s="16">
        <f t="shared" si="122"/>
        <v>3.784189633918261</v>
      </c>
      <c r="D1418" s="5">
        <v>17</v>
      </c>
      <c r="E1418" s="5">
        <v>44</v>
      </c>
      <c r="F1418" s="4">
        <v>0</v>
      </c>
      <c r="G1418" s="5">
        <v>0</v>
      </c>
      <c r="H1418" s="5">
        <v>0</v>
      </c>
      <c r="I1418" s="1">
        <v>2769550000000</v>
      </c>
      <c r="J1418" s="1">
        <v>37792560475</v>
      </c>
      <c r="K1418" s="1">
        <v>7075390000000</v>
      </c>
      <c r="L1418" s="1">
        <v>9844940000000</v>
      </c>
      <c r="M1418" s="29">
        <f>-4.336-4.513*(U1418/L1418)+5.679*(O1418/L1418)-0.004*(I1418/P1418)</f>
        <v>-0.54760977367952701</v>
      </c>
      <c r="N1418" s="31">
        <v>2.8654119461210428</v>
      </c>
      <c r="O1418" s="1">
        <v>6757110000000</v>
      </c>
      <c r="P1418" s="1">
        <v>2237890000000</v>
      </c>
      <c r="Q1418" s="1">
        <v>4519220000000</v>
      </c>
      <c r="R1418" s="1">
        <v>3087830000000</v>
      </c>
      <c r="S1418" s="1">
        <v>9844940000000</v>
      </c>
      <c r="T1418" s="1">
        <v>279476000000</v>
      </c>
      <c r="U1418" s="1">
        <v>227879000000</v>
      </c>
      <c r="V1418" s="1">
        <v>508404000000</v>
      </c>
    </row>
    <row r="1419" spans="1:22" ht="16.5" customHeight="1" x14ac:dyDescent="0.3">
      <c r="A1419" s="1" t="s">
        <v>152</v>
      </c>
      <c r="B1419" s="1">
        <v>2016</v>
      </c>
      <c r="C1419" s="16">
        <f t="shared" si="122"/>
        <v>3.7612001156935624</v>
      </c>
      <c r="D1419" s="6">
        <v>16</v>
      </c>
      <c r="E1419" s="6">
        <v>43</v>
      </c>
      <c r="F1419" s="7">
        <v>0</v>
      </c>
      <c r="G1419" s="6">
        <v>0</v>
      </c>
      <c r="H1419" s="6">
        <v>0</v>
      </c>
      <c r="I1419" s="1">
        <v>1876220000000</v>
      </c>
      <c r="J1419" s="1">
        <v>80316645586</v>
      </c>
      <c r="K1419" s="1">
        <v>6444900000000</v>
      </c>
      <c r="L1419" s="1">
        <v>8321120000000</v>
      </c>
      <c r="M1419" s="29">
        <f>-4.336-4.513*(U1419/L1419)+5.679*(O1419/L1419)-0.004*(I1419/P1419)</f>
        <v>-0.93910560366722851</v>
      </c>
      <c r="N1419" s="31">
        <v>2.5615511423249444</v>
      </c>
      <c r="O1419" s="1">
        <v>5302870000000</v>
      </c>
      <c r="P1419" s="1">
        <v>1143170000000</v>
      </c>
      <c r="Q1419" s="1">
        <v>4159710000000</v>
      </c>
      <c r="R1419" s="1">
        <v>3018250000000</v>
      </c>
      <c r="S1419" s="1">
        <v>8321120000000</v>
      </c>
      <c r="T1419" s="1">
        <v>143241000000</v>
      </c>
      <c r="U1419" s="1">
        <v>397608000000</v>
      </c>
      <c r="V1419" s="1">
        <v>575887000000</v>
      </c>
    </row>
    <row r="1420" spans="1:22" ht="16.5" customHeight="1" x14ac:dyDescent="0.3">
      <c r="A1420" s="1" t="s">
        <v>152</v>
      </c>
      <c r="B1420" s="1">
        <v>2015</v>
      </c>
      <c r="C1420" s="15"/>
      <c r="D1420" s="13"/>
      <c r="E1420" s="13"/>
      <c r="F1420" s="14"/>
      <c r="G1420" s="13"/>
      <c r="H1420" s="13"/>
      <c r="I1420" s="1">
        <v>1760510000000</v>
      </c>
      <c r="J1420" s="1">
        <v>54858726920</v>
      </c>
      <c r="K1420" s="1">
        <v>5617500000000</v>
      </c>
      <c r="L1420" s="1">
        <v>7378000000000</v>
      </c>
      <c r="M1420" s="29">
        <f>-4.336-4.513*(U1420/L1420)+5.679*(O1420/L1420)-0.004*(I1420/P1420)</f>
        <v>-1.0397006067141752</v>
      </c>
      <c r="N1420" s="31">
        <v>8.0197984581497224</v>
      </c>
      <c r="O1420" s="1">
        <v>4619900000000</v>
      </c>
      <c r="P1420" s="1">
        <v>991681000000</v>
      </c>
      <c r="Q1420" s="1">
        <v>3628220000000</v>
      </c>
      <c r="R1420" s="1">
        <v>2758100000000</v>
      </c>
      <c r="S1420" s="1">
        <v>7378000000000</v>
      </c>
      <c r="T1420" s="1">
        <v>141385000000</v>
      </c>
      <c r="U1420" s="1">
        <v>413012000000</v>
      </c>
      <c r="V1420" s="1" t="e">
        <v>#VALUE!</v>
      </c>
    </row>
    <row r="1421" spans="1:22" ht="16.5" customHeight="1" x14ac:dyDescent="0.3">
      <c r="A1421" s="1" t="s">
        <v>152</v>
      </c>
      <c r="B1421" s="1">
        <v>2014</v>
      </c>
      <c r="C1421" s="15"/>
      <c r="D1421" s="13"/>
      <c r="E1421" s="13"/>
      <c r="F1421" s="14"/>
      <c r="G1421" s="13"/>
      <c r="H1421" s="13"/>
      <c r="I1421" s="1">
        <v>474637000000</v>
      </c>
      <c r="J1421" s="1">
        <v>62013716479</v>
      </c>
      <c r="K1421" s="1">
        <v>1199910000000</v>
      </c>
      <c r="L1421" s="1">
        <v>1674550000000</v>
      </c>
      <c r="M1421" s="29">
        <f>-4.336-4.513*(U1421/L1421)+5.679*(O1421/L1421)-0.004*(I1421/P1421)</f>
        <v>-1.2055872676338675</v>
      </c>
      <c r="N1421" s="28">
        <v>5.05</v>
      </c>
      <c r="O1421" s="1">
        <v>1116790000000</v>
      </c>
      <c r="P1421" s="1">
        <v>162035000000</v>
      </c>
      <c r="Q1421" s="1">
        <v>954760000000</v>
      </c>
      <c r="R1421" s="1">
        <v>557755000000</v>
      </c>
      <c r="S1421" s="1">
        <v>1674550000000</v>
      </c>
      <c r="T1421" s="1">
        <v>46565522692</v>
      </c>
      <c r="U1421" s="1">
        <v>239441000000</v>
      </c>
      <c r="V1421" s="1" t="e">
        <v>#VALUE!</v>
      </c>
    </row>
    <row r="1422" spans="1:22" ht="16.5" customHeight="1" x14ac:dyDescent="0.3">
      <c r="A1422" s="1" t="s">
        <v>153</v>
      </c>
      <c r="B1422" s="1">
        <v>2023</v>
      </c>
      <c r="C1422" s="16">
        <f t="shared" ref="C1422:C1424" si="123">LN(E1422)</f>
        <v>3.912023005428146</v>
      </c>
      <c r="D1422" s="11">
        <v>22</v>
      </c>
      <c r="E1422" s="11">
        <v>50</v>
      </c>
      <c r="F1422" s="12">
        <v>0.14000000000000001</v>
      </c>
      <c r="G1422" s="11">
        <v>1</v>
      </c>
      <c r="H1422" s="11">
        <v>0</v>
      </c>
      <c r="I1422" s="1">
        <v>1113307093545</v>
      </c>
      <c r="J1422" s="1">
        <v>353259470566</v>
      </c>
      <c r="K1422" s="1">
        <v>233689826300</v>
      </c>
      <c r="L1422" s="1">
        <v>1346996919845</v>
      </c>
      <c r="M1422" s="29">
        <f>-4.336-4.513*(U1422/L1422)+5.679*(O1422/L1422)-0.004*(I1422/P1422)</f>
        <v>-1.5606538336905194</v>
      </c>
      <c r="N1422" s="31">
        <v>6.4222466560102589</v>
      </c>
      <c r="O1422" s="1">
        <v>673065408511</v>
      </c>
      <c r="P1422" s="1">
        <v>672733919356</v>
      </c>
      <c r="Q1422" s="1">
        <v>331489155</v>
      </c>
      <c r="R1422" s="1">
        <v>673931511334</v>
      </c>
      <c r="S1422" s="1">
        <v>1346996919845</v>
      </c>
      <c r="T1422" s="1">
        <v>26935444532</v>
      </c>
      <c r="U1422" s="1">
        <v>16627329661</v>
      </c>
      <c r="V1422" s="1">
        <v>47888954309</v>
      </c>
    </row>
    <row r="1423" spans="1:22" ht="16.5" customHeight="1" x14ac:dyDescent="0.3">
      <c r="A1423" s="1" t="s">
        <v>153</v>
      </c>
      <c r="B1423" s="1">
        <v>2022</v>
      </c>
      <c r="C1423" s="16">
        <f t="shared" si="123"/>
        <v>3.8918202981106265</v>
      </c>
      <c r="D1423" s="11">
        <v>21</v>
      </c>
      <c r="E1423" s="11">
        <v>49</v>
      </c>
      <c r="F1423" s="12">
        <v>0.14000000000000001</v>
      </c>
      <c r="G1423" s="11">
        <v>1</v>
      </c>
      <c r="H1423" s="11">
        <v>0</v>
      </c>
      <c r="I1423" s="1">
        <v>1152700178390</v>
      </c>
      <c r="J1423" s="1">
        <v>351579898893</v>
      </c>
      <c r="K1423" s="1">
        <v>481831174059</v>
      </c>
      <c r="L1423" s="1">
        <v>1634531352449</v>
      </c>
      <c r="M1423" s="29">
        <f>-4.336-4.513*(U1423/L1423)+5.679*(O1423/L1423)-0.004*(I1423/P1423)</f>
        <v>-0.96790360612867921</v>
      </c>
      <c r="N1423" s="31">
        <v>6.9871667237754878</v>
      </c>
      <c r="O1423" s="1">
        <v>976355868376</v>
      </c>
      <c r="P1423" s="1">
        <v>973400115093</v>
      </c>
      <c r="Q1423" s="1">
        <v>2955753283</v>
      </c>
      <c r="R1423" s="1">
        <v>658175484073</v>
      </c>
      <c r="S1423" s="1">
        <v>1634531352449</v>
      </c>
      <c r="T1423" s="1">
        <v>52185447175</v>
      </c>
      <c r="U1423" s="1">
        <v>7029332183</v>
      </c>
      <c r="V1423" s="1">
        <v>59494344696</v>
      </c>
    </row>
    <row r="1424" spans="1:22" ht="16.5" customHeight="1" x14ac:dyDescent="0.3">
      <c r="A1424" s="1" t="s">
        <v>153</v>
      </c>
      <c r="B1424" s="1">
        <v>2021</v>
      </c>
      <c r="C1424" s="16">
        <f t="shared" si="123"/>
        <v>3.8712010109078911</v>
      </c>
      <c r="D1424" s="5">
        <v>20</v>
      </c>
      <c r="E1424" s="5">
        <v>48</v>
      </c>
      <c r="F1424" s="4">
        <v>0.14000000000000001</v>
      </c>
      <c r="G1424" s="5">
        <v>1</v>
      </c>
      <c r="H1424" s="5">
        <v>0</v>
      </c>
      <c r="I1424" s="1">
        <v>1101671548724</v>
      </c>
      <c r="J1424" s="1">
        <v>356115509514</v>
      </c>
      <c r="K1424" s="1">
        <v>594712152543</v>
      </c>
      <c r="L1424" s="1">
        <v>1696383701267</v>
      </c>
      <c r="M1424" s="29">
        <f>-4.336-4.513*(U1424/L1424)+5.679*(O1424/L1424)-0.004*(I1424/P1424)</f>
        <v>-1.1687375800731112</v>
      </c>
      <c r="N1424" s="31">
        <v>6.6900092133089402</v>
      </c>
      <c r="O1424" s="1">
        <v>951222480620</v>
      </c>
      <c r="P1424" s="1">
        <v>895889711808</v>
      </c>
      <c r="Q1424" s="1">
        <v>55332768812</v>
      </c>
      <c r="R1424" s="1">
        <v>745161220647</v>
      </c>
      <c r="S1424" s="1">
        <v>1696383701267</v>
      </c>
      <c r="T1424" s="1">
        <v>52577455920</v>
      </c>
      <c r="U1424" s="1">
        <v>4599153338</v>
      </c>
      <c r="V1424" s="1">
        <v>63977945350</v>
      </c>
    </row>
    <row r="1425" spans="1:22" ht="16.5" customHeight="1" x14ac:dyDescent="0.3">
      <c r="A1425" s="1" t="s">
        <v>153</v>
      </c>
      <c r="B1425" s="1">
        <v>2020</v>
      </c>
      <c r="C1425" s="15"/>
      <c r="D1425" s="9"/>
      <c r="E1425" s="9"/>
      <c r="F1425" s="10"/>
      <c r="G1425" s="9"/>
      <c r="H1425" s="9"/>
      <c r="I1425" s="1">
        <v>1099314963539</v>
      </c>
      <c r="J1425" s="1">
        <v>374885217902</v>
      </c>
      <c r="K1425" s="1">
        <v>708639037044</v>
      </c>
      <c r="L1425" s="1">
        <v>1807954000583</v>
      </c>
      <c r="M1425" s="29">
        <f>-4.336-4.513*(U1425/L1425)+5.679*(O1425/L1425)-0.004*(I1425/P1425)</f>
        <v>-1.0381014601373582</v>
      </c>
      <c r="N1425" s="31">
        <v>6.9401877821904918</v>
      </c>
      <c r="O1425" s="1">
        <v>1054686884850</v>
      </c>
      <c r="P1425" s="1">
        <v>891320509482</v>
      </c>
      <c r="Q1425" s="1">
        <v>163366375368</v>
      </c>
      <c r="R1425" s="1">
        <v>753267115733</v>
      </c>
      <c r="S1425" s="1">
        <v>1807954000583</v>
      </c>
      <c r="T1425" s="1">
        <v>44235174197</v>
      </c>
      <c r="U1425" s="1">
        <v>4032475312</v>
      </c>
      <c r="V1425" s="1">
        <v>61371523200</v>
      </c>
    </row>
    <row r="1426" spans="1:22" ht="16.5" customHeight="1" x14ac:dyDescent="0.3">
      <c r="A1426" s="1" t="s">
        <v>153</v>
      </c>
      <c r="B1426" s="1">
        <v>2019</v>
      </c>
      <c r="C1426" s="15"/>
      <c r="D1426" s="9"/>
      <c r="E1426" s="9"/>
      <c r="F1426" s="10"/>
      <c r="G1426" s="9"/>
      <c r="H1426" s="9"/>
      <c r="I1426" s="1">
        <v>1115686708650</v>
      </c>
      <c r="J1426" s="1">
        <v>408999702004</v>
      </c>
      <c r="K1426" s="1">
        <v>657041620873</v>
      </c>
      <c r="L1426" s="1">
        <v>1772728329524</v>
      </c>
      <c r="M1426" s="29">
        <f>-4.336-4.513*(U1426/L1426)+5.679*(O1426/L1426)-0.004*(I1426/P1426)</f>
        <v>-1.269659158918568</v>
      </c>
      <c r="N1426" s="31">
        <v>7.4649912574460018</v>
      </c>
      <c r="O1426" s="1">
        <v>1013202615391</v>
      </c>
      <c r="P1426" s="1">
        <v>997900263976</v>
      </c>
      <c r="Q1426" s="1">
        <v>15302351415</v>
      </c>
      <c r="R1426" s="1">
        <v>759525714133</v>
      </c>
      <c r="S1426" s="1">
        <v>1772728329524</v>
      </c>
      <c r="T1426" s="1">
        <v>88693543061</v>
      </c>
      <c r="U1426" s="1">
        <v>68748170095</v>
      </c>
      <c r="V1426" s="1">
        <v>166086689157</v>
      </c>
    </row>
    <row r="1427" spans="1:22" ht="16.5" customHeight="1" x14ac:dyDescent="0.3">
      <c r="A1427" s="1" t="s">
        <v>153</v>
      </c>
      <c r="B1427" s="1">
        <v>2018</v>
      </c>
      <c r="C1427" s="16">
        <f t="shared" ref="C1427:C1430" si="124">LN(E1427)</f>
        <v>3.6375861597263857</v>
      </c>
      <c r="D1427" s="5">
        <v>17</v>
      </c>
      <c r="E1427" s="5">
        <v>38</v>
      </c>
      <c r="F1427" s="4">
        <v>0.26</v>
      </c>
      <c r="G1427" s="5">
        <v>1</v>
      </c>
      <c r="H1427" s="5">
        <v>0</v>
      </c>
      <c r="I1427" s="1">
        <v>1954360475632</v>
      </c>
      <c r="J1427" s="1">
        <v>1242216252870</v>
      </c>
      <c r="K1427" s="1">
        <v>459321894196</v>
      </c>
      <c r="L1427" s="1">
        <v>2413682369828</v>
      </c>
      <c r="M1427" s="29">
        <f>-4.336-4.513*(U1427/L1427)+5.679*(O1427/L1427)-0.004*(I1427/P1427)</f>
        <v>-0.6980506157725973</v>
      </c>
      <c r="N1427" s="31">
        <v>7.3592809998546045</v>
      </c>
      <c r="O1427" s="1">
        <v>1639373095878</v>
      </c>
      <c r="P1427" s="1">
        <v>1454708103700</v>
      </c>
      <c r="Q1427" s="1">
        <v>184664992178</v>
      </c>
      <c r="R1427" s="1">
        <v>774309273950</v>
      </c>
      <c r="S1427" s="1">
        <v>2413682369828</v>
      </c>
      <c r="T1427" s="1">
        <v>126500013606</v>
      </c>
      <c r="U1427" s="1">
        <v>114375062255</v>
      </c>
      <c r="V1427" s="1">
        <v>191321859391</v>
      </c>
    </row>
    <row r="1428" spans="1:22" ht="16.5" customHeight="1" x14ac:dyDescent="0.3">
      <c r="A1428" s="1" t="s">
        <v>153</v>
      </c>
      <c r="B1428" s="1">
        <v>2017</v>
      </c>
      <c r="C1428" s="16">
        <f t="shared" si="124"/>
        <v>3.8066624897703196</v>
      </c>
      <c r="D1428" s="5">
        <v>16</v>
      </c>
      <c r="E1428" s="5">
        <v>45</v>
      </c>
      <c r="F1428" s="4">
        <v>0</v>
      </c>
      <c r="G1428" s="5">
        <v>0</v>
      </c>
      <c r="H1428" s="5">
        <v>1</v>
      </c>
      <c r="I1428" s="1">
        <v>1901725464335</v>
      </c>
      <c r="J1428" s="1">
        <v>1449373663433</v>
      </c>
      <c r="K1428" s="1">
        <v>332868302714</v>
      </c>
      <c r="L1428" s="1">
        <v>2234593767049</v>
      </c>
      <c r="M1428" s="29">
        <f>-4.336-4.513*(U1428/L1428)+5.679*(O1428/L1428)-0.004*(I1428/P1428)</f>
        <v>-0.19903772768605116</v>
      </c>
      <c r="N1428" s="31">
        <v>2.8654119461210428</v>
      </c>
      <c r="O1428" s="1">
        <v>1704764776539</v>
      </c>
      <c r="P1428" s="1">
        <v>1194165758142</v>
      </c>
      <c r="Q1428" s="1">
        <v>510599018397</v>
      </c>
      <c r="R1428" s="1">
        <v>529828990510</v>
      </c>
      <c r="S1428" s="1">
        <v>2234593767049</v>
      </c>
      <c r="T1428" s="1">
        <v>73565871359</v>
      </c>
      <c r="U1428" s="1">
        <v>93661549297</v>
      </c>
      <c r="V1428" s="1">
        <v>128593115734</v>
      </c>
    </row>
    <row r="1429" spans="1:22" ht="16.5" customHeight="1" x14ac:dyDescent="0.3">
      <c r="A1429" s="1" t="s">
        <v>153</v>
      </c>
      <c r="B1429" s="1">
        <v>2016</v>
      </c>
      <c r="C1429" s="16">
        <f t="shared" si="124"/>
        <v>3.8286413964890951</v>
      </c>
      <c r="D1429" s="5">
        <v>15</v>
      </c>
      <c r="E1429" s="5">
        <v>46</v>
      </c>
      <c r="F1429" s="4">
        <v>21.61</v>
      </c>
      <c r="G1429" s="5">
        <v>0</v>
      </c>
      <c r="H1429" s="5">
        <v>0</v>
      </c>
      <c r="I1429" s="1">
        <v>1508042215781</v>
      </c>
      <c r="J1429" s="1">
        <v>986504615104</v>
      </c>
      <c r="K1429" s="1">
        <v>324457242602</v>
      </c>
      <c r="L1429" s="1">
        <v>1832499458383</v>
      </c>
      <c r="M1429" s="29">
        <f>-4.336-4.513*(U1429/L1429)+5.679*(O1429/L1429)-0.004*(I1429/P1429)</f>
        <v>0.20128516511571309</v>
      </c>
      <c r="N1429" s="31">
        <v>2.5615511423249444</v>
      </c>
      <c r="O1429" s="1">
        <v>1479205626248</v>
      </c>
      <c r="P1429" s="1">
        <v>1023438333095</v>
      </c>
      <c r="Q1429" s="1">
        <v>455767293153</v>
      </c>
      <c r="R1429" s="1">
        <v>353293832135</v>
      </c>
      <c r="S1429" s="1">
        <v>1832499458383</v>
      </c>
      <c r="T1429" s="1">
        <v>15437663294</v>
      </c>
      <c r="U1429" s="1">
        <v>16626490202</v>
      </c>
      <c r="V1429" s="1">
        <v>31990409594</v>
      </c>
    </row>
    <row r="1430" spans="1:22" ht="16.5" customHeight="1" x14ac:dyDescent="0.3">
      <c r="A1430" s="1" t="s">
        <v>153</v>
      </c>
      <c r="B1430" s="1">
        <v>2015</v>
      </c>
      <c r="C1430" s="16">
        <f t="shared" si="124"/>
        <v>3.8066624897703196</v>
      </c>
      <c r="D1430" s="6">
        <v>14</v>
      </c>
      <c r="E1430" s="6">
        <v>45</v>
      </c>
      <c r="F1430" s="7">
        <v>21.61</v>
      </c>
      <c r="G1430" s="6">
        <v>0</v>
      </c>
      <c r="H1430" s="6">
        <v>0</v>
      </c>
      <c r="I1430" s="1">
        <v>501063236670</v>
      </c>
      <c r="J1430" s="1">
        <v>280275050411</v>
      </c>
      <c r="K1430" s="1">
        <v>319971009232</v>
      </c>
      <c r="L1430" s="1">
        <v>821034245902</v>
      </c>
      <c r="M1430" s="29">
        <f>-4.336-4.513*(U1430/L1430)+5.679*(O1430/L1430)-0.004*(I1430/P1430)</f>
        <v>-1.1250997430114182</v>
      </c>
      <c r="N1430" s="31">
        <v>8.0197984581497224</v>
      </c>
      <c r="O1430" s="1">
        <v>474592032558</v>
      </c>
      <c r="P1430" s="1">
        <v>262919290848</v>
      </c>
      <c r="Q1430" s="1">
        <v>211672741710</v>
      </c>
      <c r="R1430" s="1">
        <v>346442213344</v>
      </c>
      <c r="S1430" s="1">
        <v>821034245902</v>
      </c>
      <c r="T1430" s="1">
        <v>14107982637</v>
      </c>
      <c r="U1430" s="1">
        <v>11675222190</v>
      </c>
      <c r="V1430" s="1">
        <v>23178952341</v>
      </c>
    </row>
    <row r="1431" spans="1:22" ht="16.5" customHeight="1" x14ac:dyDescent="0.3">
      <c r="A1431" s="1" t="s">
        <v>153</v>
      </c>
      <c r="B1431" s="1">
        <v>2014</v>
      </c>
      <c r="C1431" s="15"/>
      <c r="D1431" s="13"/>
      <c r="E1431" s="13"/>
      <c r="F1431" s="14"/>
      <c r="G1431" s="13"/>
      <c r="H1431" s="13"/>
      <c r="I1431" s="1">
        <v>381797508988</v>
      </c>
      <c r="J1431" s="1">
        <v>129080576071</v>
      </c>
      <c r="K1431" s="1">
        <v>327718479303</v>
      </c>
      <c r="L1431" s="1">
        <v>709515988291</v>
      </c>
      <c r="M1431" s="29">
        <f>-4.336-4.513*(U1431/L1431)+5.679*(O1431/L1431)-0.004*(I1431/P1431)</f>
        <v>-1.4947905714487928</v>
      </c>
      <c r="N1431" s="28">
        <v>5.05</v>
      </c>
      <c r="O1431" s="1">
        <v>381973839866</v>
      </c>
      <c r="P1431" s="1">
        <v>219219924589</v>
      </c>
      <c r="Q1431" s="1">
        <v>162753915277</v>
      </c>
      <c r="R1431" s="1">
        <v>327542148425</v>
      </c>
      <c r="S1431" s="1">
        <v>709515988291</v>
      </c>
      <c r="T1431" s="1">
        <v>14280389334</v>
      </c>
      <c r="U1431" s="1">
        <v>32883469056</v>
      </c>
      <c r="V1431" s="1">
        <v>57630457216</v>
      </c>
    </row>
    <row r="1432" spans="1:22" ht="16.5" customHeight="1" x14ac:dyDescent="0.3">
      <c r="A1432" s="1" t="s">
        <v>154</v>
      </c>
      <c r="B1432" s="1">
        <v>2023</v>
      </c>
      <c r="C1432" s="16">
        <f t="shared" ref="C1432:C1450" si="125">LN(E1432)</f>
        <v>3.8501476017100584</v>
      </c>
      <c r="D1432" s="5">
        <v>30</v>
      </c>
      <c r="E1432" s="5">
        <v>47</v>
      </c>
      <c r="F1432" s="4">
        <v>0.64</v>
      </c>
      <c r="G1432" s="5">
        <v>0</v>
      </c>
      <c r="H1432" s="5">
        <v>0</v>
      </c>
      <c r="I1432" s="1">
        <v>660825539644</v>
      </c>
      <c r="J1432" s="1">
        <v>141717841616</v>
      </c>
      <c r="K1432" s="1">
        <v>437684633088</v>
      </c>
      <c r="L1432" s="1">
        <v>1098510172732</v>
      </c>
      <c r="M1432" s="29">
        <f>-4.336-4.513*(U1432/L1432)+5.679*(O1432/L1432)-0.004*(I1432/P1432)</f>
        <v>-2.7479846789950235</v>
      </c>
      <c r="N1432" s="31">
        <v>6.4222466560102589</v>
      </c>
      <c r="O1432" s="1">
        <v>408926635282</v>
      </c>
      <c r="P1432" s="1">
        <v>364537689548</v>
      </c>
      <c r="Q1432" s="1">
        <v>44388945734</v>
      </c>
      <c r="R1432" s="1">
        <v>689583537450</v>
      </c>
      <c r="S1432" s="1">
        <v>1098510172732</v>
      </c>
      <c r="T1432" s="1">
        <v>4671139745</v>
      </c>
      <c r="U1432" s="1">
        <v>126274753220</v>
      </c>
      <c r="V1432" s="1">
        <v>165592408256</v>
      </c>
    </row>
    <row r="1433" spans="1:22" ht="16.5" customHeight="1" x14ac:dyDescent="0.3">
      <c r="A1433" s="1" t="s">
        <v>154</v>
      </c>
      <c r="B1433" s="1">
        <v>2022</v>
      </c>
      <c r="C1433" s="16">
        <f t="shared" si="125"/>
        <v>3.8286413964890951</v>
      </c>
      <c r="D1433" s="5">
        <v>29</v>
      </c>
      <c r="E1433" s="5">
        <v>46</v>
      </c>
      <c r="F1433" s="4">
        <v>0.64</v>
      </c>
      <c r="G1433" s="5">
        <v>0</v>
      </c>
      <c r="H1433" s="5">
        <v>0</v>
      </c>
      <c r="I1433" s="1">
        <v>558018506629</v>
      </c>
      <c r="J1433" s="1">
        <v>153910721313</v>
      </c>
      <c r="K1433" s="1">
        <v>472871142187</v>
      </c>
      <c r="L1433" s="1">
        <v>1030889648816</v>
      </c>
      <c r="M1433" s="29">
        <f>-4.336-4.513*(U1433/L1433)+5.679*(O1433/L1433)-0.004*(I1433/P1433)</f>
        <v>-2.5486811161870317</v>
      </c>
      <c r="N1433" s="31">
        <v>6.9871667237754878</v>
      </c>
      <c r="O1433" s="1">
        <v>418246663386</v>
      </c>
      <c r="P1433" s="1">
        <v>412838067652</v>
      </c>
      <c r="Q1433" s="1">
        <v>5408595734</v>
      </c>
      <c r="R1433" s="1">
        <v>612642985430</v>
      </c>
      <c r="S1433" s="1">
        <v>1030889648816</v>
      </c>
      <c r="T1433" s="1">
        <v>1449583010</v>
      </c>
      <c r="U1433" s="1">
        <v>116800486967</v>
      </c>
      <c r="V1433" s="1">
        <v>149088003804</v>
      </c>
    </row>
    <row r="1434" spans="1:22" ht="16.5" customHeight="1" x14ac:dyDescent="0.3">
      <c r="A1434" s="1" t="s">
        <v>154</v>
      </c>
      <c r="B1434" s="1">
        <v>2021</v>
      </c>
      <c r="C1434" s="16">
        <f t="shared" si="125"/>
        <v>3.8066624897703196</v>
      </c>
      <c r="D1434" s="5">
        <v>28</v>
      </c>
      <c r="E1434" s="5">
        <v>45</v>
      </c>
      <c r="F1434" s="4">
        <v>6.64</v>
      </c>
      <c r="G1434" s="5">
        <v>0</v>
      </c>
      <c r="H1434" s="5">
        <v>0</v>
      </c>
      <c r="I1434" s="1">
        <v>503504504319</v>
      </c>
      <c r="J1434" s="1">
        <v>96339827518</v>
      </c>
      <c r="K1434" s="1">
        <v>407404901631</v>
      </c>
      <c r="L1434" s="1">
        <v>910909405950</v>
      </c>
      <c r="M1434" s="29">
        <f>-4.336-4.513*(U1434/L1434)+5.679*(O1434/L1434)-0.004*(I1434/P1434)</f>
        <v>-2.3388881776053991</v>
      </c>
      <c r="N1434" s="31">
        <v>6.6900092133089402</v>
      </c>
      <c r="O1434" s="1">
        <v>392108092700</v>
      </c>
      <c r="P1434" s="1">
        <v>386899496966</v>
      </c>
      <c r="Q1434" s="1">
        <v>5208595734</v>
      </c>
      <c r="R1434" s="1">
        <v>518801313250</v>
      </c>
      <c r="S1434" s="1">
        <v>910909405950</v>
      </c>
      <c r="T1434" s="1">
        <v>661897394</v>
      </c>
      <c r="U1434" s="1">
        <v>89264822936</v>
      </c>
      <c r="V1434" s="1">
        <v>109741275087</v>
      </c>
    </row>
    <row r="1435" spans="1:22" ht="16.5" customHeight="1" x14ac:dyDescent="0.3">
      <c r="A1435" s="1" t="s">
        <v>154</v>
      </c>
      <c r="B1435" s="1">
        <v>2020</v>
      </c>
      <c r="C1435" s="16">
        <f t="shared" si="125"/>
        <v>3.784189633918261</v>
      </c>
      <c r="D1435" s="5">
        <v>27</v>
      </c>
      <c r="E1435" s="5">
        <v>44</v>
      </c>
      <c r="F1435" s="4">
        <v>0.64</v>
      </c>
      <c r="G1435" s="5">
        <v>0</v>
      </c>
      <c r="H1435" s="5">
        <v>0</v>
      </c>
      <c r="I1435" s="1">
        <v>397423318912</v>
      </c>
      <c r="J1435" s="1">
        <v>68971122954</v>
      </c>
      <c r="K1435" s="1">
        <v>336127139967</v>
      </c>
      <c r="L1435" s="1">
        <v>733550458879</v>
      </c>
      <c r="M1435" s="29">
        <f>-4.336-4.513*(U1435/L1435)+5.679*(O1435/L1435)-0.004*(I1435/P1435)</f>
        <v>-2.896845073225593</v>
      </c>
      <c r="N1435" s="31">
        <v>6.9401877821904918</v>
      </c>
      <c r="O1435" s="1">
        <v>258772074687</v>
      </c>
      <c r="P1435" s="1">
        <v>253563478953</v>
      </c>
      <c r="Q1435" s="1">
        <v>5208595734</v>
      </c>
      <c r="R1435" s="1">
        <v>474778384192</v>
      </c>
      <c r="S1435" s="1">
        <v>733550458879</v>
      </c>
      <c r="T1435" s="1">
        <v>283722051</v>
      </c>
      <c r="U1435" s="1">
        <v>90687996238</v>
      </c>
      <c r="V1435" s="1">
        <v>110748409933</v>
      </c>
    </row>
    <row r="1436" spans="1:22" ht="16.5" customHeight="1" x14ac:dyDescent="0.3">
      <c r="A1436" s="1" t="s">
        <v>154</v>
      </c>
      <c r="B1436" s="1">
        <v>2019</v>
      </c>
      <c r="C1436" s="16">
        <f t="shared" si="125"/>
        <v>4.0073331852324712</v>
      </c>
      <c r="D1436" s="5">
        <v>26</v>
      </c>
      <c r="E1436" s="5">
        <v>55</v>
      </c>
      <c r="F1436" s="4">
        <v>7.44</v>
      </c>
      <c r="G1436" s="5">
        <v>0</v>
      </c>
      <c r="H1436" s="5">
        <v>0</v>
      </c>
      <c r="I1436" s="1">
        <v>333754306707</v>
      </c>
      <c r="J1436" s="1">
        <v>63823446898</v>
      </c>
      <c r="K1436" s="1">
        <v>304543246571</v>
      </c>
      <c r="L1436" s="1">
        <v>638297553278</v>
      </c>
      <c r="M1436" s="29">
        <f>-4.336-4.513*(U1436/L1436)+5.679*(O1436/L1436)-0.004*(I1436/P1436)</f>
        <v>-2.9305836924364415</v>
      </c>
      <c r="N1436" s="31">
        <v>7.4649912574460018</v>
      </c>
      <c r="O1436" s="1">
        <v>220672000645</v>
      </c>
      <c r="P1436" s="1">
        <v>218888161185</v>
      </c>
      <c r="Q1436" s="1">
        <v>1783839460</v>
      </c>
      <c r="R1436" s="1">
        <v>417625552633</v>
      </c>
      <c r="S1436" s="1">
        <v>638297553278</v>
      </c>
      <c r="T1436" s="1">
        <v>414861082</v>
      </c>
      <c r="U1436" s="1">
        <v>78047744510</v>
      </c>
      <c r="V1436" s="1">
        <v>99192251986</v>
      </c>
    </row>
    <row r="1437" spans="1:22" ht="16.5" customHeight="1" x14ac:dyDescent="0.3">
      <c r="A1437" s="1" t="s">
        <v>154</v>
      </c>
      <c r="B1437" s="1">
        <v>2018</v>
      </c>
      <c r="C1437" s="16">
        <f t="shared" si="125"/>
        <v>3.9889840465642745</v>
      </c>
      <c r="D1437" s="5">
        <v>25</v>
      </c>
      <c r="E1437" s="5">
        <v>54</v>
      </c>
      <c r="F1437" s="4">
        <v>7.44</v>
      </c>
      <c r="G1437" s="5">
        <v>0</v>
      </c>
      <c r="H1437" s="5">
        <v>0</v>
      </c>
      <c r="I1437" s="1">
        <v>290339658842</v>
      </c>
      <c r="J1437" s="1">
        <v>47319378270</v>
      </c>
      <c r="K1437" s="1">
        <v>260826101087</v>
      </c>
      <c r="L1437" s="1">
        <v>551165759929</v>
      </c>
      <c r="M1437" s="29">
        <f>-4.336-4.513*(U1437/L1437)+5.679*(O1437/L1437)-0.004*(I1437/P1437)</f>
        <v>-2.9676092965552225</v>
      </c>
      <c r="N1437" s="31">
        <v>7.3592809998546045</v>
      </c>
      <c r="O1437" s="1">
        <v>186782978730</v>
      </c>
      <c r="P1437" s="1">
        <v>185154906230</v>
      </c>
      <c r="Q1437" s="1">
        <v>1628072500</v>
      </c>
      <c r="R1437" s="1">
        <v>364382781199</v>
      </c>
      <c r="S1437" s="1">
        <v>551165759929</v>
      </c>
      <c r="T1437" s="1">
        <v>2548207535</v>
      </c>
      <c r="U1437" s="1">
        <v>67155622199</v>
      </c>
      <c r="V1437" s="1">
        <v>84909282874</v>
      </c>
    </row>
    <row r="1438" spans="1:22" ht="16.5" customHeight="1" x14ac:dyDescent="0.3">
      <c r="A1438" s="1" t="s">
        <v>154</v>
      </c>
      <c r="B1438" s="1">
        <v>2017</v>
      </c>
      <c r="C1438" s="16">
        <f t="shared" si="125"/>
        <v>3.970291913552122</v>
      </c>
      <c r="D1438" s="5">
        <v>24</v>
      </c>
      <c r="E1438" s="5">
        <v>53</v>
      </c>
      <c r="F1438" s="4">
        <v>7.44</v>
      </c>
      <c r="G1438" s="5">
        <v>0</v>
      </c>
      <c r="H1438" s="5">
        <v>0</v>
      </c>
      <c r="I1438" s="1">
        <v>312098440514</v>
      </c>
      <c r="J1438" s="1">
        <v>47688160350</v>
      </c>
      <c r="K1438" s="1">
        <v>226879224770</v>
      </c>
      <c r="L1438" s="1">
        <v>538977665284</v>
      </c>
      <c r="M1438" s="29">
        <f>-4.336-4.513*(U1438/L1438)+5.679*(O1438/L1438)-0.004*(I1438/P1438)</f>
        <v>-2.5367712156501137</v>
      </c>
      <c r="N1438" s="31">
        <v>2.8654119461210428</v>
      </c>
      <c r="O1438" s="1">
        <v>216645177301</v>
      </c>
      <c r="P1438" s="1">
        <v>211315676329</v>
      </c>
      <c r="Q1438" s="1">
        <v>5329500972</v>
      </c>
      <c r="R1438" s="1">
        <v>322332487983</v>
      </c>
      <c r="S1438" s="1">
        <v>538977665284</v>
      </c>
      <c r="T1438" s="1">
        <v>914489931</v>
      </c>
      <c r="U1438" s="1">
        <v>57035165849</v>
      </c>
      <c r="V1438" s="1">
        <v>72240973214</v>
      </c>
    </row>
    <row r="1439" spans="1:22" ht="16.5" customHeight="1" x14ac:dyDescent="0.3">
      <c r="A1439" s="1" t="s">
        <v>154</v>
      </c>
      <c r="B1439" s="1">
        <v>2016</v>
      </c>
      <c r="C1439" s="16">
        <f t="shared" si="125"/>
        <v>3.9512437185814275</v>
      </c>
      <c r="D1439" s="5">
        <v>23</v>
      </c>
      <c r="E1439" s="5">
        <v>52</v>
      </c>
      <c r="F1439" s="4">
        <v>7.44</v>
      </c>
      <c r="G1439" s="5">
        <v>0</v>
      </c>
      <c r="H1439" s="5">
        <v>0</v>
      </c>
      <c r="I1439" s="1">
        <v>238514972398</v>
      </c>
      <c r="J1439" s="1">
        <v>30550836644</v>
      </c>
      <c r="K1439" s="1">
        <v>181105392592</v>
      </c>
      <c r="L1439" s="1">
        <v>419620364990</v>
      </c>
      <c r="M1439" s="29">
        <f>-4.336-4.513*(U1439/L1439)+5.679*(O1439/L1439)-0.004*(I1439/P1439)</f>
        <v>-3.1514352654715809</v>
      </c>
      <c r="N1439" s="31">
        <v>2.5615511423249444</v>
      </c>
      <c r="O1439" s="1">
        <v>130217777122</v>
      </c>
      <c r="P1439" s="1">
        <v>124080818711</v>
      </c>
      <c r="Q1439" s="1">
        <v>6136958411</v>
      </c>
      <c r="R1439" s="1">
        <v>289402587868</v>
      </c>
      <c r="S1439" s="1">
        <v>419620364990</v>
      </c>
      <c r="T1439" s="1">
        <v>945203527</v>
      </c>
      <c r="U1439" s="1">
        <v>53005273801</v>
      </c>
      <c r="V1439" s="1">
        <v>67807976867</v>
      </c>
    </row>
    <row r="1440" spans="1:22" ht="16.5" customHeight="1" x14ac:dyDescent="0.3">
      <c r="A1440" s="1" t="s">
        <v>154</v>
      </c>
      <c r="B1440" s="1">
        <v>2015</v>
      </c>
      <c r="C1440" s="16">
        <f t="shared" si="125"/>
        <v>3.9318256327243257</v>
      </c>
      <c r="D1440" s="5">
        <v>22</v>
      </c>
      <c r="E1440" s="5">
        <v>51</v>
      </c>
      <c r="F1440" s="4">
        <v>7.44</v>
      </c>
      <c r="G1440" s="5">
        <v>0</v>
      </c>
      <c r="H1440" s="5">
        <v>0</v>
      </c>
      <c r="I1440" s="1">
        <v>219391883477</v>
      </c>
      <c r="J1440" s="1">
        <v>39569780376</v>
      </c>
      <c r="K1440" s="1">
        <v>164133559359</v>
      </c>
      <c r="L1440" s="1">
        <v>383525442836</v>
      </c>
      <c r="M1440" s="29">
        <f>-4.336-4.513*(U1440/L1440)+5.679*(O1440/L1440)-0.004*(I1440/P1440)</f>
        <v>-2.861613080043429</v>
      </c>
      <c r="N1440" s="31">
        <v>8.0197984581497224</v>
      </c>
      <c r="O1440" s="1">
        <v>133580628059</v>
      </c>
      <c r="P1440" s="1">
        <v>131974368059</v>
      </c>
      <c r="Q1440" s="1">
        <v>1606260000</v>
      </c>
      <c r="R1440" s="1">
        <v>249944814777</v>
      </c>
      <c r="S1440" s="1">
        <v>383525442836</v>
      </c>
      <c r="T1440" s="1">
        <v>458603210</v>
      </c>
      <c r="U1440" s="1">
        <v>42231160288</v>
      </c>
      <c r="V1440" s="1">
        <v>54376499587</v>
      </c>
    </row>
    <row r="1441" spans="1:22" ht="16.5" customHeight="1" x14ac:dyDescent="0.3">
      <c r="A1441" s="1" t="s">
        <v>154</v>
      </c>
      <c r="B1441" s="1">
        <v>2014</v>
      </c>
      <c r="C1441" s="16">
        <f t="shared" si="125"/>
        <v>3.912023005428146</v>
      </c>
      <c r="D1441" s="6">
        <v>21</v>
      </c>
      <c r="E1441" s="6">
        <v>50</v>
      </c>
      <c r="F1441" s="7">
        <v>7.44</v>
      </c>
      <c r="G1441" s="6">
        <v>0</v>
      </c>
      <c r="H1441" s="6">
        <v>0</v>
      </c>
      <c r="I1441" s="1">
        <v>172995524788</v>
      </c>
      <c r="J1441" s="1">
        <v>41867756741</v>
      </c>
      <c r="K1441" s="1">
        <v>96059617410</v>
      </c>
      <c r="L1441" s="1">
        <v>269055142198</v>
      </c>
      <c r="M1441" s="29">
        <f>-4.336-4.513*(U1441/L1441)+5.679*(O1441/L1441)-0.004*(I1441/P1441)</f>
        <v>-3.1703899761661383</v>
      </c>
      <c r="N1441" s="28">
        <v>5.05</v>
      </c>
      <c r="O1441" s="1">
        <v>77499561945</v>
      </c>
      <c r="P1441" s="1">
        <v>77429561945</v>
      </c>
      <c r="Q1441" s="1">
        <v>70000000</v>
      </c>
      <c r="R1441" s="1">
        <v>191555580253</v>
      </c>
      <c r="S1441" s="1">
        <v>269055142198</v>
      </c>
      <c r="T1441" s="1">
        <v>674834795</v>
      </c>
      <c r="U1441" s="1">
        <v>27498807059</v>
      </c>
      <c r="V1441" s="1">
        <v>36085006749</v>
      </c>
    </row>
    <row r="1442" spans="1:22" ht="16.5" customHeight="1" x14ac:dyDescent="0.3">
      <c r="A1442" s="1" t="s">
        <v>155</v>
      </c>
      <c r="B1442" s="1">
        <v>2023</v>
      </c>
      <c r="C1442" s="16">
        <f t="shared" si="125"/>
        <v>3.8286413964890951</v>
      </c>
      <c r="D1442" s="5">
        <v>27</v>
      </c>
      <c r="E1442" s="5">
        <v>46</v>
      </c>
      <c r="F1442" s="4">
        <v>4.1500000000000004</v>
      </c>
      <c r="G1442" s="5">
        <v>0</v>
      </c>
      <c r="H1442" s="5">
        <v>0</v>
      </c>
      <c r="I1442" s="1">
        <v>4158129075577</v>
      </c>
      <c r="J1442" s="1">
        <v>825124759613</v>
      </c>
      <c r="K1442" s="1">
        <v>2425907368412</v>
      </c>
      <c r="L1442" s="1">
        <v>6584036443989</v>
      </c>
      <c r="M1442" s="29">
        <f>-4.336-4.513*(U1442/L1442)+5.679*(O1442/L1442)-0.004*(I1442/P1442)</f>
        <v>0.1287299853222387</v>
      </c>
      <c r="N1442" s="31">
        <v>6.4222466560102589</v>
      </c>
      <c r="O1442" s="1">
        <v>5183574598999</v>
      </c>
      <c r="P1442" s="1">
        <v>3673439406007</v>
      </c>
      <c r="Q1442" s="1">
        <v>1510135192992</v>
      </c>
      <c r="R1442" s="1">
        <v>1400461844990</v>
      </c>
      <c r="S1442" s="1">
        <v>6584036443989</v>
      </c>
      <c r="T1442" s="1">
        <v>284835230396</v>
      </c>
      <c r="U1442" s="1">
        <v>2606727164</v>
      </c>
      <c r="V1442" s="1">
        <v>134568667982</v>
      </c>
    </row>
    <row r="1443" spans="1:22" ht="16.5" customHeight="1" x14ac:dyDescent="0.3">
      <c r="A1443" s="1" t="s">
        <v>155</v>
      </c>
      <c r="B1443" s="1">
        <v>2022</v>
      </c>
      <c r="C1443" s="16">
        <f t="shared" si="125"/>
        <v>3.8066624897703196</v>
      </c>
      <c r="D1443" s="5">
        <v>26</v>
      </c>
      <c r="E1443" s="5">
        <v>45</v>
      </c>
      <c r="F1443" s="4">
        <v>4.1500000000000004</v>
      </c>
      <c r="G1443" s="5">
        <v>0</v>
      </c>
      <c r="H1443" s="5">
        <v>0</v>
      </c>
      <c r="I1443" s="1">
        <v>3899173818211</v>
      </c>
      <c r="J1443" s="1">
        <v>856773176861</v>
      </c>
      <c r="K1443" s="1">
        <v>2571186629453</v>
      </c>
      <c r="L1443" s="1">
        <v>6470360447664</v>
      </c>
      <c r="M1443" s="29">
        <f>-4.336-4.513*(U1443/L1443)+5.679*(O1443/L1443)-0.004*(I1443/P1443)</f>
        <v>0.18597945090989551</v>
      </c>
      <c r="N1443" s="31">
        <v>6.9871667237754878</v>
      </c>
      <c r="O1443" s="1">
        <v>5163792058606</v>
      </c>
      <c r="P1443" s="1">
        <v>3941966095793</v>
      </c>
      <c r="Q1443" s="1">
        <v>1221825962813</v>
      </c>
      <c r="R1443" s="1">
        <v>1306568389058</v>
      </c>
      <c r="S1443" s="1">
        <v>6470360447664</v>
      </c>
      <c r="T1443" s="1">
        <v>98645026495</v>
      </c>
      <c r="U1443" s="1">
        <v>9026729990</v>
      </c>
      <c r="V1443" s="1">
        <v>114325136604</v>
      </c>
    </row>
    <row r="1444" spans="1:22" ht="16.5" customHeight="1" x14ac:dyDescent="0.3">
      <c r="A1444" s="1" t="s">
        <v>155</v>
      </c>
      <c r="B1444" s="1">
        <v>2021</v>
      </c>
      <c r="C1444" s="16">
        <f t="shared" si="125"/>
        <v>3.784189633918261</v>
      </c>
      <c r="D1444" s="5">
        <v>25</v>
      </c>
      <c r="E1444" s="5">
        <v>44</v>
      </c>
      <c r="F1444" s="4">
        <v>5.4</v>
      </c>
      <c r="G1444" s="5">
        <v>0</v>
      </c>
      <c r="H1444" s="5">
        <v>0</v>
      </c>
      <c r="I1444" s="1">
        <v>3480836199483</v>
      </c>
      <c r="J1444" s="1">
        <v>1084642108530</v>
      </c>
      <c r="K1444" s="1">
        <v>1711918338716</v>
      </c>
      <c r="L1444" s="1">
        <v>5192754538199</v>
      </c>
      <c r="M1444" s="29">
        <f>-4.336-4.513*(U1444/L1444)+5.679*(O1444/L1444)-0.004*(I1444/P1444)</f>
        <v>0.33087014956460309</v>
      </c>
      <c r="N1444" s="31">
        <v>6.6900092133089402</v>
      </c>
      <c r="O1444" s="1">
        <v>4307959188578</v>
      </c>
      <c r="P1444" s="1">
        <v>3276833705815</v>
      </c>
      <c r="Q1444" s="1">
        <v>1031125482763</v>
      </c>
      <c r="R1444" s="1">
        <v>884795349621</v>
      </c>
      <c r="S1444" s="1">
        <v>5192754538199</v>
      </c>
      <c r="T1444" s="1">
        <v>83472427512</v>
      </c>
      <c r="U1444" s="1">
        <v>46294027333</v>
      </c>
      <c r="V1444" s="1">
        <v>142971168811</v>
      </c>
    </row>
    <row r="1445" spans="1:22" ht="16.5" customHeight="1" x14ac:dyDescent="0.3">
      <c r="A1445" s="1" t="s">
        <v>155</v>
      </c>
      <c r="B1445" s="1">
        <v>2020</v>
      </c>
      <c r="C1445" s="16">
        <f t="shared" si="125"/>
        <v>3.7612001156935624</v>
      </c>
      <c r="D1445" s="5">
        <v>24</v>
      </c>
      <c r="E1445" s="5">
        <v>43</v>
      </c>
      <c r="F1445" s="4">
        <v>5.4</v>
      </c>
      <c r="G1445" s="5">
        <v>0</v>
      </c>
      <c r="H1445" s="5">
        <v>0</v>
      </c>
      <c r="I1445" s="1">
        <v>3206288093335</v>
      </c>
      <c r="J1445" s="1">
        <v>933963962390</v>
      </c>
      <c r="K1445" s="1">
        <v>2140110663146</v>
      </c>
      <c r="L1445" s="1">
        <v>5346398756481</v>
      </c>
      <c r="M1445" s="29">
        <f>-4.336-4.513*(U1445/L1445)+5.679*(O1445/L1445)-0.004*(I1445/P1445)</f>
        <v>0.44254150024241284</v>
      </c>
      <c r="N1445" s="31">
        <v>6.9401877821904918</v>
      </c>
      <c r="O1445" s="1">
        <v>4511550619783</v>
      </c>
      <c r="P1445" s="1">
        <v>2941147141199</v>
      </c>
      <c r="Q1445" s="1">
        <v>1570403478584</v>
      </c>
      <c r="R1445" s="1">
        <v>834848136698</v>
      </c>
      <c r="S1445" s="1">
        <v>5346398756481</v>
      </c>
      <c r="T1445" s="1">
        <v>159655573752</v>
      </c>
      <c r="U1445" s="1">
        <v>11033492980</v>
      </c>
      <c r="V1445" s="1">
        <v>165526378246</v>
      </c>
    </row>
    <row r="1446" spans="1:22" ht="16.5" customHeight="1" x14ac:dyDescent="0.3">
      <c r="A1446" s="1" t="s">
        <v>155</v>
      </c>
      <c r="B1446" s="1">
        <v>2019</v>
      </c>
      <c r="C1446" s="16">
        <f t="shared" si="125"/>
        <v>3.7376696182833684</v>
      </c>
      <c r="D1446" s="5">
        <v>23</v>
      </c>
      <c r="E1446" s="5">
        <v>42</v>
      </c>
      <c r="F1446" s="4">
        <v>5.69</v>
      </c>
      <c r="G1446" s="5">
        <v>0</v>
      </c>
      <c r="H1446" s="5">
        <v>0</v>
      </c>
      <c r="I1446" s="1">
        <v>2104418226707</v>
      </c>
      <c r="J1446" s="1">
        <v>450570887820</v>
      </c>
      <c r="K1446" s="1">
        <v>1966180942400</v>
      </c>
      <c r="L1446" s="1">
        <v>4070599169107</v>
      </c>
      <c r="M1446" s="29">
        <f>-4.336-4.513*(U1446/L1446)+5.679*(O1446/L1446)-0.004*(I1446/P1446)</f>
        <v>0.50394922216395377</v>
      </c>
      <c r="N1446" s="31">
        <v>7.4649912574460018</v>
      </c>
      <c r="O1446" s="1">
        <v>3490642992999</v>
      </c>
      <c r="P1446" s="1">
        <v>1873481755007</v>
      </c>
      <c r="Q1446" s="1">
        <v>1617161237992</v>
      </c>
      <c r="R1446" s="1">
        <v>579956176108</v>
      </c>
      <c r="S1446" s="1">
        <v>4070599169107</v>
      </c>
      <c r="T1446" s="1">
        <v>107987430472</v>
      </c>
      <c r="U1446" s="1">
        <v>22951210620</v>
      </c>
      <c r="V1446" s="1">
        <v>139874837637</v>
      </c>
    </row>
    <row r="1447" spans="1:22" ht="16.5" customHeight="1" x14ac:dyDescent="0.3">
      <c r="A1447" s="1" t="s">
        <v>155</v>
      </c>
      <c r="B1447" s="1">
        <v>2018</v>
      </c>
      <c r="C1447" s="16">
        <f t="shared" si="125"/>
        <v>3.713572066704308</v>
      </c>
      <c r="D1447" s="5">
        <v>22</v>
      </c>
      <c r="E1447" s="5">
        <v>41</v>
      </c>
      <c r="F1447" s="4">
        <v>5</v>
      </c>
      <c r="G1447" s="5">
        <v>0</v>
      </c>
      <c r="H1447" s="5">
        <v>0</v>
      </c>
      <c r="I1447" s="1">
        <v>2454858855892</v>
      </c>
      <c r="J1447" s="1">
        <v>609195771553</v>
      </c>
      <c r="K1447" s="1">
        <v>978801355776</v>
      </c>
      <c r="L1447" s="1">
        <v>3433660211668</v>
      </c>
      <c r="M1447" s="29">
        <f>-4.336-4.513*(U1447/L1447)+5.679*(O1447/L1447)-0.004*(I1447/P1447)</f>
        <v>0.37522497840930441</v>
      </c>
      <c r="N1447" s="31">
        <v>7.3592809998546045</v>
      </c>
      <c r="O1447" s="1">
        <v>2872808395715</v>
      </c>
      <c r="P1447" s="1">
        <v>2351037822144</v>
      </c>
      <c r="Q1447" s="1">
        <v>521770573571</v>
      </c>
      <c r="R1447" s="1">
        <v>560851815953</v>
      </c>
      <c r="S1447" s="1">
        <v>3433660211668</v>
      </c>
      <c r="T1447" s="1">
        <v>63685174168</v>
      </c>
      <c r="U1447" s="1">
        <v>27385766619</v>
      </c>
      <c r="V1447" s="1">
        <v>101591261774</v>
      </c>
    </row>
    <row r="1448" spans="1:22" ht="16.5" customHeight="1" x14ac:dyDescent="0.3">
      <c r="A1448" s="1" t="s">
        <v>155</v>
      </c>
      <c r="B1448" s="1">
        <v>2017</v>
      </c>
      <c r="C1448" s="16">
        <f t="shared" si="125"/>
        <v>3.6888794541139363</v>
      </c>
      <c r="D1448" s="5">
        <v>21</v>
      </c>
      <c r="E1448" s="5">
        <v>40</v>
      </c>
      <c r="F1448" s="4">
        <v>5</v>
      </c>
      <c r="G1448" s="5">
        <v>0</v>
      </c>
      <c r="H1448" s="5">
        <v>0</v>
      </c>
      <c r="I1448" s="1">
        <v>1572393248555</v>
      </c>
      <c r="J1448" s="1">
        <v>434964847419</v>
      </c>
      <c r="K1448" s="1">
        <v>486316112529</v>
      </c>
      <c r="L1448" s="1">
        <v>2058709361084</v>
      </c>
      <c r="M1448" s="29">
        <f>-4.336-4.513*(U1448/L1448)+5.679*(O1448/L1448)-0.004*(I1448/P1448)</f>
        <v>-8.9568863966975582E-2</v>
      </c>
      <c r="N1448" s="31">
        <v>2.8654119461210428</v>
      </c>
      <c r="O1448" s="1">
        <v>1548010845476</v>
      </c>
      <c r="P1448" s="1">
        <v>1409378024442</v>
      </c>
      <c r="Q1448" s="1">
        <v>138632821034</v>
      </c>
      <c r="R1448" s="1">
        <v>510698515608</v>
      </c>
      <c r="S1448" s="1">
        <v>2058709361084</v>
      </c>
      <c r="T1448" s="1">
        <v>41883458576</v>
      </c>
      <c r="U1448" s="1">
        <v>8818688993</v>
      </c>
      <c r="V1448" s="1">
        <v>54599438135</v>
      </c>
    </row>
    <row r="1449" spans="1:22" ht="16.5" customHeight="1" x14ac:dyDescent="0.3">
      <c r="A1449" s="1" t="s">
        <v>155</v>
      </c>
      <c r="B1449" s="1">
        <v>2016</v>
      </c>
      <c r="C1449" s="16">
        <f t="shared" si="125"/>
        <v>3.6635616461296463</v>
      </c>
      <c r="D1449" s="5">
        <v>20</v>
      </c>
      <c r="E1449" s="5">
        <v>39</v>
      </c>
      <c r="F1449" s="4">
        <v>5</v>
      </c>
      <c r="G1449" s="5">
        <v>0</v>
      </c>
      <c r="H1449" s="5">
        <v>0</v>
      </c>
      <c r="I1449" s="1">
        <v>1328500593153</v>
      </c>
      <c r="J1449" s="1">
        <v>333268260165</v>
      </c>
      <c r="K1449" s="1">
        <v>357821200511</v>
      </c>
      <c r="L1449" s="1">
        <v>1686321793664</v>
      </c>
      <c r="M1449" s="29">
        <f>-4.336-4.513*(U1449/L1449)+5.679*(O1449/L1449)-0.004*(I1449/P1449)</f>
        <v>-0.41538101406403766</v>
      </c>
      <c r="N1449" s="31">
        <v>2.5615511423249444</v>
      </c>
      <c r="O1449" s="1">
        <v>1175412760127</v>
      </c>
      <c r="P1449" s="1">
        <v>1135728620581</v>
      </c>
      <c r="Q1449" s="1">
        <v>39684139546</v>
      </c>
      <c r="R1449" s="1">
        <v>510909033537</v>
      </c>
      <c r="S1449" s="1">
        <v>1686321793664</v>
      </c>
      <c r="T1449" s="1">
        <v>40921999295</v>
      </c>
      <c r="U1449" s="1">
        <v>12376164663</v>
      </c>
      <c r="V1449" s="1">
        <v>57582904612</v>
      </c>
    </row>
    <row r="1450" spans="1:22" ht="16.5" customHeight="1" x14ac:dyDescent="0.3">
      <c r="A1450" s="1" t="s">
        <v>155</v>
      </c>
      <c r="B1450" s="1">
        <v>2015</v>
      </c>
      <c r="C1450" s="16">
        <f t="shared" si="125"/>
        <v>3.6375861597263857</v>
      </c>
      <c r="D1450" s="6">
        <v>19</v>
      </c>
      <c r="E1450" s="6">
        <v>38</v>
      </c>
      <c r="F1450" s="7">
        <v>3.18</v>
      </c>
      <c r="G1450" s="6">
        <v>0</v>
      </c>
      <c r="H1450" s="6">
        <v>0</v>
      </c>
      <c r="I1450" s="1">
        <v>1134564080053</v>
      </c>
      <c r="J1450" s="1">
        <v>371567254825</v>
      </c>
      <c r="K1450" s="1">
        <v>285779710035</v>
      </c>
      <c r="L1450" s="1">
        <v>1420343790088</v>
      </c>
      <c r="M1450" s="29">
        <f>-4.336-4.513*(U1450/L1450)+5.679*(O1450/L1450)-0.004*(I1450/P1450)</f>
        <v>-1.5146976694203246E-2</v>
      </c>
      <c r="N1450" s="31">
        <v>8.0197984581497224</v>
      </c>
      <c r="O1450" s="1">
        <v>1111444635065</v>
      </c>
      <c r="P1450" s="1">
        <v>1088584769920</v>
      </c>
      <c r="Q1450" s="1">
        <v>22859865145</v>
      </c>
      <c r="R1450" s="1">
        <v>308899155023</v>
      </c>
      <c r="S1450" s="1">
        <v>1420343790088</v>
      </c>
      <c r="T1450" s="1">
        <v>44365256749</v>
      </c>
      <c r="U1450" s="1">
        <v>37419893564</v>
      </c>
      <c r="V1450" s="1">
        <v>92923005050</v>
      </c>
    </row>
    <row r="1451" spans="1:22" ht="16.5" customHeight="1" x14ac:dyDescent="0.3">
      <c r="A1451" s="1" t="s">
        <v>155</v>
      </c>
      <c r="B1451" s="1">
        <v>2014</v>
      </c>
      <c r="C1451" s="15"/>
      <c r="D1451" s="13"/>
      <c r="E1451" s="13"/>
      <c r="F1451" s="14"/>
      <c r="G1451" s="13"/>
      <c r="H1451" s="13"/>
      <c r="I1451" s="1">
        <v>1192460777902</v>
      </c>
      <c r="J1451" s="1">
        <v>403612995093</v>
      </c>
      <c r="K1451" s="1">
        <v>265032043350</v>
      </c>
      <c r="L1451" s="1">
        <v>1457492821252</v>
      </c>
      <c r="M1451" s="29">
        <f>-4.336-4.513*(U1451/L1451)+5.679*(O1451/L1451)-0.004*(I1451/P1451)</f>
        <v>0.37942291807569545</v>
      </c>
      <c r="N1451" s="28">
        <v>5.05</v>
      </c>
      <c r="O1451" s="1">
        <v>1225832607031</v>
      </c>
      <c r="P1451" s="1">
        <v>1161745479350</v>
      </c>
      <c r="Q1451" s="1">
        <v>64087127681</v>
      </c>
      <c r="R1451" s="1">
        <v>231660214221</v>
      </c>
      <c r="S1451" s="1">
        <v>1457492821252</v>
      </c>
      <c r="T1451" s="1">
        <v>43601619303</v>
      </c>
      <c r="U1451" s="1">
        <v>18352362868</v>
      </c>
      <c r="V1451" s="1">
        <v>69057894216</v>
      </c>
    </row>
    <row r="1452" spans="1:22" ht="16.5" customHeight="1" x14ac:dyDescent="0.3">
      <c r="A1452" s="1" t="s">
        <v>156</v>
      </c>
      <c r="B1452" s="1">
        <v>2023</v>
      </c>
      <c r="C1452" s="16">
        <f t="shared" ref="C1452:C1461" si="126">LN(E1452)</f>
        <v>3.7612001156935624</v>
      </c>
      <c r="D1452" s="5">
        <v>30</v>
      </c>
      <c r="E1452" s="5">
        <v>43</v>
      </c>
      <c r="F1452" s="4">
        <v>0</v>
      </c>
      <c r="G1452" s="5">
        <v>0</v>
      </c>
      <c r="H1452" s="5">
        <v>1</v>
      </c>
      <c r="I1452" s="1">
        <v>824478273899</v>
      </c>
      <c r="J1452" s="1">
        <v>241123963921</v>
      </c>
      <c r="K1452" s="1">
        <v>481558383355</v>
      </c>
      <c r="L1452" s="1">
        <v>1306036657254</v>
      </c>
      <c r="M1452" s="29">
        <f>-4.336-4.513*(U1452/L1452)+5.679*(O1452/L1452)-0.004*(I1452/P1452)</f>
        <v>-3.1582523395043363</v>
      </c>
      <c r="N1452" s="31">
        <v>6.4222466560102589</v>
      </c>
      <c r="O1452" s="1">
        <v>423701253584</v>
      </c>
      <c r="P1452" s="1">
        <v>415660286025</v>
      </c>
      <c r="Q1452" s="1">
        <v>8040967559</v>
      </c>
      <c r="R1452" s="1">
        <v>882335403670</v>
      </c>
      <c r="S1452" s="1">
        <v>1306036657254</v>
      </c>
      <c r="T1452" s="1">
        <v>4766294978</v>
      </c>
      <c r="U1452" s="1">
        <v>190041104444</v>
      </c>
      <c r="V1452" s="1">
        <v>249893067898</v>
      </c>
    </row>
    <row r="1453" spans="1:22" ht="16.5" customHeight="1" x14ac:dyDescent="0.3">
      <c r="A1453" s="1" t="s">
        <v>156</v>
      </c>
      <c r="B1453" s="1">
        <v>2022</v>
      </c>
      <c r="C1453" s="16">
        <f t="shared" si="126"/>
        <v>3.7376696182833684</v>
      </c>
      <c r="D1453" s="5">
        <v>29</v>
      </c>
      <c r="E1453" s="5">
        <v>42</v>
      </c>
      <c r="F1453" s="4">
        <v>0</v>
      </c>
      <c r="G1453" s="5">
        <v>0</v>
      </c>
      <c r="H1453" s="5">
        <v>1</v>
      </c>
      <c r="I1453" s="1">
        <v>761512314597</v>
      </c>
      <c r="J1453" s="1">
        <v>278488216902</v>
      </c>
      <c r="K1453" s="1">
        <v>470695735366</v>
      </c>
      <c r="L1453" s="1">
        <v>1232208049963</v>
      </c>
      <c r="M1453" s="29">
        <f>-4.336-4.513*(U1453/L1453)+5.679*(O1453/L1453)-0.004*(I1453/P1453)</f>
        <v>-3.3548404869958048</v>
      </c>
      <c r="N1453" s="31">
        <v>6.9871667237754878</v>
      </c>
      <c r="O1453" s="1">
        <v>384067512591</v>
      </c>
      <c r="P1453" s="1">
        <v>376994195160</v>
      </c>
      <c r="Q1453" s="1">
        <v>7073317431</v>
      </c>
      <c r="R1453" s="1">
        <v>848140537372</v>
      </c>
      <c r="S1453" s="1">
        <v>1232208049963</v>
      </c>
      <c r="T1453" s="1">
        <v>5808724974</v>
      </c>
      <c r="U1453" s="1">
        <v>213199805317</v>
      </c>
      <c r="V1453" s="1">
        <v>266636759305</v>
      </c>
    </row>
    <row r="1454" spans="1:22" ht="16.5" customHeight="1" x14ac:dyDescent="0.3">
      <c r="A1454" s="1" t="s">
        <v>156</v>
      </c>
      <c r="B1454" s="1">
        <v>2021</v>
      </c>
      <c r="C1454" s="16">
        <f t="shared" si="126"/>
        <v>3.713572066704308</v>
      </c>
      <c r="D1454" s="5">
        <v>28</v>
      </c>
      <c r="E1454" s="5">
        <v>41</v>
      </c>
      <c r="F1454" s="4">
        <v>0</v>
      </c>
      <c r="G1454" s="5">
        <v>0</v>
      </c>
      <c r="H1454" s="5">
        <v>1</v>
      </c>
      <c r="I1454" s="1">
        <v>698240683217</v>
      </c>
      <c r="J1454" s="1">
        <v>310691408767</v>
      </c>
      <c r="K1454" s="1">
        <v>469403099048</v>
      </c>
      <c r="L1454" s="1">
        <v>1167643782265</v>
      </c>
      <c r="M1454" s="29">
        <f>-4.336-4.513*(U1454/L1454)+5.679*(O1454/L1454)-0.004*(I1454/P1454)</f>
        <v>-2.9540434087426006</v>
      </c>
      <c r="N1454" s="31">
        <v>6.6900092133089402</v>
      </c>
      <c r="O1454" s="1">
        <v>418543182989</v>
      </c>
      <c r="P1454" s="1">
        <v>410202740892</v>
      </c>
      <c r="Q1454" s="1">
        <v>8340442097</v>
      </c>
      <c r="R1454" s="1">
        <v>749100599276</v>
      </c>
      <c r="S1454" s="1">
        <v>1167643782265</v>
      </c>
      <c r="T1454" s="1">
        <v>4978749829</v>
      </c>
      <c r="U1454" s="1">
        <v>167366172212</v>
      </c>
      <c r="V1454" s="1">
        <v>215144577026</v>
      </c>
    </row>
    <row r="1455" spans="1:22" ht="16.5" customHeight="1" x14ac:dyDescent="0.3">
      <c r="A1455" s="1" t="s">
        <v>156</v>
      </c>
      <c r="B1455" s="1">
        <v>2020</v>
      </c>
      <c r="C1455" s="16">
        <f t="shared" si="126"/>
        <v>3.6888794541139363</v>
      </c>
      <c r="D1455" s="5">
        <v>27</v>
      </c>
      <c r="E1455" s="5">
        <v>40</v>
      </c>
      <c r="F1455" s="4">
        <v>0</v>
      </c>
      <c r="G1455" s="5">
        <v>1</v>
      </c>
      <c r="H1455" s="5">
        <v>1</v>
      </c>
      <c r="I1455" s="1">
        <v>557215000000</v>
      </c>
      <c r="J1455" s="1">
        <v>278308000000</v>
      </c>
      <c r="K1455" s="1">
        <v>460454000000</v>
      </c>
      <c r="L1455" s="1">
        <v>1017670000000</v>
      </c>
      <c r="M1455" s="29">
        <f>-4.336-4.513*(U1455/L1455)+5.679*(O1455/L1455)-0.004*(I1455/P1455)</f>
        <v>-3.2409068659569376</v>
      </c>
      <c r="N1455" s="31">
        <v>6.9401877821904918</v>
      </c>
      <c r="O1455" s="1">
        <v>380175000000</v>
      </c>
      <c r="P1455" s="1">
        <v>372271000000</v>
      </c>
      <c r="Q1455" s="1">
        <v>7903944166</v>
      </c>
      <c r="R1455" s="1">
        <v>637494000000</v>
      </c>
      <c r="S1455" s="1">
        <v>1017670000000</v>
      </c>
      <c r="T1455" s="1">
        <v>5185188448</v>
      </c>
      <c r="U1455" s="1">
        <v>230108000000</v>
      </c>
      <c r="V1455" s="1">
        <v>296250999997</v>
      </c>
    </row>
    <row r="1456" spans="1:22" ht="16.5" customHeight="1" x14ac:dyDescent="0.3">
      <c r="A1456" s="1" t="s">
        <v>156</v>
      </c>
      <c r="B1456" s="1">
        <v>2019</v>
      </c>
      <c r="C1456" s="16">
        <f t="shared" si="126"/>
        <v>3.6635616461296463</v>
      </c>
      <c r="D1456" s="5">
        <v>26</v>
      </c>
      <c r="E1456" s="5">
        <v>39</v>
      </c>
      <c r="F1456" s="4">
        <v>0</v>
      </c>
      <c r="G1456" s="5">
        <v>1</v>
      </c>
      <c r="H1456" s="5">
        <v>1</v>
      </c>
      <c r="I1456" s="1">
        <v>513373000000</v>
      </c>
      <c r="J1456" s="1">
        <v>181499000000</v>
      </c>
      <c r="K1456" s="1">
        <v>383326000000</v>
      </c>
      <c r="L1456" s="1">
        <v>896699000000</v>
      </c>
      <c r="M1456" s="29">
        <f>-4.336-4.513*(U1456/L1456)+5.679*(O1456/L1456)-0.004*(I1456/P1456)</f>
        <v>-3.0803748496060552</v>
      </c>
      <c r="N1456" s="31">
        <v>7.4649912574460018</v>
      </c>
      <c r="O1456" s="1">
        <v>341503000000</v>
      </c>
      <c r="P1456" s="1">
        <v>280210000000</v>
      </c>
      <c r="Q1456" s="1">
        <v>61293347372</v>
      </c>
      <c r="R1456" s="1">
        <v>555196000000</v>
      </c>
      <c r="S1456" s="1">
        <v>896699000000</v>
      </c>
      <c r="T1456" s="1">
        <v>4891023807</v>
      </c>
      <c r="U1456" s="1">
        <v>178796000000</v>
      </c>
      <c r="V1456" s="1">
        <v>228653999997</v>
      </c>
    </row>
    <row r="1457" spans="1:22" ht="16.5" customHeight="1" x14ac:dyDescent="0.3">
      <c r="A1457" s="1" t="s">
        <v>156</v>
      </c>
      <c r="B1457" s="1">
        <v>2018</v>
      </c>
      <c r="C1457" s="16">
        <f t="shared" si="126"/>
        <v>3.6375861597263857</v>
      </c>
      <c r="D1457" s="5">
        <v>25</v>
      </c>
      <c r="E1457" s="5">
        <v>38</v>
      </c>
      <c r="F1457" s="4">
        <v>0</v>
      </c>
      <c r="G1457" s="5">
        <v>1</v>
      </c>
      <c r="H1457" s="5">
        <v>1</v>
      </c>
      <c r="I1457" s="1">
        <v>405457000000</v>
      </c>
      <c r="J1457" s="1">
        <v>153024000000</v>
      </c>
      <c r="K1457" s="1">
        <v>374759000000</v>
      </c>
      <c r="L1457" s="1">
        <v>780216000000</v>
      </c>
      <c r="M1457" s="29">
        <f>-4.336-4.513*(U1457/L1457)+5.679*(O1457/L1457)-0.004*(I1457/P1457)</f>
        <v>-2.9550649825341666</v>
      </c>
      <c r="N1457" s="31">
        <v>7.3592809998546045</v>
      </c>
      <c r="O1457" s="1">
        <v>307931000000</v>
      </c>
      <c r="P1457" s="1">
        <v>244271000000</v>
      </c>
      <c r="Q1457" s="1">
        <v>63660151618</v>
      </c>
      <c r="R1457" s="1">
        <v>472284000000</v>
      </c>
      <c r="S1457" s="1">
        <v>780216000000</v>
      </c>
      <c r="T1457" s="1">
        <v>4406853196</v>
      </c>
      <c r="U1457" s="1">
        <v>147603000000</v>
      </c>
      <c r="V1457" s="1">
        <v>190924767120</v>
      </c>
    </row>
    <row r="1458" spans="1:22" ht="16.5" customHeight="1" x14ac:dyDescent="0.3">
      <c r="A1458" s="1" t="s">
        <v>156</v>
      </c>
      <c r="B1458" s="1">
        <v>2017</v>
      </c>
      <c r="C1458" s="16">
        <f t="shared" si="126"/>
        <v>3.6109179126442243</v>
      </c>
      <c r="D1458" s="5">
        <v>24</v>
      </c>
      <c r="E1458" s="5">
        <v>37</v>
      </c>
      <c r="F1458" s="4">
        <v>0</v>
      </c>
      <c r="G1458" s="5">
        <v>1</v>
      </c>
      <c r="H1458" s="5">
        <v>1</v>
      </c>
      <c r="I1458" s="1">
        <v>397594000000</v>
      </c>
      <c r="J1458" s="1">
        <v>136312000000</v>
      </c>
      <c r="K1458" s="1">
        <v>379095000000</v>
      </c>
      <c r="L1458" s="1">
        <v>776688000000</v>
      </c>
      <c r="M1458" s="29">
        <f>-4.336-4.513*(U1458/L1458)+5.679*(O1458/L1458)-0.004*(I1458/P1458)</f>
        <v>-2.9788084559229198</v>
      </c>
      <c r="N1458" s="31">
        <v>2.8654119461210428</v>
      </c>
      <c r="O1458" s="1">
        <v>303971000000</v>
      </c>
      <c r="P1458" s="1">
        <v>230292000000</v>
      </c>
      <c r="Q1458" s="1">
        <v>73679226549</v>
      </c>
      <c r="R1458" s="1">
        <v>472717000000</v>
      </c>
      <c r="S1458" s="1">
        <v>776688000000</v>
      </c>
      <c r="T1458" s="1">
        <v>4485442189</v>
      </c>
      <c r="U1458" s="1">
        <v>147745000000</v>
      </c>
      <c r="V1458" s="1">
        <v>190907862887</v>
      </c>
    </row>
    <row r="1459" spans="1:22" ht="16.5" customHeight="1" x14ac:dyDescent="0.3">
      <c r="A1459" s="1" t="s">
        <v>156</v>
      </c>
      <c r="B1459" s="1">
        <v>2016</v>
      </c>
      <c r="C1459" s="16">
        <f t="shared" si="126"/>
        <v>3.5835189384561099</v>
      </c>
      <c r="D1459" s="5">
        <v>23</v>
      </c>
      <c r="E1459" s="5">
        <v>36</v>
      </c>
      <c r="F1459" s="4">
        <v>0</v>
      </c>
      <c r="G1459" s="5">
        <v>1</v>
      </c>
      <c r="H1459" s="5">
        <v>1</v>
      </c>
      <c r="I1459" s="1">
        <v>418998000000</v>
      </c>
      <c r="J1459" s="1">
        <v>139426000000</v>
      </c>
      <c r="K1459" s="1">
        <v>361512000000</v>
      </c>
      <c r="L1459" s="1">
        <v>780510000000</v>
      </c>
      <c r="M1459" s="29">
        <f>-4.336-4.513*(U1459/L1459)+5.679*(O1459/L1459)-0.004*(I1459/P1459)</f>
        <v>-2.8548475179616561</v>
      </c>
      <c r="N1459" s="31">
        <v>2.5615511423249444</v>
      </c>
      <c r="O1459" s="1">
        <v>329343000000</v>
      </c>
      <c r="P1459" s="1">
        <v>301410000000</v>
      </c>
      <c r="Q1459" s="1">
        <v>27933034451</v>
      </c>
      <c r="R1459" s="1">
        <v>451167000000</v>
      </c>
      <c r="S1459" s="1">
        <v>780510000000</v>
      </c>
      <c r="T1459" s="1">
        <v>5235001334</v>
      </c>
      <c r="U1459" s="1">
        <v>157311000000</v>
      </c>
      <c r="V1459" s="1">
        <v>202551770921</v>
      </c>
    </row>
    <row r="1460" spans="1:22" ht="16.5" customHeight="1" x14ac:dyDescent="0.3">
      <c r="A1460" s="1" t="s">
        <v>156</v>
      </c>
      <c r="B1460" s="1">
        <v>2015</v>
      </c>
      <c r="C1460" s="16">
        <f t="shared" si="126"/>
        <v>3.5553480614894135</v>
      </c>
      <c r="D1460" s="5">
        <v>22</v>
      </c>
      <c r="E1460" s="5">
        <v>35</v>
      </c>
      <c r="F1460" s="4">
        <v>0</v>
      </c>
      <c r="G1460" s="5">
        <v>1</v>
      </c>
      <c r="H1460" s="5">
        <v>1</v>
      </c>
      <c r="I1460" s="1">
        <v>527500000000</v>
      </c>
      <c r="J1460" s="1">
        <v>146631000000</v>
      </c>
      <c r="K1460" s="1">
        <v>264602000000</v>
      </c>
      <c r="L1460" s="1">
        <v>792102000000</v>
      </c>
      <c r="M1460" s="29">
        <f>-4.336-4.513*(U1460/L1460)+5.679*(O1460/L1460)-0.004*(I1460/P1460)</f>
        <v>-2.943477827497635</v>
      </c>
      <c r="N1460" s="31">
        <v>8.0197984581497224</v>
      </c>
      <c r="O1460" s="1">
        <v>339342000000</v>
      </c>
      <c r="P1460" s="1">
        <v>301429000000</v>
      </c>
      <c r="Q1460" s="1">
        <v>37913284177</v>
      </c>
      <c r="R1460" s="1">
        <v>452760000000</v>
      </c>
      <c r="S1460" s="1">
        <v>792102000000</v>
      </c>
      <c r="T1460" s="1">
        <v>4232666940</v>
      </c>
      <c r="U1460" s="1">
        <v>181378000000</v>
      </c>
      <c r="V1460" s="1">
        <v>234368922275</v>
      </c>
    </row>
    <row r="1461" spans="1:22" ht="16.5" customHeight="1" x14ac:dyDescent="0.3">
      <c r="A1461" s="1" t="s">
        <v>156</v>
      </c>
      <c r="B1461" s="1">
        <v>2014</v>
      </c>
      <c r="C1461" s="16">
        <f t="shared" si="126"/>
        <v>4.0604430105464191</v>
      </c>
      <c r="D1461" s="6">
        <v>21</v>
      </c>
      <c r="E1461" s="6">
        <v>58</v>
      </c>
      <c r="F1461" s="7">
        <v>15.7</v>
      </c>
      <c r="G1461" s="6">
        <v>0</v>
      </c>
      <c r="H1461" s="6">
        <v>0</v>
      </c>
      <c r="I1461" s="1">
        <v>411015000000</v>
      </c>
      <c r="J1461" s="1">
        <v>120227000000</v>
      </c>
      <c r="K1461" s="1">
        <v>205052000000</v>
      </c>
      <c r="L1461" s="1">
        <v>616067000000</v>
      </c>
      <c r="M1461" s="29">
        <f>-4.336-4.513*(U1461/L1461)+5.679*(O1461/L1461)-0.004*(I1461/P1461)</f>
        <v>-2.6286109097556358</v>
      </c>
      <c r="N1461" s="28">
        <v>5.05</v>
      </c>
      <c r="O1461" s="1">
        <v>250249000000</v>
      </c>
      <c r="P1461" s="1">
        <v>211511000000</v>
      </c>
      <c r="Q1461" s="1">
        <v>38738216021</v>
      </c>
      <c r="R1461" s="1">
        <v>365817000000</v>
      </c>
      <c r="S1461" s="1">
        <v>616067000000</v>
      </c>
      <c r="T1461" s="1">
        <v>2789312429</v>
      </c>
      <c r="U1461" s="1">
        <v>80768746122</v>
      </c>
      <c r="V1461" s="1">
        <v>105625196994</v>
      </c>
    </row>
    <row r="1462" spans="1:22" ht="16.5" customHeight="1" x14ac:dyDescent="0.3">
      <c r="A1462" s="1" t="s">
        <v>157</v>
      </c>
      <c r="B1462" s="1">
        <v>2023</v>
      </c>
      <c r="C1462" s="16">
        <f t="shared" ref="C1462:C1466" si="127">LN(E1462)</f>
        <v>3.8712010109078911</v>
      </c>
      <c r="D1462" s="5">
        <v>32</v>
      </c>
      <c r="E1462" s="5">
        <v>48</v>
      </c>
      <c r="F1462" s="4">
        <v>0</v>
      </c>
      <c r="G1462" s="5">
        <v>0</v>
      </c>
      <c r="H1462" s="5">
        <v>0</v>
      </c>
      <c r="I1462" s="1">
        <v>138289083542</v>
      </c>
      <c r="J1462" s="1">
        <v>3536499850</v>
      </c>
      <c r="K1462" s="1">
        <v>71553742562</v>
      </c>
      <c r="L1462" s="1">
        <v>209842826104</v>
      </c>
      <c r="M1462" s="29">
        <f>-4.336-4.513*(U1462/L1462)+5.679*(O1462/L1462)-0.004*(I1462/P1462)</f>
        <v>-4.6815448116200979</v>
      </c>
      <c r="N1462" s="31">
        <v>6.4222466560102589</v>
      </c>
      <c r="O1462" s="1">
        <v>21597791346</v>
      </c>
      <c r="P1462" s="1">
        <v>21597791346</v>
      </c>
      <c r="Q1462" s="1">
        <v>0</v>
      </c>
      <c r="R1462" s="1">
        <v>188245034758</v>
      </c>
      <c r="S1462" s="1">
        <v>209842826104</v>
      </c>
      <c r="T1462" s="1">
        <v>1384388604</v>
      </c>
      <c r="U1462" s="1">
        <v>42053960469</v>
      </c>
      <c r="V1462" s="1">
        <v>48598466725</v>
      </c>
    </row>
    <row r="1463" spans="1:22" ht="16.5" customHeight="1" x14ac:dyDescent="0.3">
      <c r="A1463" s="1" t="s">
        <v>157</v>
      </c>
      <c r="B1463" s="1">
        <v>2022</v>
      </c>
      <c r="C1463" s="16">
        <f t="shared" si="127"/>
        <v>3.8501476017100584</v>
      </c>
      <c r="D1463" s="5">
        <v>31</v>
      </c>
      <c r="E1463" s="5">
        <v>47</v>
      </c>
      <c r="F1463" s="4">
        <v>0</v>
      </c>
      <c r="G1463" s="5">
        <v>0</v>
      </c>
      <c r="H1463" s="5">
        <v>0</v>
      </c>
      <c r="I1463" s="1">
        <v>84411006673</v>
      </c>
      <c r="J1463" s="1">
        <v>9138293350</v>
      </c>
      <c r="K1463" s="1">
        <v>82760508552</v>
      </c>
      <c r="L1463" s="1">
        <v>167171515225</v>
      </c>
      <c r="M1463" s="29">
        <f>-4.336-4.513*(U1463/L1463)+5.679*(O1463/L1463)-0.004*(I1463/P1463)</f>
        <v>-3.9704407269731918</v>
      </c>
      <c r="N1463" s="31">
        <v>6.9871667237754878</v>
      </c>
      <c r="O1463" s="1">
        <v>18438517436</v>
      </c>
      <c r="P1463" s="1">
        <v>18438517436</v>
      </c>
      <c r="Q1463" s="1">
        <v>0</v>
      </c>
      <c r="R1463" s="1">
        <v>148732997789</v>
      </c>
      <c r="S1463" s="1">
        <v>167171515225</v>
      </c>
      <c r="T1463" s="1">
        <v>3374693692</v>
      </c>
      <c r="U1463" s="1">
        <v>8982941998</v>
      </c>
      <c r="V1463" s="1">
        <v>9058899257</v>
      </c>
    </row>
    <row r="1464" spans="1:22" ht="16.5" customHeight="1" x14ac:dyDescent="0.3">
      <c r="A1464" s="1" t="s">
        <v>157</v>
      </c>
      <c r="B1464" s="1">
        <v>2021</v>
      </c>
      <c r="C1464" s="16">
        <f t="shared" si="127"/>
        <v>3.8918202981106265</v>
      </c>
      <c r="D1464" s="5">
        <v>30</v>
      </c>
      <c r="E1464" s="5">
        <v>49</v>
      </c>
      <c r="F1464" s="4">
        <v>0.11</v>
      </c>
      <c r="G1464" s="5">
        <v>1</v>
      </c>
      <c r="H1464" s="5">
        <v>0</v>
      </c>
      <c r="I1464" s="1">
        <v>77216518475</v>
      </c>
      <c r="J1464" s="1">
        <v>13195504553</v>
      </c>
      <c r="K1464" s="1">
        <v>102836572692</v>
      </c>
      <c r="L1464" s="1">
        <v>180053091167</v>
      </c>
      <c r="M1464" s="29">
        <f>-4.336-4.513*(U1464/L1464)+5.679*(O1464/L1464)-0.004*(I1464/P1464)</f>
        <v>-2.7039451350044241</v>
      </c>
      <c r="N1464" s="31">
        <v>6.6900092133089402</v>
      </c>
      <c r="O1464" s="1">
        <v>40303035376</v>
      </c>
      <c r="P1464" s="1">
        <v>40303035376</v>
      </c>
      <c r="Q1464" s="1">
        <v>0</v>
      </c>
      <c r="R1464" s="1">
        <v>139750055791</v>
      </c>
      <c r="S1464" s="1">
        <v>180053091167</v>
      </c>
      <c r="T1464" s="1">
        <v>4206866705</v>
      </c>
      <c r="U1464" s="1">
        <v>-14703177303</v>
      </c>
      <c r="V1464" s="1">
        <v>-14237913881</v>
      </c>
    </row>
    <row r="1465" spans="1:22" ht="16.5" customHeight="1" x14ac:dyDescent="0.3">
      <c r="A1465" s="1" t="s">
        <v>157</v>
      </c>
      <c r="B1465" s="1">
        <v>2020</v>
      </c>
      <c r="C1465" s="16">
        <f t="shared" si="127"/>
        <v>4.0073331852324712</v>
      </c>
      <c r="D1465" s="5">
        <v>29</v>
      </c>
      <c r="E1465" s="5">
        <v>55</v>
      </c>
      <c r="F1465" s="4">
        <v>1.07</v>
      </c>
      <c r="G1465" s="5">
        <v>0</v>
      </c>
      <c r="H1465" s="5">
        <v>1</v>
      </c>
      <c r="I1465" s="1">
        <v>124335166549</v>
      </c>
      <c r="J1465" s="1">
        <v>31224561831</v>
      </c>
      <c r="K1465" s="1">
        <v>105333544984</v>
      </c>
      <c r="L1465" s="1">
        <v>229668711533</v>
      </c>
      <c r="M1465" s="29">
        <f>-4.336-4.513*(U1465/L1465)+5.679*(O1465/L1465)-0.004*(I1465/P1465)</f>
        <v>-3.1585634309969874</v>
      </c>
      <c r="N1465" s="31">
        <v>6.9401877821904918</v>
      </c>
      <c r="O1465" s="1">
        <v>48914391677</v>
      </c>
      <c r="P1465" s="1">
        <v>48914391677</v>
      </c>
      <c r="Q1465" s="1">
        <v>0</v>
      </c>
      <c r="R1465" s="1">
        <v>180754319856</v>
      </c>
      <c r="S1465" s="1">
        <v>229668711533</v>
      </c>
      <c r="T1465" s="1">
        <v>1591736505</v>
      </c>
      <c r="U1465" s="1">
        <v>1114406635</v>
      </c>
      <c r="V1465" s="1">
        <v>2699524786</v>
      </c>
    </row>
    <row r="1466" spans="1:22" ht="16.5" customHeight="1" x14ac:dyDescent="0.3">
      <c r="A1466" s="1" t="s">
        <v>157</v>
      </c>
      <c r="B1466" s="1">
        <v>2019</v>
      </c>
      <c r="C1466" s="16">
        <f t="shared" si="127"/>
        <v>3.9889840465642745</v>
      </c>
      <c r="D1466" s="5">
        <v>28</v>
      </c>
      <c r="E1466" s="5">
        <v>54</v>
      </c>
      <c r="F1466" s="4">
        <v>1.07</v>
      </c>
      <c r="G1466" s="5">
        <v>0</v>
      </c>
      <c r="H1466" s="5">
        <v>1</v>
      </c>
      <c r="I1466" s="1">
        <v>149110986584</v>
      </c>
      <c r="J1466" s="1">
        <v>40709459809</v>
      </c>
      <c r="K1466" s="1">
        <v>105755417946</v>
      </c>
      <c r="L1466" s="1">
        <v>254866404530</v>
      </c>
      <c r="M1466" s="29">
        <f>-4.336-4.513*(U1466/L1466)+5.679*(O1466/L1466)-0.004*(I1466/P1466)</f>
        <v>-3.145478924014506</v>
      </c>
      <c r="N1466" s="31">
        <v>7.4649912574460018</v>
      </c>
      <c r="O1466" s="1">
        <v>63424048400</v>
      </c>
      <c r="P1466" s="1">
        <v>63424048400</v>
      </c>
      <c r="Q1466" s="1">
        <v>0</v>
      </c>
      <c r="R1466" s="1">
        <v>191442356130</v>
      </c>
      <c r="S1466" s="1">
        <v>254866404530</v>
      </c>
      <c r="T1466" s="1">
        <v>2192995208</v>
      </c>
      <c r="U1466" s="1">
        <v>12046214089</v>
      </c>
      <c r="V1466" s="1">
        <v>16742477802</v>
      </c>
    </row>
    <row r="1467" spans="1:22" ht="16.5" customHeight="1" x14ac:dyDescent="0.3">
      <c r="A1467" s="1" t="s">
        <v>157</v>
      </c>
      <c r="B1467" s="1">
        <v>2018</v>
      </c>
      <c r="C1467" s="15"/>
      <c r="D1467" s="9"/>
      <c r="E1467" s="9"/>
      <c r="F1467" s="10"/>
      <c r="G1467" s="9"/>
      <c r="H1467" s="9"/>
      <c r="I1467" s="1">
        <v>155030413829</v>
      </c>
      <c r="J1467" s="1">
        <v>40098085837</v>
      </c>
      <c r="K1467" s="1">
        <v>89549811950</v>
      </c>
      <c r="L1467" s="1">
        <v>244580225779</v>
      </c>
      <c r="M1467" s="29">
        <f>-4.336-4.513*(U1467/L1467)+5.679*(O1467/L1467)-0.004*(I1467/P1467)</f>
        <v>-3.2322404712616399</v>
      </c>
      <c r="N1467" s="31">
        <v>7.3592809998546045</v>
      </c>
      <c r="O1467" s="1">
        <v>56540565238</v>
      </c>
      <c r="P1467" s="1">
        <v>56540565238</v>
      </c>
      <c r="Q1467" s="1">
        <v>0</v>
      </c>
      <c r="R1467" s="1">
        <v>188039660541</v>
      </c>
      <c r="S1467" s="1">
        <v>244580225779</v>
      </c>
      <c r="T1467" s="1">
        <v>1950529017</v>
      </c>
      <c r="U1467" s="1">
        <v>10736455873</v>
      </c>
      <c r="V1467" s="1">
        <v>15002768566</v>
      </c>
    </row>
    <row r="1468" spans="1:22" ht="16.5" customHeight="1" x14ac:dyDescent="0.3">
      <c r="A1468" s="1" t="s">
        <v>157</v>
      </c>
      <c r="B1468" s="1">
        <v>2017</v>
      </c>
      <c r="C1468" s="16">
        <f t="shared" ref="C1468:C1470" si="128">LN(E1468)</f>
        <v>3.9512437185814275</v>
      </c>
      <c r="D1468" s="5">
        <v>26</v>
      </c>
      <c r="E1468" s="5">
        <v>52</v>
      </c>
      <c r="F1468" s="4">
        <v>1.07</v>
      </c>
      <c r="G1468" s="5">
        <v>0</v>
      </c>
      <c r="H1468" s="5">
        <v>1</v>
      </c>
      <c r="I1468" s="1">
        <v>140934787173</v>
      </c>
      <c r="J1468" s="1">
        <v>28935366694</v>
      </c>
      <c r="K1468" s="1">
        <v>97744971112</v>
      </c>
      <c r="L1468" s="1">
        <v>238679758285</v>
      </c>
      <c r="M1468" s="29">
        <f>-4.336-4.513*(U1468/L1468)+5.679*(O1468/L1468)-0.004*(I1468/P1468)</f>
        <v>-3.2094591724742516</v>
      </c>
      <c r="N1468" s="31">
        <v>2.8654119461210428</v>
      </c>
      <c r="O1468" s="1">
        <v>60521134197</v>
      </c>
      <c r="P1468" s="1">
        <v>59691967046</v>
      </c>
      <c r="Q1468" s="1">
        <v>829167151</v>
      </c>
      <c r="R1468" s="1">
        <v>178158624088</v>
      </c>
      <c r="S1468" s="1">
        <v>238679758285</v>
      </c>
      <c r="T1468" s="1">
        <v>2098913769</v>
      </c>
      <c r="U1468" s="1">
        <v>16078640421</v>
      </c>
      <c r="V1468" s="1">
        <v>21647976226</v>
      </c>
    </row>
    <row r="1469" spans="1:22" ht="16.5" customHeight="1" x14ac:dyDescent="0.3">
      <c r="A1469" s="1" t="s">
        <v>157</v>
      </c>
      <c r="B1469" s="1">
        <v>2016</v>
      </c>
      <c r="C1469" s="16">
        <f t="shared" si="128"/>
        <v>3.9318256327243257</v>
      </c>
      <c r="D1469" s="5">
        <v>25</v>
      </c>
      <c r="E1469" s="5">
        <v>51</v>
      </c>
      <c r="F1469" s="4">
        <v>1.07</v>
      </c>
      <c r="G1469" s="5">
        <v>0</v>
      </c>
      <c r="H1469" s="5">
        <v>1</v>
      </c>
      <c r="I1469" s="1">
        <v>123931398378</v>
      </c>
      <c r="J1469" s="1">
        <v>17278013810</v>
      </c>
      <c r="K1469" s="1">
        <v>106926020895</v>
      </c>
      <c r="L1469" s="1">
        <v>230857419273</v>
      </c>
      <c r="M1469" s="29">
        <f>-4.336-4.513*(U1469/L1469)+5.679*(O1469/L1469)-0.004*(I1469/P1469)</f>
        <v>-3.556479691559109</v>
      </c>
      <c r="N1469" s="31">
        <v>2.5615511423249444</v>
      </c>
      <c r="O1469" s="1">
        <v>51870160793</v>
      </c>
      <c r="P1469" s="1">
        <v>49120994097</v>
      </c>
      <c r="Q1469" s="1">
        <v>2749166696</v>
      </c>
      <c r="R1469" s="1">
        <v>178987258480</v>
      </c>
      <c r="S1469" s="1">
        <v>230857419273</v>
      </c>
      <c r="T1469" s="1">
        <v>1312599504</v>
      </c>
      <c r="U1469" s="1">
        <v>24879858130</v>
      </c>
      <c r="V1469" s="1">
        <v>26064491821</v>
      </c>
    </row>
    <row r="1470" spans="1:22" ht="16.5" customHeight="1" x14ac:dyDescent="0.3">
      <c r="A1470" s="1" t="s">
        <v>157</v>
      </c>
      <c r="B1470" s="1">
        <v>2015</v>
      </c>
      <c r="C1470" s="16">
        <f t="shared" si="128"/>
        <v>3.912023005428146</v>
      </c>
      <c r="D1470" s="6">
        <v>24</v>
      </c>
      <c r="E1470" s="6">
        <v>50</v>
      </c>
      <c r="F1470" s="7">
        <v>1.1100000000000001</v>
      </c>
      <c r="G1470" s="6">
        <v>0</v>
      </c>
      <c r="H1470" s="6">
        <v>1</v>
      </c>
      <c r="I1470" s="1">
        <v>108781113036</v>
      </c>
      <c r="J1470" s="1">
        <v>15640655272</v>
      </c>
      <c r="K1470" s="1">
        <v>89712751658</v>
      </c>
      <c r="L1470" s="1">
        <v>198493864694</v>
      </c>
      <c r="M1470" s="29">
        <f>-4.336-4.513*(U1470/L1470)+5.679*(O1470/L1470)-0.004*(I1470/P1470)</f>
        <v>-3.4226664330771666</v>
      </c>
      <c r="N1470" s="31">
        <v>8.0197984581497224</v>
      </c>
      <c r="O1470" s="1">
        <v>43670112344</v>
      </c>
      <c r="P1470" s="1">
        <v>42060112344</v>
      </c>
      <c r="Q1470" s="1">
        <v>1610000000</v>
      </c>
      <c r="R1470" s="1">
        <v>154823752350</v>
      </c>
      <c r="S1470" s="1">
        <v>198493864694</v>
      </c>
      <c r="T1470" s="1">
        <v>1291941446</v>
      </c>
      <c r="U1470" s="1">
        <v>14327050765</v>
      </c>
      <c r="V1470" s="1">
        <v>18349146652</v>
      </c>
    </row>
    <row r="1471" spans="1:22" ht="16.5" customHeight="1" x14ac:dyDescent="0.3">
      <c r="A1471" s="1" t="s">
        <v>157</v>
      </c>
      <c r="B1471" s="1">
        <v>2014</v>
      </c>
      <c r="C1471" s="15"/>
      <c r="D1471" s="13"/>
      <c r="E1471" s="13"/>
      <c r="F1471" s="14"/>
      <c r="G1471" s="13"/>
      <c r="H1471" s="13"/>
      <c r="I1471" s="1">
        <v>62400613216</v>
      </c>
      <c r="J1471" s="1">
        <v>9732207760</v>
      </c>
      <c r="K1471" s="1">
        <v>53419852649</v>
      </c>
      <c r="L1471" s="1">
        <v>115820465865</v>
      </c>
      <c r="M1471" s="29">
        <f>-4.336-4.513*(U1471/L1471)+5.679*(O1471/L1471)-0.004*(I1471/P1471)</f>
        <v>-2.7118062690752724</v>
      </c>
      <c r="N1471" s="28">
        <v>5.05</v>
      </c>
      <c r="O1471" s="1">
        <v>37478984185</v>
      </c>
      <c r="P1471" s="1">
        <v>36862984185</v>
      </c>
      <c r="Q1471" s="1">
        <v>616000000</v>
      </c>
      <c r="R1471" s="1">
        <v>78341481680</v>
      </c>
      <c r="S1471" s="1">
        <v>115820465865</v>
      </c>
      <c r="T1471" s="1">
        <v>284083608</v>
      </c>
      <c r="U1471" s="1">
        <v>5305571954</v>
      </c>
      <c r="V1471" s="1">
        <v>5578872925</v>
      </c>
    </row>
    <row r="1472" spans="1:22" ht="16.5" customHeight="1" x14ac:dyDescent="0.3">
      <c r="A1472" s="1" t="s">
        <v>158</v>
      </c>
      <c r="B1472" s="1">
        <v>2023</v>
      </c>
      <c r="C1472" s="15"/>
      <c r="D1472" s="5">
        <v>14</v>
      </c>
      <c r="E1472" s="9"/>
      <c r="F1472" s="10"/>
      <c r="G1472" s="9"/>
      <c r="H1472" s="9"/>
      <c r="I1472" s="1">
        <v>963248070227</v>
      </c>
      <c r="J1472" s="1">
        <v>280472846318</v>
      </c>
      <c r="K1472" s="1">
        <v>345601651135</v>
      </c>
      <c r="L1472" s="1">
        <v>1308849721362</v>
      </c>
      <c r="M1472" s="29">
        <f>-4.336-4.513*(U1472/L1472)+5.679*(O1472/L1472)-0.004*(I1472/P1472)</f>
        <v>-4.0195945711643333</v>
      </c>
      <c r="N1472" s="31">
        <v>6.4222466560102589</v>
      </c>
      <c r="O1472" s="1">
        <v>47299977204</v>
      </c>
      <c r="P1472" s="1">
        <v>46899977204</v>
      </c>
      <c r="Q1472" s="1">
        <v>400000000</v>
      </c>
      <c r="R1472" s="1">
        <v>1261549744158</v>
      </c>
      <c r="S1472" s="1">
        <v>1308849721362</v>
      </c>
      <c r="T1472" s="1">
        <v>3022473334</v>
      </c>
      <c r="U1472" s="1">
        <v>-56068476175</v>
      </c>
      <c r="V1472" s="1">
        <v>-53227566254</v>
      </c>
    </row>
    <row r="1473" spans="1:22" ht="16.5" customHeight="1" x14ac:dyDescent="0.3">
      <c r="A1473" s="1" t="s">
        <v>158</v>
      </c>
      <c r="B1473" s="1">
        <v>2022</v>
      </c>
      <c r="C1473" s="15"/>
      <c r="D1473" s="5">
        <v>13</v>
      </c>
      <c r="E1473" s="9"/>
      <c r="F1473" s="10"/>
      <c r="G1473" s="9"/>
      <c r="H1473" s="9"/>
      <c r="I1473" s="1">
        <v>1114935843432</v>
      </c>
      <c r="J1473" s="1">
        <v>330536190673</v>
      </c>
      <c r="K1473" s="1">
        <v>340453371855</v>
      </c>
      <c r="L1473" s="1">
        <v>1455389215287</v>
      </c>
      <c r="M1473" s="29">
        <f>-4.336-4.513*(U1473/L1473)+5.679*(O1473/L1473)-0.004*(I1473/P1473)</f>
        <v>-4.1465864210438808</v>
      </c>
      <c r="N1473" s="31">
        <v>6.9871667237754878</v>
      </c>
      <c r="O1473" s="1">
        <v>136766716164</v>
      </c>
      <c r="P1473" s="1">
        <v>135797341164</v>
      </c>
      <c r="Q1473" s="1">
        <v>969375000</v>
      </c>
      <c r="R1473" s="1">
        <v>1318622499123</v>
      </c>
      <c r="S1473" s="1">
        <v>1455389215287</v>
      </c>
      <c r="T1473" s="1">
        <v>1903387152</v>
      </c>
      <c r="U1473" s="1">
        <v>100427879124</v>
      </c>
      <c r="V1473" s="1">
        <v>127557420131</v>
      </c>
    </row>
    <row r="1474" spans="1:22" ht="16.5" customHeight="1" x14ac:dyDescent="0.3">
      <c r="A1474" s="1" t="s">
        <v>158</v>
      </c>
      <c r="B1474" s="1">
        <v>2021</v>
      </c>
      <c r="C1474" s="16">
        <f t="shared" ref="C1474:C1477" si="129">LN(E1474)</f>
        <v>3.784189633918261</v>
      </c>
      <c r="D1474" s="5">
        <v>12</v>
      </c>
      <c r="E1474" s="5">
        <v>44</v>
      </c>
      <c r="F1474" s="4">
        <v>0</v>
      </c>
      <c r="G1474" s="5">
        <v>0</v>
      </c>
      <c r="H1474" s="5">
        <v>1</v>
      </c>
      <c r="I1474" s="1">
        <v>594476758557</v>
      </c>
      <c r="J1474" s="1">
        <v>191936313594</v>
      </c>
      <c r="K1474" s="1">
        <v>308903419504</v>
      </c>
      <c r="L1474" s="1">
        <v>903380178061</v>
      </c>
      <c r="M1474" s="29">
        <f>-4.336-4.513*(U1474/L1474)+5.679*(O1474/L1474)-0.004*(I1474/P1474)</f>
        <v>-4.2211074883674788</v>
      </c>
      <c r="N1474" s="31">
        <v>6.6900092133089402</v>
      </c>
      <c r="O1474" s="1">
        <v>87845076692</v>
      </c>
      <c r="P1474" s="1">
        <v>86204568384</v>
      </c>
      <c r="Q1474" s="1">
        <v>1640508308</v>
      </c>
      <c r="R1474" s="1">
        <v>815535101369</v>
      </c>
      <c r="S1474" s="1">
        <v>903380178061</v>
      </c>
      <c r="T1474" s="1">
        <v>783785982</v>
      </c>
      <c r="U1474" s="1">
        <v>82021119566</v>
      </c>
      <c r="V1474" s="1">
        <v>103493894690</v>
      </c>
    </row>
    <row r="1475" spans="1:22" ht="16.5" customHeight="1" x14ac:dyDescent="0.3">
      <c r="A1475" s="1" t="s">
        <v>158</v>
      </c>
      <c r="B1475" s="1">
        <v>2020</v>
      </c>
      <c r="C1475" s="16">
        <f t="shared" si="129"/>
        <v>3.7612001156935624</v>
      </c>
      <c r="D1475" s="5">
        <v>11</v>
      </c>
      <c r="E1475" s="5">
        <v>43</v>
      </c>
      <c r="F1475" s="4">
        <v>0</v>
      </c>
      <c r="G1475" s="5">
        <v>0</v>
      </c>
      <c r="H1475" s="5">
        <v>1</v>
      </c>
      <c r="I1475" s="1">
        <v>504826009657</v>
      </c>
      <c r="J1475" s="1">
        <v>92832258192</v>
      </c>
      <c r="K1475" s="1">
        <v>279136700476</v>
      </c>
      <c r="L1475" s="1">
        <v>783962710133</v>
      </c>
      <c r="M1475" s="29">
        <f>-4.336-4.513*(U1475/L1475)+5.679*(O1475/L1475)-0.004*(I1475/P1475)</f>
        <v>-4.1786491544726383</v>
      </c>
      <c r="N1475" s="31">
        <v>6.9401877821904918</v>
      </c>
      <c r="O1475" s="1">
        <v>50161418979</v>
      </c>
      <c r="P1475" s="1">
        <v>49708585663</v>
      </c>
      <c r="Q1475" s="1">
        <v>452833316</v>
      </c>
      <c r="R1475" s="1">
        <v>733801291154</v>
      </c>
      <c r="S1475" s="1">
        <v>783962710133</v>
      </c>
      <c r="T1475" s="1">
        <v>1378289634</v>
      </c>
      <c r="U1475" s="1">
        <v>28730934966</v>
      </c>
      <c r="V1475" s="1">
        <v>37402561777</v>
      </c>
    </row>
    <row r="1476" spans="1:22" ht="16.5" customHeight="1" x14ac:dyDescent="0.3">
      <c r="A1476" s="1" t="s">
        <v>158</v>
      </c>
      <c r="B1476" s="1">
        <v>2019</v>
      </c>
      <c r="C1476" s="16">
        <f t="shared" si="129"/>
        <v>3.6888794541139363</v>
      </c>
      <c r="D1476" s="5">
        <v>10</v>
      </c>
      <c r="E1476" s="5">
        <v>40</v>
      </c>
      <c r="F1476" s="4">
        <v>1.6312</v>
      </c>
      <c r="G1476" s="5">
        <v>0</v>
      </c>
      <c r="H1476" s="5">
        <v>0</v>
      </c>
      <c r="I1476" s="1">
        <v>252836961949</v>
      </c>
      <c r="J1476" s="1">
        <v>45556401876</v>
      </c>
      <c r="K1476" s="1">
        <v>267636199281</v>
      </c>
      <c r="L1476" s="1">
        <v>520473161230</v>
      </c>
      <c r="M1476" s="29">
        <f>-4.336-4.513*(U1476/L1476)+5.679*(O1476/L1476)-0.004*(I1476/P1476)</f>
        <v>-3.8251502124133347</v>
      </c>
      <c r="N1476" s="31">
        <v>7.4649912574460018</v>
      </c>
      <c r="O1476" s="1">
        <v>65085266062</v>
      </c>
      <c r="P1476" s="1">
        <v>64385432738</v>
      </c>
      <c r="Q1476" s="1">
        <v>699833324</v>
      </c>
      <c r="R1476" s="1">
        <v>455387895168</v>
      </c>
      <c r="S1476" s="1">
        <v>520473161230</v>
      </c>
      <c r="T1476" s="1">
        <v>652948384</v>
      </c>
      <c r="U1476" s="1">
        <v>21174424879</v>
      </c>
      <c r="V1476" s="1">
        <v>27202066097</v>
      </c>
    </row>
    <row r="1477" spans="1:22" ht="16.5" customHeight="1" x14ac:dyDescent="0.3">
      <c r="A1477" s="1" t="s">
        <v>158</v>
      </c>
      <c r="B1477" s="1">
        <v>2018</v>
      </c>
      <c r="C1477" s="16">
        <f t="shared" si="129"/>
        <v>3.6635616461296463</v>
      </c>
      <c r="D1477" s="5">
        <v>9</v>
      </c>
      <c r="E1477" s="5">
        <v>39</v>
      </c>
      <c r="F1477" s="4">
        <v>1.631</v>
      </c>
      <c r="G1477" s="5">
        <v>0</v>
      </c>
      <c r="H1477" s="5">
        <v>0</v>
      </c>
      <c r="I1477" s="1">
        <v>400927406300</v>
      </c>
      <c r="J1477" s="1">
        <v>47427561741</v>
      </c>
      <c r="K1477" s="1">
        <v>143900510017</v>
      </c>
      <c r="L1477" s="1">
        <v>544827916317</v>
      </c>
      <c r="M1477" s="29">
        <f>-4.336-4.513*(U1477/L1477)+5.679*(O1477/L1477)-0.004*(I1477/P1477)</f>
        <v>-3.7448322515866996</v>
      </c>
      <c r="N1477" s="31">
        <v>7.3592809998546045</v>
      </c>
      <c r="O1477" s="1">
        <v>70285637680</v>
      </c>
      <c r="P1477" s="1">
        <v>70285637680</v>
      </c>
      <c r="Q1477" s="1">
        <v>0</v>
      </c>
      <c r="R1477" s="1">
        <v>474542278637</v>
      </c>
      <c r="S1477" s="1">
        <v>544827916317</v>
      </c>
      <c r="T1477" s="1">
        <v>565537776</v>
      </c>
      <c r="U1477" s="1">
        <v>14322199860</v>
      </c>
      <c r="V1477" s="1">
        <v>18457851007</v>
      </c>
    </row>
    <row r="1478" spans="1:22" ht="16.5" customHeight="1" x14ac:dyDescent="0.3">
      <c r="A1478" s="1" t="s">
        <v>158</v>
      </c>
      <c r="B1478" s="1">
        <v>2017</v>
      </c>
      <c r="C1478" s="15"/>
      <c r="D1478" s="9"/>
      <c r="E1478" s="9"/>
      <c r="F1478" s="10"/>
      <c r="G1478" s="9"/>
      <c r="H1478" s="9"/>
      <c r="I1478" s="1">
        <v>138187717382</v>
      </c>
      <c r="J1478" s="1">
        <v>21852520088</v>
      </c>
      <c r="K1478" s="1">
        <v>120574766391</v>
      </c>
      <c r="L1478" s="1">
        <v>258762483773</v>
      </c>
      <c r="M1478" s="29">
        <f>-4.336-4.513*(U1478/L1478)+5.679*(O1478/L1478)-0.004*(I1478/P1478)</f>
        <v>-3.5468783098184424</v>
      </c>
      <c r="N1478" s="31">
        <v>2.8654119461210428</v>
      </c>
      <c r="O1478" s="1">
        <v>38155727714</v>
      </c>
      <c r="P1478" s="1">
        <v>38155727714</v>
      </c>
      <c r="Q1478" s="1">
        <v>0</v>
      </c>
      <c r="R1478" s="1">
        <v>220606756059</v>
      </c>
      <c r="S1478" s="1">
        <v>258762483773</v>
      </c>
      <c r="T1478" s="1">
        <v>73784775</v>
      </c>
      <c r="U1478" s="1">
        <v>1937219744</v>
      </c>
      <c r="V1478" s="1">
        <v>2552117825</v>
      </c>
    </row>
    <row r="1479" spans="1:22" ht="16.5" customHeight="1" x14ac:dyDescent="0.3">
      <c r="A1479" s="1" t="s">
        <v>158</v>
      </c>
      <c r="B1479" s="1">
        <v>2016</v>
      </c>
      <c r="C1479" s="16">
        <f>LN(E1479)</f>
        <v>3.6109179126442243</v>
      </c>
      <c r="D1479" s="6">
        <v>7</v>
      </c>
      <c r="E1479" s="6">
        <v>37</v>
      </c>
      <c r="F1479" s="7">
        <v>3.125</v>
      </c>
      <c r="G1479" s="6">
        <v>0</v>
      </c>
      <c r="H1479" s="6">
        <v>0</v>
      </c>
      <c r="I1479" s="1">
        <v>88149702338</v>
      </c>
      <c r="J1479" s="1">
        <v>19755226003</v>
      </c>
      <c r="K1479" s="1">
        <v>57865778952</v>
      </c>
      <c r="L1479" s="1">
        <v>146015481290</v>
      </c>
      <c r="M1479" s="29">
        <f>-4.336-4.513*(U1479/L1479)+5.679*(O1479/L1479)-0.004*(I1479/P1479)</f>
        <v>-2.7993693816888978</v>
      </c>
      <c r="N1479" s="31">
        <v>2.5615511423249444</v>
      </c>
      <c r="O1479" s="1">
        <v>47168391740</v>
      </c>
      <c r="P1479" s="1">
        <v>46960579240</v>
      </c>
      <c r="Q1479" s="1">
        <v>207812500</v>
      </c>
      <c r="R1479" s="1">
        <v>98847089550</v>
      </c>
      <c r="S1479" s="1">
        <v>146015481290</v>
      </c>
      <c r="T1479" s="1">
        <v>363500315</v>
      </c>
      <c r="U1479" s="1">
        <v>9395323458</v>
      </c>
      <c r="V1479" s="1">
        <v>12180524638</v>
      </c>
    </row>
    <row r="1480" spans="1:22" ht="16.5" customHeight="1" x14ac:dyDescent="0.3">
      <c r="A1480" s="1" t="s">
        <v>158</v>
      </c>
      <c r="B1480" s="1">
        <v>2015</v>
      </c>
      <c r="C1480" s="15"/>
      <c r="D1480" s="13"/>
      <c r="E1480" s="13"/>
      <c r="F1480" s="14"/>
      <c r="G1480" s="13"/>
      <c r="H1480" s="13"/>
      <c r="I1480" s="1">
        <v>76126622815</v>
      </c>
      <c r="J1480" s="1">
        <v>23157117277</v>
      </c>
      <c r="K1480" s="1">
        <v>46715398903</v>
      </c>
      <c r="L1480" s="1">
        <v>122842021718</v>
      </c>
      <c r="M1480" s="29">
        <f>-4.336-4.513*(U1480/L1480)+5.679*(O1480/L1480)-0.004*(I1480/P1480)</f>
        <v>-3.1471552436034842</v>
      </c>
      <c r="N1480" s="31">
        <v>8.0197984581497224</v>
      </c>
      <c r="O1480" s="1">
        <v>33296302391</v>
      </c>
      <c r="P1480" s="1">
        <v>32761023891</v>
      </c>
      <c r="Q1480" s="1">
        <v>535278500</v>
      </c>
      <c r="R1480" s="1">
        <v>89545719327</v>
      </c>
      <c r="S1480" s="1">
        <v>122842021718</v>
      </c>
      <c r="T1480" s="1">
        <v>414687730</v>
      </c>
      <c r="U1480" s="1">
        <v>9286022246</v>
      </c>
      <c r="V1480" s="1">
        <v>12334793173</v>
      </c>
    </row>
    <row r="1481" spans="1:22" ht="16.5" customHeight="1" x14ac:dyDescent="0.3">
      <c r="A1481" s="1" t="s">
        <v>158</v>
      </c>
      <c r="B1481" s="1">
        <v>2014</v>
      </c>
      <c r="C1481" s="15"/>
      <c r="D1481" s="13"/>
      <c r="E1481" s="13"/>
      <c r="F1481" s="14"/>
      <c r="G1481" s="13"/>
      <c r="H1481" s="13"/>
      <c r="I1481" s="1">
        <v>102401893597</v>
      </c>
      <c r="J1481" s="1">
        <v>18090610654</v>
      </c>
      <c r="K1481" s="1">
        <v>8345069842</v>
      </c>
      <c r="L1481" s="1">
        <v>110746963439</v>
      </c>
      <c r="M1481" s="29">
        <f>-4.336-4.513*(U1481/L1481)+5.679*(O1481/L1481)-0.004*(I1481/P1481)</f>
        <v>-3.1751304950604635</v>
      </c>
      <c r="N1481" s="28">
        <v>5.05</v>
      </c>
      <c r="O1481" s="1">
        <v>26393257782</v>
      </c>
      <c r="P1481" s="1">
        <v>26216369782</v>
      </c>
      <c r="Q1481" s="1">
        <v>176888000</v>
      </c>
      <c r="R1481" s="1">
        <v>84353705657</v>
      </c>
      <c r="S1481" s="1">
        <v>110746963439</v>
      </c>
      <c r="T1481" s="1">
        <v>440971173</v>
      </c>
      <c r="U1481" s="1">
        <v>4341727241</v>
      </c>
      <c r="V1481" s="1">
        <v>5928825102</v>
      </c>
    </row>
    <row r="1482" spans="1:22" ht="16.5" customHeight="1" x14ac:dyDescent="0.3">
      <c r="A1482" s="1" t="s">
        <v>159</v>
      </c>
      <c r="B1482" s="1">
        <v>2023</v>
      </c>
      <c r="C1482" s="16">
        <f t="shared" ref="C1482:C1490" si="130">LN(E1482)</f>
        <v>4.0253516907351496</v>
      </c>
      <c r="D1482" s="11">
        <v>17</v>
      </c>
      <c r="E1482" s="11">
        <v>56</v>
      </c>
      <c r="F1482" s="4">
        <v>0</v>
      </c>
      <c r="G1482" s="5">
        <v>0</v>
      </c>
      <c r="H1482" s="5">
        <v>0</v>
      </c>
      <c r="I1482" s="1">
        <v>21071567076</v>
      </c>
      <c r="J1482" s="1">
        <v>13763260762</v>
      </c>
      <c r="K1482" s="1">
        <v>68001646338</v>
      </c>
      <c r="L1482" s="1">
        <v>89073213414</v>
      </c>
      <c r="M1482" s="29">
        <f>-4.336-4.513*(U1482/L1482)+5.679*(O1482/L1482)-0.004*(I1482/P1482)</f>
        <v>-3.1763736605868069</v>
      </c>
      <c r="N1482" s="31">
        <v>6.4222466560102589</v>
      </c>
      <c r="O1482" s="1">
        <v>18384868321</v>
      </c>
      <c r="P1482" s="1">
        <v>17582733219</v>
      </c>
      <c r="Q1482" s="1">
        <v>802135102</v>
      </c>
      <c r="R1482" s="1">
        <v>70688345093</v>
      </c>
      <c r="S1482" s="1">
        <v>89073213414</v>
      </c>
      <c r="T1482" s="1">
        <v>456000000</v>
      </c>
      <c r="U1482" s="1">
        <v>152677360</v>
      </c>
      <c r="V1482" s="1" t="e">
        <v>#VALUE!</v>
      </c>
    </row>
    <row r="1483" spans="1:22" ht="16.5" customHeight="1" x14ac:dyDescent="0.3">
      <c r="A1483" s="1" t="s">
        <v>159</v>
      </c>
      <c r="B1483" s="1">
        <v>2022</v>
      </c>
      <c r="C1483" s="16">
        <f t="shared" si="130"/>
        <v>4.0073331852324712</v>
      </c>
      <c r="D1483" s="11">
        <v>16</v>
      </c>
      <c r="E1483" s="11">
        <v>55</v>
      </c>
      <c r="F1483" s="4">
        <v>0</v>
      </c>
      <c r="G1483" s="5">
        <v>0</v>
      </c>
      <c r="H1483" s="5">
        <v>0</v>
      </c>
      <c r="I1483" s="1">
        <v>23349256921</v>
      </c>
      <c r="J1483" s="1">
        <v>11616243227</v>
      </c>
      <c r="K1483" s="1">
        <v>63647778983</v>
      </c>
      <c r="L1483" s="1">
        <v>86997035904</v>
      </c>
      <c r="M1483" s="29">
        <f>-4.336-4.513*(U1483/L1483)+5.679*(O1483/L1483)-0.004*(I1483/P1483)</f>
        <v>-3.4494720425849072</v>
      </c>
      <c r="N1483" s="31">
        <v>6.9871667237754878</v>
      </c>
      <c r="O1483" s="1">
        <v>16446350298</v>
      </c>
      <c r="P1483" s="1">
        <v>15667641555</v>
      </c>
      <c r="Q1483" s="1">
        <v>778708743</v>
      </c>
      <c r="R1483" s="1">
        <v>70550685606</v>
      </c>
      <c r="S1483" s="1">
        <v>86997035904</v>
      </c>
      <c r="T1483" s="1">
        <v>404317808</v>
      </c>
      <c r="U1483" s="1">
        <v>3491007570</v>
      </c>
      <c r="V1483" s="1" t="e">
        <v>#VALUE!</v>
      </c>
    </row>
    <row r="1484" spans="1:22" ht="16.5" customHeight="1" x14ac:dyDescent="0.3">
      <c r="A1484" s="1" t="s">
        <v>159</v>
      </c>
      <c r="B1484" s="1">
        <v>2021</v>
      </c>
      <c r="C1484" s="16">
        <f t="shared" si="130"/>
        <v>3.9889840465642745</v>
      </c>
      <c r="D1484" s="5">
        <v>15</v>
      </c>
      <c r="E1484" s="5">
        <v>54</v>
      </c>
      <c r="F1484" s="4">
        <v>0</v>
      </c>
      <c r="G1484" s="5">
        <v>0</v>
      </c>
      <c r="H1484" s="5">
        <v>0</v>
      </c>
      <c r="I1484" s="1">
        <v>26202345946</v>
      </c>
      <c r="J1484" s="1">
        <v>13649017953</v>
      </c>
      <c r="K1484" s="1">
        <v>66754798511</v>
      </c>
      <c r="L1484" s="1">
        <v>92957144457</v>
      </c>
      <c r="M1484" s="29">
        <f>-4.336-4.513*(U1484/L1484)+5.679*(O1484/L1484)-0.004*(I1484/P1484)</f>
        <v>-3.105469822254606</v>
      </c>
      <c r="N1484" s="31">
        <v>6.6900092133089402</v>
      </c>
      <c r="O1484" s="1">
        <v>21923374232</v>
      </c>
      <c r="P1484" s="1">
        <v>21190910613</v>
      </c>
      <c r="Q1484" s="1">
        <v>732463619</v>
      </c>
      <c r="R1484" s="1">
        <v>71033770225</v>
      </c>
      <c r="S1484" s="1">
        <v>92957144457</v>
      </c>
      <c r="T1484" s="1">
        <v>349726026</v>
      </c>
      <c r="U1484" s="1">
        <v>2139709397</v>
      </c>
      <c r="V1484" s="1" t="e">
        <v>#VALUE!</v>
      </c>
    </row>
    <row r="1485" spans="1:22" ht="16.5" customHeight="1" x14ac:dyDescent="0.3">
      <c r="A1485" s="1" t="s">
        <v>159</v>
      </c>
      <c r="B1485" s="1">
        <v>2020</v>
      </c>
      <c r="C1485" s="16">
        <f t="shared" si="130"/>
        <v>3.970291913552122</v>
      </c>
      <c r="D1485" s="5">
        <v>14</v>
      </c>
      <c r="E1485" s="5">
        <v>53</v>
      </c>
      <c r="F1485" s="4">
        <v>0</v>
      </c>
      <c r="G1485" s="5">
        <v>0</v>
      </c>
      <c r="H1485" s="5">
        <v>0</v>
      </c>
      <c r="I1485" s="1">
        <v>22517744991</v>
      </c>
      <c r="J1485" s="1">
        <v>17900094807</v>
      </c>
      <c r="K1485" s="1">
        <v>63391470065</v>
      </c>
      <c r="L1485" s="1">
        <v>85909215056</v>
      </c>
      <c r="M1485" s="29">
        <f>-4.336-4.513*(U1485/L1485)+5.679*(O1485/L1485)-0.004*(I1485/P1485)</f>
        <v>-3.3725718238667532</v>
      </c>
      <c r="N1485" s="31">
        <v>6.9401877821904918</v>
      </c>
      <c r="O1485" s="1">
        <v>16565815254</v>
      </c>
      <c r="P1485" s="1">
        <v>15868288928</v>
      </c>
      <c r="Q1485" s="1">
        <v>697526326</v>
      </c>
      <c r="R1485" s="1">
        <v>69343399802</v>
      </c>
      <c r="S1485" s="1">
        <v>85909215056</v>
      </c>
      <c r="T1485" s="1">
        <v>210575340</v>
      </c>
      <c r="U1485" s="1">
        <v>2398021676</v>
      </c>
      <c r="V1485" s="1" t="e">
        <v>#VALUE!</v>
      </c>
    </row>
    <row r="1486" spans="1:22" ht="16.5" customHeight="1" x14ac:dyDescent="0.3">
      <c r="A1486" s="1" t="s">
        <v>159</v>
      </c>
      <c r="B1486" s="1">
        <v>2019</v>
      </c>
      <c r="C1486" s="16">
        <f t="shared" si="130"/>
        <v>4.0775374439057197</v>
      </c>
      <c r="D1486" s="5">
        <v>13</v>
      </c>
      <c r="E1486" s="5">
        <v>59</v>
      </c>
      <c r="F1486" s="4">
        <v>0.92</v>
      </c>
      <c r="G1486" s="5">
        <v>0</v>
      </c>
      <c r="H1486" s="5">
        <v>0</v>
      </c>
      <c r="I1486" s="1">
        <v>16787020346</v>
      </c>
      <c r="J1486" s="1">
        <v>11239973677</v>
      </c>
      <c r="K1486" s="1">
        <v>64928282988</v>
      </c>
      <c r="L1486" s="1">
        <v>81715303334</v>
      </c>
      <c r="M1486" s="29">
        <f>-4.336-4.513*(U1486/L1486)+5.679*(O1486/L1486)-0.004*(I1486/P1486)</f>
        <v>-3.9182429218512387</v>
      </c>
      <c r="N1486" s="31">
        <v>7.4649912574460018</v>
      </c>
      <c r="O1486" s="1">
        <v>11274666257</v>
      </c>
      <c r="P1486" s="1">
        <v>10628271741</v>
      </c>
      <c r="Q1486" s="1">
        <v>646394516</v>
      </c>
      <c r="R1486" s="1">
        <v>70440637077</v>
      </c>
      <c r="S1486" s="1">
        <v>81715303334</v>
      </c>
      <c r="T1486" s="1">
        <v>122164385</v>
      </c>
      <c r="U1486" s="1">
        <v>6509066325</v>
      </c>
      <c r="V1486" s="1" t="e">
        <v>#VALUE!</v>
      </c>
    </row>
    <row r="1487" spans="1:22" ht="16.5" customHeight="1" x14ac:dyDescent="0.3">
      <c r="A1487" s="1" t="s">
        <v>159</v>
      </c>
      <c r="B1487" s="1">
        <v>2018</v>
      </c>
      <c r="C1487" s="16">
        <f t="shared" si="130"/>
        <v>4.0604430105464191</v>
      </c>
      <c r="D1487" s="5">
        <v>12</v>
      </c>
      <c r="E1487" s="5">
        <v>58</v>
      </c>
      <c r="F1487" s="4">
        <v>0.92</v>
      </c>
      <c r="G1487" s="5">
        <v>0</v>
      </c>
      <c r="H1487" s="5">
        <v>0</v>
      </c>
      <c r="I1487" s="1">
        <v>21008207026</v>
      </c>
      <c r="J1487" s="1">
        <v>12281504988</v>
      </c>
      <c r="K1487" s="1">
        <v>62183285974</v>
      </c>
      <c r="L1487" s="1">
        <v>83191493000</v>
      </c>
      <c r="M1487" s="29">
        <f>-4.336-4.513*(U1487/L1487)+5.679*(O1487/L1487)-0.004*(I1487/P1487)</f>
        <v>-3.6932686249289959</v>
      </c>
      <c r="N1487" s="31">
        <v>7.3592809998546045</v>
      </c>
      <c r="O1487" s="1">
        <v>13405506719</v>
      </c>
      <c r="P1487" s="1">
        <v>12840893498</v>
      </c>
      <c r="Q1487" s="1">
        <v>564613221</v>
      </c>
      <c r="R1487" s="1">
        <v>69785986281</v>
      </c>
      <c r="S1487" s="1">
        <v>83191493000</v>
      </c>
      <c r="T1487" s="1">
        <v>16286400</v>
      </c>
      <c r="U1487" s="1">
        <v>4900436903</v>
      </c>
      <c r="V1487" s="1" t="e">
        <v>#VALUE!</v>
      </c>
    </row>
    <row r="1488" spans="1:22" ht="16.5" customHeight="1" x14ac:dyDescent="0.3">
      <c r="A1488" s="1" t="s">
        <v>159</v>
      </c>
      <c r="B1488" s="1">
        <v>2017</v>
      </c>
      <c r="C1488" s="16">
        <f t="shared" si="130"/>
        <v>4.0430512678345503</v>
      </c>
      <c r="D1488" s="5">
        <v>11</v>
      </c>
      <c r="E1488" s="5">
        <v>57</v>
      </c>
      <c r="F1488" s="4">
        <v>0.92</v>
      </c>
      <c r="G1488" s="5">
        <v>0</v>
      </c>
      <c r="H1488" s="5">
        <v>0</v>
      </c>
      <c r="I1488" s="1">
        <v>32545720016</v>
      </c>
      <c r="J1488" s="1">
        <v>19562361508</v>
      </c>
      <c r="K1488" s="1">
        <v>63856667073</v>
      </c>
      <c r="L1488" s="1">
        <v>96402387089</v>
      </c>
      <c r="M1488" s="29">
        <f>-4.336-4.513*(U1488/L1488)+5.679*(O1488/L1488)-0.004*(I1488/P1488)</f>
        <v>-3.0720389601686469</v>
      </c>
      <c r="N1488" s="31">
        <v>2.8654119461210428</v>
      </c>
      <c r="O1488" s="1">
        <v>27255857025</v>
      </c>
      <c r="P1488" s="1">
        <v>26750157834</v>
      </c>
      <c r="Q1488" s="1">
        <v>505699191</v>
      </c>
      <c r="R1488" s="1">
        <v>69146530064</v>
      </c>
      <c r="S1488" s="1">
        <v>96402387089</v>
      </c>
      <c r="T1488" s="1">
        <v>52364072</v>
      </c>
      <c r="U1488" s="1">
        <v>7194326775</v>
      </c>
      <c r="V1488" s="1" t="e">
        <v>#VALUE!</v>
      </c>
    </row>
    <row r="1489" spans="1:22" ht="16.5" customHeight="1" x14ac:dyDescent="0.3">
      <c r="A1489" s="1" t="s">
        <v>159</v>
      </c>
      <c r="B1489" s="1">
        <v>2016</v>
      </c>
      <c r="C1489" s="16">
        <f t="shared" si="130"/>
        <v>4.0253516907351496</v>
      </c>
      <c r="D1489" s="5">
        <v>10</v>
      </c>
      <c r="E1489" s="5">
        <v>56</v>
      </c>
      <c r="F1489" s="4">
        <v>0.92</v>
      </c>
      <c r="G1489" s="5">
        <v>0</v>
      </c>
      <c r="H1489" s="5">
        <v>0</v>
      </c>
      <c r="I1489" s="1">
        <v>37023602474</v>
      </c>
      <c r="J1489" s="1">
        <v>16366689080</v>
      </c>
      <c r="K1489" s="1">
        <v>37803942008</v>
      </c>
      <c r="L1489" s="1">
        <v>74827544482</v>
      </c>
      <c r="M1489" s="29">
        <f>-4.336-4.513*(U1489/L1489)+5.679*(O1489/L1489)-0.004*(I1489/P1489)</f>
        <v>-4.4334241665248646</v>
      </c>
      <c r="N1489" s="31">
        <v>2.5615511423249444</v>
      </c>
      <c r="O1489" s="1">
        <v>8220586091</v>
      </c>
      <c r="P1489" s="1">
        <v>7802751032</v>
      </c>
      <c r="Q1489" s="1">
        <v>417835059</v>
      </c>
      <c r="R1489" s="1">
        <v>66606958391</v>
      </c>
      <c r="S1489" s="1">
        <v>74827544482</v>
      </c>
      <c r="T1489" s="1">
        <v>0</v>
      </c>
      <c r="U1489" s="1">
        <v>11645138506</v>
      </c>
      <c r="V1489" s="1" t="e">
        <v>#VALUE!</v>
      </c>
    </row>
    <row r="1490" spans="1:22" ht="16.5" customHeight="1" x14ac:dyDescent="0.3">
      <c r="A1490" s="1" t="s">
        <v>159</v>
      </c>
      <c r="B1490" s="1">
        <v>2015</v>
      </c>
      <c r="C1490" s="16">
        <f t="shared" si="130"/>
        <v>3.8286413964890951</v>
      </c>
      <c r="D1490" s="6">
        <v>9</v>
      </c>
      <c r="E1490" s="6">
        <v>46</v>
      </c>
      <c r="F1490" s="7">
        <v>0.57999999999999996</v>
      </c>
      <c r="G1490" s="6">
        <v>0</v>
      </c>
      <c r="H1490" s="6">
        <v>0</v>
      </c>
      <c r="I1490" s="1">
        <v>25800681629</v>
      </c>
      <c r="J1490" s="1">
        <v>14132045000</v>
      </c>
      <c r="K1490" s="1">
        <v>41005964373</v>
      </c>
      <c r="L1490" s="1">
        <v>66806646002</v>
      </c>
      <c r="M1490" s="29">
        <f>-4.336-4.513*(U1490/L1490)+5.679*(O1490/L1490)-0.004*(I1490/P1490)</f>
        <v>-4.5307463006149948</v>
      </c>
      <c r="N1490" s="31">
        <v>8.0197984581497224</v>
      </c>
      <c r="O1490" s="1">
        <v>6578572356</v>
      </c>
      <c r="P1490" s="1">
        <v>6310194132</v>
      </c>
      <c r="Q1490" s="1">
        <v>268378224</v>
      </c>
      <c r="R1490" s="1">
        <v>60228073646</v>
      </c>
      <c r="S1490" s="1">
        <v>66806646002</v>
      </c>
      <c r="T1490" s="1">
        <v>0</v>
      </c>
      <c r="U1490" s="1">
        <v>10918998927</v>
      </c>
      <c r="V1490" s="1" t="e">
        <v>#VALUE!</v>
      </c>
    </row>
    <row r="1491" spans="1:22" ht="16.5" customHeight="1" x14ac:dyDescent="0.3">
      <c r="A1491" s="1" t="s">
        <v>159</v>
      </c>
      <c r="B1491" s="1">
        <v>2014</v>
      </c>
      <c r="C1491" s="15"/>
      <c r="D1491" s="13"/>
      <c r="E1491" s="13"/>
      <c r="F1491" s="14"/>
      <c r="G1491" s="13"/>
      <c r="H1491" s="13"/>
      <c r="I1491" s="1">
        <v>26934535775</v>
      </c>
      <c r="J1491" s="1">
        <v>13316378923</v>
      </c>
      <c r="K1491" s="1">
        <v>34999215925</v>
      </c>
      <c r="L1491" s="1">
        <v>61933751700</v>
      </c>
      <c r="M1491" s="29">
        <f>-4.336-4.513*(U1491/L1491)+5.679*(O1491/L1491)-0.004*(I1491/P1491)</f>
        <v>-4.3964023709324449</v>
      </c>
      <c r="N1491" s="28">
        <v>5.05</v>
      </c>
      <c r="O1491" s="1">
        <v>7666859849</v>
      </c>
      <c r="P1491" s="1">
        <v>7660819016</v>
      </c>
      <c r="Q1491" s="1">
        <v>6040833</v>
      </c>
      <c r="R1491" s="1">
        <v>54266891851</v>
      </c>
      <c r="S1491" s="1">
        <v>61933751700</v>
      </c>
      <c r="T1491" s="1">
        <v>840000</v>
      </c>
      <c r="U1491" s="1">
        <v>10283632943</v>
      </c>
      <c r="V1491" s="1" t="e">
        <v>#VALUE!</v>
      </c>
    </row>
    <row r="1492" spans="1:22" ht="16.5" customHeight="1" x14ac:dyDescent="0.3">
      <c r="A1492" s="1" t="s">
        <v>160</v>
      </c>
      <c r="B1492" s="1">
        <v>2023</v>
      </c>
      <c r="C1492" s="15"/>
      <c r="D1492" s="5">
        <v>18</v>
      </c>
      <c r="E1492" s="9"/>
      <c r="F1492" s="10"/>
      <c r="G1492" s="9"/>
      <c r="H1492" s="9"/>
      <c r="I1492" s="1">
        <v>135826871992</v>
      </c>
      <c r="J1492" s="1">
        <v>100836807471</v>
      </c>
      <c r="K1492" s="1">
        <v>33508328999</v>
      </c>
      <c r="L1492" s="1">
        <v>169335200991</v>
      </c>
      <c r="M1492" s="29">
        <f>-4.336-4.513*(U1492/L1492)+5.679*(O1492/L1492)-0.004*(I1492/P1492)</f>
        <v>-3.1089095784022809</v>
      </c>
      <c r="N1492" s="31">
        <v>6.4222466560102589</v>
      </c>
      <c r="O1492" s="1">
        <v>45579727742</v>
      </c>
      <c r="P1492" s="1">
        <v>45309727742</v>
      </c>
      <c r="Q1492" s="1">
        <v>270000000</v>
      </c>
      <c r="R1492" s="1">
        <v>123755473249</v>
      </c>
      <c r="S1492" s="1">
        <v>169335200991</v>
      </c>
      <c r="T1492" s="1">
        <v>3264356754</v>
      </c>
      <c r="U1492" s="1">
        <v>10863544809</v>
      </c>
      <c r="V1492" s="1">
        <v>16956341546</v>
      </c>
    </row>
    <row r="1493" spans="1:22" ht="16.5" customHeight="1" x14ac:dyDescent="0.3">
      <c r="A1493" s="1" t="s">
        <v>160</v>
      </c>
      <c r="B1493" s="1">
        <v>2022</v>
      </c>
      <c r="C1493" s="15"/>
      <c r="D1493" s="5">
        <v>17</v>
      </c>
      <c r="E1493" s="9"/>
      <c r="F1493" s="10"/>
      <c r="G1493" s="9"/>
      <c r="H1493" s="9"/>
      <c r="I1493" s="1">
        <v>154274114866</v>
      </c>
      <c r="J1493" s="1">
        <v>112958812754</v>
      </c>
      <c r="K1493" s="1">
        <v>39452206464</v>
      </c>
      <c r="L1493" s="1">
        <v>193726321330</v>
      </c>
      <c r="M1493" s="29">
        <f>-4.336-4.513*(U1493/L1493)+5.679*(O1493/L1493)-0.004*(I1493/P1493)</f>
        <v>-2.5180509079911242</v>
      </c>
      <c r="N1493" s="31">
        <v>6.9871667237754878</v>
      </c>
      <c r="O1493" s="1">
        <v>70995447150</v>
      </c>
      <c r="P1493" s="1">
        <v>70725447150</v>
      </c>
      <c r="Q1493" s="1">
        <v>270000000</v>
      </c>
      <c r="R1493" s="1">
        <v>122730874180</v>
      </c>
      <c r="S1493" s="1">
        <v>193726321330</v>
      </c>
      <c r="T1493" s="1">
        <v>5399082880</v>
      </c>
      <c r="U1493" s="1">
        <v>10925824478</v>
      </c>
      <c r="V1493" s="1">
        <v>18803722134</v>
      </c>
    </row>
    <row r="1494" spans="1:22" ht="16.5" customHeight="1" x14ac:dyDescent="0.3">
      <c r="A1494" s="1" t="s">
        <v>160</v>
      </c>
      <c r="B1494" s="1">
        <v>2021</v>
      </c>
      <c r="C1494" s="16">
        <f t="shared" ref="C1494:C1509" si="131">LN(E1494)</f>
        <v>4.0604430105464191</v>
      </c>
      <c r="D1494" s="5">
        <v>16</v>
      </c>
      <c r="E1494" s="5">
        <v>58</v>
      </c>
      <c r="F1494" s="4">
        <v>10.275</v>
      </c>
      <c r="G1494" s="5">
        <v>0</v>
      </c>
      <c r="H1494" s="5">
        <v>0</v>
      </c>
      <c r="I1494" s="1">
        <v>182286245160</v>
      </c>
      <c r="J1494" s="1">
        <v>134950026479</v>
      </c>
      <c r="K1494" s="1">
        <v>46495166850</v>
      </c>
      <c r="L1494" s="1">
        <v>228781412010</v>
      </c>
      <c r="M1494" s="29">
        <f>-4.336-4.513*(U1494/L1494)+5.679*(O1494/L1494)-0.004*(I1494/P1494)</f>
        <v>-1.8962995071722015</v>
      </c>
      <c r="N1494" s="31">
        <v>6.6900092133089402</v>
      </c>
      <c r="O1494" s="1">
        <v>107225879948</v>
      </c>
      <c r="P1494" s="1">
        <v>106955879948</v>
      </c>
      <c r="Q1494" s="1">
        <v>270000000</v>
      </c>
      <c r="R1494" s="1">
        <v>121555532062</v>
      </c>
      <c r="S1494" s="1">
        <v>228781412010</v>
      </c>
      <c r="T1494" s="1">
        <v>5570296239</v>
      </c>
      <c r="U1494" s="1">
        <v>10905825060</v>
      </c>
      <c r="V1494" s="1">
        <v>18952759312</v>
      </c>
    </row>
    <row r="1495" spans="1:22" ht="16.5" customHeight="1" x14ac:dyDescent="0.3">
      <c r="A1495" s="1" t="s">
        <v>160</v>
      </c>
      <c r="B1495" s="1">
        <v>2020</v>
      </c>
      <c r="C1495" s="16">
        <f t="shared" si="131"/>
        <v>4.0430512678345503</v>
      </c>
      <c r="D1495" s="5">
        <v>15</v>
      </c>
      <c r="E1495" s="5">
        <v>57</v>
      </c>
      <c r="F1495" s="4">
        <v>10.275</v>
      </c>
      <c r="G1495" s="5">
        <v>0</v>
      </c>
      <c r="H1495" s="5">
        <v>0</v>
      </c>
      <c r="I1495" s="1">
        <v>108538503715</v>
      </c>
      <c r="J1495" s="1">
        <v>65956473362</v>
      </c>
      <c r="K1495" s="1">
        <v>49611339710</v>
      </c>
      <c r="L1495" s="1">
        <v>158149843425</v>
      </c>
      <c r="M1495" s="29">
        <f>-4.336-4.513*(U1495/L1495)+5.679*(O1495/L1495)-0.004*(I1495/P1495)</f>
        <v>-3.2801965205515682</v>
      </c>
      <c r="N1495" s="31">
        <v>6.9401877821904918</v>
      </c>
      <c r="O1495" s="1">
        <v>38042673823</v>
      </c>
      <c r="P1495" s="1">
        <v>37772673823</v>
      </c>
      <c r="Q1495" s="1">
        <v>270000000</v>
      </c>
      <c r="R1495" s="1">
        <v>120107169602</v>
      </c>
      <c r="S1495" s="1">
        <v>158149843425</v>
      </c>
      <c r="T1495" s="1">
        <v>2106957724</v>
      </c>
      <c r="U1495" s="1">
        <v>10470072396</v>
      </c>
      <c r="V1495" s="1">
        <v>15253074360</v>
      </c>
    </row>
    <row r="1496" spans="1:22" ht="16.5" customHeight="1" x14ac:dyDescent="0.3">
      <c r="A1496" s="1" t="s">
        <v>160</v>
      </c>
      <c r="B1496" s="1">
        <v>2019</v>
      </c>
      <c r="C1496" s="16">
        <f t="shared" si="131"/>
        <v>4.0253516907351496</v>
      </c>
      <c r="D1496" s="5">
        <v>14</v>
      </c>
      <c r="E1496" s="5">
        <v>56</v>
      </c>
      <c r="F1496" s="4">
        <v>20.274999999999999</v>
      </c>
      <c r="G1496" s="5">
        <v>0</v>
      </c>
      <c r="H1496" s="5">
        <v>0</v>
      </c>
      <c r="I1496" s="1">
        <v>129871579193</v>
      </c>
      <c r="J1496" s="1">
        <v>90096712158</v>
      </c>
      <c r="K1496" s="1">
        <v>51235661184</v>
      </c>
      <c r="L1496" s="1">
        <v>181107240377</v>
      </c>
      <c r="M1496" s="29">
        <f>-4.336-4.513*(U1496/L1496)+5.679*(O1496/L1496)-0.004*(I1496/P1496)</f>
        <v>-2.6467427855724353</v>
      </c>
      <c r="N1496" s="31">
        <v>7.4649912574460018</v>
      </c>
      <c r="O1496" s="1">
        <v>62264972331</v>
      </c>
      <c r="P1496" s="1">
        <v>61901972331</v>
      </c>
      <c r="Q1496" s="1">
        <v>363000000</v>
      </c>
      <c r="R1496" s="1">
        <v>118842268046</v>
      </c>
      <c r="S1496" s="1">
        <v>181107240377</v>
      </c>
      <c r="T1496" s="1">
        <v>4426862296</v>
      </c>
      <c r="U1496" s="1">
        <v>10225171502</v>
      </c>
      <c r="V1496" s="1" t="e">
        <v>#VALUE!</v>
      </c>
    </row>
    <row r="1497" spans="1:22" ht="16.5" customHeight="1" x14ac:dyDescent="0.3">
      <c r="A1497" s="1" t="s">
        <v>160</v>
      </c>
      <c r="B1497" s="1">
        <v>2018</v>
      </c>
      <c r="C1497" s="16">
        <f t="shared" si="131"/>
        <v>4.0073331852324712</v>
      </c>
      <c r="D1497" s="5">
        <v>13</v>
      </c>
      <c r="E1497" s="5">
        <v>55</v>
      </c>
      <c r="F1497" s="4">
        <v>0.27500000000000002</v>
      </c>
      <c r="G1497" s="5">
        <v>0</v>
      </c>
      <c r="H1497" s="5">
        <v>0</v>
      </c>
      <c r="I1497" s="1">
        <v>117970017448</v>
      </c>
      <c r="J1497" s="1">
        <v>73327687730</v>
      </c>
      <c r="K1497" s="1">
        <v>57155501949</v>
      </c>
      <c r="L1497" s="1">
        <v>175125519397</v>
      </c>
      <c r="M1497" s="29">
        <f>-4.336-4.513*(U1497/L1497)+5.679*(O1497/L1497)-0.004*(I1497/P1497)</f>
        <v>-2.7386478430794363</v>
      </c>
      <c r="N1497" s="31">
        <v>7.3592809998546045</v>
      </c>
      <c r="O1497" s="1">
        <v>57469977069</v>
      </c>
      <c r="P1497" s="1">
        <v>56842977069</v>
      </c>
      <c r="Q1497" s="1">
        <v>627000000</v>
      </c>
      <c r="R1497" s="1">
        <v>117655542328</v>
      </c>
      <c r="S1497" s="1">
        <v>175125519397</v>
      </c>
      <c r="T1497" s="1">
        <v>3227444248</v>
      </c>
      <c r="U1497" s="1">
        <v>10011317306</v>
      </c>
      <c r="V1497" s="1" t="e">
        <v>#VALUE!</v>
      </c>
    </row>
    <row r="1498" spans="1:22" ht="16.5" customHeight="1" x14ac:dyDescent="0.3">
      <c r="A1498" s="1" t="s">
        <v>160</v>
      </c>
      <c r="B1498" s="1">
        <v>2017</v>
      </c>
      <c r="C1498" s="16">
        <f t="shared" si="131"/>
        <v>3.9889840465642745</v>
      </c>
      <c r="D1498" s="5">
        <v>12</v>
      </c>
      <c r="E1498" s="5">
        <v>54</v>
      </c>
      <c r="F1498" s="4">
        <v>0.27500000000000002</v>
      </c>
      <c r="G1498" s="5">
        <v>0</v>
      </c>
      <c r="H1498" s="5">
        <v>0</v>
      </c>
      <c r="I1498" s="1">
        <v>88571606566</v>
      </c>
      <c r="J1498" s="1">
        <v>54908366248</v>
      </c>
      <c r="K1498" s="1">
        <v>60382502551</v>
      </c>
      <c r="L1498" s="1">
        <v>148954109117</v>
      </c>
      <c r="M1498" s="29">
        <f>-4.336-4.513*(U1498/L1498)+5.679*(O1498/L1498)-0.004*(I1498/P1498)</f>
        <v>-3.4325138324045263</v>
      </c>
      <c r="N1498" s="31">
        <v>2.8654119461210428</v>
      </c>
      <c r="O1498" s="1">
        <v>31872562580</v>
      </c>
      <c r="P1498" s="1">
        <v>31872562580</v>
      </c>
      <c r="Q1498" s="1">
        <v>0</v>
      </c>
      <c r="R1498" s="1">
        <v>117081546537</v>
      </c>
      <c r="S1498" s="1">
        <v>148954109117</v>
      </c>
      <c r="T1498" s="1">
        <v>859225826</v>
      </c>
      <c r="U1498" s="1">
        <v>9920357586</v>
      </c>
      <c r="V1498" s="1" t="e">
        <v>#VALUE!</v>
      </c>
    </row>
    <row r="1499" spans="1:22" ht="16.5" customHeight="1" x14ac:dyDescent="0.3">
      <c r="A1499" s="1" t="s">
        <v>160</v>
      </c>
      <c r="B1499" s="1">
        <v>2016</v>
      </c>
      <c r="C1499" s="16">
        <f t="shared" si="131"/>
        <v>3.9512437185814275</v>
      </c>
      <c r="D1499" s="5">
        <v>11</v>
      </c>
      <c r="E1499" s="5">
        <v>52</v>
      </c>
      <c r="F1499" s="4">
        <v>0.13250000000000001</v>
      </c>
      <c r="G1499" s="5">
        <v>0</v>
      </c>
      <c r="H1499" s="5">
        <v>0</v>
      </c>
      <c r="I1499" s="1">
        <v>118275572062</v>
      </c>
      <c r="J1499" s="1">
        <v>79861919378</v>
      </c>
      <c r="K1499" s="1">
        <v>50333839061</v>
      </c>
      <c r="L1499" s="1">
        <v>168609411123</v>
      </c>
      <c r="M1499" s="29">
        <f>-4.336-4.513*(U1499/L1499)+5.679*(O1499/L1499)-0.004*(I1499/P1499)</f>
        <v>-2.9831250944955658</v>
      </c>
      <c r="N1499" s="31">
        <v>2.5615511423249444</v>
      </c>
      <c r="O1499" s="1">
        <v>50632958017</v>
      </c>
      <c r="P1499" s="1">
        <v>50632958017</v>
      </c>
      <c r="Q1499" s="1">
        <v>0</v>
      </c>
      <c r="R1499" s="1">
        <v>117976453106</v>
      </c>
      <c r="S1499" s="1">
        <v>168609411123</v>
      </c>
      <c r="T1499" s="1">
        <v>3612395493</v>
      </c>
      <c r="U1499" s="1">
        <v>12821112630</v>
      </c>
      <c r="V1499" s="1" t="e">
        <v>#VALUE!</v>
      </c>
    </row>
    <row r="1500" spans="1:22" ht="16.5" customHeight="1" x14ac:dyDescent="0.3">
      <c r="A1500" s="1" t="s">
        <v>160</v>
      </c>
      <c r="B1500" s="1">
        <v>2015</v>
      </c>
      <c r="C1500" s="16">
        <f t="shared" si="131"/>
        <v>3.9318256327243257</v>
      </c>
      <c r="D1500" s="11">
        <v>10</v>
      </c>
      <c r="E1500" s="11">
        <v>51</v>
      </c>
      <c r="F1500" s="12">
        <v>0.13250000000000001</v>
      </c>
      <c r="G1500" s="11">
        <v>0</v>
      </c>
      <c r="H1500" s="11">
        <v>0</v>
      </c>
      <c r="I1500" s="1">
        <v>112027281033</v>
      </c>
      <c r="J1500" s="1">
        <v>68164990053</v>
      </c>
      <c r="K1500" s="1">
        <v>43078093009</v>
      </c>
      <c r="L1500" s="1">
        <v>155105374042</v>
      </c>
      <c r="M1500" s="29">
        <f>-4.336-4.513*(U1500/L1500)+5.679*(O1500/L1500)-0.004*(I1500/P1500)</f>
        <v>-3.2588517511827764</v>
      </c>
      <c r="N1500" s="31">
        <v>8.0197984581497224</v>
      </c>
      <c r="O1500" s="1">
        <v>39230938463</v>
      </c>
      <c r="P1500" s="1">
        <v>39230938463</v>
      </c>
      <c r="Q1500" s="1">
        <v>0</v>
      </c>
      <c r="R1500" s="1">
        <v>115874435579</v>
      </c>
      <c r="S1500" s="1">
        <v>155105374042</v>
      </c>
      <c r="T1500" s="1">
        <v>5278599650</v>
      </c>
      <c r="U1500" s="1">
        <v>11954210316</v>
      </c>
      <c r="V1500" s="1" t="e">
        <v>#VALUE!</v>
      </c>
    </row>
    <row r="1501" spans="1:22" ht="16.5" customHeight="1" x14ac:dyDescent="0.3">
      <c r="A1501" s="1" t="s">
        <v>160</v>
      </c>
      <c r="B1501" s="1">
        <v>2014</v>
      </c>
      <c r="C1501" s="16">
        <f t="shared" si="131"/>
        <v>3.970291913552122</v>
      </c>
      <c r="D1501" s="6">
        <v>9</v>
      </c>
      <c r="E1501" s="6">
        <v>53</v>
      </c>
      <c r="F1501" s="7">
        <v>0</v>
      </c>
      <c r="G1501" s="6">
        <v>0</v>
      </c>
      <c r="H1501" s="6">
        <v>0</v>
      </c>
      <c r="I1501" s="1">
        <v>157420925718</v>
      </c>
      <c r="J1501" s="1">
        <v>72016392759</v>
      </c>
      <c r="K1501" s="1">
        <v>38424388957</v>
      </c>
      <c r="L1501" s="1">
        <v>195845314675</v>
      </c>
      <c r="M1501" s="29">
        <f>-4.336-4.513*(U1501/L1501)+5.679*(O1501/L1501)-0.004*(I1501/P1501)</f>
        <v>-2.5610113357590238</v>
      </c>
      <c r="N1501" s="28">
        <v>5.05</v>
      </c>
      <c r="O1501" s="1">
        <v>76772443536</v>
      </c>
      <c r="P1501" s="1">
        <v>76752843536</v>
      </c>
      <c r="Q1501" s="1">
        <v>19600000</v>
      </c>
      <c r="R1501" s="1">
        <v>119072871139</v>
      </c>
      <c r="S1501" s="1">
        <v>195845314675</v>
      </c>
      <c r="T1501" s="1">
        <v>6412151903</v>
      </c>
      <c r="U1501" s="1">
        <v>19224633232</v>
      </c>
      <c r="V1501" s="1" t="e">
        <v>#VALUE!</v>
      </c>
    </row>
    <row r="1502" spans="1:22" ht="16.5" customHeight="1" x14ac:dyDescent="0.3">
      <c r="A1502" s="1" t="s">
        <v>161</v>
      </c>
      <c r="B1502" s="1">
        <v>2023</v>
      </c>
      <c r="C1502" s="16">
        <f t="shared" si="131"/>
        <v>4.0775374439057197</v>
      </c>
      <c r="D1502" s="5">
        <v>21</v>
      </c>
      <c r="E1502" s="5">
        <v>59</v>
      </c>
      <c r="F1502" s="4">
        <v>2.78</v>
      </c>
      <c r="G1502" s="5">
        <v>0</v>
      </c>
      <c r="H1502" s="5">
        <v>0</v>
      </c>
      <c r="I1502" s="1">
        <v>97940393231</v>
      </c>
      <c r="J1502" s="1">
        <v>17156848218</v>
      </c>
      <c r="K1502" s="1">
        <v>50895719988</v>
      </c>
      <c r="L1502" s="1">
        <v>148836113219</v>
      </c>
      <c r="M1502" s="29">
        <f>-4.336-4.513*(U1502/L1502)+5.679*(O1502/L1502)-0.004*(I1502/P1502)</f>
        <v>-0.69259586984324761</v>
      </c>
      <c r="N1502" s="31">
        <v>6.4222466560102589</v>
      </c>
      <c r="O1502" s="1">
        <v>95852831504</v>
      </c>
      <c r="P1502" s="1">
        <v>88560400387</v>
      </c>
      <c r="Q1502" s="1">
        <v>7292431117</v>
      </c>
      <c r="R1502" s="1">
        <v>52983281715</v>
      </c>
      <c r="S1502" s="1">
        <v>148836113219</v>
      </c>
      <c r="T1502" s="1">
        <v>294362375</v>
      </c>
      <c r="U1502" s="1">
        <v>314584387</v>
      </c>
      <c r="V1502" s="1">
        <v>698760762</v>
      </c>
    </row>
    <row r="1503" spans="1:22" ht="16.5" customHeight="1" x14ac:dyDescent="0.3">
      <c r="A1503" s="1" t="s">
        <v>161</v>
      </c>
      <c r="B1503" s="1">
        <v>2022</v>
      </c>
      <c r="C1503" s="16">
        <f t="shared" si="131"/>
        <v>4.0604430105464191</v>
      </c>
      <c r="D1503" s="5">
        <v>20</v>
      </c>
      <c r="E1503" s="5">
        <v>58</v>
      </c>
      <c r="F1503" s="4">
        <v>2.78</v>
      </c>
      <c r="G1503" s="5">
        <v>0</v>
      </c>
      <c r="H1503" s="5">
        <v>0</v>
      </c>
      <c r="I1503" s="1">
        <v>89221106226</v>
      </c>
      <c r="J1503" s="1">
        <v>18289387442</v>
      </c>
      <c r="K1503" s="1">
        <v>46776424406</v>
      </c>
      <c r="L1503" s="1">
        <v>135997530632</v>
      </c>
      <c r="M1503" s="29">
        <f>-4.336-4.513*(U1503/L1503)+5.679*(O1503/L1503)-0.004*(I1503/P1503)</f>
        <v>-0.86793191504463618</v>
      </c>
      <c r="N1503" s="31">
        <v>6.9871667237754878</v>
      </c>
      <c r="O1503" s="1">
        <v>83328833304</v>
      </c>
      <c r="P1503" s="1">
        <v>79483902187</v>
      </c>
      <c r="Q1503" s="1">
        <v>3844931117</v>
      </c>
      <c r="R1503" s="1">
        <v>52668697328</v>
      </c>
      <c r="S1503" s="1">
        <v>135997530632</v>
      </c>
      <c r="T1503" s="1">
        <v>360816818</v>
      </c>
      <c r="U1503" s="1">
        <v>213852623</v>
      </c>
      <c r="V1503" s="1">
        <v>628132597</v>
      </c>
    </row>
    <row r="1504" spans="1:22" ht="16.5" customHeight="1" x14ac:dyDescent="0.3">
      <c r="A1504" s="1" t="s">
        <v>161</v>
      </c>
      <c r="B1504" s="1">
        <v>2021</v>
      </c>
      <c r="C1504" s="16">
        <f t="shared" si="131"/>
        <v>4.0430512678345503</v>
      </c>
      <c r="D1504" s="5">
        <v>19</v>
      </c>
      <c r="E1504" s="5">
        <v>57</v>
      </c>
      <c r="F1504" s="4">
        <v>2.78</v>
      </c>
      <c r="G1504" s="5">
        <v>0</v>
      </c>
      <c r="H1504" s="5">
        <v>0</v>
      </c>
      <c r="I1504" s="1">
        <v>90105720528</v>
      </c>
      <c r="J1504" s="1">
        <v>8988250321</v>
      </c>
      <c r="K1504" s="1">
        <v>58879984501</v>
      </c>
      <c r="L1504" s="1">
        <v>148985705029</v>
      </c>
      <c r="M1504" s="29">
        <f>-4.336-4.513*(U1504/L1504)+5.679*(O1504/L1504)-0.004*(I1504/P1504)</f>
        <v>-0.6635129864677286</v>
      </c>
      <c r="N1504" s="31">
        <v>6.6900092133089402</v>
      </c>
      <c r="O1504" s="1">
        <v>96530860324</v>
      </c>
      <c r="P1504" s="1">
        <v>91125762207</v>
      </c>
      <c r="Q1504" s="1">
        <v>5405098117</v>
      </c>
      <c r="R1504" s="1">
        <v>52454844705</v>
      </c>
      <c r="S1504" s="1">
        <v>148985705029</v>
      </c>
      <c r="T1504" s="1">
        <v>203163188</v>
      </c>
      <c r="U1504" s="1">
        <v>102241722</v>
      </c>
      <c r="V1504" s="1">
        <v>332128176</v>
      </c>
    </row>
    <row r="1505" spans="1:22" ht="16.5" customHeight="1" x14ac:dyDescent="0.3">
      <c r="A1505" s="1" t="s">
        <v>161</v>
      </c>
      <c r="B1505" s="1">
        <v>2020</v>
      </c>
      <c r="C1505" s="16">
        <f t="shared" si="131"/>
        <v>4.0253516907351496</v>
      </c>
      <c r="D1505" s="5">
        <v>18</v>
      </c>
      <c r="E1505" s="5">
        <v>56</v>
      </c>
      <c r="F1505" s="4">
        <v>2.78</v>
      </c>
      <c r="G1505" s="5">
        <v>0</v>
      </c>
      <c r="H1505" s="5">
        <v>0</v>
      </c>
      <c r="I1505" s="1">
        <v>83781783780</v>
      </c>
      <c r="J1505" s="1">
        <v>9602109339</v>
      </c>
      <c r="K1505" s="1">
        <v>60071877148</v>
      </c>
      <c r="L1505" s="1">
        <v>143853660928</v>
      </c>
      <c r="M1505" s="29">
        <f>-4.336-4.513*(U1505/L1505)+5.679*(O1505/L1505)-0.004*(I1505/P1505)</f>
        <v>-0.7302474194591454</v>
      </c>
      <c r="N1505" s="31">
        <v>6.9401877821904918</v>
      </c>
      <c r="O1505" s="1">
        <v>91501057945</v>
      </c>
      <c r="P1505" s="1">
        <v>85263958828</v>
      </c>
      <c r="Q1505" s="1">
        <v>6237099117</v>
      </c>
      <c r="R1505" s="1">
        <v>52352602983</v>
      </c>
      <c r="S1505" s="1">
        <v>143853660928</v>
      </c>
      <c r="T1505" s="1">
        <v>489471782</v>
      </c>
      <c r="U1505" s="1">
        <v>81627955</v>
      </c>
      <c r="V1505" s="1">
        <v>584968971</v>
      </c>
    </row>
    <row r="1506" spans="1:22" ht="16.5" customHeight="1" x14ac:dyDescent="0.3">
      <c r="A1506" s="1" t="s">
        <v>161</v>
      </c>
      <c r="B1506" s="1">
        <v>2019</v>
      </c>
      <c r="C1506" s="16">
        <f t="shared" si="131"/>
        <v>4.0073331852324712</v>
      </c>
      <c r="D1506" s="5">
        <v>17</v>
      </c>
      <c r="E1506" s="5">
        <v>55</v>
      </c>
      <c r="F1506" s="4">
        <v>2.78</v>
      </c>
      <c r="G1506" s="5">
        <v>0</v>
      </c>
      <c r="H1506" s="5">
        <v>0</v>
      </c>
      <c r="I1506" s="1">
        <v>82007981500</v>
      </c>
      <c r="J1506" s="1">
        <v>14312835597</v>
      </c>
      <c r="K1506" s="1">
        <v>56448824921</v>
      </c>
      <c r="L1506" s="1">
        <v>138456806421</v>
      </c>
      <c r="M1506" s="29">
        <f>-4.336-4.513*(U1506/L1506)+5.679*(O1506/L1506)-0.004*(I1506/P1506)</f>
        <v>-0.80715688391640716</v>
      </c>
      <c r="N1506" s="31">
        <v>7.4649912574460018</v>
      </c>
      <c r="O1506" s="1">
        <v>86185831393</v>
      </c>
      <c r="P1506" s="1">
        <v>80286566276</v>
      </c>
      <c r="Q1506" s="1">
        <v>5899265117</v>
      </c>
      <c r="R1506" s="1">
        <v>52270975028</v>
      </c>
      <c r="S1506" s="1">
        <v>138456806421</v>
      </c>
      <c r="T1506" s="1">
        <v>418430468</v>
      </c>
      <c r="U1506" s="1">
        <v>64543872</v>
      </c>
      <c r="V1506" s="1">
        <v>500334755</v>
      </c>
    </row>
    <row r="1507" spans="1:22" ht="16.5" customHeight="1" x14ac:dyDescent="0.3">
      <c r="A1507" s="1" t="s">
        <v>161</v>
      </c>
      <c r="B1507" s="1">
        <v>2018</v>
      </c>
      <c r="C1507" s="16">
        <f t="shared" si="131"/>
        <v>3.9889840465642745</v>
      </c>
      <c r="D1507" s="5">
        <v>16</v>
      </c>
      <c r="E1507" s="5">
        <v>54</v>
      </c>
      <c r="F1507" s="4">
        <v>2.78</v>
      </c>
      <c r="G1507" s="5">
        <v>0</v>
      </c>
      <c r="H1507" s="5">
        <v>0</v>
      </c>
      <c r="I1507" s="1">
        <v>78391720929</v>
      </c>
      <c r="J1507" s="1">
        <v>7686599225</v>
      </c>
      <c r="K1507" s="1">
        <v>57955028863</v>
      </c>
      <c r="L1507" s="1">
        <v>136346749792</v>
      </c>
      <c r="M1507" s="29">
        <f>-4.336-4.513*(U1507/L1507)+5.679*(O1507/L1507)-0.004*(I1507/P1507)</f>
        <v>-0.83735079044097704</v>
      </c>
      <c r="N1507" s="31">
        <v>7.3592809998546045</v>
      </c>
      <c r="O1507" s="1">
        <v>84140318636</v>
      </c>
      <c r="P1507" s="1">
        <v>78840387519</v>
      </c>
      <c r="Q1507" s="1">
        <v>5299931117</v>
      </c>
      <c r="R1507" s="1">
        <v>52206431156</v>
      </c>
      <c r="S1507" s="1">
        <v>136346749792</v>
      </c>
      <c r="T1507" s="1">
        <v>21785759</v>
      </c>
      <c r="U1507" s="1">
        <v>57863472</v>
      </c>
      <c r="V1507" s="1">
        <v>97972722</v>
      </c>
    </row>
    <row r="1508" spans="1:22" ht="16.5" customHeight="1" x14ac:dyDescent="0.3">
      <c r="A1508" s="1" t="s">
        <v>161</v>
      </c>
      <c r="B1508" s="1">
        <v>2017</v>
      </c>
      <c r="C1508" s="16">
        <f t="shared" si="131"/>
        <v>3.970291913552122</v>
      </c>
      <c r="D1508" s="5">
        <v>15</v>
      </c>
      <c r="E1508" s="5">
        <v>53</v>
      </c>
      <c r="F1508" s="4">
        <v>2.78</v>
      </c>
      <c r="G1508" s="5">
        <v>0</v>
      </c>
      <c r="H1508" s="5">
        <v>0</v>
      </c>
      <c r="I1508" s="1">
        <v>77002940886</v>
      </c>
      <c r="J1508" s="1">
        <v>5964507130</v>
      </c>
      <c r="K1508" s="1">
        <v>60699881963</v>
      </c>
      <c r="L1508" s="1">
        <v>137702822849</v>
      </c>
      <c r="M1508" s="29">
        <f>-4.336-4.513*(U1508/L1508)+5.679*(O1508/L1508)-0.004*(I1508/P1508)</f>
        <v>-0.81275882836288593</v>
      </c>
      <c r="N1508" s="31">
        <v>2.8654119461210428</v>
      </c>
      <c r="O1508" s="1">
        <v>85554255165</v>
      </c>
      <c r="P1508" s="1">
        <v>80254324048</v>
      </c>
      <c r="Q1508" s="1">
        <v>5299931117</v>
      </c>
      <c r="R1508" s="1">
        <v>52148567684</v>
      </c>
      <c r="S1508" s="1">
        <v>137702822849</v>
      </c>
      <c r="T1508" s="1">
        <v>270000000</v>
      </c>
      <c r="U1508" s="1">
        <v>38525187</v>
      </c>
      <c r="V1508" s="1">
        <v>321270633</v>
      </c>
    </row>
    <row r="1509" spans="1:22" ht="16.5" customHeight="1" x14ac:dyDescent="0.3">
      <c r="A1509" s="1" t="s">
        <v>161</v>
      </c>
      <c r="B1509" s="1">
        <v>2016</v>
      </c>
      <c r="C1509" s="16">
        <f t="shared" si="131"/>
        <v>3.9512437185814275</v>
      </c>
      <c r="D1509" s="5">
        <v>14</v>
      </c>
      <c r="E1509" s="5">
        <v>52</v>
      </c>
      <c r="F1509" s="4">
        <v>2.78</v>
      </c>
      <c r="G1509" s="5">
        <v>0</v>
      </c>
      <c r="H1509" s="5">
        <v>0</v>
      </c>
      <c r="I1509" s="1">
        <v>102772033297</v>
      </c>
      <c r="J1509" s="1">
        <v>19979447708</v>
      </c>
      <c r="K1509" s="1">
        <v>54303270142</v>
      </c>
      <c r="L1509" s="1">
        <v>157075303439</v>
      </c>
      <c r="M1509" s="29">
        <f>-4.336-4.513*(U1509/L1509)+5.679*(O1509/L1509)-0.004*(I1509/P1509)</f>
        <v>-0.54750265880801219</v>
      </c>
      <c r="N1509" s="31">
        <v>2.5615511423249444</v>
      </c>
      <c r="O1509" s="1">
        <v>104965260942</v>
      </c>
      <c r="P1509" s="1">
        <v>99161329825</v>
      </c>
      <c r="Q1509" s="1">
        <v>5803931117</v>
      </c>
      <c r="R1509" s="1">
        <v>52110042497</v>
      </c>
      <c r="S1509" s="1">
        <v>157075303439</v>
      </c>
      <c r="T1509" s="1">
        <v>583342335</v>
      </c>
      <c r="U1509" s="1">
        <v>81357914</v>
      </c>
      <c r="V1509" s="1">
        <v>978957447</v>
      </c>
    </row>
    <row r="1510" spans="1:22" ht="16.5" customHeight="1" x14ac:dyDescent="0.3">
      <c r="A1510" s="1" t="s">
        <v>161</v>
      </c>
      <c r="B1510" s="1">
        <v>2015</v>
      </c>
      <c r="C1510" s="15"/>
      <c r="D1510" s="9"/>
      <c r="E1510" s="9"/>
      <c r="F1510" s="10"/>
      <c r="G1510" s="9"/>
      <c r="H1510" s="9"/>
      <c r="I1510" s="1">
        <v>131139407796</v>
      </c>
      <c r="J1510" s="1">
        <v>60003391331</v>
      </c>
      <c r="K1510" s="1">
        <v>53384401404</v>
      </c>
      <c r="L1510" s="1">
        <v>184523809200</v>
      </c>
      <c r="M1510" s="29">
        <f>-4.336-4.513*(U1510/L1510)+5.679*(O1510/L1510)-0.004*(I1510/P1510)</f>
        <v>-0.26503151311727607</v>
      </c>
      <c r="N1510" s="31">
        <v>8.0197984581497224</v>
      </c>
      <c r="O1510" s="1">
        <v>132495124617</v>
      </c>
      <c r="P1510" s="1">
        <v>126691193500</v>
      </c>
      <c r="Q1510" s="1">
        <v>5803931117</v>
      </c>
      <c r="R1510" s="1">
        <v>52028684583</v>
      </c>
      <c r="S1510" s="1">
        <v>184523809200</v>
      </c>
      <c r="T1510" s="1">
        <v>2427584057</v>
      </c>
      <c r="U1510" s="1">
        <v>107509440</v>
      </c>
      <c r="V1510" s="1">
        <v>2569647441</v>
      </c>
    </row>
    <row r="1511" spans="1:22" ht="16.5" customHeight="1" x14ac:dyDescent="0.3">
      <c r="A1511" s="1" t="s">
        <v>161</v>
      </c>
      <c r="B1511" s="1">
        <v>2014</v>
      </c>
      <c r="C1511" s="16">
        <f t="shared" ref="C1511:C1517" si="132">LN(E1511)</f>
        <v>3.912023005428146</v>
      </c>
      <c r="D1511" s="6">
        <v>12</v>
      </c>
      <c r="E1511" s="6">
        <v>50</v>
      </c>
      <c r="F1511" s="7">
        <v>2.78</v>
      </c>
      <c r="G1511" s="6">
        <v>0</v>
      </c>
      <c r="H1511" s="6">
        <v>0</v>
      </c>
      <c r="I1511" s="1">
        <v>201093489832</v>
      </c>
      <c r="J1511" s="1">
        <v>127107068257</v>
      </c>
      <c r="K1511" s="1">
        <v>17966535965</v>
      </c>
      <c r="L1511" s="1">
        <v>219060025797</v>
      </c>
      <c r="M1511" s="29">
        <f>-4.336-4.513*(U1511/L1511)+5.679*(O1511/L1511)-0.004*(I1511/P1511)</f>
        <v>-1.1016136219381106E-2</v>
      </c>
      <c r="N1511" s="28">
        <v>5.05</v>
      </c>
      <c r="O1511" s="1">
        <v>167138850654</v>
      </c>
      <c r="P1511" s="1">
        <v>163538850654</v>
      </c>
      <c r="Q1511" s="1">
        <v>3600000000</v>
      </c>
      <c r="R1511" s="1">
        <v>51921175143</v>
      </c>
      <c r="S1511" s="1">
        <v>219060025797</v>
      </c>
      <c r="T1511" s="1">
        <v>4769801699</v>
      </c>
      <c r="U1511" s="1">
        <v>149124413</v>
      </c>
      <c r="V1511" s="1">
        <v>5088877527</v>
      </c>
    </row>
    <row r="1512" spans="1:22" ht="16.5" customHeight="1" x14ac:dyDescent="0.3">
      <c r="A1512" s="1" t="s">
        <v>162</v>
      </c>
      <c r="B1512" s="1">
        <v>2023</v>
      </c>
      <c r="C1512" s="16">
        <f t="shared" si="132"/>
        <v>3.9512437185814275</v>
      </c>
      <c r="D1512" s="5">
        <v>24</v>
      </c>
      <c r="E1512" s="5">
        <v>52</v>
      </c>
      <c r="F1512" s="4">
        <v>4.25</v>
      </c>
      <c r="G1512" s="5">
        <v>1</v>
      </c>
      <c r="H1512" s="5">
        <v>1</v>
      </c>
      <c r="I1512" s="1">
        <v>237818943441</v>
      </c>
      <c r="J1512" s="1">
        <v>109825325972</v>
      </c>
      <c r="K1512" s="1">
        <v>81265740316</v>
      </c>
      <c r="L1512" s="1">
        <v>319084683757</v>
      </c>
      <c r="M1512" s="29">
        <f>-4.336-4.513*(U1512/L1512)+5.679*(O1512/L1512)-0.004*(I1512/P1512)</f>
        <v>-3.3371014709163402</v>
      </c>
      <c r="N1512" s="31">
        <v>6.4222466560102589</v>
      </c>
      <c r="O1512" s="1">
        <v>70741259736</v>
      </c>
      <c r="P1512" s="1">
        <v>70741259736</v>
      </c>
      <c r="Q1512" s="1">
        <v>0</v>
      </c>
      <c r="R1512" s="1">
        <v>248343424021</v>
      </c>
      <c r="S1512" s="1">
        <v>319084683757</v>
      </c>
      <c r="T1512" s="1">
        <v>2736158880</v>
      </c>
      <c r="U1512" s="1">
        <v>17441963130</v>
      </c>
      <c r="V1512" s="1">
        <v>23861944360</v>
      </c>
    </row>
    <row r="1513" spans="1:22" ht="16.5" customHeight="1" x14ac:dyDescent="0.3">
      <c r="A1513" s="1" t="s">
        <v>162</v>
      </c>
      <c r="B1513" s="1">
        <v>2022</v>
      </c>
      <c r="C1513" s="16">
        <f t="shared" si="132"/>
        <v>3.9318256327243257</v>
      </c>
      <c r="D1513" s="5">
        <v>23</v>
      </c>
      <c r="E1513" s="5">
        <v>51</v>
      </c>
      <c r="F1513" s="4">
        <v>4.25</v>
      </c>
      <c r="G1513" s="5">
        <v>1</v>
      </c>
      <c r="H1513" s="5">
        <v>1</v>
      </c>
      <c r="I1513" s="1">
        <v>222154848703</v>
      </c>
      <c r="J1513" s="1">
        <v>120300343167</v>
      </c>
      <c r="K1513" s="1">
        <v>89256580784</v>
      </c>
      <c r="L1513" s="1">
        <v>311411429487</v>
      </c>
      <c r="M1513" s="29">
        <f>-4.336-4.513*(U1513/L1513)+5.679*(O1513/L1513)-0.004*(I1513/P1513)</f>
        <v>-3.0630181160183603</v>
      </c>
      <c r="N1513" s="31">
        <v>6.9871667237754878</v>
      </c>
      <c r="O1513" s="1">
        <v>79382038548</v>
      </c>
      <c r="P1513" s="1">
        <v>79382038548</v>
      </c>
      <c r="Q1513" s="1">
        <v>0</v>
      </c>
      <c r="R1513" s="1">
        <v>232029390939</v>
      </c>
      <c r="S1513" s="1">
        <v>311411429487</v>
      </c>
      <c r="T1513" s="1">
        <v>6618657037</v>
      </c>
      <c r="U1513" s="1">
        <v>11279300476</v>
      </c>
      <c r="V1513" s="1">
        <v>17827094278</v>
      </c>
    </row>
    <row r="1514" spans="1:22" ht="16.5" customHeight="1" x14ac:dyDescent="0.3">
      <c r="A1514" s="1" t="s">
        <v>162</v>
      </c>
      <c r="B1514" s="1">
        <v>2021</v>
      </c>
      <c r="C1514" s="16">
        <f t="shared" si="132"/>
        <v>3.912023005428146</v>
      </c>
      <c r="D1514" s="5">
        <v>22</v>
      </c>
      <c r="E1514" s="5">
        <v>50</v>
      </c>
      <c r="F1514" s="4">
        <v>4.25</v>
      </c>
      <c r="G1514" s="5">
        <v>1</v>
      </c>
      <c r="H1514" s="5">
        <v>1</v>
      </c>
      <c r="I1514" s="1">
        <v>244557378946</v>
      </c>
      <c r="J1514" s="1">
        <v>110453264874</v>
      </c>
      <c r="K1514" s="1">
        <v>89238561318</v>
      </c>
      <c r="L1514" s="1">
        <v>333795940264</v>
      </c>
      <c r="M1514" s="29">
        <f>-4.336-4.513*(U1514/L1514)+5.679*(O1514/L1514)-0.004*(I1514/P1514)</f>
        <v>-2.7651309928789014</v>
      </c>
      <c r="N1514" s="31">
        <v>6.6900092133089402</v>
      </c>
      <c r="O1514" s="1">
        <v>110803246983</v>
      </c>
      <c r="P1514" s="1">
        <v>110803246983</v>
      </c>
      <c r="Q1514" s="1">
        <v>0</v>
      </c>
      <c r="R1514" s="1">
        <v>222992693281</v>
      </c>
      <c r="S1514" s="1">
        <v>333795940264</v>
      </c>
      <c r="T1514" s="1">
        <v>3749668263</v>
      </c>
      <c r="U1514" s="1">
        <v>22591406095</v>
      </c>
      <c r="V1514" s="1">
        <v>32466659493</v>
      </c>
    </row>
    <row r="1515" spans="1:22" ht="16.5" customHeight="1" x14ac:dyDescent="0.3">
      <c r="A1515" s="1" t="s">
        <v>162</v>
      </c>
      <c r="B1515" s="1">
        <v>2020</v>
      </c>
      <c r="C1515" s="16">
        <f t="shared" si="132"/>
        <v>3.8918202981106265</v>
      </c>
      <c r="D1515" s="5">
        <v>21</v>
      </c>
      <c r="E1515" s="5">
        <v>49</v>
      </c>
      <c r="F1515" s="4">
        <v>0</v>
      </c>
      <c r="G1515" s="5">
        <v>1</v>
      </c>
      <c r="H1515" s="5">
        <v>1</v>
      </c>
      <c r="I1515" s="1">
        <v>319600037322</v>
      </c>
      <c r="J1515" s="1">
        <v>110924512738</v>
      </c>
      <c r="K1515" s="1">
        <v>53543820247</v>
      </c>
      <c r="L1515" s="1">
        <v>373143857569</v>
      </c>
      <c r="M1515" s="29">
        <f>-4.336-4.513*(U1515/L1515)+5.679*(O1515/L1515)-0.004*(I1515/P1515)</f>
        <v>-2.1616745772541286</v>
      </c>
      <c r="N1515" s="31">
        <v>6.9401877821904918</v>
      </c>
      <c r="O1515" s="1">
        <v>158730329229</v>
      </c>
      <c r="P1515" s="1">
        <v>158730329229</v>
      </c>
      <c r="Q1515" s="1">
        <v>0</v>
      </c>
      <c r="R1515" s="1">
        <v>214413528340</v>
      </c>
      <c r="S1515" s="1">
        <v>373143857569</v>
      </c>
      <c r="T1515" s="1">
        <v>10717700258</v>
      </c>
      <c r="U1515" s="1">
        <v>19297162849</v>
      </c>
      <c r="V1515" s="1">
        <v>34836810843</v>
      </c>
    </row>
    <row r="1516" spans="1:22" ht="16.5" customHeight="1" x14ac:dyDescent="0.3">
      <c r="A1516" s="1" t="s">
        <v>162</v>
      </c>
      <c r="B1516" s="1">
        <v>2019</v>
      </c>
      <c r="C1516" s="16">
        <f t="shared" si="132"/>
        <v>4.219507705176107</v>
      </c>
      <c r="D1516" s="5">
        <v>20</v>
      </c>
      <c r="E1516" s="5">
        <v>68</v>
      </c>
      <c r="F1516" s="4">
        <v>12.58</v>
      </c>
      <c r="G1516" s="5">
        <v>0</v>
      </c>
      <c r="H1516" s="5">
        <v>1</v>
      </c>
      <c r="I1516" s="1">
        <v>231683731385</v>
      </c>
      <c r="J1516" s="1">
        <v>77857598249</v>
      </c>
      <c r="K1516" s="1">
        <v>68225721588</v>
      </c>
      <c r="L1516" s="1">
        <v>299909452973</v>
      </c>
      <c r="M1516" s="29">
        <f>-4.336-4.513*(U1516/L1516)+5.679*(O1516/L1516)-0.004*(I1516/P1516)</f>
        <v>-2.3777700398917103</v>
      </c>
      <c r="N1516" s="31">
        <v>7.4649912574460018</v>
      </c>
      <c r="O1516" s="1">
        <v>104667008132</v>
      </c>
      <c r="P1516" s="1">
        <v>104667008132</v>
      </c>
      <c r="Q1516" s="1">
        <v>0</v>
      </c>
      <c r="R1516" s="1">
        <v>195242444841</v>
      </c>
      <c r="S1516" s="1">
        <v>299909452973</v>
      </c>
      <c r="T1516" s="1">
        <v>1183630291</v>
      </c>
      <c r="U1516" s="1">
        <v>987553031</v>
      </c>
      <c r="V1516" s="1">
        <v>2476227614</v>
      </c>
    </row>
    <row r="1517" spans="1:22" ht="16.5" customHeight="1" x14ac:dyDescent="0.3">
      <c r="A1517" s="1" t="s">
        <v>162</v>
      </c>
      <c r="B1517" s="1">
        <v>2018</v>
      </c>
      <c r="C1517" s="16">
        <f t="shared" si="132"/>
        <v>4.2046926193909657</v>
      </c>
      <c r="D1517" s="5">
        <v>19</v>
      </c>
      <c r="E1517" s="5">
        <v>67</v>
      </c>
      <c r="F1517" s="4">
        <v>12.58</v>
      </c>
      <c r="G1517" s="5">
        <v>0</v>
      </c>
      <c r="H1517" s="5">
        <v>1</v>
      </c>
      <c r="I1517" s="1">
        <v>182955207372</v>
      </c>
      <c r="J1517" s="1">
        <v>103343645874</v>
      </c>
      <c r="K1517" s="1">
        <v>82236367228</v>
      </c>
      <c r="L1517" s="1">
        <v>265191574600</v>
      </c>
      <c r="M1517" s="29">
        <f>-4.336-4.513*(U1517/L1517)+5.679*(O1517/L1517)-0.004*(I1517/P1517)</f>
        <v>-3.508173495057691</v>
      </c>
      <c r="N1517" s="31">
        <v>7.3592809998546045</v>
      </c>
      <c r="O1517" s="1">
        <v>56699960604</v>
      </c>
      <c r="P1517" s="1">
        <v>56699960604</v>
      </c>
      <c r="Q1517" s="1">
        <v>0</v>
      </c>
      <c r="R1517" s="1">
        <v>208491613996</v>
      </c>
      <c r="S1517" s="1">
        <v>265191574600</v>
      </c>
      <c r="T1517" s="1">
        <v>2620491268</v>
      </c>
      <c r="U1517" s="1">
        <v>21946301859</v>
      </c>
      <c r="V1517" s="1">
        <v>29667344446</v>
      </c>
    </row>
    <row r="1518" spans="1:22" ht="16.5" customHeight="1" x14ac:dyDescent="0.3">
      <c r="A1518" s="1" t="s">
        <v>162</v>
      </c>
      <c r="B1518" s="1">
        <v>2017</v>
      </c>
      <c r="C1518" s="15"/>
      <c r="D1518" s="9"/>
      <c r="E1518" s="9"/>
      <c r="F1518" s="10"/>
      <c r="G1518" s="9"/>
      <c r="H1518" s="9"/>
      <c r="I1518" s="1">
        <v>211973132049</v>
      </c>
      <c r="J1518" s="1">
        <v>121328795895</v>
      </c>
      <c r="K1518" s="1">
        <v>100830687083</v>
      </c>
      <c r="L1518" s="1">
        <v>312803819132</v>
      </c>
      <c r="M1518" s="29">
        <f>-4.336-4.513*(U1518/L1518)+5.679*(O1518/L1518)-0.004*(I1518/P1518)</f>
        <v>-2.7778129559130522</v>
      </c>
      <c r="N1518" s="31">
        <v>2.8654119461210428</v>
      </c>
      <c r="O1518" s="1">
        <v>105495368995</v>
      </c>
      <c r="P1518" s="1">
        <v>101036472811</v>
      </c>
      <c r="Q1518" s="1">
        <v>4458896184</v>
      </c>
      <c r="R1518" s="1">
        <v>207308450137</v>
      </c>
      <c r="S1518" s="1">
        <v>312803819132</v>
      </c>
      <c r="T1518" s="1">
        <v>4114458384</v>
      </c>
      <c r="U1518" s="1">
        <v>24169357356</v>
      </c>
      <c r="V1518" s="1">
        <v>34445685616</v>
      </c>
    </row>
    <row r="1519" spans="1:22" ht="16.5" customHeight="1" x14ac:dyDescent="0.3">
      <c r="A1519" s="1" t="s">
        <v>162</v>
      </c>
      <c r="B1519" s="1">
        <v>2016</v>
      </c>
      <c r="C1519" s="15"/>
      <c r="D1519" s="9"/>
      <c r="E1519" s="9"/>
      <c r="F1519" s="10"/>
      <c r="G1519" s="9"/>
      <c r="H1519" s="9"/>
      <c r="I1519" s="1">
        <v>188555927121</v>
      </c>
      <c r="J1519" s="1">
        <v>104333621641</v>
      </c>
      <c r="K1519" s="1">
        <v>119507256302</v>
      </c>
      <c r="L1519" s="1">
        <v>308063183423</v>
      </c>
      <c r="M1519" s="29">
        <f>-4.336-4.513*(U1519/L1519)+5.679*(O1519/L1519)-0.004*(I1519/P1519)</f>
        <v>-2.8089724286733264</v>
      </c>
      <c r="N1519" s="31">
        <v>2.5615511423249444</v>
      </c>
      <c r="O1519" s="1">
        <v>100627379642</v>
      </c>
      <c r="P1519" s="1">
        <v>84692543868</v>
      </c>
      <c r="Q1519" s="1">
        <v>15934835774</v>
      </c>
      <c r="R1519" s="1">
        <v>207435803781</v>
      </c>
      <c r="S1519" s="1">
        <v>308063183423</v>
      </c>
      <c r="T1519" s="1">
        <v>4799501840</v>
      </c>
      <c r="U1519" s="1">
        <v>21781182892</v>
      </c>
      <c r="V1519" s="1">
        <v>33497154237</v>
      </c>
    </row>
    <row r="1520" spans="1:22" ht="16.5" customHeight="1" x14ac:dyDescent="0.3">
      <c r="A1520" s="1" t="s">
        <v>162</v>
      </c>
      <c r="B1520" s="1">
        <v>2015</v>
      </c>
      <c r="C1520" s="15"/>
      <c r="D1520" s="9"/>
      <c r="E1520" s="9"/>
      <c r="F1520" s="10"/>
      <c r="G1520" s="9"/>
      <c r="H1520" s="9"/>
      <c r="I1520" s="1">
        <v>183461632978</v>
      </c>
      <c r="J1520" s="1">
        <v>110436328549</v>
      </c>
      <c r="K1520" s="1">
        <v>144043612850</v>
      </c>
      <c r="L1520" s="1">
        <v>327505245828</v>
      </c>
      <c r="M1520" s="29">
        <f>-4.336-4.513*(U1520/L1520)+5.679*(O1520/L1520)-0.004*(I1520/P1520)</f>
        <v>-2.4438093933904192</v>
      </c>
      <c r="N1520" s="31">
        <v>8.0197984581497224</v>
      </c>
      <c r="O1520" s="1">
        <v>123656415918</v>
      </c>
      <c r="P1520" s="1">
        <v>99324145142</v>
      </c>
      <c r="Q1520" s="1">
        <v>24332270776</v>
      </c>
      <c r="R1520" s="1">
        <v>203848829910</v>
      </c>
      <c r="S1520" s="1">
        <v>327505245828</v>
      </c>
      <c r="T1520" s="1">
        <v>10164858037</v>
      </c>
      <c r="U1520" s="1">
        <v>17753755021</v>
      </c>
      <c r="V1520" s="1">
        <v>32012168995</v>
      </c>
    </row>
    <row r="1521" spans="1:22" ht="16.5" customHeight="1" x14ac:dyDescent="0.3">
      <c r="A1521" s="1" t="s">
        <v>162</v>
      </c>
      <c r="B1521" s="1">
        <v>2014</v>
      </c>
      <c r="C1521" s="16">
        <f t="shared" ref="C1521:C1530" si="133">LN(E1521)</f>
        <v>4.1431347263915326</v>
      </c>
      <c r="D1521" s="6">
        <v>15</v>
      </c>
      <c r="E1521" s="6">
        <v>63</v>
      </c>
      <c r="F1521" s="7">
        <v>11.91</v>
      </c>
      <c r="G1521" s="6">
        <v>0</v>
      </c>
      <c r="H1521" s="6">
        <v>1</v>
      </c>
      <c r="I1521" s="1">
        <v>255593913026</v>
      </c>
      <c r="J1521" s="1">
        <v>131743828569</v>
      </c>
      <c r="K1521" s="1">
        <v>116327061923</v>
      </c>
      <c r="L1521" s="1">
        <v>371920974949</v>
      </c>
      <c r="M1521" s="29">
        <f>-4.336-4.513*(U1521/L1521)+5.679*(O1521/L1521)-0.004*(I1521/P1521)</f>
        <v>-1.2275604129960835</v>
      </c>
      <c r="N1521" s="28">
        <v>5.05</v>
      </c>
      <c r="O1521" s="1">
        <v>214061617791</v>
      </c>
      <c r="P1521" s="1">
        <v>169841850690</v>
      </c>
      <c r="Q1521" s="1">
        <v>44219767101</v>
      </c>
      <c r="R1521" s="1">
        <v>157859357158</v>
      </c>
      <c r="S1521" s="1">
        <v>371920974949</v>
      </c>
      <c r="T1521" s="1">
        <v>11002627813</v>
      </c>
      <c r="U1521" s="1">
        <v>12701803611</v>
      </c>
      <c r="V1521" s="1">
        <v>24457015224</v>
      </c>
    </row>
    <row r="1522" spans="1:22" ht="16.5" customHeight="1" x14ac:dyDescent="0.3">
      <c r="A1522" s="1" t="s">
        <v>163</v>
      </c>
      <c r="B1522" s="1">
        <v>2023</v>
      </c>
      <c r="C1522" s="16">
        <f t="shared" si="133"/>
        <v>3.9512437185814275</v>
      </c>
      <c r="D1522" s="5">
        <v>30</v>
      </c>
      <c r="E1522" s="5">
        <v>52</v>
      </c>
      <c r="F1522" s="4">
        <v>0</v>
      </c>
      <c r="G1522" s="5">
        <v>0</v>
      </c>
      <c r="H1522" s="5">
        <v>0</v>
      </c>
      <c r="I1522" s="1">
        <v>270895702104</v>
      </c>
      <c r="J1522" s="1">
        <v>29135498604</v>
      </c>
      <c r="K1522" s="1">
        <v>84080323296</v>
      </c>
      <c r="L1522" s="1">
        <v>354976025400</v>
      </c>
      <c r="M1522" s="29">
        <f>-4.336-4.513*(U1522/L1522)+5.679*(O1522/L1522)-0.004*(I1522/P1522)</f>
        <v>-0.21770824283527027</v>
      </c>
      <c r="N1522" s="31">
        <v>6.4222466560102589</v>
      </c>
      <c r="O1522" s="1">
        <v>228719428276</v>
      </c>
      <c r="P1522" s="1">
        <v>228719428276</v>
      </c>
      <c r="Q1522" s="1">
        <v>0</v>
      </c>
      <c r="R1522" s="1">
        <v>126256597124</v>
      </c>
      <c r="S1522" s="1">
        <v>354976025400</v>
      </c>
      <c r="T1522" s="1">
        <v>7640404524</v>
      </c>
      <c r="U1522" s="1">
        <v>-36489905426</v>
      </c>
      <c r="V1522" s="1">
        <v>-28781441335</v>
      </c>
    </row>
    <row r="1523" spans="1:22" ht="16.5" customHeight="1" x14ac:dyDescent="0.3">
      <c r="A1523" s="1" t="s">
        <v>163</v>
      </c>
      <c r="B1523" s="1">
        <v>2022</v>
      </c>
      <c r="C1523" s="16">
        <f t="shared" si="133"/>
        <v>3.9318256327243257</v>
      </c>
      <c r="D1523" s="5">
        <v>29</v>
      </c>
      <c r="E1523" s="5">
        <v>51</v>
      </c>
      <c r="F1523" s="4">
        <v>0</v>
      </c>
      <c r="G1523" s="5">
        <v>0</v>
      </c>
      <c r="H1523" s="5">
        <v>0</v>
      </c>
      <c r="I1523" s="1">
        <v>307800030481</v>
      </c>
      <c r="J1523" s="1">
        <v>30903340203</v>
      </c>
      <c r="K1523" s="1">
        <v>86739462768</v>
      </c>
      <c r="L1523" s="1">
        <v>394539493249</v>
      </c>
      <c r="M1523" s="29">
        <f>-4.336-4.513*(U1523/L1523)+5.679*(O1523/L1523)-0.004*(I1523/P1523)</f>
        <v>-1.363195671349076</v>
      </c>
      <c r="N1523" s="31">
        <v>6.9871667237754878</v>
      </c>
      <c r="O1523" s="1">
        <v>224101157999</v>
      </c>
      <c r="P1523" s="1">
        <v>224101157999</v>
      </c>
      <c r="Q1523" s="1">
        <v>0</v>
      </c>
      <c r="R1523" s="1">
        <v>170438335250</v>
      </c>
      <c r="S1523" s="1">
        <v>394539493249</v>
      </c>
      <c r="T1523" s="1">
        <v>5501823636</v>
      </c>
      <c r="U1523" s="1">
        <v>21629555382</v>
      </c>
      <c r="V1523" s="1">
        <v>32322958495</v>
      </c>
    </row>
    <row r="1524" spans="1:22" ht="16.5" customHeight="1" x14ac:dyDescent="0.3">
      <c r="A1524" s="1" t="s">
        <v>163</v>
      </c>
      <c r="B1524" s="1">
        <v>2021</v>
      </c>
      <c r="C1524" s="16">
        <f t="shared" si="133"/>
        <v>3.912023005428146</v>
      </c>
      <c r="D1524" s="5">
        <v>28</v>
      </c>
      <c r="E1524" s="5">
        <v>50</v>
      </c>
      <c r="F1524" s="4">
        <v>0</v>
      </c>
      <c r="G1524" s="5">
        <v>0</v>
      </c>
      <c r="H1524" s="5">
        <v>0</v>
      </c>
      <c r="I1524" s="1">
        <v>279827258349</v>
      </c>
      <c r="J1524" s="1">
        <v>30640580023</v>
      </c>
      <c r="K1524" s="1">
        <v>88501277487</v>
      </c>
      <c r="L1524" s="1">
        <v>368328535836</v>
      </c>
      <c r="M1524" s="29">
        <f>-4.336-4.513*(U1524/L1524)+5.679*(O1524/L1524)-0.004*(I1524/P1524)</f>
        <v>-1.2986262774563171</v>
      </c>
      <c r="N1524" s="31">
        <v>6.6900092133089402</v>
      </c>
      <c r="O1524" s="1">
        <v>209832736268</v>
      </c>
      <c r="P1524" s="1">
        <v>209832736268</v>
      </c>
      <c r="Q1524" s="1">
        <v>0</v>
      </c>
      <c r="R1524" s="1">
        <v>158495799568</v>
      </c>
      <c r="S1524" s="1">
        <v>368328535836</v>
      </c>
      <c r="T1524" s="1">
        <v>3955222538</v>
      </c>
      <c r="U1524" s="1">
        <v>15715471169</v>
      </c>
      <c r="V1524" s="1">
        <v>24085736556</v>
      </c>
    </row>
    <row r="1525" spans="1:22" ht="16.5" customHeight="1" x14ac:dyDescent="0.3">
      <c r="A1525" s="1" t="s">
        <v>163</v>
      </c>
      <c r="B1525" s="1">
        <v>2020</v>
      </c>
      <c r="C1525" s="16">
        <f t="shared" si="133"/>
        <v>3.8918202981106265</v>
      </c>
      <c r="D1525" s="5">
        <v>27</v>
      </c>
      <c r="E1525" s="5">
        <v>49</v>
      </c>
      <c r="F1525" s="4">
        <v>0</v>
      </c>
      <c r="G1525" s="5">
        <v>0</v>
      </c>
      <c r="H1525" s="5">
        <v>0</v>
      </c>
      <c r="I1525" s="1">
        <v>254214160853</v>
      </c>
      <c r="J1525" s="1">
        <v>26461986663</v>
      </c>
      <c r="K1525" s="1">
        <v>94418504507</v>
      </c>
      <c r="L1525" s="1">
        <v>348632665360</v>
      </c>
      <c r="M1525" s="29">
        <f>-4.336-4.513*(U1525/L1525)+5.679*(O1525/L1525)-0.004*(I1525/P1525)</f>
        <v>-1.2163470815333897</v>
      </c>
      <c r="N1525" s="31">
        <v>6.9401877821904918</v>
      </c>
      <c r="O1525" s="1">
        <v>198782457361</v>
      </c>
      <c r="P1525" s="1">
        <v>198782457361</v>
      </c>
      <c r="Q1525" s="1">
        <v>0</v>
      </c>
      <c r="R1525" s="1">
        <v>149850207999</v>
      </c>
      <c r="S1525" s="1">
        <v>348632665360</v>
      </c>
      <c r="T1525" s="1">
        <v>2310925331</v>
      </c>
      <c r="U1525" s="1">
        <v>8750112858</v>
      </c>
      <c r="V1525" s="1">
        <v>13936227246</v>
      </c>
    </row>
    <row r="1526" spans="1:22" ht="16.5" customHeight="1" x14ac:dyDescent="0.3">
      <c r="A1526" s="1" t="s">
        <v>163</v>
      </c>
      <c r="B1526" s="1">
        <v>2019</v>
      </c>
      <c r="C1526" s="16">
        <f t="shared" si="133"/>
        <v>3.8712010109078911</v>
      </c>
      <c r="D1526" s="5">
        <v>26</v>
      </c>
      <c r="E1526" s="5">
        <v>48</v>
      </c>
      <c r="F1526" s="4">
        <v>0</v>
      </c>
      <c r="G1526" s="5">
        <v>0</v>
      </c>
      <c r="H1526" s="5">
        <v>0</v>
      </c>
      <c r="I1526" s="1">
        <v>277640088770</v>
      </c>
      <c r="J1526" s="1">
        <v>34696998200</v>
      </c>
      <c r="K1526" s="1">
        <v>101802036374</v>
      </c>
      <c r="L1526" s="1">
        <v>379442125144</v>
      </c>
      <c r="M1526" s="29">
        <f>-4.336-4.513*(U1526/L1526)+5.679*(O1526/L1526)-0.004*(I1526/P1526)</f>
        <v>-1.0243753867457956</v>
      </c>
      <c r="N1526" s="31">
        <v>7.4649912574460018</v>
      </c>
      <c r="O1526" s="1">
        <v>230966871403</v>
      </c>
      <c r="P1526" s="1">
        <v>230966871403</v>
      </c>
      <c r="Q1526" s="1">
        <v>0</v>
      </c>
      <c r="R1526" s="1">
        <v>148475253741</v>
      </c>
      <c r="S1526" s="1">
        <v>379442125144</v>
      </c>
      <c r="T1526" s="1">
        <v>5519471497</v>
      </c>
      <c r="U1526" s="1">
        <v>11802904130</v>
      </c>
      <c r="V1526" s="1">
        <v>18365322671</v>
      </c>
    </row>
    <row r="1527" spans="1:22" ht="16.5" customHeight="1" x14ac:dyDescent="0.3">
      <c r="A1527" s="1" t="s">
        <v>163</v>
      </c>
      <c r="B1527" s="1">
        <v>2018</v>
      </c>
      <c r="C1527" s="16">
        <f t="shared" si="133"/>
        <v>3.8501476017100584</v>
      </c>
      <c r="D1527" s="5">
        <v>25</v>
      </c>
      <c r="E1527" s="5">
        <v>47</v>
      </c>
      <c r="F1527" s="4">
        <v>0</v>
      </c>
      <c r="G1527" s="5">
        <v>0</v>
      </c>
      <c r="H1527" s="5">
        <v>0</v>
      </c>
      <c r="I1527" s="1">
        <v>142940978287</v>
      </c>
      <c r="J1527" s="1">
        <v>54720883508</v>
      </c>
      <c r="K1527" s="1">
        <v>125312933960</v>
      </c>
      <c r="L1527" s="1">
        <v>268253912247</v>
      </c>
      <c r="M1527" s="29">
        <f>-4.336-4.513*(U1527/L1527)+5.679*(O1527/L1527)-0.004*(I1527/P1527)</f>
        <v>-1.8546167505350679</v>
      </c>
      <c r="N1527" s="31">
        <v>7.3592809998546045</v>
      </c>
      <c r="O1527" s="1">
        <v>123380176699</v>
      </c>
      <c r="P1527" s="1">
        <v>123380176699</v>
      </c>
      <c r="Q1527" s="1">
        <v>0</v>
      </c>
      <c r="R1527" s="1">
        <v>144873735548</v>
      </c>
      <c r="S1527" s="1">
        <v>268253912247</v>
      </c>
      <c r="T1527" s="1">
        <v>5737741350</v>
      </c>
      <c r="U1527" s="1">
        <v>7487730230</v>
      </c>
      <c r="V1527" s="1">
        <v>10076782033</v>
      </c>
    </row>
    <row r="1528" spans="1:22" ht="16.5" customHeight="1" x14ac:dyDescent="0.3">
      <c r="A1528" s="1" t="s">
        <v>163</v>
      </c>
      <c r="B1528" s="1">
        <v>2017</v>
      </c>
      <c r="C1528" s="16">
        <f t="shared" si="133"/>
        <v>3.8286413964890951</v>
      </c>
      <c r="D1528" s="5">
        <v>24</v>
      </c>
      <c r="E1528" s="5">
        <v>46</v>
      </c>
      <c r="F1528" s="4">
        <v>0</v>
      </c>
      <c r="G1528" s="5">
        <v>0</v>
      </c>
      <c r="H1528" s="5">
        <v>0</v>
      </c>
      <c r="I1528" s="1">
        <v>153732157418</v>
      </c>
      <c r="J1528" s="1">
        <v>82222130971</v>
      </c>
      <c r="K1528" s="1">
        <v>109477271252</v>
      </c>
      <c r="L1528" s="1">
        <v>263209428670</v>
      </c>
      <c r="M1528" s="29">
        <f>-4.336-4.513*(U1528/L1528)+5.679*(O1528/L1528)-0.004*(I1528/P1528)</f>
        <v>-2.5920935285917133</v>
      </c>
      <c r="N1528" s="31">
        <v>2.8654119461210428</v>
      </c>
      <c r="O1528" s="1">
        <v>101159568308</v>
      </c>
      <c r="P1528" s="1">
        <v>101159568308</v>
      </c>
      <c r="Q1528" s="1">
        <v>0</v>
      </c>
      <c r="R1528" s="1">
        <v>162049860362</v>
      </c>
      <c r="S1528" s="1">
        <v>263209428670</v>
      </c>
      <c r="T1528" s="1">
        <v>4272695657</v>
      </c>
      <c r="U1528" s="1">
        <v>25232121727</v>
      </c>
      <c r="V1528" s="1">
        <v>34780052400</v>
      </c>
    </row>
    <row r="1529" spans="1:22" ht="16.5" customHeight="1" x14ac:dyDescent="0.3">
      <c r="A1529" s="1" t="s">
        <v>163</v>
      </c>
      <c r="B1529" s="1">
        <v>2016</v>
      </c>
      <c r="C1529" s="16">
        <f t="shared" si="133"/>
        <v>3.8066624897703196</v>
      </c>
      <c r="D1529" s="5">
        <v>23</v>
      </c>
      <c r="E1529" s="5">
        <v>45</v>
      </c>
      <c r="F1529" s="4">
        <v>1.306</v>
      </c>
      <c r="G1529" s="5">
        <v>0</v>
      </c>
      <c r="H1529" s="5">
        <v>0</v>
      </c>
      <c r="I1529" s="1">
        <v>229490387368</v>
      </c>
      <c r="J1529" s="1">
        <v>118872711226</v>
      </c>
      <c r="K1529" s="1">
        <v>117932568020</v>
      </c>
      <c r="L1529" s="1">
        <v>347422955388</v>
      </c>
      <c r="M1529" s="29">
        <f>-4.336-4.513*(U1529/L1529)+5.679*(O1529/L1529)-0.004*(I1529/P1529)</f>
        <v>-1.1721089850781825</v>
      </c>
      <c r="N1529" s="31">
        <v>2.5615511423249444</v>
      </c>
      <c r="O1529" s="1">
        <v>199013311634</v>
      </c>
      <c r="P1529" s="1">
        <v>198434031964</v>
      </c>
      <c r="Q1529" s="1">
        <v>579279670</v>
      </c>
      <c r="R1529" s="1">
        <v>148409643754</v>
      </c>
      <c r="S1529" s="1">
        <v>347422955388</v>
      </c>
      <c r="T1529" s="1">
        <v>6309143543</v>
      </c>
      <c r="U1529" s="1">
        <v>6510312705</v>
      </c>
      <c r="V1529" s="1">
        <v>16224327653</v>
      </c>
    </row>
    <row r="1530" spans="1:22" ht="16.5" customHeight="1" x14ac:dyDescent="0.3">
      <c r="A1530" s="1" t="s">
        <v>163</v>
      </c>
      <c r="B1530" s="1">
        <v>2015</v>
      </c>
      <c r="C1530" s="16">
        <f t="shared" si="133"/>
        <v>3.784189633918261</v>
      </c>
      <c r="D1530" s="6">
        <v>22</v>
      </c>
      <c r="E1530" s="6">
        <v>44</v>
      </c>
      <c r="F1530" s="7">
        <v>1.306</v>
      </c>
      <c r="G1530" s="6">
        <v>0</v>
      </c>
      <c r="H1530" s="6">
        <v>0</v>
      </c>
      <c r="I1530" s="1">
        <v>229762689869</v>
      </c>
      <c r="J1530" s="1">
        <v>105663147187</v>
      </c>
      <c r="K1530" s="1">
        <v>132602635448</v>
      </c>
      <c r="L1530" s="1">
        <v>362365325317</v>
      </c>
      <c r="M1530" s="29">
        <f>-4.336-4.513*(U1530/L1530)+5.679*(O1530/L1530)-0.004*(I1530/P1530)</f>
        <v>-0.91628928086096051</v>
      </c>
      <c r="N1530" s="31">
        <v>8.0197984581497224</v>
      </c>
      <c r="O1530" s="1">
        <v>220627728841</v>
      </c>
      <c r="P1530" s="1">
        <v>220076728841</v>
      </c>
      <c r="Q1530" s="1">
        <v>551000000</v>
      </c>
      <c r="R1530" s="1">
        <v>141737596476</v>
      </c>
      <c r="S1530" s="1">
        <v>362365325317</v>
      </c>
      <c r="T1530" s="1">
        <v>9217877525</v>
      </c>
      <c r="U1530" s="1">
        <v>2713722631</v>
      </c>
      <c r="V1530" s="1">
        <v>15029887657</v>
      </c>
    </row>
    <row r="1531" spans="1:22" ht="16.5" customHeight="1" x14ac:dyDescent="0.3">
      <c r="A1531" s="1" t="s">
        <v>163</v>
      </c>
      <c r="B1531" s="1">
        <v>2014</v>
      </c>
      <c r="C1531" s="15"/>
      <c r="D1531" s="13"/>
      <c r="E1531" s="13"/>
      <c r="F1531" s="14"/>
      <c r="G1531" s="13"/>
      <c r="H1531" s="13"/>
      <c r="I1531" s="1">
        <v>204384229629</v>
      </c>
      <c r="J1531" s="1">
        <v>101182628683</v>
      </c>
      <c r="K1531" s="1">
        <v>165256697325</v>
      </c>
      <c r="L1531" s="1">
        <v>369640926954</v>
      </c>
      <c r="M1531" s="29">
        <f>-4.336-4.513*(U1531/L1531)+5.679*(O1531/L1531)-0.004*(I1531/P1531)</f>
        <v>-0.26120354019008307</v>
      </c>
      <c r="N1531" s="28">
        <v>5.05</v>
      </c>
      <c r="O1531" s="1">
        <v>233424487647</v>
      </c>
      <c r="P1531" s="1">
        <v>232808760447</v>
      </c>
      <c r="Q1531" s="1">
        <v>615727200</v>
      </c>
      <c r="R1531" s="1">
        <v>136216439307</v>
      </c>
      <c r="S1531" s="1">
        <v>369640926954</v>
      </c>
      <c r="T1531" s="1">
        <v>17740690312</v>
      </c>
      <c r="U1531" s="1">
        <v>-40303991867</v>
      </c>
      <c r="V1531" s="1">
        <v>-34009206218</v>
      </c>
    </row>
    <row r="1532" spans="1:22" ht="16.5" customHeight="1" x14ac:dyDescent="0.3">
      <c r="A1532" s="1" t="s">
        <v>164</v>
      </c>
      <c r="B1532" s="1">
        <v>2023</v>
      </c>
      <c r="C1532" s="27">
        <f t="shared" ref="C1532:C1537" si="134">LN(E1532)</f>
        <v>3.8066624897703196</v>
      </c>
      <c r="D1532" s="11">
        <v>25</v>
      </c>
      <c r="E1532" s="11">
        <v>45</v>
      </c>
      <c r="F1532" s="4">
        <v>0</v>
      </c>
      <c r="G1532" s="5">
        <v>0</v>
      </c>
      <c r="H1532" s="5">
        <v>0</v>
      </c>
      <c r="I1532" s="1">
        <v>61942859566</v>
      </c>
      <c r="J1532" s="1">
        <v>12989882445</v>
      </c>
      <c r="K1532" s="1">
        <v>36383122954</v>
      </c>
      <c r="L1532" s="1">
        <v>98325982520</v>
      </c>
      <c r="M1532" s="29">
        <f>-4.336-4.513*(U1532/L1532)+5.679*(O1532/L1532)-0.004*(I1532/P1532)</f>
        <v>-3.565273359517712</v>
      </c>
      <c r="N1532" s="31">
        <v>6.4222466560102589</v>
      </c>
      <c r="O1532" s="1">
        <v>18504358777</v>
      </c>
      <c r="P1532" s="1">
        <v>18504358777</v>
      </c>
      <c r="Q1532" s="1">
        <v>0</v>
      </c>
      <c r="R1532" s="1">
        <v>79821623743</v>
      </c>
      <c r="S1532" s="1">
        <v>98325982520</v>
      </c>
      <c r="T1532" s="1">
        <v>3426637326</v>
      </c>
      <c r="U1532" s="1">
        <v>6201467902</v>
      </c>
      <c r="V1532" s="1">
        <v>8233260296</v>
      </c>
    </row>
    <row r="1533" spans="1:22" ht="16.5" customHeight="1" x14ac:dyDescent="0.3">
      <c r="A1533" s="1" t="s">
        <v>164</v>
      </c>
      <c r="B1533" s="1">
        <v>2022</v>
      </c>
      <c r="C1533" s="27">
        <f t="shared" si="134"/>
        <v>3.784189633918261</v>
      </c>
      <c r="D1533" s="11">
        <v>24</v>
      </c>
      <c r="E1533" s="11">
        <v>44</v>
      </c>
      <c r="F1533" s="4">
        <v>0</v>
      </c>
      <c r="G1533" s="5">
        <v>0</v>
      </c>
      <c r="H1533" s="5">
        <v>0</v>
      </c>
      <c r="I1533" s="1">
        <v>64911917328</v>
      </c>
      <c r="J1533" s="1">
        <v>28663187241</v>
      </c>
      <c r="K1533" s="1">
        <v>41131791195</v>
      </c>
      <c r="L1533" s="1">
        <v>106043708523</v>
      </c>
      <c r="M1533" s="29">
        <f>-4.336-4.513*(U1533/L1533)+5.679*(O1533/L1533)-0.004*(I1533/P1533)</f>
        <v>-2.8592694273482486</v>
      </c>
      <c r="N1533" s="31">
        <v>6.9871667237754878</v>
      </c>
      <c r="O1533" s="1">
        <v>32423552682</v>
      </c>
      <c r="P1533" s="1">
        <v>30923552682</v>
      </c>
      <c r="Q1533" s="1">
        <v>1500000000</v>
      </c>
      <c r="R1533" s="1">
        <v>73620155841</v>
      </c>
      <c r="S1533" s="1">
        <v>106043708523</v>
      </c>
      <c r="T1533" s="1">
        <v>4591917907</v>
      </c>
      <c r="U1533" s="1">
        <v>5904050504</v>
      </c>
      <c r="V1533" s="1">
        <v>8683260260</v>
      </c>
    </row>
    <row r="1534" spans="1:22" ht="16.5" customHeight="1" x14ac:dyDescent="0.3">
      <c r="A1534" s="1" t="s">
        <v>164</v>
      </c>
      <c r="B1534" s="1">
        <v>2021</v>
      </c>
      <c r="C1534" s="27">
        <f t="shared" si="134"/>
        <v>3.7612001156935624</v>
      </c>
      <c r="D1534" s="5">
        <v>23</v>
      </c>
      <c r="E1534" s="5">
        <v>43</v>
      </c>
      <c r="F1534" s="4">
        <v>0</v>
      </c>
      <c r="G1534" s="5">
        <v>0</v>
      </c>
      <c r="H1534" s="5">
        <v>0</v>
      </c>
      <c r="I1534" s="1">
        <v>59905539646</v>
      </c>
      <c r="J1534" s="1">
        <v>28753119238</v>
      </c>
      <c r="K1534" s="1">
        <v>48659999858</v>
      </c>
      <c r="L1534" s="1">
        <v>108565539504</v>
      </c>
      <c r="M1534" s="29">
        <f>-4.336-4.513*(U1534/L1534)+5.679*(O1534/L1534)-0.004*(I1534/P1534)</f>
        <v>-2.5182341719773533</v>
      </c>
      <c r="N1534" s="31">
        <v>6.6900092133089402</v>
      </c>
      <c r="O1534" s="1">
        <v>40849434167</v>
      </c>
      <c r="P1534" s="1">
        <v>39349434167</v>
      </c>
      <c r="Q1534" s="1">
        <v>1500000000</v>
      </c>
      <c r="R1534" s="1">
        <v>67716105337</v>
      </c>
      <c r="S1534" s="1">
        <v>108565539504</v>
      </c>
      <c r="T1534" s="1">
        <v>3357090971</v>
      </c>
      <c r="U1534" s="1">
        <v>7528492919</v>
      </c>
      <c r="V1534" s="1">
        <v>9310970364</v>
      </c>
    </row>
    <row r="1535" spans="1:22" ht="16.5" customHeight="1" x14ac:dyDescent="0.3">
      <c r="A1535" s="1" t="s">
        <v>164</v>
      </c>
      <c r="B1535" s="1">
        <v>2020</v>
      </c>
      <c r="C1535" s="27">
        <f t="shared" si="134"/>
        <v>3.7376696182833684</v>
      </c>
      <c r="D1535" s="5">
        <v>22</v>
      </c>
      <c r="E1535" s="5">
        <v>42</v>
      </c>
      <c r="F1535" s="4">
        <v>0</v>
      </c>
      <c r="G1535" s="5">
        <v>0</v>
      </c>
      <c r="H1535" s="5">
        <v>0</v>
      </c>
      <c r="I1535" s="1">
        <v>43048843558</v>
      </c>
      <c r="J1535" s="1">
        <v>20597700303</v>
      </c>
      <c r="K1535" s="1">
        <v>56441514910</v>
      </c>
      <c r="L1535" s="1">
        <v>99490358468</v>
      </c>
      <c r="M1535" s="29">
        <f>-4.336-4.513*(U1535/L1535)+5.679*(O1535/L1535)-0.004*(I1535/P1535)</f>
        <v>-2.41741375833998</v>
      </c>
      <c r="N1535" s="31">
        <v>6.9401877821904918</v>
      </c>
      <c r="O1535" s="1">
        <v>39302746050</v>
      </c>
      <c r="P1535" s="1">
        <v>34971271547</v>
      </c>
      <c r="Q1535" s="1">
        <v>4331474503</v>
      </c>
      <c r="R1535" s="1">
        <v>60187612418</v>
      </c>
      <c r="S1535" s="1">
        <v>99490358468</v>
      </c>
      <c r="T1535" s="1">
        <v>4135256490</v>
      </c>
      <c r="U1535" s="1">
        <v>7052865138</v>
      </c>
      <c r="V1535" s="1">
        <v>9602544364</v>
      </c>
    </row>
    <row r="1536" spans="1:22" ht="16.5" customHeight="1" x14ac:dyDescent="0.3">
      <c r="A1536" s="1" t="s">
        <v>164</v>
      </c>
      <c r="B1536" s="1">
        <v>2019</v>
      </c>
      <c r="C1536" s="27">
        <f t="shared" si="134"/>
        <v>3.713572066704308</v>
      </c>
      <c r="D1536" s="5">
        <v>21</v>
      </c>
      <c r="E1536" s="5">
        <v>41</v>
      </c>
      <c r="F1536" s="4">
        <v>0</v>
      </c>
      <c r="G1536" s="5">
        <v>0</v>
      </c>
      <c r="H1536" s="5">
        <v>0</v>
      </c>
      <c r="I1536" s="1">
        <v>40757961086</v>
      </c>
      <c r="J1536" s="1">
        <v>14199787268</v>
      </c>
      <c r="K1536" s="1">
        <v>64957961379</v>
      </c>
      <c r="L1536" s="1">
        <v>105715922465</v>
      </c>
      <c r="M1536" s="29">
        <f>-4.336-4.513*(U1536/L1536)+5.679*(O1536/L1536)-0.004*(I1536/P1536)</f>
        <v>-1.5783082145708243</v>
      </c>
      <c r="N1536" s="31">
        <v>7.4649912574460018</v>
      </c>
      <c r="O1536" s="1">
        <v>52768033209</v>
      </c>
      <c r="P1536" s="1">
        <v>36169358706</v>
      </c>
      <c r="Q1536" s="1">
        <v>16598674503</v>
      </c>
      <c r="R1536" s="1">
        <v>52947889256</v>
      </c>
      <c r="S1536" s="1">
        <v>105715922465</v>
      </c>
      <c r="T1536" s="1">
        <v>5767310975</v>
      </c>
      <c r="U1536" s="1">
        <v>1697589099</v>
      </c>
      <c r="V1536" s="1">
        <v>6324045560</v>
      </c>
    </row>
    <row r="1537" spans="1:22" ht="16.5" customHeight="1" x14ac:dyDescent="0.3">
      <c r="A1537" s="1" t="s">
        <v>164</v>
      </c>
      <c r="B1537" s="1">
        <v>2018</v>
      </c>
      <c r="C1537" s="27">
        <f t="shared" si="134"/>
        <v>4.0073331852324712</v>
      </c>
      <c r="D1537" s="5">
        <v>20</v>
      </c>
      <c r="E1537" s="5">
        <v>55</v>
      </c>
      <c r="F1537" s="4">
        <v>0</v>
      </c>
      <c r="G1537" s="5">
        <v>0</v>
      </c>
      <c r="H1537" s="5">
        <v>1</v>
      </c>
      <c r="I1537" s="1">
        <v>53934075984</v>
      </c>
      <c r="J1537" s="1">
        <v>17229309612</v>
      </c>
      <c r="K1537" s="1">
        <v>74295262811</v>
      </c>
      <c r="L1537" s="1">
        <v>128229338795</v>
      </c>
      <c r="M1537" s="29">
        <f>-4.336-4.513*(U1537/L1537)+5.679*(O1537/L1537)-0.004*(I1537/P1537)</f>
        <v>-0.94518394811244022</v>
      </c>
      <c r="N1537" s="31">
        <v>7.3592809998546045</v>
      </c>
      <c r="O1537" s="1">
        <v>76474719523</v>
      </c>
      <c r="P1537" s="1">
        <v>57679945020</v>
      </c>
      <c r="Q1537" s="1">
        <v>18794774503</v>
      </c>
      <c r="R1537" s="1">
        <v>51754619272</v>
      </c>
      <c r="S1537" s="1">
        <v>128229338795</v>
      </c>
      <c r="T1537" s="1">
        <v>6732405438</v>
      </c>
      <c r="U1537" s="1">
        <v>-217543863</v>
      </c>
      <c r="V1537" s="1">
        <v>5238455347</v>
      </c>
    </row>
    <row r="1538" spans="1:22" ht="16.5" customHeight="1" x14ac:dyDescent="0.3">
      <c r="A1538" s="1" t="s">
        <v>164</v>
      </c>
      <c r="B1538" s="1">
        <v>2017</v>
      </c>
      <c r="C1538" s="26"/>
      <c r="D1538" s="9"/>
      <c r="E1538" s="9"/>
      <c r="F1538" s="10"/>
      <c r="G1538" s="9"/>
      <c r="H1538" s="9"/>
      <c r="I1538" s="1">
        <v>57655110887</v>
      </c>
      <c r="J1538" s="1">
        <v>18870619673</v>
      </c>
      <c r="K1538" s="1">
        <v>76804655215</v>
      </c>
      <c r="L1538" s="1">
        <v>134459766102</v>
      </c>
      <c r="M1538" s="29">
        <f>-4.336-4.513*(U1538/L1538)+5.679*(O1538/L1538)-0.004*(I1538/P1538)</f>
        <v>-0.86209484168887962</v>
      </c>
      <c r="N1538" s="31">
        <v>2.8654119461210428</v>
      </c>
      <c r="O1538" s="1">
        <v>82487602967</v>
      </c>
      <c r="P1538" s="1">
        <v>64454014191</v>
      </c>
      <c r="Q1538" s="1">
        <v>18033588776</v>
      </c>
      <c r="R1538" s="1">
        <v>51972163135</v>
      </c>
      <c r="S1538" s="1">
        <v>134459766102</v>
      </c>
      <c r="T1538" s="1">
        <v>6901163221</v>
      </c>
      <c r="U1538" s="1">
        <v>191783039</v>
      </c>
      <c r="V1538" s="1">
        <v>5053689369</v>
      </c>
    </row>
    <row r="1539" spans="1:22" ht="16.5" customHeight="1" x14ac:dyDescent="0.3">
      <c r="A1539" s="1" t="s">
        <v>164</v>
      </c>
      <c r="B1539" s="1">
        <v>2016</v>
      </c>
      <c r="C1539" s="27">
        <f t="shared" ref="C1539:C1541" si="135">LN(E1539)</f>
        <v>3.970291913552122</v>
      </c>
      <c r="D1539" s="5">
        <v>18</v>
      </c>
      <c r="E1539" s="5">
        <v>53</v>
      </c>
      <c r="F1539" s="4">
        <v>0</v>
      </c>
      <c r="G1539" s="5">
        <v>0</v>
      </c>
      <c r="H1539" s="5">
        <v>1</v>
      </c>
      <c r="I1539" s="1">
        <v>52966273996</v>
      </c>
      <c r="J1539" s="1">
        <v>20118967903</v>
      </c>
      <c r="K1539" s="1">
        <v>77769313256</v>
      </c>
      <c r="L1539" s="1">
        <v>130735587252</v>
      </c>
      <c r="M1539" s="29">
        <f>-4.336-4.513*(U1539/L1539)+5.679*(O1539/L1539)-0.004*(I1539/P1539)</f>
        <v>-1.0481778473881482</v>
      </c>
      <c r="N1539" s="31">
        <v>2.5615511423249444</v>
      </c>
      <c r="O1539" s="1">
        <v>77455207156</v>
      </c>
      <c r="P1539" s="1">
        <v>50627573081</v>
      </c>
      <c r="Q1539" s="1">
        <v>26827634075</v>
      </c>
      <c r="R1539" s="1">
        <v>53280380096</v>
      </c>
      <c r="S1539" s="1">
        <v>130735587252</v>
      </c>
      <c r="T1539" s="1">
        <v>6213315538</v>
      </c>
      <c r="U1539" s="1">
        <v>2101852931</v>
      </c>
      <c r="V1539" s="1">
        <v>6428391281</v>
      </c>
    </row>
    <row r="1540" spans="1:22" ht="16.5" customHeight="1" x14ac:dyDescent="0.3">
      <c r="A1540" s="1" t="s">
        <v>164</v>
      </c>
      <c r="B1540" s="1">
        <v>2015</v>
      </c>
      <c r="C1540" s="27">
        <f t="shared" si="135"/>
        <v>3.9512437185814275</v>
      </c>
      <c r="D1540" s="5">
        <v>17</v>
      </c>
      <c r="E1540" s="5">
        <v>52</v>
      </c>
      <c r="F1540" s="4">
        <v>0</v>
      </c>
      <c r="G1540" s="5">
        <v>0</v>
      </c>
      <c r="H1540" s="5">
        <v>1</v>
      </c>
      <c r="I1540" s="1">
        <v>34084422469</v>
      </c>
      <c r="J1540" s="1">
        <v>9816849106</v>
      </c>
      <c r="K1540" s="1">
        <v>44309240317</v>
      </c>
      <c r="L1540" s="1">
        <v>78393662786</v>
      </c>
      <c r="M1540" s="29">
        <f>-4.336-4.513*(U1540/L1540)+5.679*(O1540/L1540)-0.004*(I1540/P1540)</f>
        <v>-0.75428955709075596</v>
      </c>
      <c r="N1540" s="31">
        <v>8.0197984581497224</v>
      </c>
      <c r="O1540" s="1">
        <v>50323885621</v>
      </c>
      <c r="P1540" s="1">
        <v>35264106301</v>
      </c>
      <c r="Q1540" s="1">
        <v>15059779320</v>
      </c>
      <c r="R1540" s="1">
        <v>28069777165</v>
      </c>
      <c r="S1540" s="1">
        <v>78393662786</v>
      </c>
      <c r="T1540" s="1">
        <v>5808628983</v>
      </c>
      <c r="U1540" s="1">
        <v>1042069818</v>
      </c>
      <c r="V1540" s="1">
        <v>5059072044</v>
      </c>
    </row>
    <row r="1541" spans="1:22" ht="16.5" customHeight="1" x14ac:dyDescent="0.3">
      <c r="A1541" s="1" t="s">
        <v>164</v>
      </c>
      <c r="B1541" s="1">
        <v>2014</v>
      </c>
      <c r="C1541" s="27">
        <f t="shared" si="135"/>
        <v>3.9318256327243257</v>
      </c>
      <c r="D1541" s="6">
        <v>16</v>
      </c>
      <c r="E1541" s="6">
        <v>51</v>
      </c>
      <c r="F1541" s="7">
        <v>0</v>
      </c>
      <c r="G1541" s="6">
        <v>0</v>
      </c>
      <c r="H1541" s="6">
        <v>1</v>
      </c>
      <c r="I1541" s="1">
        <v>32659032526</v>
      </c>
      <c r="J1541" s="1">
        <v>12598412811</v>
      </c>
      <c r="K1541" s="1">
        <v>45388903270</v>
      </c>
      <c r="L1541" s="1">
        <v>78047935796</v>
      </c>
      <c r="M1541" s="29">
        <f>-4.336-4.513*(U1541/L1541)+5.679*(O1541/L1541)-0.004*(I1541/P1541)</f>
        <v>-0.76957073311342927</v>
      </c>
      <c r="N1541" s="28">
        <v>5.05</v>
      </c>
      <c r="O1541" s="1">
        <v>51020228449</v>
      </c>
      <c r="P1541" s="1">
        <v>25885684347</v>
      </c>
      <c r="Q1541" s="1">
        <v>25134544102</v>
      </c>
      <c r="R1541" s="1">
        <v>27027707347</v>
      </c>
      <c r="S1541" s="1">
        <v>78047935796</v>
      </c>
      <c r="T1541" s="1">
        <v>5722042639</v>
      </c>
      <c r="U1541" s="1">
        <v>2436861041</v>
      </c>
      <c r="V1541" s="1">
        <v>6348593691</v>
      </c>
    </row>
    <row r="1542" spans="1:22" ht="16.5" customHeight="1" x14ac:dyDescent="0.3">
      <c r="A1542" s="1" t="s">
        <v>165</v>
      </c>
      <c r="B1542" s="1">
        <v>2023</v>
      </c>
      <c r="C1542" s="27">
        <f t="shared" ref="C1542:C1549" si="136">LN(E1542)</f>
        <v>3.8066624897703196</v>
      </c>
      <c r="D1542" s="5">
        <v>13</v>
      </c>
      <c r="E1542" s="5">
        <v>45</v>
      </c>
      <c r="F1542" s="4">
        <v>0.04</v>
      </c>
      <c r="G1542" s="5">
        <v>1</v>
      </c>
      <c r="H1542" s="5">
        <v>0</v>
      </c>
      <c r="I1542" s="1">
        <v>1016641720903</v>
      </c>
      <c r="J1542" s="1">
        <v>267246962263</v>
      </c>
      <c r="K1542" s="1">
        <v>1026593770810</v>
      </c>
      <c r="L1542" s="1">
        <v>2043235491713</v>
      </c>
      <c r="M1542" s="29">
        <f>-4.336-4.513*(U1542/L1542)+5.679*(O1542/L1542)-0.004*(I1542/P1542)</f>
        <v>-1.6499800102307911</v>
      </c>
      <c r="N1542" s="31">
        <v>6.4222466560102589</v>
      </c>
      <c r="O1542" s="1">
        <v>1055273264267</v>
      </c>
      <c r="P1542" s="1">
        <v>964514376008</v>
      </c>
      <c r="Q1542" s="1">
        <v>90758888259</v>
      </c>
      <c r="R1542" s="1">
        <v>987962227446</v>
      </c>
      <c r="S1542" s="1">
        <v>2043235491713</v>
      </c>
      <c r="T1542" s="1">
        <v>75614467211</v>
      </c>
      <c r="U1542" s="1">
        <v>109929280569</v>
      </c>
      <c r="V1542" s="1">
        <v>178083225840</v>
      </c>
    </row>
    <row r="1543" spans="1:22" ht="16.5" customHeight="1" x14ac:dyDescent="0.3">
      <c r="A1543" s="1" t="s">
        <v>165</v>
      </c>
      <c r="B1543" s="1">
        <v>2022</v>
      </c>
      <c r="C1543" s="27">
        <f t="shared" si="136"/>
        <v>3.784189633918261</v>
      </c>
      <c r="D1543" s="5">
        <v>12</v>
      </c>
      <c r="E1543" s="5">
        <v>44</v>
      </c>
      <c r="F1543" s="4">
        <v>0.04</v>
      </c>
      <c r="G1543" s="5">
        <v>1</v>
      </c>
      <c r="H1543" s="5">
        <v>0</v>
      </c>
      <c r="I1543" s="1">
        <v>1166762878120</v>
      </c>
      <c r="J1543" s="1">
        <v>157789222490</v>
      </c>
      <c r="K1543" s="1">
        <v>576984988567</v>
      </c>
      <c r="L1543" s="1">
        <v>1743747866687</v>
      </c>
      <c r="M1543" s="29">
        <f>-4.336-4.513*(U1543/L1543)+5.679*(O1543/L1543)-0.004*(I1543/P1543)</f>
        <v>-1.7753406746851379</v>
      </c>
      <c r="N1543" s="31">
        <v>6.9871667237754878</v>
      </c>
      <c r="O1543" s="1">
        <v>851560032938</v>
      </c>
      <c r="P1543" s="1">
        <v>772283083192</v>
      </c>
      <c r="Q1543" s="1">
        <v>79276949746</v>
      </c>
      <c r="R1543" s="1">
        <v>892187833749</v>
      </c>
      <c r="S1543" s="1">
        <v>1743747866687</v>
      </c>
      <c r="T1543" s="1">
        <v>49004941430</v>
      </c>
      <c r="U1543" s="1">
        <v>79842099674</v>
      </c>
      <c r="V1543" s="1">
        <v>120328823929</v>
      </c>
    </row>
    <row r="1544" spans="1:22" ht="16.5" customHeight="1" x14ac:dyDescent="0.3">
      <c r="A1544" s="1" t="s">
        <v>165</v>
      </c>
      <c r="B1544" s="1">
        <v>2021</v>
      </c>
      <c r="C1544" s="27">
        <f t="shared" si="136"/>
        <v>3.6635616461296463</v>
      </c>
      <c r="D1544" s="5">
        <v>11</v>
      </c>
      <c r="E1544" s="5">
        <v>39</v>
      </c>
      <c r="F1544" s="4">
        <v>0.24</v>
      </c>
      <c r="G1544" s="5">
        <v>1</v>
      </c>
      <c r="H1544" s="5">
        <v>1</v>
      </c>
      <c r="I1544" s="1">
        <v>1029319761677</v>
      </c>
      <c r="J1544" s="1">
        <v>132924064303</v>
      </c>
      <c r="K1544" s="1">
        <v>624736726892</v>
      </c>
      <c r="L1544" s="1">
        <v>1654056488569</v>
      </c>
      <c r="M1544" s="29">
        <f>-4.336-4.513*(U1544/L1544)+5.679*(O1544/L1544)-0.004*(I1544/P1544)</f>
        <v>-1.7462855242635582</v>
      </c>
      <c r="N1544" s="31">
        <v>6.6900092133089402</v>
      </c>
      <c r="O1544" s="1">
        <v>817658652169</v>
      </c>
      <c r="P1544" s="1">
        <v>700840862341</v>
      </c>
      <c r="Q1544" s="1">
        <v>116817789828</v>
      </c>
      <c r="R1544" s="1">
        <v>836397836400</v>
      </c>
      <c r="S1544" s="1">
        <v>1654056488569</v>
      </c>
      <c r="T1544" s="1">
        <v>42199156825</v>
      </c>
      <c r="U1544" s="1">
        <v>77605196474</v>
      </c>
      <c r="V1544" s="1">
        <v>122494417983</v>
      </c>
    </row>
    <row r="1545" spans="1:22" ht="16.5" customHeight="1" x14ac:dyDescent="0.3">
      <c r="A1545" s="1" t="s">
        <v>165</v>
      </c>
      <c r="B1545" s="1">
        <v>2020</v>
      </c>
      <c r="C1545" s="27">
        <f t="shared" si="136"/>
        <v>3.9512437185814275</v>
      </c>
      <c r="D1545" s="5">
        <v>10</v>
      </c>
      <c r="E1545" s="5">
        <v>52</v>
      </c>
      <c r="F1545" s="4">
        <v>38.51</v>
      </c>
      <c r="G1545" s="5">
        <v>0</v>
      </c>
      <c r="H1545" s="5">
        <v>1</v>
      </c>
      <c r="I1545" s="1">
        <v>972419585045</v>
      </c>
      <c r="J1545" s="1">
        <v>175660407822</v>
      </c>
      <c r="K1545" s="1">
        <v>560959111925</v>
      </c>
      <c r="L1545" s="1">
        <v>1533378696970</v>
      </c>
      <c r="M1545" s="29">
        <f>-4.336-4.513*(U1545/L1545)+5.679*(O1545/L1545)-0.004*(I1545/P1545)</f>
        <v>-1.6250436466843277</v>
      </c>
      <c r="N1545" s="31">
        <v>6.9401877821904918</v>
      </c>
      <c r="O1545" s="1">
        <v>782473027063</v>
      </c>
      <c r="P1545" s="1">
        <v>594805464716</v>
      </c>
      <c r="Q1545" s="1">
        <v>187667562347</v>
      </c>
      <c r="R1545" s="1">
        <v>750905669907</v>
      </c>
      <c r="S1545" s="1">
        <v>1533378696970</v>
      </c>
      <c r="T1545" s="1">
        <v>53638992207</v>
      </c>
      <c r="U1545" s="1">
        <v>61314913396</v>
      </c>
      <c r="V1545" s="1">
        <v>106616459139</v>
      </c>
    </row>
    <row r="1546" spans="1:22" ht="16.5" customHeight="1" x14ac:dyDescent="0.3">
      <c r="A1546" s="1" t="s">
        <v>165</v>
      </c>
      <c r="B1546" s="1">
        <v>2019</v>
      </c>
      <c r="C1546" s="27">
        <f t="shared" si="136"/>
        <v>3.9318256327243257</v>
      </c>
      <c r="D1546" s="5">
        <v>9</v>
      </c>
      <c r="E1546" s="5">
        <v>51</v>
      </c>
      <c r="F1546" s="4">
        <v>51.37</v>
      </c>
      <c r="G1546" s="5">
        <v>0</v>
      </c>
      <c r="H1546" s="5">
        <v>1</v>
      </c>
      <c r="I1546" s="1">
        <v>819549786682</v>
      </c>
      <c r="J1546" s="1">
        <v>147381405826</v>
      </c>
      <c r="K1546" s="1">
        <v>451982791601</v>
      </c>
      <c r="L1546" s="1">
        <v>1271532578283</v>
      </c>
      <c r="M1546" s="29">
        <f>-4.336-4.513*(U1546/L1546)+5.679*(O1546/L1546)-0.004*(I1546/P1546)</f>
        <v>-1.8800700234677117</v>
      </c>
      <c r="N1546" s="31">
        <v>7.4649912574460018</v>
      </c>
      <c r="O1546" s="1">
        <v>589544680201</v>
      </c>
      <c r="P1546" s="1">
        <v>464564863005</v>
      </c>
      <c r="Q1546" s="1">
        <v>124979817196</v>
      </c>
      <c r="R1546" s="1">
        <v>681987898082</v>
      </c>
      <c r="S1546" s="1">
        <v>1271532578283</v>
      </c>
      <c r="T1546" s="1">
        <v>41202885069</v>
      </c>
      <c r="U1546" s="1">
        <v>47918613288</v>
      </c>
      <c r="V1546" s="1">
        <v>84404791130</v>
      </c>
    </row>
    <row r="1547" spans="1:22" ht="16.5" customHeight="1" x14ac:dyDescent="0.3">
      <c r="A1547" s="1" t="s">
        <v>165</v>
      </c>
      <c r="B1547" s="1">
        <v>2018</v>
      </c>
      <c r="C1547" s="27">
        <f t="shared" si="136"/>
        <v>3.912023005428146</v>
      </c>
      <c r="D1547" s="5">
        <v>8</v>
      </c>
      <c r="E1547" s="5">
        <v>50</v>
      </c>
      <c r="F1547" s="4">
        <v>24.32</v>
      </c>
      <c r="G1547" s="5">
        <v>0</v>
      </c>
      <c r="H1547" s="5">
        <v>1</v>
      </c>
      <c r="I1547" s="1">
        <v>595148833705</v>
      </c>
      <c r="J1547" s="1">
        <v>83060549856</v>
      </c>
      <c r="K1547" s="1">
        <v>460618711909</v>
      </c>
      <c r="L1547" s="1">
        <v>1055767545614</v>
      </c>
      <c r="M1547" s="29">
        <f>-4.336-4.513*(U1547/L1547)+5.679*(O1547/L1547)-0.004*(I1547/P1547)</f>
        <v>-1.5036788248648973</v>
      </c>
      <c r="N1547" s="31">
        <v>7.3592809998546045</v>
      </c>
      <c r="O1547" s="1">
        <v>559941583931</v>
      </c>
      <c r="P1547" s="1">
        <v>351292235313</v>
      </c>
      <c r="Q1547" s="1">
        <v>208649348618</v>
      </c>
      <c r="R1547" s="1">
        <v>495825961683</v>
      </c>
      <c r="S1547" s="1">
        <v>1055767545614</v>
      </c>
      <c r="T1547" s="1">
        <v>20759143495</v>
      </c>
      <c r="U1547" s="1">
        <v>40434495914</v>
      </c>
      <c r="V1547" s="1">
        <v>62525666363</v>
      </c>
    </row>
    <row r="1548" spans="1:22" ht="16.5" customHeight="1" x14ac:dyDescent="0.3">
      <c r="A1548" s="1" t="s">
        <v>165</v>
      </c>
      <c r="B1548" s="1">
        <v>2017</v>
      </c>
      <c r="C1548" s="27">
        <f t="shared" si="136"/>
        <v>3.8918202981106265</v>
      </c>
      <c r="D1548" s="5">
        <v>7</v>
      </c>
      <c r="E1548" s="5">
        <v>49</v>
      </c>
      <c r="F1548" s="4">
        <v>25</v>
      </c>
      <c r="G1548" s="5">
        <v>0</v>
      </c>
      <c r="H1548" s="5">
        <v>1</v>
      </c>
      <c r="I1548" s="1">
        <v>579225537765</v>
      </c>
      <c r="J1548" s="1">
        <v>53063870087</v>
      </c>
      <c r="K1548" s="1">
        <v>292563394191</v>
      </c>
      <c r="L1548" s="1">
        <v>871788931956</v>
      </c>
      <c r="M1548" s="29">
        <f>-4.336-4.513*(U1548/L1548)+5.679*(O1548/L1548)-0.004*(I1548/P1548)</f>
        <v>-2.1324729845850317</v>
      </c>
      <c r="N1548" s="31">
        <v>2.8654119461210428</v>
      </c>
      <c r="O1548" s="1">
        <v>391601529813</v>
      </c>
      <c r="P1548" s="1">
        <v>273365307925</v>
      </c>
      <c r="Q1548" s="1">
        <v>118236221888</v>
      </c>
      <c r="R1548" s="1">
        <v>480187402143</v>
      </c>
      <c r="S1548" s="1">
        <v>871788931956</v>
      </c>
      <c r="T1548" s="1">
        <v>15169229635</v>
      </c>
      <c r="U1548" s="1">
        <v>65478793486</v>
      </c>
      <c r="V1548" s="1">
        <v>85695751301</v>
      </c>
    </row>
    <row r="1549" spans="1:22" ht="16.5" customHeight="1" x14ac:dyDescent="0.3">
      <c r="A1549" s="1" t="s">
        <v>165</v>
      </c>
      <c r="B1549" s="1">
        <v>2016</v>
      </c>
      <c r="C1549" s="27">
        <f t="shared" si="136"/>
        <v>3.8712010109078911</v>
      </c>
      <c r="D1549" s="6">
        <v>6</v>
      </c>
      <c r="E1549" s="6">
        <v>48</v>
      </c>
      <c r="F1549" s="7">
        <v>25</v>
      </c>
      <c r="G1549" s="6">
        <v>0</v>
      </c>
      <c r="H1549" s="6">
        <v>1</v>
      </c>
      <c r="I1549" s="1">
        <v>419613561994</v>
      </c>
      <c r="J1549" s="1">
        <v>37866749950</v>
      </c>
      <c r="K1549" s="1">
        <v>202185055105</v>
      </c>
      <c r="L1549" s="1">
        <v>621798617099</v>
      </c>
      <c r="M1549" s="29">
        <f>-4.336-4.513*(U1549/L1549)+5.679*(O1549/L1549)-0.004*(I1549/P1549)</f>
        <v>-2.9965872372104303</v>
      </c>
      <c r="N1549" s="31">
        <v>2.5615511423249444</v>
      </c>
      <c r="O1549" s="1">
        <v>195271433332</v>
      </c>
      <c r="P1549" s="1">
        <v>189771251069</v>
      </c>
      <c r="Q1549" s="1">
        <v>5500182263</v>
      </c>
      <c r="R1549" s="1">
        <v>426527183767</v>
      </c>
      <c r="S1549" s="1">
        <v>621798617099</v>
      </c>
      <c r="T1549" s="1">
        <v>10761479318</v>
      </c>
      <c r="U1549" s="1">
        <v>59960535108</v>
      </c>
      <c r="V1549" s="1">
        <v>72881023812</v>
      </c>
    </row>
    <row r="1550" spans="1:22" ht="16.5" customHeight="1" x14ac:dyDescent="0.3">
      <c r="A1550" s="1" t="s">
        <v>165</v>
      </c>
      <c r="B1550" s="1">
        <v>2015</v>
      </c>
      <c r="C1550" s="26"/>
      <c r="D1550" s="13"/>
      <c r="E1550" s="13"/>
      <c r="F1550" s="14"/>
      <c r="G1550" s="13"/>
      <c r="H1550" s="13"/>
      <c r="I1550" s="1">
        <v>452087836379</v>
      </c>
      <c r="J1550" s="1">
        <v>33813697606</v>
      </c>
      <c r="K1550" s="1">
        <v>99286300356</v>
      </c>
      <c r="L1550" s="1">
        <v>551374136735</v>
      </c>
      <c r="M1550" s="29">
        <f>-4.336-4.513*(U1550/L1550)+5.679*(O1550/L1550)-0.004*(I1550/P1550)</f>
        <v>-3.3351233360449188</v>
      </c>
      <c r="N1550" s="31">
        <v>8.0197984581497224</v>
      </c>
      <c r="O1550" s="1">
        <v>150415213457</v>
      </c>
      <c r="P1550" s="1">
        <v>141838753926</v>
      </c>
      <c r="Q1550" s="1">
        <v>8576459531</v>
      </c>
      <c r="R1550" s="1">
        <v>400958923278</v>
      </c>
      <c r="S1550" s="1">
        <v>551374136735</v>
      </c>
      <c r="T1550" s="1">
        <v>12484778301</v>
      </c>
      <c r="U1550" s="1">
        <v>65437808781</v>
      </c>
      <c r="V1550" s="1">
        <v>76664622922</v>
      </c>
    </row>
    <row r="1551" spans="1:22" ht="16.5" customHeight="1" x14ac:dyDescent="0.3">
      <c r="A1551" s="1" t="s">
        <v>165</v>
      </c>
      <c r="B1551" s="1">
        <v>2014</v>
      </c>
      <c r="C1551" s="26"/>
      <c r="D1551" s="13"/>
      <c r="E1551" s="13"/>
      <c r="F1551" s="14"/>
      <c r="G1551" s="13"/>
      <c r="H1551" s="13"/>
      <c r="I1551" s="1">
        <v>135874466589</v>
      </c>
      <c r="J1551" s="1">
        <v>11242340233</v>
      </c>
      <c r="K1551" s="1">
        <v>39380147442</v>
      </c>
      <c r="L1551" s="1">
        <v>175254614031</v>
      </c>
      <c r="M1551" s="29">
        <f>-4.336-4.513*(U1551/L1551)+5.679*(O1551/L1551)-0.004*(I1551/P1551)</f>
        <v>-2.9362281299929007</v>
      </c>
      <c r="N1551" s="28">
        <v>5.05</v>
      </c>
      <c r="O1551" s="1">
        <v>58267610522</v>
      </c>
      <c r="P1551" s="1">
        <v>58134316832</v>
      </c>
      <c r="Q1551" s="1">
        <v>133293690</v>
      </c>
      <c r="R1551" s="1">
        <v>116987003509</v>
      </c>
      <c r="S1551" s="1">
        <v>175254614031</v>
      </c>
      <c r="T1551" s="1">
        <v>6598610588</v>
      </c>
      <c r="U1551" s="1">
        <v>18601113570</v>
      </c>
      <c r="V1551" s="1">
        <v>22409589890</v>
      </c>
    </row>
    <row r="1552" spans="1:22" ht="16.5" customHeight="1" x14ac:dyDescent="0.3">
      <c r="A1552" s="1" t="s">
        <v>166</v>
      </c>
      <c r="B1552" s="1">
        <v>2023</v>
      </c>
      <c r="C1552" s="27">
        <f t="shared" ref="C1552:C1568" si="137">LN(E1552)</f>
        <v>3.8066624897703196</v>
      </c>
      <c r="D1552" s="11">
        <v>16</v>
      </c>
      <c r="E1552" s="11">
        <v>45</v>
      </c>
      <c r="F1552" s="12">
        <v>4.45</v>
      </c>
      <c r="G1552" s="5">
        <v>1</v>
      </c>
      <c r="H1552" s="5">
        <v>1</v>
      </c>
      <c r="I1552" s="1">
        <v>1412998560904</v>
      </c>
      <c r="J1552" s="1">
        <v>737231226953</v>
      </c>
      <c r="K1552" s="1">
        <v>177992768469</v>
      </c>
      <c r="L1552" s="1">
        <v>1590991329373</v>
      </c>
      <c r="M1552" s="29">
        <f>-4.336-4.513*(U1552/L1552)+5.679*(O1552/L1552)-0.004*(I1552/P1552)</f>
        <v>-0.16674640494797674</v>
      </c>
      <c r="N1552" s="31">
        <v>6.4222466560102589</v>
      </c>
      <c r="O1552" s="1">
        <v>1189350082750</v>
      </c>
      <c r="P1552" s="1">
        <v>1187854744156</v>
      </c>
      <c r="Q1552" s="1">
        <v>1495338594</v>
      </c>
      <c r="R1552" s="1">
        <v>401641246623</v>
      </c>
      <c r="S1552" s="1">
        <v>1590991329373</v>
      </c>
      <c r="T1552" s="1">
        <v>81927246233</v>
      </c>
      <c r="U1552" s="1">
        <v>25150148589</v>
      </c>
      <c r="V1552" s="1">
        <v>107415675651</v>
      </c>
    </row>
    <row r="1553" spans="1:22" ht="16.5" customHeight="1" x14ac:dyDescent="0.3">
      <c r="A1553" s="1" t="s">
        <v>166</v>
      </c>
      <c r="B1553" s="1">
        <v>2022</v>
      </c>
      <c r="C1553" s="27">
        <f t="shared" si="137"/>
        <v>3.784189633918261</v>
      </c>
      <c r="D1553" s="11">
        <v>15</v>
      </c>
      <c r="E1553" s="11">
        <v>44</v>
      </c>
      <c r="F1553" s="12">
        <v>4.45</v>
      </c>
      <c r="G1553" s="5">
        <v>1</v>
      </c>
      <c r="H1553" s="5">
        <v>1</v>
      </c>
      <c r="I1553" s="1">
        <v>1312347204961</v>
      </c>
      <c r="J1553" s="1">
        <v>682167426849</v>
      </c>
      <c r="K1553" s="1">
        <v>165422268143</v>
      </c>
      <c r="L1553" s="1">
        <v>1477769473104</v>
      </c>
      <c r="M1553" s="29">
        <f>-4.336-4.513*(U1553/L1553)+5.679*(O1553/L1553)-0.004*(I1553/P1553)</f>
        <v>-0.24717689787677768</v>
      </c>
      <c r="N1553" s="31">
        <v>6.9871667237754878</v>
      </c>
      <c r="O1553" s="1">
        <v>1083981701337</v>
      </c>
      <c r="P1553" s="1">
        <v>1081800526139</v>
      </c>
      <c r="Q1553" s="1">
        <v>2181175198</v>
      </c>
      <c r="R1553" s="1">
        <v>393787771767</v>
      </c>
      <c r="S1553" s="1">
        <v>1477769473104</v>
      </c>
      <c r="T1553" s="1">
        <v>54434250132</v>
      </c>
      <c r="U1553" s="1">
        <v>23581500149</v>
      </c>
      <c r="V1553" s="1">
        <v>82969319692</v>
      </c>
    </row>
    <row r="1554" spans="1:22" ht="16.5" customHeight="1" x14ac:dyDescent="0.3">
      <c r="A1554" s="1" t="s">
        <v>166</v>
      </c>
      <c r="B1554" s="1">
        <v>2021</v>
      </c>
      <c r="C1554" s="27">
        <f t="shared" si="137"/>
        <v>3.6375861597263857</v>
      </c>
      <c r="D1554" s="5">
        <v>14</v>
      </c>
      <c r="E1554" s="5">
        <v>38</v>
      </c>
      <c r="F1554" s="4">
        <v>4.0999999999999996</v>
      </c>
      <c r="G1554" s="5">
        <v>1</v>
      </c>
      <c r="H1554" s="5">
        <v>1</v>
      </c>
      <c r="I1554" s="1">
        <v>1094617516039</v>
      </c>
      <c r="J1554" s="1">
        <v>619644770535</v>
      </c>
      <c r="K1554" s="1">
        <v>106392089251</v>
      </c>
      <c r="L1554" s="1">
        <v>1201009605290</v>
      </c>
      <c r="M1554" s="29">
        <f>-4.336-4.513*(U1554/L1554)+5.679*(O1554/L1554)-0.004*(I1554/P1554)</f>
        <v>0.19807022029970325</v>
      </c>
      <c r="N1554" s="31">
        <v>6.6900092133089402</v>
      </c>
      <c r="O1554" s="1">
        <v>972101421136</v>
      </c>
      <c r="P1554" s="1">
        <v>970480669668</v>
      </c>
      <c r="Q1554" s="1">
        <v>1620751468</v>
      </c>
      <c r="R1554" s="1">
        <v>228908184154</v>
      </c>
      <c r="S1554" s="1">
        <v>1201009605290</v>
      </c>
      <c r="T1554" s="1">
        <v>40246883541</v>
      </c>
      <c r="U1554" s="1">
        <v>15440626818</v>
      </c>
      <c r="V1554" s="1">
        <v>60677924770</v>
      </c>
    </row>
    <row r="1555" spans="1:22" ht="16.5" customHeight="1" x14ac:dyDescent="0.3">
      <c r="A1555" s="1" t="s">
        <v>166</v>
      </c>
      <c r="B1555" s="1">
        <v>2020</v>
      </c>
      <c r="C1555" s="27">
        <f t="shared" si="137"/>
        <v>3.6109179126442243</v>
      </c>
      <c r="D1555" s="5">
        <v>13</v>
      </c>
      <c r="E1555" s="5">
        <v>37</v>
      </c>
      <c r="F1555" s="4">
        <v>4.0999999999999996</v>
      </c>
      <c r="G1555" s="5">
        <v>1</v>
      </c>
      <c r="H1555" s="5">
        <v>1</v>
      </c>
      <c r="I1555" s="1">
        <v>706923329362</v>
      </c>
      <c r="J1555" s="1">
        <v>404715939357</v>
      </c>
      <c r="K1555" s="1">
        <v>66655471375</v>
      </c>
      <c r="L1555" s="1">
        <v>773578800737</v>
      </c>
      <c r="M1555" s="29">
        <f>-4.336-4.513*(U1555/L1555)+5.679*(O1555/L1555)-0.004*(I1555/P1555)</f>
        <v>-0.27306835128204343</v>
      </c>
      <c r="N1555" s="31">
        <v>6.9401877821904918</v>
      </c>
      <c r="O1555" s="1">
        <v>560702255971</v>
      </c>
      <c r="P1555" s="1">
        <v>559138334653</v>
      </c>
      <c r="Q1555" s="1">
        <v>1563921318</v>
      </c>
      <c r="R1555" s="1">
        <v>212876544766</v>
      </c>
      <c r="S1555" s="1">
        <v>773578800737</v>
      </c>
      <c r="T1555" s="1">
        <v>24161639116</v>
      </c>
      <c r="U1555" s="1">
        <v>8269034005</v>
      </c>
      <c r="V1555" s="1">
        <v>37914268900</v>
      </c>
    </row>
    <row r="1556" spans="1:22" ht="16.5" customHeight="1" x14ac:dyDescent="0.3">
      <c r="A1556" s="1" t="s">
        <v>166</v>
      </c>
      <c r="B1556" s="1">
        <v>2019</v>
      </c>
      <c r="C1556" s="27">
        <f t="shared" si="137"/>
        <v>4.0943445622221004</v>
      </c>
      <c r="D1556" s="5">
        <v>12</v>
      </c>
      <c r="E1556" s="5">
        <v>60</v>
      </c>
      <c r="F1556" s="4">
        <v>34.67</v>
      </c>
      <c r="G1556" s="5">
        <v>0</v>
      </c>
      <c r="H1556" s="5">
        <v>0</v>
      </c>
      <c r="I1556" s="1">
        <v>583479470624</v>
      </c>
      <c r="J1556" s="1">
        <v>304133811423</v>
      </c>
      <c r="K1556" s="1">
        <v>55833000810</v>
      </c>
      <c r="L1556" s="1">
        <v>639312471434</v>
      </c>
      <c r="M1556" s="29">
        <f>-4.336-4.513*(U1556/L1556)+5.679*(O1556/L1556)-0.004*(I1556/P1556)</f>
        <v>-0.63771367891646591</v>
      </c>
      <c r="N1556" s="31">
        <v>7.4649912574460018</v>
      </c>
      <c r="O1556" s="1">
        <v>426519813155</v>
      </c>
      <c r="P1556" s="1">
        <v>426066213155</v>
      </c>
      <c r="Q1556" s="1">
        <v>453600000</v>
      </c>
      <c r="R1556" s="1">
        <v>212792658279</v>
      </c>
      <c r="S1556" s="1">
        <v>639312471434</v>
      </c>
      <c r="T1556" s="1">
        <v>26793639754</v>
      </c>
      <c r="U1556" s="1">
        <v>12041525919</v>
      </c>
      <c r="V1556" s="1">
        <v>42008341489</v>
      </c>
    </row>
    <row r="1557" spans="1:22" ht="16.5" customHeight="1" x14ac:dyDescent="0.3">
      <c r="A1557" s="1" t="s">
        <v>166</v>
      </c>
      <c r="B1557" s="1">
        <v>2018</v>
      </c>
      <c r="C1557" s="27">
        <f t="shared" si="137"/>
        <v>4.0775374439057197</v>
      </c>
      <c r="D1557" s="5">
        <v>11</v>
      </c>
      <c r="E1557" s="5">
        <v>59</v>
      </c>
      <c r="F1557" s="4">
        <v>34.67</v>
      </c>
      <c r="G1557" s="5">
        <v>0</v>
      </c>
      <c r="H1557" s="5">
        <v>0</v>
      </c>
      <c r="I1557" s="1">
        <v>554916595120</v>
      </c>
      <c r="J1557" s="1">
        <v>285849637349</v>
      </c>
      <c r="K1557" s="1">
        <v>58884516235</v>
      </c>
      <c r="L1557" s="1">
        <v>613801111355</v>
      </c>
      <c r="M1557" s="29">
        <f>-4.336-4.513*(U1557/L1557)+5.679*(O1557/L1557)-0.004*(I1557/P1557)</f>
        <v>-0.59419345336831619</v>
      </c>
      <c r="N1557" s="31">
        <v>7.3592809998546045</v>
      </c>
      <c r="O1557" s="1">
        <v>413049978995</v>
      </c>
      <c r="P1557" s="1">
        <v>412094290109</v>
      </c>
      <c r="Q1557" s="1">
        <v>955688886</v>
      </c>
      <c r="R1557" s="1">
        <v>200751132360</v>
      </c>
      <c r="S1557" s="1">
        <v>613801111355</v>
      </c>
      <c r="T1557" s="1">
        <v>23879440043</v>
      </c>
      <c r="U1557" s="1">
        <v>10121802052</v>
      </c>
      <c r="V1557" s="1">
        <v>36439601743</v>
      </c>
    </row>
    <row r="1558" spans="1:22" ht="16.5" customHeight="1" x14ac:dyDescent="0.3">
      <c r="A1558" s="1" t="s">
        <v>166</v>
      </c>
      <c r="B1558" s="1">
        <v>2017</v>
      </c>
      <c r="C1558" s="27">
        <f t="shared" si="137"/>
        <v>4.0604430105464191</v>
      </c>
      <c r="D1558" s="5">
        <v>10</v>
      </c>
      <c r="E1558" s="5">
        <v>58</v>
      </c>
      <c r="F1558" s="4">
        <v>34.67</v>
      </c>
      <c r="G1558" s="5">
        <v>0</v>
      </c>
      <c r="H1558" s="5">
        <v>0</v>
      </c>
      <c r="I1558" s="1">
        <v>312162876991</v>
      </c>
      <c r="J1558" s="1">
        <v>160381293161</v>
      </c>
      <c r="K1558" s="1">
        <v>48640568954</v>
      </c>
      <c r="L1558" s="1">
        <v>360803445945</v>
      </c>
      <c r="M1558" s="29">
        <f>-4.336-4.513*(U1558/L1558)+5.679*(O1558/L1558)-0.004*(I1558/P1558)</f>
        <v>-1.8407137503495505</v>
      </c>
      <c r="N1558" s="31">
        <v>2.8654119461210428</v>
      </c>
      <c r="O1558" s="1">
        <v>171744727002</v>
      </c>
      <c r="P1558" s="1">
        <v>169330414499</v>
      </c>
      <c r="Q1558" s="1">
        <v>2414312503</v>
      </c>
      <c r="R1558" s="1">
        <v>189058718943</v>
      </c>
      <c r="S1558" s="1">
        <v>360803445945</v>
      </c>
      <c r="T1558" s="1">
        <v>11263670827</v>
      </c>
      <c r="U1558" s="1">
        <v>16035861577</v>
      </c>
      <c r="V1558" s="1">
        <v>31155117938</v>
      </c>
    </row>
    <row r="1559" spans="1:22" ht="16.5" customHeight="1" x14ac:dyDescent="0.3">
      <c r="A1559" s="1" t="s">
        <v>166</v>
      </c>
      <c r="B1559" s="1">
        <v>2016</v>
      </c>
      <c r="C1559" s="27">
        <f t="shared" si="137"/>
        <v>4.0430512678345503</v>
      </c>
      <c r="D1559" s="5">
        <v>9</v>
      </c>
      <c r="E1559" s="5">
        <v>57</v>
      </c>
      <c r="F1559" s="4">
        <v>34.67</v>
      </c>
      <c r="G1559" s="5">
        <v>0</v>
      </c>
      <c r="H1559" s="5">
        <v>0</v>
      </c>
      <c r="I1559" s="1">
        <v>299865987242</v>
      </c>
      <c r="J1559" s="1">
        <v>152756761847</v>
      </c>
      <c r="K1559" s="1">
        <v>41843930486</v>
      </c>
      <c r="L1559" s="1">
        <v>341709917728</v>
      </c>
      <c r="M1559" s="29">
        <f>-4.336-4.513*(U1559/L1559)+5.679*(O1559/L1559)-0.004*(I1559/P1559)</f>
        <v>-1.828621759903363</v>
      </c>
      <c r="N1559" s="31">
        <v>2.5615511423249444</v>
      </c>
      <c r="O1559" s="1">
        <v>160511242914</v>
      </c>
      <c r="P1559" s="1">
        <v>159886478181</v>
      </c>
      <c r="Q1559" s="1">
        <v>624764733</v>
      </c>
      <c r="R1559" s="1">
        <v>181198674814</v>
      </c>
      <c r="S1559" s="1">
        <v>341709917728</v>
      </c>
      <c r="T1559" s="1">
        <v>7677512790</v>
      </c>
      <c r="U1559" s="1">
        <v>11563004209</v>
      </c>
      <c r="V1559" s="1">
        <v>22881450892</v>
      </c>
    </row>
    <row r="1560" spans="1:22" ht="16.5" customHeight="1" x14ac:dyDescent="0.3">
      <c r="A1560" s="1" t="s">
        <v>166</v>
      </c>
      <c r="B1560" s="1">
        <v>2015</v>
      </c>
      <c r="C1560" s="27">
        <f t="shared" si="137"/>
        <v>4.0253516907351496</v>
      </c>
      <c r="D1560" s="5">
        <v>8</v>
      </c>
      <c r="E1560" s="5">
        <v>56</v>
      </c>
      <c r="F1560" s="4">
        <v>34.67</v>
      </c>
      <c r="G1560" s="5">
        <v>0</v>
      </c>
      <c r="H1560" s="5">
        <v>0</v>
      </c>
      <c r="I1560" s="1">
        <v>255574884356</v>
      </c>
      <c r="J1560" s="1">
        <v>101037080065</v>
      </c>
      <c r="K1560" s="1">
        <v>28070662628</v>
      </c>
      <c r="L1560" s="1">
        <v>283645546984</v>
      </c>
      <c r="M1560" s="29">
        <f>-4.336-4.513*(U1560/L1560)+5.679*(O1560/L1560)-0.004*(I1560/P1560)</f>
        <v>-2.1511793327134314</v>
      </c>
      <c r="N1560" s="31">
        <v>8.0197984581497224</v>
      </c>
      <c r="O1560" s="1">
        <v>117959032427</v>
      </c>
      <c r="P1560" s="1">
        <v>116928988794</v>
      </c>
      <c r="Q1560" s="1">
        <v>1030043633</v>
      </c>
      <c r="R1560" s="1">
        <v>165686514557</v>
      </c>
      <c r="S1560" s="1">
        <v>283645546984</v>
      </c>
      <c r="T1560" s="1">
        <v>8380288115</v>
      </c>
      <c r="U1560" s="1">
        <v>10568314789</v>
      </c>
      <c r="V1560" s="1">
        <v>21156139960</v>
      </c>
    </row>
    <row r="1561" spans="1:22" ht="16.5" customHeight="1" x14ac:dyDescent="0.3">
      <c r="A1561" s="1" t="s">
        <v>166</v>
      </c>
      <c r="B1561" s="1">
        <v>2014</v>
      </c>
      <c r="C1561" s="27">
        <f t="shared" si="137"/>
        <v>4.0073331852324712</v>
      </c>
      <c r="D1561" s="6">
        <v>7</v>
      </c>
      <c r="E1561" s="6">
        <v>55</v>
      </c>
      <c r="F1561" s="7">
        <v>34.67</v>
      </c>
      <c r="G1561" s="6">
        <v>0</v>
      </c>
      <c r="H1561" s="6">
        <v>0</v>
      </c>
      <c r="I1561" s="1">
        <v>244796315794</v>
      </c>
      <c r="J1561" s="1">
        <v>81370910005</v>
      </c>
      <c r="K1561" s="1">
        <v>29909132578</v>
      </c>
      <c r="L1561" s="1">
        <v>274705448372</v>
      </c>
      <c r="M1561" s="29">
        <f>-4.336-4.513*(U1561/L1561)+5.679*(O1561/L1561)-0.004*(I1561/P1561)</f>
        <v>-2.1224049356032344</v>
      </c>
      <c r="N1561" s="28">
        <v>5.05</v>
      </c>
      <c r="O1561" s="1">
        <v>119587248604</v>
      </c>
      <c r="P1561" s="1">
        <v>116138266806</v>
      </c>
      <c r="Q1561" s="1">
        <v>3448981798</v>
      </c>
      <c r="R1561" s="1">
        <v>155118199768</v>
      </c>
      <c r="S1561" s="1">
        <v>274705448372</v>
      </c>
      <c r="T1561" s="1">
        <v>8375312909</v>
      </c>
      <c r="U1561" s="1">
        <v>15230060456</v>
      </c>
      <c r="V1561" s="1">
        <v>27330873086</v>
      </c>
    </row>
    <row r="1562" spans="1:22" ht="16.5" customHeight="1" x14ac:dyDescent="0.3">
      <c r="A1562" s="1" t="s">
        <v>167</v>
      </c>
      <c r="B1562" s="1">
        <v>2023</v>
      </c>
      <c r="C1562" s="27">
        <f t="shared" si="137"/>
        <v>3.9318256327243257</v>
      </c>
      <c r="D1562" s="5">
        <v>14</v>
      </c>
      <c r="E1562" s="5">
        <v>51</v>
      </c>
      <c r="F1562" s="12">
        <v>7.0000000000000007E-2</v>
      </c>
      <c r="G1562" s="11">
        <v>0</v>
      </c>
      <c r="H1562" s="11">
        <v>1</v>
      </c>
      <c r="I1562" s="1">
        <v>57802708451</v>
      </c>
      <c r="J1562" s="1">
        <v>1952448331</v>
      </c>
      <c r="K1562" s="1">
        <v>251716851936</v>
      </c>
      <c r="L1562" s="1">
        <v>309519560387</v>
      </c>
      <c r="M1562" s="29">
        <f>-4.336-4.513*(U1562/L1562)+5.679*(O1562/L1562)-0.004*(I1562/P1562)</f>
        <v>-3.4028842287329462</v>
      </c>
      <c r="N1562" s="31">
        <v>6.4222466560102589</v>
      </c>
      <c r="O1562" s="1">
        <v>68108204505</v>
      </c>
      <c r="P1562" s="1">
        <v>50413015881</v>
      </c>
      <c r="Q1562" s="1">
        <v>17695188624</v>
      </c>
      <c r="R1562" s="1">
        <v>241411355882</v>
      </c>
      <c r="S1562" s="1">
        <v>309519560387</v>
      </c>
      <c r="T1562" s="1">
        <v>806275010</v>
      </c>
      <c r="U1562" s="1">
        <v>21393607483</v>
      </c>
      <c r="V1562" s="1">
        <v>26881115411</v>
      </c>
    </row>
    <row r="1563" spans="1:22" ht="16.5" customHeight="1" x14ac:dyDescent="0.3">
      <c r="A1563" s="1" t="s">
        <v>167</v>
      </c>
      <c r="B1563" s="1">
        <v>2022</v>
      </c>
      <c r="C1563" s="27">
        <f t="shared" si="137"/>
        <v>3.912023005428146</v>
      </c>
      <c r="D1563" s="5">
        <v>13</v>
      </c>
      <c r="E1563" s="5">
        <v>50</v>
      </c>
      <c r="F1563" s="4">
        <v>7.0000000000000007E-2</v>
      </c>
      <c r="G1563" s="5">
        <v>0</v>
      </c>
      <c r="H1563" s="5">
        <v>1</v>
      </c>
      <c r="I1563" s="1">
        <v>57712978000</v>
      </c>
      <c r="J1563" s="1">
        <v>1897516933</v>
      </c>
      <c r="K1563" s="1">
        <v>204404293671</v>
      </c>
      <c r="L1563" s="1">
        <v>262117271671</v>
      </c>
      <c r="M1563" s="29">
        <f>-4.336-4.513*(U1563/L1563)+5.679*(O1563/L1563)-0.004*(I1563/P1563)</f>
        <v>-4.0796302868305201</v>
      </c>
      <c r="N1563" s="31">
        <v>6.9871667237754878</v>
      </c>
      <c r="O1563" s="1">
        <v>25348240372</v>
      </c>
      <c r="P1563" s="1">
        <v>25348240372</v>
      </c>
      <c r="Q1563" s="1">
        <v>0</v>
      </c>
      <c r="R1563" s="1">
        <v>236769031299</v>
      </c>
      <c r="S1563" s="1">
        <v>262117271671</v>
      </c>
      <c r="T1563" s="1">
        <v>142962627</v>
      </c>
      <c r="U1563" s="1">
        <v>16478300152</v>
      </c>
      <c r="V1563" s="1">
        <v>20372449713</v>
      </c>
    </row>
    <row r="1564" spans="1:22" ht="16.5" customHeight="1" x14ac:dyDescent="0.3">
      <c r="A1564" s="1" t="s">
        <v>167</v>
      </c>
      <c r="B1564" s="1">
        <v>2021</v>
      </c>
      <c r="C1564" s="27">
        <f t="shared" si="137"/>
        <v>3.8918202981106265</v>
      </c>
      <c r="D1564" s="11">
        <v>12</v>
      </c>
      <c r="E1564" s="11">
        <v>49</v>
      </c>
      <c r="F1564" s="12">
        <v>7.0000000000000007E-2</v>
      </c>
      <c r="G1564" s="11">
        <v>0</v>
      </c>
      <c r="H1564" s="11">
        <v>1</v>
      </c>
      <c r="I1564" s="1">
        <v>87752068638</v>
      </c>
      <c r="J1564" s="1">
        <v>2425690837</v>
      </c>
      <c r="K1564" s="1">
        <v>186230964420</v>
      </c>
      <c r="L1564" s="1">
        <v>273983033058</v>
      </c>
      <c r="M1564" s="29">
        <f>-4.336-4.513*(U1564/L1564)+5.679*(O1564/L1564)-0.004*(I1564/P1564)</f>
        <v>-3.7184590219966283</v>
      </c>
      <c r="N1564" s="31">
        <v>6.6900092133089402</v>
      </c>
      <c r="O1564" s="1">
        <v>42766390944</v>
      </c>
      <c r="P1564" s="1">
        <v>42766390944</v>
      </c>
      <c r="Q1564" s="1">
        <v>0</v>
      </c>
      <c r="R1564" s="1">
        <v>231216642114</v>
      </c>
      <c r="S1564" s="1">
        <v>273983033058</v>
      </c>
      <c r="T1564" s="1">
        <v>106576863</v>
      </c>
      <c r="U1564" s="1">
        <v>15826689174</v>
      </c>
      <c r="V1564" s="1">
        <v>19543771924</v>
      </c>
    </row>
    <row r="1565" spans="1:22" ht="16.5" customHeight="1" x14ac:dyDescent="0.3">
      <c r="A1565" s="1" t="s">
        <v>167</v>
      </c>
      <c r="B1565" s="1">
        <v>2020</v>
      </c>
      <c r="C1565" s="27">
        <f t="shared" si="137"/>
        <v>3.8712010109078911</v>
      </c>
      <c r="D1565" s="5">
        <v>11</v>
      </c>
      <c r="E1565" s="5">
        <v>48</v>
      </c>
      <c r="F1565" s="4">
        <v>7.0000000000000007E-2</v>
      </c>
      <c r="G1565" s="5">
        <v>0</v>
      </c>
      <c r="H1565" s="5">
        <v>1</v>
      </c>
      <c r="I1565" s="1">
        <v>113728260931</v>
      </c>
      <c r="J1565" s="1">
        <v>1205552673</v>
      </c>
      <c r="K1565" s="1">
        <v>162183372094</v>
      </c>
      <c r="L1565" s="1">
        <v>275911633025</v>
      </c>
      <c r="M1565" s="29">
        <f>-4.336-4.513*(U1565/L1565)+5.679*(O1565/L1565)-0.004*(I1565/P1565)</f>
        <v>-3.6767873903355053</v>
      </c>
      <c r="N1565" s="31">
        <v>6.9401877821904918</v>
      </c>
      <c r="O1565" s="1">
        <v>41435093552</v>
      </c>
      <c r="P1565" s="1">
        <v>41435093552</v>
      </c>
      <c r="Q1565" s="1">
        <v>0</v>
      </c>
      <c r="R1565" s="1">
        <v>234476539473</v>
      </c>
      <c r="S1565" s="1">
        <v>275911633025</v>
      </c>
      <c r="T1565" s="1">
        <v>65797293</v>
      </c>
      <c r="U1565" s="1">
        <v>11166907553</v>
      </c>
      <c r="V1565" s="1">
        <v>12945474558</v>
      </c>
    </row>
    <row r="1566" spans="1:22" ht="16.5" customHeight="1" x14ac:dyDescent="0.3">
      <c r="A1566" s="1" t="s">
        <v>167</v>
      </c>
      <c r="B1566" s="1">
        <v>2019</v>
      </c>
      <c r="C1566" s="27">
        <f t="shared" si="137"/>
        <v>3.8918202981106265</v>
      </c>
      <c r="D1566" s="5">
        <v>10</v>
      </c>
      <c r="E1566" s="5">
        <v>49</v>
      </c>
      <c r="F1566" s="4">
        <v>0.21</v>
      </c>
      <c r="G1566" s="5">
        <v>0</v>
      </c>
      <c r="H1566" s="5">
        <v>1</v>
      </c>
      <c r="I1566" s="1">
        <v>79963313089</v>
      </c>
      <c r="J1566" s="1">
        <v>2463009318</v>
      </c>
      <c r="K1566" s="1">
        <v>177945890648</v>
      </c>
      <c r="L1566" s="1">
        <v>257909203737</v>
      </c>
      <c r="M1566" s="29">
        <f>-4.336-4.513*(U1566/L1566)+5.679*(O1566/L1566)-0.004*(I1566/P1566)</f>
        <v>-3.7620329333737415</v>
      </c>
      <c r="N1566" s="31">
        <v>7.4649912574460018</v>
      </c>
      <c r="O1566" s="1">
        <v>33533571817</v>
      </c>
      <c r="P1566" s="1">
        <v>33533571817</v>
      </c>
      <c r="Q1566" s="1">
        <v>0</v>
      </c>
      <c r="R1566" s="1">
        <v>224375631920</v>
      </c>
      <c r="S1566" s="1">
        <v>257909203737</v>
      </c>
      <c r="T1566" s="1">
        <v>64738555</v>
      </c>
      <c r="U1566" s="1">
        <v>8851263015</v>
      </c>
      <c r="V1566" s="1">
        <v>11069353721</v>
      </c>
    </row>
    <row r="1567" spans="1:22" ht="16.5" customHeight="1" x14ac:dyDescent="0.3">
      <c r="A1567" s="1" t="s">
        <v>167</v>
      </c>
      <c r="B1567" s="1">
        <v>2018</v>
      </c>
      <c r="C1567" s="27">
        <f t="shared" si="137"/>
        <v>3.8712010109078911</v>
      </c>
      <c r="D1567" s="5">
        <v>9</v>
      </c>
      <c r="E1567" s="5">
        <v>48</v>
      </c>
      <c r="F1567" s="4">
        <v>0.21</v>
      </c>
      <c r="G1567" s="5">
        <v>0</v>
      </c>
      <c r="H1567" s="5">
        <v>1</v>
      </c>
      <c r="I1567" s="1">
        <v>56312419626</v>
      </c>
      <c r="J1567" s="1">
        <v>2863945871</v>
      </c>
      <c r="K1567" s="1">
        <v>200358719081</v>
      </c>
      <c r="L1567" s="1">
        <v>256671138707</v>
      </c>
      <c r="M1567" s="29">
        <f>-4.336-4.513*(U1567/L1567)+5.679*(O1567/L1567)-0.004*(I1567/P1567)</f>
        <v>-4.0777961570973131</v>
      </c>
      <c r="N1567" s="31">
        <v>7.3592809998546045</v>
      </c>
      <c r="O1567" s="1">
        <v>24861444426</v>
      </c>
      <c r="P1567" s="1">
        <v>24861444426</v>
      </c>
      <c r="Q1567" s="1">
        <v>0</v>
      </c>
      <c r="R1567" s="1">
        <v>231809694281</v>
      </c>
      <c r="S1567" s="1">
        <v>256671138707</v>
      </c>
      <c r="T1567" s="1">
        <v>84315222</v>
      </c>
      <c r="U1567" s="1">
        <v>16084461880</v>
      </c>
      <c r="V1567" s="1">
        <v>20134947605</v>
      </c>
    </row>
    <row r="1568" spans="1:22" ht="16.5" customHeight="1" x14ac:dyDescent="0.3">
      <c r="A1568" s="1" t="s">
        <v>167</v>
      </c>
      <c r="B1568" s="1">
        <v>2017</v>
      </c>
      <c r="C1568" s="27">
        <f t="shared" si="137"/>
        <v>3.8501476017100584</v>
      </c>
      <c r="D1568" s="6">
        <v>8</v>
      </c>
      <c r="E1568" s="6">
        <v>47</v>
      </c>
      <c r="F1568" s="7">
        <v>0.21</v>
      </c>
      <c r="G1568" s="6">
        <v>0</v>
      </c>
      <c r="H1568" s="6">
        <v>1</v>
      </c>
      <c r="I1568" s="1">
        <v>38233341201</v>
      </c>
      <c r="J1568" s="1">
        <v>2129596739</v>
      </c>
      <c r="K1568" s="1">
        <v>217866318476</v>
      </c>
      <c r="L1568" s="1">
        <v>256099659677</v>
      </c>
      <c r="M1568" s="29">
        <f>-4.336-4.513*(U1568/L1568)+5.679*(O1568/L1568)-0.004*(I1568/P1568)</f>
        <v>-4.2730933113876439</v>
      </c>
      <c r="N1568" s="31">
        <v>2.8654119461210428</v>
      </c>
      <c r="O1568" s="1">
        <v>19826775276</v>
      </c>
      <c r="P1568" s="1">
        <v>19826775276</v>
      </c>
      <c r="Q1568" s="1">
        <v>0</v>
      </c>
      <c r="R1568" s="1">
        <v>236272884401</v>
      </c>
      <c r="S1568" s="1">
        <v>256099659677</v>
      </c>
      <c r="T1568" s="1">
        <v>637165606</v>
      </c>
      <c r="U1568" s="1">
        <v>20941825071</v>
      </c>
      <c r="V1568" s="1">
        <v>26471509153</v>
      </c>
    </row>
    <row r="1569" spans="1:22" ht="16.5" customHeight="1" x14ac:dyDescent="0.3">
      <c r="A1569" s="1" t="s">
        <v>167</v>
      </c>
      <c r="B1569" s="1">
        <v>2016</v>
      </c>
      <c r="C1569" s="26"/>
      <c r="D1569" s="13"/>
      <c r="E1569" s="13"/>
      <c r="F1569" s="14"/>
      <c r="G1569" s="13"/>
      <c r="H1569" s="13"/>
      <c r="I1569" s="1">
        <v>100738405509</v>
      </c>
      <c r="J1569" s="1">
        <v>2124206143</v>
      </c>
      <c r="K1569" s="1">
        <v>160213505789</v>
      </c>
      <c r="L1569" s="1">
        <v>260951911298</v>
      </c>
      <c r="M1569" s="29">
        <f>-4.336-4.513*(U1569/L1569)+5.679*(O1569/L1569)-0.004*(I1569/P1569)</f>
        <v>-4.1324179554453293</v>
      </c>
      <c r="N1569" s="31">
        <v>2.5615511423249444</v>
      </c>
      <c r="O1569" s="1">
        <v>25857591819</v>
      </c>
      <c r="P1569" s="1">
        <v>25857591819</v>
      </c>
      <c r="Q1569" s="1">
        <v>0</v>
      </c>
      <c r="R1569" s="1">
        <v>235094319479</v>
      </c>
      <c r="S1569" s="1">
        <v>260951911298</v>
      </c>
      <c r="T1569" s="1">
        <v>0</v>
      </c>
      <c r="U1569" s="1">
        <v>19865627660</v>
      </c>
      <c r="V1569" s="1">
        <v>24897955574</v>
      </c>
    </row>
    <row r="1570" spans="1:22" ht="16.5" customHeight="1" x14ac:dyDescent="0.3">
      <c r="A1570" s="1" t="s">
        <v>167</v>
      </c>
      <c r="B1570" s="1">
        <v>2015</v>
      </c>
      <c r="C1570" s="26"/>
      <c r="D1570" s="13"/>
      <c r="E1570" s="13"/>
      <c r="F1570" s="14"/>
      <c r="G1570" s="13"/>
      <c r="H1570" s="13"/>
      <c r="I1570" s="1">
        <v>85755225408</v>
      </c>
      <c r="J1570" s="1">
        <v>3014473974</v>
      </c>
      <c r="K1570" s="1">
        <v>179201423494</v>
      </c>
      <c r="L1570" s="1">
        <v>264956648902</v>
      </c>
      <c r="M1570" s="29">
        <f>-4.336-4.513*(U1570/L1570)+5.679*(O1570/L1570)-0.004*(I1570/P1570)</f>
        <v>-3.7676316662100016</v>
      </c>
      <c r="N1570" s="31">
        <v>8.0197984581497224</v>
      </c>
      <c r="O1570" s="1">
        <v>37060776174</v>
      </c>
      <c r="P1570" s="1">
        <v>37060776174</v>
      </c>
      <c r="Q1570" s="1">
        <v>0</v>
      </c>
      <c r="R1570" s="1">
        <v>227895872728</v>
      </c>
      <c r="S1570" s="1">
        <v>264956648902</v>
      </c>
      <c r="T1570" s="1">
        <v>0</v>
      </c>
      <c r="U1570" s="1">
        <v>12723872728</v>
      </c>
      <c r="V1570" s="1">
        <v>16362284106</v>
      </c>
    </row>
    <row r="1571" spans="1:22" ht="16.5" customHeight="1" x14ac:dyDescent="0.3">
      <c r="A1571" s="1" t="s">
        <v>167</v>
      </c>
      <c r="B1571" s="1">
        <v>2014</v>
      </c>
      <c r="C1571" s="26"/>
      <c r="D1571" s="13"/>
      <c r="E1571" s="13"/>
      <c r="F1571" s="14"/>
      <c r="G1571" s="13"/>
      <c r="H1571" s="13"/>
      <c r="I1571" s="1">
        <v>69451211694</v>
      </c>
      <c r="J1571" s="1">
        <v>2742751355</v>
      </c>
      <c r="K1571" s="1">
        <v>193974099952</v>
      </c>
      <c r="L1571" s="1">
        <v>263425311646</v>
      </c>
      <c r="M1571" s="29">
        <f>-4.336-4.513*(U1571/L1571)+5.679*(O1571/L1571)-0.004*(I1571/P1571)</f>
        <v>-3.5871287355440016</v>
      </c>
      <c r="N1571" s="28">
        <v>5.05</v>
      </c>
      <c r="O1571" s="1">
        <v>41139338435</v>
      </c>
      <c r="P1571" s="1">
        <v>40660853435</v>
      </c>
      <c r="Q1571" s="1">
        <v>478485000</v>
      </c>
      <c r="R1571" s="1">
        <v>222285973211</v>
      </c>
      <c r="S1571" s="1">
        <v>263425311646</v>
      </c>
      <c r="T1571" s="1">
        <v>92732177</v>
      </c>
      <c r="U1571" s="1">
        <v>7657627057</v>
      </c>
      <c r="V1571" s="1">
        <v>11618117413</v>
      </c>
    </row>
    <row r="1572" spans="1:22" ht="16.5" customHeight="1" x14ac:dyDescent="0.3">
      <c r="A1572" s="1" t="s">
        <v>168</v>
      </c>
      <c r="B1572" s="1">
        <v>2023</v>
      </c>
      <c r="C1572" s="27">
        <f t="shared" ref="C1572:C1574" si="138">LN(E1572)</f>
        <v>3.8501476017100584</v>
      </c>
      <c r="D1572" s="11">
        <v>22</v>
      </c>
      <c r="E1572" s="11">
        <v>47</v>
      </c>
      <c r="F1572" s="4">
        <v>10.050000000000001</v>
      </c>
      <c r="G1572" s="5">
        <v>0</v>
      </c>
      <c r="H1572" s="5">
        <v>1</v>
      </c>
      <c r="I1572" s="1">
        <v>97860761901</v>
      </c>
      <c r="J1572" s="1">
        <v>5932491378</v>
      </c>
      <c r="K1572" s="1">
        <v>22811329992</v>
      </c>
      <c r="L1572" s="1">
        <v>120672091893</v>
      </c>
      <c r="M1572" s="29">
        <f>-4.336-4.513*(U1572/L1572)+5.679*(O1572/L1572)-0.004*(I1572/P1572)</f>
        <v>-5.0256825171761683</v>
      </c>
      <c r="N1572" s="31">
        <v>6.4222466560102589</v>
      </c>
      <c r="O1572" s="1">
        <v>5380203599</v>
      </c>
      <c r="P1572" s="1">
        <v>2549873599</v>
      </c>
      <c r="Q1572" s="1">
        <v>2830330000</v>
      </c>
      <c r="R1572" s="1">
        <v>115291888294</v>
      </c>
      <c r="S1572" s="1">
        <v>120672091893</v>
      </c>
      <c r="T1572" s="1">
        <v>0</v>
      </c>
      <c r="U1572" s="1">
        <v>21106729427</v>
      </c>
      <c r="V1572" s="1">
        <v>23373504219</v>
      </c>
    </row>
    <row r="1573" spans="1:22" ht="16.5" customHeight="1" x14ac:dyDescent="0.3">
      <c r="A1573" s="1" t="s">
        <v>168</v>
      </c>
      <c r="B1573" s="1">
        <v>2022</v>
      </c>
      <c r="C1573" s="27">
        <f t="shared" si="138"/>
        <v>3.8286413964890951</v>
      </c>
      <c r="D1573" s="11">
        <v>21</v>
      </c>
      <c r="E1573" s="11">
        <v>46</v>
      </c>
      <c r="F1573" s="4">
        <v>10.050000000000001</v>
      </c>
      <c r="G1573" s="5">
        <v>0</v>
      </c>
      <c r="H1573" s="5">
        <v>1</v>
      </c>
      <c r="I1573" s="1">
        <v>90609742827</v>
      </c>
      <c r="J1573" s="1">
        <v>6783256090</v>
      </c>
      <c r="K1573" s="1">
        <v>22965327310</v>
      </c>
      <c r="L1573" s="1">
        <v>113575070137</v>
      </c>
      <c r="M1573" s="29">
        <f>-4.336-4.513*(U1573/L1573)+5.679*(O1573/L1573)-0.004*(I1573/P1573)</f>
        <v>-5.0888757109923564</v>
      </c>
      <c r="N1573" s="31">
        <v>6.9871667237754878</v>
      </c>
      <c r="O1573" s="1">
        <v>5137800285</v>
      </c>
      <c r="P1573" s="1">
        <v>4120230285</v>
      </c>
      <c r="Q1573" s="1">
        <v>1017570000</v>
      </c>
      <c r="R1573" s="1">
        <v>108437269852</v>
      </c>
      <c r="S1573" s="1">
        <v>113575070137</v>
      </c>
      <c r="T1573" s="1">
        <v>0</v>
      </c>
      <c r="U1573" s="1">
        <v>23198486178</v>
      </c>
      <c r="V1573" s="1">
        <v>26156344247</v>
      </c>
    </row>
    <row r="1574" spans="1:22" ht="16.5" customHeight="1" x14ac:dyDescent="0.3">
      <c r="A1574" s="1" t="s">
        <v>168</v>
      </c>
      <c r="B1574" s="1">
        <v>2021</v>
      </c>
      <c r="C1574" s="27">
        <f t="shared" si="138"/>
        <v>3.8066624897703196</v>
      </c>
      <c r="D1574" s="5">
        <v>20</v>
      </c>
      <c r="E1574" s="5">
        <v>45</v>
      </c>
      <c r="F1574" s="4">
        <v>10.050000000000001</v>
      </c>
      <c r="G1574" s="5">
        <v>0</v>
      </c>
      <c r="H1574" s="5">
        <v>1</v>
      </c>
      <c r="I1574" s="1">
        <v>165350042364</v>
      </c>
      <c r="J1574" s="1">
        <v>11709330310</v>
      </c>
      <c r="K1574" s="1">
        <v>15469634871</v>
      </c>
      <c r="L1574" s="1">
        <v>180819677235</v>
      </c>
      <c r="M1574" s="29">
        <f>-4.336-4.513*(U1574/L1574)+5.679*(O1574/L1574)-0.004*(I1574/P1574)</f>
        <v>-2.3312254134910573</v>
      </c>
      <c r="N1574" s="31">
        <v>6.6900092133089402</v>
      </c>
      <c r="O1574" s="1">
        <v>78784875711</v>
      </c>
      <c r="P1574" s="1">
        <v>76591175711</v>
      </c>
      <c r="Q1574" s="1">
        <v>2193700000</v>
      </c>
      <c r="R1574" s="1">
        <v>102034801524</v>
      </c>
      <c r="S1574" s="1">
        <v>180819677235</v>
      </c>
      <c r="T1574" s="1">
        <v>0</v>
      </c>
      <c r="U1574" s="1">
        <v>18470009770</v>
      </c>
      <c r="V1574" s="1">
        <v>20072917756</v>
      </c>
    </row>
    <row r="1575" spans="1:22" ht="16.5" customHeight="1" x14ac:dyDescent="0.3">
      <c r="A1575" s="1" t="s">
        <v>168</v>
      </c>
      <c r="B1575" s="1">
        <v>2020</v>
      </c>
      <c r="C1575" s="26"/>
      <c r="D1575" s="9"/>
      <c r="E1575" s="9"/>
      <c r="F1575" s="10"/>
      <c r="G1575" s="9"/>
      <c r="H1575" s="9"/>
      <c r="I1575" s="1">
        <v>134548603842</v>
      </c>
      <c r="J1575" s="1">
        <v>13551351360</v>
      </c>
      <c r="K1575" s="1">
        <v>45976752537</v>
      </c>
      <c r="L1575" s="1">
        <v>180525356379</v>
      </c>
      <c r="M1575" s="29">
        <f>-4.336-4.513*(U1575/L1575)+5.679*(O1575/L1575)-0.004*(I1575/P1575)</f>
        <v>-2.7826727397611104</v>
      </c>
      <c r="N1575" s="31">
        <v>6.9401877821904918</v>
      </c>
      <c r="O1575" s="1">
        <v>69289893954</v>
      </c>
      <c r="P1575" s="1">
        <v>62778493954</v>
      </c>
      <c r="Q1575" s="1">
        <v>6511400000</v>
      </c>
      <c r="R1575" s="1">
        <v>111235462425</v>
      </c>
      <c r="S1575" s="1">
        <v>180525356379</v>
      </c>
      <c r="T1575" s="1">
        <v>700698</v>
      </c>
      <c r="U1575" s="1">
        <v>24714097673</v>
      </c>
      <c r="V1575" s="1">
        <v>27085993461</v>
      </c>
    </row>
    <row r="1576" spans="1:22" ht="16.5" customHeight="1" x14ac:dyDescent="0.3">
      <c r="A1576" s="1" t="s">
        <v>168</v>
      </c>
      <c r="B1576" s="1">
        <v>2019</v>
      </c>
      <c r="C1576" s="27">
        <f t="shared" ref="C1576:C1578" si="139">LN(E1576)</f>
        <v>4.1743872698956368</v>
      </c>
      <c r="D1576" s="5">
        <v>18</v>
      </c>
      <c r="E1576" s="5">
        <v>65</v>
      </c>
      <c r="F1576" s="4">
        <v>1.06</v>
      </c>
      <c r="G1576" s="5">
        <v>0</v>
      </c>
      <c r="H1576" s="5">
        <v>0</v>
      </c>
      <c r="I1576" s="1">
        <v>133001527561</v>
      </c>
      <c r="J1576" s="1">
        <v>16361016388</v>
      </c>
      <c r="K1576" s="1">
        <v>54349629380</v>
      </c>
      <c r="L1576" s="1">
        <v>187351156939</v>
      </c>
      <c r="M1576" s="29">
        <f>-4.336-4.513*(U1576/L1576)+5.679*(O1576/L1576)-0.004*(I1576/P1576)</f>
        <v>-2.2199601791646981</v>
      </c>
      <c r="N1576" s="31">
        <v>7.4649912574460018</v>
      </c>
      <c r="O1576" s="1">
        <v>81489673312</v>
      </c>
      <c r="P1576" s="1">
        <v>78414823312</v>
      </c>
      <c r="Q1576" s="1">
        <v>3074850000</v>
      </c>
      <c r="R1576" s="1">
        <v>105861483628</v>
      </c>
      <c r="S1576" s="1">
        <v>187351156939</v>
      </c>
      <c r="T1576" s="1">
        <v>4537732</v>
      </c>
      <c r="U1576" s="1">
        <v>14417518387</v>
      </c>
      <c r="V1576" s="1">
        <v>14417518387</v>
      </c>
    </row>
    <row r="1577" spans="1:22" ht="16.5" customHeight="1" x14ac:dyDescent="0.3">
      <c r="A1577" s="1" t="s">
        <v>168</v>
      </c>
      <c r="B1577" s="1">
        <v>2018</v>
      </c>
      <c r="C1577" s="27">
        <f t="shared" si="139"/>
        <v>4.1588830833596715</v>
      </c>
      <c r="D1577" s="5">
        <v>17</v>
      </c>
      <c r="E1577" s="5">
        <v>64</v>
      </c>
      <c r="F1577" s="4">
        <v>1.06</v>
      </c>
      <c r="G1577" s="5">
        <v>0</v>
      </c>
      <c r="H1577" s="5">
        <v>0</v>
      </c>
      <c r="I1577" s="1">
        <v>144478030277</v>
      </c>
      <c r="J1577" s="1">
        <v>25568073211</v>
      </c>
      <c r="K1577" s="1">
        <v>25412746962</v>
      </c>
      <c r="L1577" s="1">
        <v>169890777239</v>
      </c>
      <c r="M1577" s="29">
        <f>-4.336-4.513*(U1577/L1577)+5.679*(O1577/L1577)-0.004*(I1577/P1577)</f>
        <v>-2.3140125987731035</v>
      </c>
      <c r="N1577" s="31">
        <v>7.3592809998546045</v>
      </c>
      <c r="O1577" s="1">
        <v>72654952126</v>
      </c>
      <c r="P1577" s="1">
        <v>69580102126</v>
      </c>
      <c r="Q1577" s="1">
        <v>3074850000</v>
      </c>
      <c r="R1577" s="1">
        <v>97235825113</v>
      </c>
      <c r="S1577" s="1">
        <v>169890777239</v>
      </c>
      <c r="T1577" s="1">
        <v>56527884</v>
      </c>
      <c r="U1577" s="1">
        <v>14996542988</v>
      </c>
      <c r="V1577" s="1">
        <v>14996542988</v>
      </c>
    </row>
    <row r="1578" spans="1:22" ht="16.5" customHeight="1" x14ac:dyDescent="0.3">
      <c r="A1578" s="1" t="s">
        <v>168</v>
      </c>
      <c r="B1578" s="1">
        <v>2017</v>
      </c>
      <c r="C1578" s="27">
        <f t="shared" si="139"/>
        <v>4.1431347263915326</v>
      </c>
      <c r="D1578" s="5">
        <v>16</v>
      </c>
      <c r="E1578" s="5">
        <v>63</v>
      </c>
      <c r="F1578" s="4">
        <v>1.06</v>
      </c>
      <c r="G1578" s="5">
        <v>0</v>
      </c>
      <c r="H1578" s="5">
        <v>0</v>
      </c>
      <c r="I1578" s="1">
        <v>108551072785</v>
      </c>
      <c r="J1578" s="1">
        <v>27446061048</v>
      </c>
      <c r="K1578" s="1">
        <v>26830433300</v>
      </c>
      <c r="L1578" s="1">
        <v>135381506085</v>
      </c>
      <c r="M1578" s="29">
        <f>-4.336-4.513*(U1578/L1578)+5.679*(O1578/L1578)-0.004*(I1578/P1578)</f>
        <v>-2.2360189501740235</v>
      </c>
      <c r="N1578" s="31">
        <v>2.8654119461210428</v>
      </c>
      <c r="O1578" s="1">
        <v>52387951408</v>
      </c>
      <c r="P1578" s="1">
        <v>50832046574</v>
      </c>
      <c r="Q1578" s="1">
        <v>1555904834</v>
      </c>
      <c r="R1578" s="1">
        <v>82993554677</v>
      </c>
      <c r="S1578" s="1">
        <v>135381506085</v>
      </c>
      <c r="T1578" s="1">
        <v>344027345</v>
      </c>
      <c r="U1578" s="1">
        <v>2671428777</v>
      </c>
      <c r="V1578" s="1">
        <v>3009402529</v>
      </c>
    </row>
    <row r="1579" spans="1:22" ht="16.5" customHeight="1" x14ac:dyDescent="0.3">
      <c r="A1579" s="1" t="s">
        <v>168</v>
      </c>
      <c r="B1579" s="1">
        <v>2016</v>
      </c>
      <c r="C1579" s="26"/>
      <c r="D1579" s="9"/>
      <c r="E1579" s="9"/>
      <c r="F1579" s="10"/>
      <c r="G1579" s="9"/>
      <c r="H1579" s="9"/>
      <c r="I1579" s="1">
        <v>98821961390</v>
      </c>
      <c r="J1579" s="1">
        <v>53157007187</v>
      </c>
      <c r="K1579" s="1">
        <v>29958274291</v>
      </c>
      <c r="L1579" s="1">
        <v>128780235681</v>
      </c>
      <c r="M1579" s="29">
        <f>-4.336-4.513*(U1579/L1579)+5.679*(O1579/L1579)-0.004*(I1579/P1579)</f>
        <v>-1.7885173409861668</v>
      </c>
      <c r="N1579" s="31">
        <v>2.5615511423249444</v>
      </c>
      <c r="O1579" s="1">
        <v>48350082379</v>
      </c>
      <c r="P1579" s="1">
        <v>48064527545</v>
      </c>
      <c r="Q1579" s="1">
        <v>285554834</v>
      </c>
      <c r="R1579" s="1">
        <v>80430153300</v>
      </c>
      <c r="S1579" s="1">
        <v>128780235680</v>
      </c>
      <c r="T1579" s="1">
        <v>2576838859</v>
      </c>
      <c r="U1579" s="1">
        <v>-12086062908</v>
      </c>
      <c r="V1579" s="1">
        <v>-9594689232</v>
      </c>
    </row>
    <row r="1580" spans="1:22" ht="16.5" customHeight="1" x14ac:dyDescent="0.3">
      <c r="A1580" s="1" t="s">
        <v>168</v>
      </c>
      <c r="B1580" s="1">
        <v>2015</v>
      </c>
      <c r="C1580" s="27">
        <f t="shared" ref="C1580:C1583" si="140">LN(E1580)</f>
        <v>4.0604430105464191</v>
      </c>
      <c r="D1580" s="5">
        <v>14</v>
      </c>
      <c r="E1580" s="5">
        <v>58</v>
      </c>
      <c r="F1580" s="4">
        <v>0</v>
      </c>
      <c r="G1580" s="5">
        <v>0</v>
      </c>
      <c r="H1580" s="5">
        <v>0</v>
      </c>
      <c r="I1580" s="1">
        <v>129869978161</v>
      </c>
      <c r="J1580" s="1">
        <v>71269053206</v>
      </c>
      <c r="K1580" s="1">
        <v>34932287597</v>
      </c>
      <c r="L1580" s="1">
        <v>164802265758</v>
      </c>
      <c r="M1580" s="29">
        <f>-4.336-4.513*(U1580/L1580)+5.679*(O1580/L1580)-0.004*(I1580/P1580)</f>
        <v>-2.2759144277853292</v>
      </c>
      <c r="N1580" s="31">
        <v>8.0197984581497224</v>
      </c>
      <c r="O1580" s="1">
        <v>65086067550</v>
      </c>
      <c r="P1580" s="1">
        <v>63950487230</v>
      </c>
      <c r="Q1580" s="1">
        <v>1135580320</v>
      </c>
      <c r="R1580" s="1">
        <v>99716198208</v>
      </c>
      <c r="S1580" s="1">
        <v>164802265758</v>
      </c>
      <c r="T1580" s="1">
        <v>4289515118</v>
      </c>
      <c r="U1580" s="1">
        <v>6376754446</v>
      </c>
      <c r="V1580" s="1">
        <v>10281820440</v>
      </c>
    </row>
    <row r="1581" spans="1:22" ht="16.5" customHeight="1" x14ac:dyDescent="0.3">
      <c r="A1581" s="1" t="s">
        <v>168</v>
      </c>
      <c r="B1581" s="1">
        <v>2014</v>
      </c>
      <c r="C1581" s="27">
        <f t="shared" si="140"/>
        <v>4.0430512678345503</v>
      </c>
      <c r="D1581" s="6">
        <v>13</v>
      </c>
      <c r="E1581" s="6">
        <v>57</v>
      </c>
      <c r="F1581" s="7">
        <v>0</v>
      </c>
      <c r="G1581" s="6">
        <v>0</v>
      </c>
      <c r="H1581" s="6">
        <v>0</v>
      </c>
      <c r="I1581" s="1">
        <v>119692122292</v>
      </c>
      <c r="J1581" s="1">
        <v>70064219491</v>
      </c>
      <c r="K1581" s="1">
        <v>45050215803</v>
      </c>
      <c r="L1581" s="1">
        <v>164742338095</v>
      </c>
      <c r="M1581" s="29">
        <f>-4.336-4.513*(U1581/L1581)+5.679*(O1581/L1581)-0.004*(I1581/P1581)</f>
        <v>-2.2724967914802465</v>
      </c>
      <c r="N1581" s="28">
        <v>5.05</v>
      </c>
      <c r="O1581" s="1">
        <v>66183315888</v>
      </c>
      <c r="P1581" s="1">
        <v>65290931348</v>
      </c>
      <c r="Q1581" s="1">
        <v>892384540</v>
      </c>
      <c r="R1581" s="1">
        <v>98559022204</v>
      </c>
      <c r="S1581" s="1">
        <v>164742338092</v>
      </c>
      <c r="T1581" s="1">
        <v>3871369107</v>
      </c>
      <c r="U1581" s="1">
        <v>7689048777</v>
      </c>
      <c r="V1581" s="1">
        <v>12615953914</v>
      </c>
    </row>
    <row r="1582" spans="1:22" ht="16.5" customHeight="1" x14ac:dyDescent="0.3">
      <c r="A1582" s="1" t="s">
        <v>169</v>
      </c>
      <c r="B1582" s="1">
        <v>2023</v>
      </c>
      <c r="C1582" s="27">
        <f t="shared" si="140"/>
        <v>3.9889840465642745</v>
      </c>
      <c r="D1582" s="5">
        <v>22</v>
      </c>
      <c r="E1582" s="5">
        <v>54</v>
      </c>
      <c r="F1582" s="4">
        <v>0</v>
      </c>
      <c r="G1582" s="5">
        <v>0</v>
      </c>
      <c r="H1582" s="5">
        <v>0</v>
      </c>
      <c r="I1582" s="1">
        <v>848020232355</v>
      </c>
      <c r="J1582" s="1">
        <v>74930295642</v>
      </c>
      <c r="K1582" s="1">
        <v>1779749893539</v>
      </c>
      <c r="L1582" s="1">
        <v>2627770125894</v>
      </c>
      <c r="M1582" s="29">
        <f>-4.336-4.513*(U1582/L1582)+5.679*(O1582/L1582)-0.004*(I1582/P1582)</f>
        <v>-8.0952369024329021E-2</v>
      </c>
      <c r="N1582" s="31">
        <v>6.4222466560102589</v>
      </c>
      <c r="O1582" s="1">
        <v>2052567285916</v>
      </c>
      <c r="P1582" s="1">
        <v>1650383713547</v>
      </c>
      <c r="Q1582" s="1">
        <v>402183572369</v>
      </c>
      <c r="R1582" s="1">
        <v>575202839978</v>
      </c>
      <c r="S1582" s="1">
        <v>2627770125894</v>
      </c>
      <c r="T1582" s="1">
        <v>135061540203</v>
      </c>
      <c r="U1582" s="1">
        <v>104108494695</v>
      </c>
      <c r="V1582" s="1">
        <v>253695735786</v>
      </c>
    </row>
    <row r="1583" spans="1:22" ht="16.5" customHeight="1" x14ac:dyDescent="0.3">
      <c r="A1583" s="1" t="s">
        <v>169</v>
      </c>
      <c r="B1583" s="1">
        <v>2022</v>
      </c>
      <c r="C1583" s="27">
        <f t="shared" si="140"/>
        <v>3.9889840465642745</v>
      </c>
      <c r="D1583" s="5">
        <v>21</v>
      </c>
      <c r="E1583" s="5">
        <v>54</v>
      </c>
      <c r="F1583" s="4">
        <v>0</v>
      </c>
      <c r="G1583" s="5">
        <v>0</v>
      </c>
      <c r="H1583" s="5">
        <v>0</v>
      </c>
      <c r="I1583" s="1">
        <v>1215878531694</v>
      </c>
      <c r="J1583" s="1">
        <v>192521106002</v>
      </c>
      <c r="K1583" s="1">
        <v>2157365717746</v>
      </c>
      <c r="L1583" s="1">
        <v>3373244249440</v>
      </c>
      <c r="M1583" s="29">
        <f>-4.336-4.513*(U1583/L1583)+5.679*(O1583/L1583)-0.004*(I1583/P1583)</f>
        <v>0.45449399660202866</v>
      </c>
      <c r="N1583" s="31">
        <v>6.9871667237754878</v>
      </c>
      <c r="O1583" s="1">
        <v>2884419725846</v>
      </c>
      <c r="P1583" s="1">
        <v>2030018409381</v>
      </c>
      <c r="Q1583" s="1">
        <v>854401316465</v>
      </c>
      <c r="R1583" s="1">
        <v>488824523594</v>
      </c>
      <c r="S1583" s="1">
        <v>3373244249440</v>
      </c>
      <c r="T1583" s="1">
        <v>165096701798</v>
      </c>
      <c r="U1583" s="1">
        <v>47204007335</v>
      </c>
      <c r="V1583" s="1">
        <v>219517077173</v>
      </c>
    </row>
    <row r="1584" spans="1:22" ht="16.5" customHeight="1" x14ac:dyDescent="0.3">
      <c r="A1584" s="1" t="s">
        <v>169</v>
      </c>
      <c r="B1584" s="1">
        <v>2021</v>
      </c>
      <c r="C1584" s="26"/>
      <c r="D1584" s="9"/>
      <c r="E1584" s="9"/>
      <c r="F1584" s="10"/>
      <c r="G1584" s="9"/>
      <c r="H1584" s="9"/>
      <c r="I1584" s="1">
        <v>815981128455</v>
      </c>
      <c r="J1584" s="1">
        <v>618481855414</v>
      </c>
      <c r="K1584" s="1">
        <v>2655024261762</v>
      </c>
      <c r="L1584" s="1">
        <v>3471005390217</v>
      </c>
      <c r="M1584" s="29">
        <f>-4.336-4.513*(U1584/L1584)+5.679*(O1584/L1584)-0.004*(I1584/P1584)</f>
        <v>0.49747673806371828</v>
      </c>
      <c r="N1584" s="31">
        <v>6.6900092133089402</v>
      </c>
      <c r="O1584" s="1">
        <v>2991234854962</v>
      </c>
      <c r="P1584" s="1">
        <v>1578470865031</v>
      </c>
      <c r="Q1584" s="1">
        <v>1412763989931</v>
      </c>
      <c r="R1584" s="1">
        <v>479770535255</v>
      </c>
      <c r="S1584" s="1">
        <v>3471005390217</v>
      </c>
      <c r="T1584" s="1">
        <v>173607312710</v>
      </c>
      <c r="U1584" s="1">
        <v>44985966680</v>
      </c>
      <c r="V1584" s="1">
        <v>222847405676</v>
      </c>
    </row>
    <row r="1585" spans="1:22" ht="16.5" customHeight="1" x14ac:dyDescent="0.3">
      <c r="A1585" s="1" t="s">
        <v>169</v>
      </c>
      <c r="B1585" s="1">
        <v>2020</v>
      </c>
      <c r="C1585" s="27">
        <f t="shared" ref="C1585:C1620" si="141">LN(E1585)</f>
        <v>3.9512437185814275</v>
      </c>
      <c r="D1585" s="5">
        <v>19</v>
      </c>
      <c r="E1585" s="5">
        <v>52</v>
      </c>
      <c r="F1585" s="4">
        <v>0</v>
      </c>
      <c r="G1585" s="5">
        <v>0</v>
      </c>
      <c r="H1585" s="5">
        <v>0</v>
      </c>
      <c r="I1585" s="1">
        <v>880480017947</v>
      </c>
      <c r="J1585" s="1">
        <v>733228281359</v>
      </c>
      <c r="K1585" s="1">
        <v>2680830734127</v>
      </c>
      <c r="L1585" s="1">
        <v>3561310752074</v>
      </c>
      <c r="M1585" s="29">
        <f>-4.336-4.513*(U1585/L1585)+5.679*(O1585/L1585)-0.004*(I1585/P1585)</f>
        <v>0.52542349041538283</v>
      </c>
      <c r="N1585" s="31">
        <v>6.9401877821904918</v>
      </c>
      <c r="O1585" s="1">
        <v>3087242878382</v>
      </c>
      <c r="P1585" s="1">
        <v>1380675041689</v>
      </c>
      <c r="Q1585" s="1">
        <v>1706567836693</v>
      </c>
      <c r="R1585" s="1">
        <v>474067873692</v>
      </c>
      <c r="S1585" s="1">
        <v>3561310752074</v>
      </c>
      <c r="T1585" s="1">
        <v>189663011931</v>
      </c>
      <c r="U1585" s="1">
        <v>46604946853</v>
      </c>
      <c r="V1585" s="1">
        <v>231413589239</v>
      </c>
    </row>
    <row r="1586" spans="1:22" ht="16.5" customHeight="1" x14ac:dyDescent="0.3">
      <c r="A1586" s="1" t="s">
        <v>169</v>
      </c>
      <c r="B1586" s="1">
        <v>2019</v>
      </c>
      <c r="C1586" s="27">
        <f t="shared" si="141"/>
        <v>3.9318256327243257</v>
      </c>
      <c r="D1586" s="5">
        <v>18</v>
      </c>
      <c r="E1586" s="5">
        <v>51</v>
      </c>
      <c r="F1586" s="4">
        <v>0</v>
      </c>
      <c r="G1586" s="5">
        <v>0</v>
      </c>
      <c r="H1586" s="5">
        <v>0</v>
      </c>
      <c r="I1586" s="1">
        <v>801567008553</v>
      </c>
      <c r="J1586" s="1">
        <v>729073928943</v>
      </c>
      <c r="K1586" s="1">
        <v>2800849320521</v>
      </c>
      <c r="L1586" s="1">
        <v>3602416329074</v>
      </c>
      <c r="M1586" s="29">
        <f>-4.336-4.513*(U1586/L1586)+5.679*(O1586/L1586)-0.004*(I1586/P1586)</f>
        <v>0.57593154355883847</v>
      </c>
      <c r="N1586" s="31">
        <v>7.4649912574460018</v>
      </c>
      <c r="O1586" s="1">
        <v>3144448369044</v>
      </c>
      <c r="P1586" s="1">
        <v>1317545759759</v>
      </c>
      <c r="Q1586" s="1">
        <v>1826902609285</v>
      </c>
      <c r="R1586" s="1">
        <v>457967960030</v>
      </c>
      <c r="S1586" s="1">
        <v>3602416329074</v>
      </c>
      <c r="T1586" s="1">
        <v>158775157064</v>
      </c>
      <c r="U1586" s="1">
        <v>34064558387</v>
      </c>
      <c r="V1586" s="1">
        <v>218324517342</v>
      </c>
    </row>
    <row r="1587" spans="1:22" ht="16.5" customHeight="1" x14ac:dyDescent="0.3">
      <c r="A1587" s="1" t="s">
        <v>169</v>
      </c>
      <c r="B1587" s="1">
        <v>2018</v>
      </c>
      <c r="C1587" s="27">
        <f t="shared" si="141"/>
        <v>3.912023005428146</v>
      </c>
      <c r="D1587" s="5">
        <v>17</v>
      </c>
      <c r="E1587" s="5">
        <v>50</v>
      </c>
      <c r="F1587" s="4">
        <v>0</v>
      </c>
      <c r="G1587" s="5">
        <v>0</v>
      </c>
      <c r="H1587" s="5">
        <v>0</v>
      </c>
      <c r="I1587" s="1">
        <v>773462864855</v>
      </c>
      <c r="J1587" s="1">
        <v>617725988392</v>
      </c>
      <c r="K1587" s="1">
        <v>2360261727566</v>
      </c>
      <c r="L1587" s="1">
        <v>3133724592421</v>
      </c>
      <c r="M1587" s="29">
        <f>-4.336-4.513*(U1587/L1587)+5.679*(O1587/L1587)-0.004*(I1587/P1587)</f>
        <v>0.31584131683697342</v>
      </c>
      <c r="N1587" s="31">
        <v>7.3592809998546045</v>
      </c>
      <c r="O1587" s="1">
        <v>2637823960713</v>
      </c>
      <c r="P1587" s="1">
        <v>969731276695</v>
      </c>
      <c r="Q1587" s="1">
        <v>1668092684018</v>
      </c>
      <c r="R1587" s="1">
        <v>495900631708</v>
      </c>
      <c r="S1587" s="1">
        <v>3133724592421</v>
      </c>
      <c r="T1587" s="1">
        <v>123495570188</v>
      </c>
      <c r="U1587" s="1">
        <v>86996418378</v>
      </c>
      <c r="V1587" s="1">
        <v>234551814057</v>
      </c>
    </row>
    <row r="1588" spans="1:22" ht="16.5" customHeight="1" x14ac:dyDescent="0.3">
      <c r="A1588" s="1" t="s">
        <v>169</v>
      </c>
      <c r="B1588" s="1">
        <v>2017</v>
      </c>
      <c r="C1588" s="27">
        <f t="shared" si="141"/>
        <v>3.8918202981106265</v>
      </c>
      <c r="D1588" s="5">
        <v>16</v>
      </c>
      <c r="E1588" s="5">
        <v>49</v>
      </c>
      <c r="F1588" s="4">
        <v>0</v>
      </c>
      <c r="G1588" s="5">
        <v>0</v>
      </c>
      <c r="H1588" s="5">
        <v>0</v>
      </c>
      <c r="I1588" s="1">
        <v>732823315314</v>
      </c>
      <c r="J1588" s="1">
        <v>540504886017</v>
      </c>
      <c r="K1588" s="1">
        <v>1975481505476</v>
      </c>
      <c r="L1588" s="1">
        <v>2708304820790</v>
      </c>
      <c r="M1588" s="29">
        <f>-4.336-4.513*(U1588/L1588)+5.679*(O1588/L1588)-0.004*(I1588/P1588)</f>
        <v>0.18568442418688963</v>
      </c>
      <c r="N1588" s="31">
        <v>2.8654119461210428</v>
      </c>
      <c r="O1588" s="1">
        <v>2227249040110</v>
      </c>
      <c r="P1588" s="1">
        <v>898291645473</v>
      </c>
      <c r="Q1588" s="1">
        <v>1328957394637</v>
      </c>
      <c r="R1588" s="1">
        <v>481055780680</v>
      </c>
      <c r="S1588" s="1">
        <v>2708304820790</v>
      </c>
      <c r="T1588" s="1">
        <v>87994057979</v>
      </c>
      <c r="U1588" s="1">
        <v>87216900214</v>
      </c>
      <c r="V1588" s="1">
        <v>193558710142</v>
      </c>
    </row>
    <row r="1589" spans="1:22" ht="16.5" customHeight="1" x14ac:dyDescent="0.3">
      <c r="A1589" s="1" t="s">
        <v>169</v>
      </c>
      <c r="B1589" s="1">
        <v>2016</v>
      </c>
      <c r="C1589" s="27">
        <f t="shared" si="141"/>
        <v>3.8712010109078911</v>
      </c>
      <c r="D1589" s="5">
        <v>15</v>
      </c>
      <c r="E1589" s="5">
        <v>48</v>
      </c>
      <c r="F1589" s="4">
        <v>0</v>
      </c>
      <c r="G1589" s="5">
        <v>0</v>
      </c>
      <c r="H1589" s="5">
        <v>0</v>
      </c>
      <c r="I1589" s="1">
        <v>537683625626</v>
      </c>
      <c r="J1589" s="1">
        <v>300884520569</v>
      </c>
      <c r="K1589" s="1">
        <v>1358470734596</v>
      </c>
      <c r="L1589" s="1">
        <v>1896154360222</v>
      </c>
      <c r="M1589" s="29">
        <f>-4.336-4.513*(U1589/L1589)+5.679*(O1589/L1589)-0.004*(I1589/P1589)</f>
        <v>-1.488287720225015E-2</v>
      </c>
      <c r="N1589" s="31">
        <v>2.5615511423249444</v>
      </c>
      <c r="O1589" s="1">
        <v>1474628868582</v>
      </c>
      <c r="P1589" s="1">
        <v>647923612452</v>
      </c>
      <c r="Q1589" s="1">
        <v>826705256130</v>
      </c>
      <c r="R1589" s="1">
        <v>421525491640</v>
      </c>
      <c r="S1589" s="1">
        <v>1896154360222</v>
      </c>
      <c r="T1589" s="1">
        <v>15627020735</v>
      </c>
      <c r="U1589" s="1">
        <v>38692250636</v>
      </c>
      <c r="V1589" s="1">
        <v>64354611597</v>
      </c>
    </row>
    <row r="1590" spans="1:22" ht="16.5" customHeight="1" x14ac:dyDescent="0.3">
      <c r="A1590" s="1" t="s">
        <v>169</v>
      </c>
      <c r="B1590" s="1">
        <v>2015</v>
      </c>
      <c r="C1590" s="27">
        <f t="shared" si="141"/>
        <v>3.8501476017100584</v>
      </c>
      <c r="D1590" s="5">
        <v>14</v>
      </c>
      <c r="E1590" s="5">
        <v>47</v>
      </c>
      <c r="F1590" s="4">
        <v>0</v>
      </c>
      <c r="G1590" s="5">
        <v>0</v>
      </c>
      <c r="H1590" s="5">
        <v>0</v>
      </c>
      <c r="I1590" s="1">
        <v>531348361580</v>
      </c>
      <c r="J1590" s="1">
        <v>288307810384</v>
      </c>
      <c r="K1590" s="1">
        <v>945849834068</v>
      </c>
      <c r="L1590" s="1">
        <v>1477198195648</v>
      </c>
      <c r="M1590" s="29">
        <f>-4.336-4.513*(U1590/L1590)+5.679*(O1590/L1590)-0.004*(I1590/P1590)</f>
        <v>-0.28915971112385769</v>
      </c>
      <c r="N1590" s="31">
        <v>8.0197984581497224</v>
      </c>
      <c r="O1590" s="1">
        <v>1094364954644</v>
      </c>
      <c r="P1590" s="1">
        <v>580773138647</v>
      </c>
      <c r="Q1590" s="1">
        <v>513591815997</v>
      </c>
      <c r="R1590" s="1">
        <v>382833241004</v>
      </c>
      <c r="S1590" s="1">
        <v>1477198195648</v>
      </c>
      <c r="T1590" s="1">
        <v>5138990911</v>
      </c>
      <c r="U1590" s="1">
        <v>51297908288</v>
      </c>
      <c r="V1590" s="1">
        <v>71972597184</v>
      </c>
    </row>
    <row r="1591" spans="1:22" ht="16.5" customHeight="1" x14ac:dyDescent="0.3">
      <c r="A1591" s="1" t="s">
        <v>169</v>
      </c>
      <c r="B1591" s="1">
        <v>2014</v>
      </c>
      <c r="C1591" s="27">
        <f t="shared" si="141"/>
        <v>3.8286413964890951</v>
      </c>
      <c r="D1591" s="6">
        <v>13</v>
      </c>
      <c r="E1591" s="6">
        <v>46</v>
      </c>
      <c r="F1591" s="7">
        <v>1.23E-2</v>
      </c>
      <c r="G1591" s="6">
        <v>0</v>
      </c>
      <c r="H1591" s="6">
        <v>0</v>
      </c>
      <c r="I1591" s="1">
        <v>302991218575</v>
      </c>
      <c r="J1591" s="1">
        <v>202023922834</v>
      </c>
      <c r="K1591" s="1">
        <v>840914265018</v>
      </c>
      <c r="L1591" s="1">
        <v>1143905483593</v>
      </c>
      <c r="M1591" s="29">
        <f>-4.336-4.513*(U1591/L1591)+5.679*(O1591/L1591)-0.004*(I1591/P1591)</f>
        <v>-0.95503022659208459</v>
      </c>
      <c r="N1591" s="28">
        <v>5.05</v>
      </c>
      <c r="O1591" s="1">
        <v>769769772755</v>
      </c>
      <c r="P1591" s="1">
        <v>427472702424</v>
      </c>
      <c r="Q1591" s="1">
        <v>342297070331</v>
      </c>
      <c r="R1591" s="1">
        <v>374135710838</v>
      </c>
      <c r="S1591" s="1">
        <v>1143905483593</v>
      </c>
      <c r="T1591" s="1">
        <v>12120120296</v>
      </c>
      <c r="U1591" s="1">
        <v>110961553362</v>
      </c>
      <c r="V1591" s="1">
        <v>154041286662</v>
      </c>
    </row>
    <row r="1592" spans="1:22" ht="16.5" customHeight="1" x14ac:dyDescent="0.3">
      <c r="A1592" s="1" t="s">
        <v>170</v>
      </c>
      <c r="B1592" s="1">
        <v>2023</v>
      </c>
      <c r="C1592" s="27">
        <f t="shared" si="141"/>
        <v>4.0943445622221004</v>
      </c>
      <c r="D1592" s="5">
        <v>16</v>
      </c>
      <c r="E1592" s="5">
        <v>60</v>
      </c>
      <c r="F1592" s="4">
        <v>16.5</v>
      </c>
      <c r="G1592" s="5">
        <v>0</v>
      </c>
      <c r="H1592" s="5">
        <v>0</v>
      </c>
      <c r="I1592" s="1">
        <v>321847794876</v>
      </c>
      <c r="J1592" s="1">
        <v>74219746842</v>
      </c>
      <c r="K1592" s="1">
        <v>122805173583</v>
      </c>
      <c r="L1592" s="1">
        <v>444652968459</v>
      </c>
      <c r="M1592" s="29">
        <f>-4.336-4.513*(U1592/L1592)+5.679*(O1592/L1592)-0.004*(I1592/P1592)</f>
        <v>-1.939163641747504</v>
      </c>
      <c r="N1592" s="31">
        <v>6.4222466560102589</v>
      </c>
      <c r="O1592" s="1">
        <v>195049145407</v>
      </c>
      <c r="P1592" s="1">
        <v>195049145407</v>
      </c>
      <c r="Q1592" s="1">
        <v>0</v>
      </c>
      <c r="R1592" s="1">
        <v>249603823052</v>
      </c>
      <c r="S1592" s="1">
        <v>444652968459</v>
      </c>
      <c r="T1592" s="1">
        <v>2351551439</v>
      </c>
      <c r="U1592" s="1">
        <v>8639227396</v>
      </c>
      <c r="V1592" s="1">
        <v>13523729974</v>
      </c>
    </row>
    <row r="1593" spans="1:22" ht="16.5" customHeight="1" x14ac:dyDescent="0.3">
      <c r="A1593" s="1" t="s">
        <v>170</v>
      </c>
      <c r="B1593" s="1">
        <v>2022</v>
      </c>
      <c r="C1593" s="27">
        <f t="shared" si="141"/>
        <v>4.0775374439057197</v>
      </c>
      <c r="D1593" s="5">
        <v>15</v>
      </c>
      <c r="E1593" s="5">
        <v>59</v>
      </c>
      <c r="F1593" s="4">
        <v>16.5</v>
      </c>
      <c r="G1593" s="5">
        <v>0</v>
      </c>
      <c r="H1593" s="5">
        <v>0</v>
      </c>
      <c r="I1593" s="1">
        <v>391504816128</v>
      </c>
      <c r="J1593" s="1">
        <v>65831290689</v>
      </c>
      <c r="K1593" s="1">
        <v>76944467900</v>
      </c>
      <c r="L1593" s="1">
        <v>468449284028</v>
      </c>
      <c r="M1593" s="29">
        <f>-4.336-4.513*(U1593/L1593)+5.679*(O1593/L1593)-0.004*(I1593/P1593)</f>
        <v>-2.1138127570621164</v>
      </c>
      <c r="N1593" s="31">
        <v>6.9871667237754878</v>
      </c>
      <c r="O1593" s="1">
        <v>203221181755</v>
      </c>
      <c r="P1593" s="1">
        <v>203221181755</v>
      </c>
      <c r="Q1593" s="1">
        <v>0</v>
      </c>
      <c r="R1593" s="1">
        <v>265228102273</v>
      </c>
      <c r="S1593" s="1">
        <v>468449284028</v>
      </c>
      <c r="T1593" s="1">
        <v>0</v>
      </c>
      <c r="U1593" s="1">
        <v>24263506617</v>
      </c>
      <c r="V1593" s="1">
        <v>30386569898</v>
      </c>
    </row>
    <row r="1594" spans="1:22" ht="16.5" customHeight="1" x14ac:dyDescent="0.3">
      <c r="A1594" s="1" t="s">
        <v>170</v>
      </c>
      <c r="B1594" s="1">
        <v>2021</v>
      </c>
      <c r="C1594" s="27">
        <f t="shared" si="141"/>
        <v>4.0604430105464191</v>
      </c>
      <c r="D1594" s="5">
        <v>14</v>
      </c>
      <c r="E1594" s="5">
        <v>58</v>
      </c>
      <c r="F1594" s="4">
        <v>1.4999999999999999E-2</v>
      </c>
      <c r="G1594" s="5">
        <v>0</v>
      </c>
      <c r="H1594" s="5">
        <v>0</v>
      </c>
      <c r="I1594" s="1">
        <v>253795418110</v>
      </c>
      <c r="J1594" s="1">
        <v>51062588348</v>
      </c>
      <c r="K1594" s="1">
        <v>82853793183</v>
      </c>
      <c r="L1594" s="1">
        <v>336649211293</v>
      </c>
      <c r="M1594" s="29">
        <f>-4.336-4.513*(U1594/L1594)+5.679*(O1594/L1594)-0.004*(I1594/P1594)</f>
        <v>-3.529354200913033</v>
      </c>
      <c r="N1594" s="31">
        <v>6.6900092133089402</v>
      </c>
      <c r="O1594" s="1">
        <v>69527589873</v>
      </c>
      <c r="P1594" s="1">
        <v>69527589873</v>
      </c>
      <c r="Q1594" s="1">
        <v>0</v>
      </c>
      <c r="R1594" s="1">
        <v>267121621420</v>
      </c>
      <c r="S1594" s="1">
        <v>336649211293</v>
      </c>
      <c r="T1594" s="1">
        <v>0</v>
      </c>
      <c r="U1594" s="1">
        <v>26229791826</v>
      </c>
      <c r="V1594" s="1">
        <v>32836692798</v>
      </c>
    </row>
    <row r="1595" spans="1:22" ht="16.5" customHeight="1" x14ac:dyDescent="0.3">
      <c r="A1595" s="1" t="s">
        <v>170</v>
      </c>
      <c r="B1595" s="1">
        <v>2020</v>
      </c>
      <c r="C1595" s="27">
        <f t="shared" si="141"/>
        <v>4.0430512678345503</v>
      </c>
      <c r="D1595" s="5">
        <v>13</v>
      </c>
      <c r="E1595" s="5">
        <v>57</v>
      </c>
      <c r="F1595" s="4">
        <v>1.4999999999999999E-2</v>
      </c>
      <c r="G1595" s="5">
        <v>0</v>
      </c>
      <c r="H1595" s="5">
        <v>0</v>
      </c>
      <c r="I1595" s="1">
        <v>245052690175</v>
      </c>
      <c r="J1595" s="1">
        <v>68188780210</v>
      </c>
      <c r="K1595" s="1">
        <v>94096982800</v>
      </c>
      <c r="L1595" s="1">
        <v>339149672975</v>
      </c>
      <c r="M1595" s="29">
        <f>-4.336-4.513*(U1595/L1595)+5.679*(O1595/L1595)-0.004*(I1595/P1595)</f>
        <v>-3.5003650594435727</v>
      </c>
      <c r="N1595" s="31">
        <v>6.9401877821904918</v>
      </c>
      <c r="O1595" s="1">
        <v>72955143381</v>
      </c>
      <c r="P1595" s="1">
        <v>72955143381</v>
      </c>
      <c r="Q1595" s="1">
        <v>0</v>
      </c>
      <c r="R1595" s="1">
        <v>266194529594</v>
      </c>
      <c r="S1595" s="1">
        <v>339149672975</v>
      </c>
      <c r="T1595" s="1">
        <v>2574590534</v>
      </c>
      <c r="U1595" s="1">
        <v>27996941072</v>
      </c>
      <c r="V1595" s="1">
        <v>37670304404</v>
      </c>
    </row>
    <row r="1596" spans="1:22" ht="16.5" customHeight="1" x14ac:dyDescent="0.3">
      <c r="A1596" s="1" t="s">
        <v>170</v>
      </c>
      <c r="B1596" s="1">
        <v>2019</v>
      </c>
      <c r="C1596" s="27">
        <f t="shared" si="141"/>
        <v>4.0253516907351496</v>
      </c>
      <c r="D1596" s="5">
        <v>12</v>
      </c>
      <c r="E1596" s="5">
        <v>56</v>
      </c>
      <c r="F1596" s="4">
        <v>1.4999999999999999E-2</v>
      </c>
      <c r="G1596" s="5">
        <v>0</v>
      </c>
      <c r="H1596" s="5">
        <v>0</v>
      </c>
      <c r="I1596" s="1">
        <v>261102716123</v>
      </c>
      <c r="J1596" s="1">
        <v>72255728465</v>
      </c>
      <c r="K1596" s="1">
        <v>106107768700</v>
      </c>
      <c r="L1596" s="1">
        <v>367210484823</v>
      </c>
      <c r="M1596" s="29">
        <f>-4.336-4.513*(U1596/L1596)+5.679*(O1596/L1596)-0.004*(I1596/P1596)</f>
        <v>-2.8877585514805881</v>
      </c>
      <c r="N1596" s="31">
        <v>7.4649912574460018</v>
      </c>
      <c r="O1596" s="1">
        <v>110437916301</v>
      </c>
      <c r="P1596" s="1">
        <v>110437916301</v>
      </c>
      <c r="Q1596" s="1">
        <v>0</v>
      </c>
      <c r="R1596" s="1">
        <v>256772568522</v>
      </c>
      <c r="S1596" s="1">
        <v>367210484823</v>
      </c>
      <c r="T1596" s="1">
        <v>645535498</v>
      </c>
      <c r="U1596" s="1">
        <v>20362236730</v>
      </c>
      <c r="V1596" s="1">
        <v>26140432297</v>
      </c>
    </row>
    <row r="1597" spans="1:22" ht="16.5" customHeight="1" x14ac:dyDescent="0.3">
      <c r="A1597" s="1" t="s">
        <v>170</v>
      </c>
      <c r="B1597" s="1">
        <v>2018</v>
      </c>
      <c r="C1597" s="27">
        <f t="shared" si="141"/>
        <v>4.0073331852324712</v>
      </c>
      <c r="D1597" s="5">
        <v>11</v>
      </c>
      <c r="E1597" s="5">
        <v>55</v>
      </c>
      <c r="F1597" s="4">
        <v>1.4999999999999999E-2</v>
      </c>
      <c r="G1597" s="5">
        <v>0</v>
      </c>
      <c r="H1597" s="5">
        <v>0</v>
      </c>
      <c r="I1597" s="1">
        <v>315092778117</v>
      </c>
      <c r="J1597" s="1">
        <v>38680216468</v>
      </c>
      <c r="K1597" s="1">
        <v>72604096572</v>
      </c>
      <c r="L1597" s="1">
        <v>387696874689</v>
      </c>
      <c r="M1597" s="29">
        <f>-4.336-4.513*(U1597/L1597)+5.679*(O1597/L1597)-0.004*(I1597/P1597)</f>
        <v>-2.667686001889952</v>
      </c>
      <c r="N1597" s="31">
        <v>7.3592809998546045</v>
      </c>
      <c r="O1597" s="1">
        <v>135592242897</v>
      </c>
      <c r="P1597" s="1">
        <v>135592242897</v>
      </c>
      <c r="Q1597" s="1">
        <v>0</v>
      </c>
      <c r="R1597" s="1">
        <v>252104631792</v>
      </c>
      <c r="S1597" s="1">
        <v>387696874689</v>
      </c>
      <c r="T1597" s="1">
        <v>45085227</v>
      </c>
      <c r="U1597" s="1">
        <v>26506639497</v>
      </c>
      <c r="V1597" s="1">
        <v>33348033825</v>
      </c>
    </row>
    <row r="1598" spans="1:22" ht="16.5" customHeight="1" x14ac:dyDescent="0.3">
      <c r="A1598" s="1" t="s">
        <v>170</v>
      </c>
      <c r="B1598" s="1">
        <v>2017</v>
      </c>
      <c r="C1598" s="27">
        <f t="shared" si="141"/>
        <v>3.9889840465642745</v>
      </c>
      <c r="D1598" s="5">
        <v>10</v>
      </c>
      <c r="E1598" s="5">
        <v>54</v>
      </c>
      <c r="F1598" s="4">
        <v>1.4999999999999999E-2</v>
      </c>
      <c r="G1598" s="5">
        <v>0</v>
      </c>
      <c r="H1598" s="5">
        <v>0</v>
      </c>
      <c r="I1598" s="1">
        <v>358680996722</v>
      </c>
      <c r="J1598" s="1">
        <v>61950852687</v>
      </c>
      <c r="K1598" s="1">
        <v>36065551822</v>
      </c>
      <c r="L1598" s="1">
        <v>394746548544</v>
      </c>
      <c r="M1598" s="29">
        <f>-4.336-4.513*(U1598/L1598)+5.679*(O1598/L1598)-0.004*(I1598/P1598)</f>
        <v>-3.0300216497772006</v>
      </c>
      <c r="N1598" s="31">
        <v>2.8654119461210428</v>
      </c>
      <c r="O1598" s="1">
        <v>121699006249</v>
      </c>
      <c r="P1598" s="1">
        <v>121699006249</v>
      </c>
      <c r="Q1598" s="1">
        <v>0</v>
      </c>
      <c r="R1598" s="1">
        <v>273047542295</v>
      </c>
      <c r="S1598" s="1">
        <v>394746548544</v>
      </c>
      <c r="T1598" s="1">
        <v>0</v>
      </c>
      <c r="U1598" s="1">
        <v>37878239860</v>
      </c>
      <c r="V1598" s="1">
        <v>47665734153</v>
      </c>
    </row>
    <row r="1599" spans="1:22" ht="16.5" customHeight="1" x14ac:dyDescent="0.3">
      <c r="A1599" s="1" t="s">
        <v>170</v>
      </c>
      <c r="B1599" s="1">
        <v>2016</v>
      </c>
      <c r="C1599" s="27">
        <f t="shared" si="141"/>
        <v>3.970291913552122</v>
      </c>
      <c r="D1599" s="5">
        <v>9</v>
      </c>
      <c r="E1599" s="5">
        <v>53</v>
      </c>
      <c r="F1599" s="4">
        <v>1.4999999999999999E-2</v>
      </c>
      <c r="G1599" s="5">
        <v>0</v>
      </c>
      <c r="H1599" s="5">
        <v>0</v>
      </c>
      <c r="I1599" s="1">
        <v>326378675425</v>
      </c>
      <c r="J1599" s="1">
        <v>62913676017</v>
      </c>
      <c r="K1599" s="1">
        <v>50542575284</v>
      </c>
      <c r="L1599" s="1">
        <v>376921250709</v>
      </c>
      <c r="M1599" s="29">
        <f>-4.336-4.513*(U1599/L1599)+5.679*(O1599/L1599)-0.004*(I1599/P1599)</f>
        <v>-2.8725554082265381</v>
      </c>
      <c r="N1599" s="31">
        <v>2.5615511423249444</v>
      </c>
      <c r="O1599" s="1">
        <v>115082209274</v>
      </c>
      <c r="P1599" s="1">
        <v>115082209274</v>
      </c>
      <c r="Q1599" s="1">
        <v>0</v>
      </c>
      <c r="R1599" s="1">
        <v>261839041435</v>
      </c>
      <c r="S1599" s="1">
        <v>376921250709</v>
      </c>
      <c r="T1599" s="1">
        <v>0</v>
      </c>
      <c r="U1599" s="1">
        <v>21642506864</v>
      </c>
      <c r="V1599" s="1">
        <v>27086174151</v>
      </c>
    </row>
    <row r="1600" spans="1:22" ht="16.5" customHeight="1" x14ac:dyDescent="0.3">
      <c r="A1600" s="1" t="s">
        <v>170</v>
      </c>
      <c r="B1600" s="1">
        <v>2015</v>
      </c>
      <c r="C1600" s="27">
        <f t="shared" si="141"/>
        <v>4.0943445622221004</v>
      </c>
      <c r="D1600" s="5">
        <v>8</v>
      </c>
      <c r="E1600" s="5">
        <v>60</v>
      </c>
      <c r="F1600" s="4">
        <v>8.5000000000000006E-2</v>
      </c>
      <c r="G1600" s="5">
        <v>0</v>
      </c>
      <c r="H1600" s="5">
        <v>0</v>
      </c>
      <c r="I1600" s="1">
        <v>347148087959</v>
      </c>
      <c r="J1600" s="1">
        <v>75572076763</v>
      </c>
      <c r="K1600" s="1">
        <v>33382265901</v>
      </c>
      <c r="L1600" s="1">
        <v>380530353860</v>
      </c>
      <c r="M1600" s="29">
        <f>-4.336-4.513*(U1600/L1600)+5.679*(O1600/L1600)-0.004*(I1600/P1600)</f>
        <v>-3.2736366830758086</v>
      </c>
      <c r="N1600" s="31">
        <v>8.0197984581497224</v>
      </c>
      <c r="O1600" s="1">
        <v>110866073289</v>
      </c>
      <c r="P1600" s="1">
        <v>110866073289</v>
      </c>
      <c r="Q1600" s="1">
        <v>0</v>
      </c>
      <c r="R1600" s="1">
        <v>269664280571</v>
      </c>
      <c r="S1600" s="1">
        <v>380530353860</v>
      </c>
      <c r="T1600" s="1">
        <v>0</v>
      </c>
      <c r="U1600" s="1">
        <v>48876759697</v>
      </c>
      <c r="V1600" s="1">
        <v>62588431143</v>
      </c>
    </row>
    <row r="1601" spans="1:22" ht="16.5" customHeight="1" x14ac:dyDescent="0.3">
      <c r="A1601" s="1" t="s">
        <v>170</v>
      </c>
      <c r="B1601" s="1">
        <v>2014</v>
      </c>
      <c r="C1601" s="27">
        <f t="shared" si="141"/>
        <v>4.0775374439057197</v>
      </c>
      <c r="D1601" s="6">
        <v>7</v>
      </c>
      <c r="E1601" s="6">
        <v>59</v>
      </c>
      <c r="F1601" s="7">
        <v>8.5000000000000006E-2</v>
      </c>
      <c r="G1601" s="6">
        <v>0</v>
      </c>
      <c r="H1601" s="6">
        <v>0</v>
      </c>
      <c r="I1601" s="1">
        <v>334828547601</v>
      </c>
      <c r="J1601" s="1">
        <v>80736252483</v>
      </c>
      <c r="K1601" s="1">
        <v>34726776145</v>
      </c>
      <c r="L1601" s="1">
        <v>369555323746</v>
      </c>
      <c r="M1601" s="29">
        <f>-4.336-4.513*(U1601/L1601)+5.679*(O1601/L1601)-0.004*(I1601/P1601)</f>
        <v>-3.0671391372164085</v>
      </c>
      <c r="N1601" s="28">
        <v>5.05</v>
      </c>
      <c r="O1601" s="1">
        <v>119117172872</v>
      </c>
      <c r="P1601" s="1">
        <v>119016127417</v>
      </c>
      <c r="Q1601" s="1">
        <v>101045455</v>
      </c>
      <c r="R1601" s="1">
        <v>250438150874</v>
      </c>
      <c r="S1601" s="1">
        <v>369555323746</v>
      </c>
      <c r="T1601" s="1">
        <v>28333333</v>
      </c>
      <c r="U1601" s="1">
        <v>45068347423</v>
      </c>
      <c r="V1601" s="1">
        <v>57792345386</v>
      </c>
    </row>
    <row r="1602" spans="1:22" ht="16.5" customHeight="1" x14ac:dyDescent="0.3">
      <c r="A1602" s="1" t="s">
        <v>171</v>
      </c>
      <c r="B1602" s="1">
        <v>2023</v>
      </c>
      <c r="C1602" s="27">
        <f t="shared" si="141"/>
        <v>3.8066624897703196</v>
      </c>
      <c r="D1602" s="5">
        <v>16</v>
      </c>
      <c r="E1602" s="5">
        <v>45</v>
      </c>
      <c r="F1602" s="4">
        <v>13.4</v>
      </c>
      <c r="G1602" s="5">
        <v>0</v>
      </c>
      <c r="H1602" s="5">
        <v>1</v>
      </c>
      <c r="I1602" s="1">
        <v>141418211823</v>
      </c>
      <c r="J1602" s="1">
        <v>28252561678</v>
      </c>
      <c r="K1602" s="1">
        <v>161237852193</v>
      </c>
      <c r="L1602" s="1">
        <v>302656064016</v>
      </c>
      <c r="M1602" s="29">
        <f>-4.336-4.513*(U1602/L1602)+5.679*(O1602/L1602)-0.004*(I1602/P1602)</f>
        <v>-2.3361396082056447</v>
      </c>
      <c r="N1602" s="31">
        <v>6.4222466560102589</v>
      </c>
      <c r="O1602" s="1">
        <v>126945338797</v>
      </c>
      <c r="P1602" s="1">
        <v>126620338797</v>
      </c>
      <c r="Q1602" s="1">
        <v>325000000</v>
      </c>
      <c r="R1602" s="1">
        <v>175710725219</v>
      </c>
      <c r="S1602" s="1">
        <v>302656064016</v>
      </c>
      <c r="T1602" s="1">
        <v>0</v>
      </c>
      <c r="U1602" s="1">
        <v>25326965811</v>
      </c>
      <c r="V1602" s="1">
        <v>32958107173</v>
      </c>
    </row>
    <row r="1603" spans="1:22" ht="16.5" customHeight="1" x14ac:dyDescent="0.3">
      <c r="A1603" s="1" t="s">
        <v>171</v>
      </c>
      <c r="B1603" s="1">
        <v>2022</v>
      </c>
      <c r="C1603" s="27">
        <f t="shared" si="141"/>
        <v>3.784189633918261</v>
      </c>
      <c r="D1603" s="5">
        <v>15</v>
      </c>
      <c r="E1603" s="5">
        <v>44</v>
      </c>
      <c r="F1603" s="4">
        <v>13.4</v>
      </c>
      <c r="G1603" s="5">
        <v>0</v>
      </c>
      <c r="H1603" s="5">
        <v>1</v>
      </c>
      <c r="I1603" s="1">
        <v>155253657812</v>
      </c>
      <c r="J1603" s="1">
        <v>27053550625</v>
      </c>
      <c r="K1603" s="1">
        <v>145927195718</v>
      </c>
      <c r="L1603" s="1">
        <v>301180853530</v>
      </c>
      <c r="M1603" s="29">
        <f>-4.336-4.513*(U1603/L1603)+5.679*(O1603/L1603)-0.004*(I1603/P1603)</f>
        <v>-2.402996448180855</v>
      </c>
      <c r="N1603" s="31">
        <v>6.9871667237754878</v>
      </c>
      <c r="O1603" s="1">
        <v>119286520045</v>
      </c>
      <c r="P1603" s="1">
        <v>118941520045</v>
      </c>
      <c r="Q1603" s="1">
        <v>345000000</v>
      </c>
      <c r="R1603" s="1">
        <v>181894333485</v>
      </c>
      <c r="S1603" s="1">
        <v>301180853530</v>
      </c>
      <c r="T1603" s="1">
        <v>0</v>
      </c>
      <c r="U1603" s="1">
        <v>20756031337</v>
      </c>
      <c r="V1603" s="1">
        <v>26952458632</v>
      </c>
    </row>
    <row r="1604" spans="1:22" ht="16.5" customHeight="1" x14ac:dyDescent="0.3">
      <c r="A1604" s="1" t="s">
        <v>171</v>
      </c>
      <c r="B1604" s="1">
        <v>2021</v>
      </c>
      <c r="C1604" s="27">
        <f t="shared" si="141"/>
        <v>3.7612001156935624</v>
      </c>
      <c r="D1604" s="5">
        <v>14</v>
      </c>
      <c r="E1604" s="5">
        <v>43</v>
      </c>
      <c r="F1604" s="4">
        <v>6.0999999999999999E-2</v>
      </c>
      <c r="G1604" s="5">
        <v>0</v>
      </c>
      <c r="H1604" s="5">
        <v>1</v>
      </c>
      <c r="I1604" s="1">
        <v>104794704189</v>
      </c>
      <c r="J1604" s="1">
        <v>8928432417</v>
      </c>
      <c r="K1604" s="1">
        <v>153513302318</v>
      </c>
      <c r="L1604" s="1">
        <v>258308006507</v>
      </c>
      <c r="M1604" s="29">
        <f>-4.336-4.513*(U1604/L1604)+5.679*(O1604/L1604)-0.004*(I1604/P1604)</f>
        <v>-2.6938552971858729</v>
      </c>
      <c r="N1604" s="31">
        <v>6.6900092133089402</v>
      </c>
      <c r="O1604" s="1">
        <v>89439224404</v>
      </c>
      <c r="P1604" s="1">
        <v>89034224404</v>
      </c>
      <c r="Q1604" s="1">
        <v>405000000</v>
      </c>
      <c r="R1604" s="1">
        <v>168868782103</v>
      </c>
      <c r="S1604" s="1">
        <v>258308006507</v>
      </c>
      <c r="T1604" s="1">
        <v>0</v>
      </c>
      <c r="U1604" s="1">
        <v>18287192602</v>
      </c>
      <c r="V1604" s="1">
        <v>22656668508</v>
      </c>
    </row>
    <row r="1605" spans="1:22" ht="16.5" customHeight="1" x14ac:dyDescent="0.3">
      <c r="A1605" s="1" t="s">
        <v>171</v>
      </c>
      <c r="B1605" s="1">
        <v>2020</v>
      </c>
      <c r="C1605" s="27">
        <f t="shared" si="141"/>
        <v>3.7376696182833684</v>
      </c>
      <c r="D1605" s="5">
        <v>13</v>
      </c>
      <c r="E1605" s="5">
        <v>42</v>
      </c>
      <c r="F1605" s="4">
        <v>6.0999999999999999E-2</v>
      </c>
      <c r="G1605" s="5">
        <v>0</v>
      </c>
      <c r="H1605" s="5">
        <v>1</v>
      </c>
      <c r="I1605" s="1">
        <v>103303191081</v>
      </c>
      <c r="J1605" s="1">
        <v>11765071949</v>
      </c>
      <c r="K1605" s="1">
        <v>170672436213</v>
      </c>
      <c r="L1605" s="1">
        <v>273975627294</v>
      </c>
      <c r="M1605" s="29">
        <f>-4.336-4.513*(U1605/L1605)+5.679*(O1605/L1605)-0.004*(I1605/P1605)</f>
        <v>-2.3982093562022908</v>
      </c>
      <c r="N1605" s="31">
        <v>6.9401877821904918</v>
      </c>
      <c r="O1605" s="1">
        <v>106659346594</v>
      </c>
      <c r="P1605" s="1">
        <v>106036730394</v>
      </c>
      <c r="Q1605" s="1">
        <v>622616200</v>
      </c>
      <c r="R1605" s="1">
        <v>167316280700</v>
      </c>
      <c r="S1605" s="1">
        <v>273975627294</v>
      </c>
      <c r="T1605" s="1">
        <v>0</v>
      </c>
      <c r="U1605" s="1">
        <v>16340210738</v>
      </c>
      <c r="V1605" s="1">
        <v>20799340781</v>
      </c>
    </row>
    <row r="1606" spans="1:22" ht="16.5" customHeight="1" x14ac:dyDescent="0.3">
      <c r="A1606" s="1" t="s">
        <v>171</v>
      </c>
      <c r="B1606" s="1">
        <v>2019</v>
      </c>
      <c r="C1606" s="27">
        <f t="shared" si="141"/>
        <v>3.713572066704308</v>
      </c>
      <c r="D1606" s="5">
        <v>12</v>
      </c>
      <c r="E1606" s="5">
        <v>41</v>
      </c>
      <c r="F1606" s="4">
        <v>4.5999999999999999E-2</v>
      </c>
      <c r="G1606" s="5">
        <v>0</v>
      </c>
      <c r="H1606" s="5">
        <v>1</v>
      </c>
      <c r="I1606" s="1">
        <v>64280958837</v>
      </c>
      <c r="J1606" s="1">
        <v>14072049858</v>
      </c>
      <c r="K1606" s="1">
        <v>181361892707</v>
      </c>
      <c r="L1606" s="1">
        <v>245642851544</v>
      </c>
      <c r="M1606" s="29">
        <f>-4.336-4.513*(U1606/L1606)+5.679*(O1606/L1606)-0.004*(I1606/P1606)</f>
        <v>-2.7055488698248551</v>
      </c>
      <c r="N1606" s="31">
        <v>7.4649912574460018</v>
      </c>
      <c r="O1606" s="1">
        <v>81445859107</v>
      </c>
      <c r="P1606" s="1">
        <v>80803242907</v>
      </c>
      <c r="Q1606" s="1">
        <v>642616200</v>
      </c>
      <c r="R1606" s="1">
        <v>164196992437</v>
      </c>
      <c r="S1606" s="1">
        <v>245642851544</v>
      </c>
      <c r="T1606" s="1">
        <v>0</v>
      </c>
      <c r="U1606" s="1">
        <v>13569844744</v>
      </c>
      <c r="V1606" s="1">
        <v>17972941329</v>
      </c>
    </row>
    <row r="1607" spans="1:22" ht="16.5" customHeight="1" x14ac:dyDescent="0.3">
      <c r="A1607" s="1" t="s">
        <v>171</v>
      </c>
      <c r="B1607" s="1">
        <v>2018</v>
      </c>
      <c r="C1607" s="27">
        <f t="shared" si="141"/>
        <v>3.6888794541139363</v>
      </c>
      <c r="D1607" s="5">
        <v>11</v>
      </c>
      <c r="E1607" s="5">
        <v>40</v>
      </c>
      <c r="F1607" s="4">
        <v>0</v>
      </c>
      <c r="G1607" s="5">
        <v>0</v>
      </c>
      <c r="H1607" s="5">
        <v>1</v>
      </c>
      <c r="I1607" s="1">
        <v>61451507002</v>
      </c>
      <c r="J1607" s="1">
        <v>11655988852</v>
      </c>
      <c r="K1607" s="1">
        <v>185411558558</v>
      </c>
      <c r="L1607" s="1">
        <v>246863065560</v>
      </c>
      <c r="M1607" s="29">
        <f>-4.336-4.513*(U1607/L1607)+5.679*(O1607/L1607)-0.004*(I1607/P1607)</f>
        <v>-2.6152440986306869</v>
      </c>
      <c r="N1607" s="31">
        <v>7.3592809998546045</v>
      </c>
      <c r="O1607" s="1">
        <v>84086052567</v>
      </c>
      <c r="P1607" s="1">
        <v>83153636939</v>
      </c>
      <c r="Q1607" s="1">
        <v>932415628</v>
      </c>
      <c r="R1607" s="1">
        <v>162777012993</v>
      </c>
      <c r="S1607" s="1">
        <v>246863065560</v>
      </c>
      <c r="T1607" s="1">
        <v>0</v>
      </c>
      <c r="U1607" s="1">
        <v>11523128053</v>
      </c>
      <c r="V1607" s="1">
        <v>14604880612</v>
      </c>
    </row>
    <row r="1608" spans="1:22" ht="16.5" customHeight="1" x14ac:dyDescent="0.3">
      <c r="A1608" s="1" t="s">
        <v>171</v>
      </c>
      <c r="B1608" s="1">
        <v>2017</v>
      </c>
      <c r="C1608" s="27">
        <f t="shared" si="141"/>
        <v>3.970291913552122</v>
      </c>
      <c r="D1608" s="5">
        <v>10</v>
      </c>
      <c r="E1608" s="5">
        <v>53</v>
      </c>
      <c r="F1608" s="4">
        <v>0.19</v>
      </c>
      <c r="G1608" s="5">
        <v>0</v>
      </c>
      <c r="H1608" s="5">
        <v>0</v>
      </c>
      <c r="I1608" s="1">
        <v>74933466102</v>
      </c>
      <c r="J1608" s="1">
        <v>15154607506</v>
      </c>
      <c r="K1608" s="1">
        <v>184499193213</v>
      </c>
      <c r="L1608" s="1">
        <v>259432659315</v>
      </c>
      <c r="M1608" s="29">
        <f>-4.336-4.513*(U1608/L1608)+5.679*(O1608/L1608)-0.004*(I1608/P1608)</f>
        <v>-2.4072109232126171</v>
      </c>
      <c r="N1608" s="31">
        <v>2.8654119461210428</v>
      </c>
      <c r="O1608" s="1">
        <v>97490751796</v>
      </c>
      <c r="P1608" s="1">
        <v>96828336168</v>
      </c>
      <c r="Q1608" s="1">
        <v>662415628</v>
      </c>
      <c r="R1608" s="1">
        <v>161941907519</v>
      </c>
      <c r="S1608" s="1">
        <v>259432659315</v>
      </c>
      <c r="T1608" s="1">
        <v>35416667</v>
      </c>
      <c r="U1608" s="1">
        <v>11623315204</v>
      </c>
      <c r="V1608" s="1">
        <v>14621809898</v>
      </c>
    </row>
    <row r="1609" spans="1:22" ht="16.5" customHeight="1" x14ac:dyDescent="0.3">
      <c r="A1609" s="1" t="s">
        <v>171</v>
      </c>
      <c r="B1609" s="1">
        <v>2016</v>
      </c>
      <c r="C1609" s="27">
        <f t="shared" si="141"/>
        <v>3.9512437185814275</v>
      </c>
      <c r="D1609" s="5">
        <v>9</v>
      </c>
      <c r="E1609" s="5">
        <v>52</v>
      </c>
      <c r="F1609" s="4">
        <v>0.19</v>
      </c>
      <c r="G1609" s="5">
        <v>0</v>
      </c>
      <c r="H1609" s="5">
        <v>0</v>
      </c>
      <c r="I1609" s="1">
        <v>88263776249</v>
      </c>
      <c r="J1609" s="1">
        <v>13804045452</v>
      </c>
      <c r="K1609" s="1">
        <v>148319841322</v>
      </c>
      <c r="L1609" s="1">
        <v>236583617571</v>
      </c>
      <c r="M1609" s="29">
        <f>-4.336-4.513*(U1609/L1609)+5.679*(O1609/L1609)-0.004*(I1609/P1609)</f>
        <v>-2.7504368012341422</v>
      </c>
      <c r="N1609" s="31">
        <v>2.5615511423249444</v>
      </c>
      <c r="O1609" s="1">
        <v>75090990409</v>
      </c>
      <c r="P1609" s="1">
        <v>75040390981</v>
      </c>
      <c r="Q1609" s="1">
        <v>50599428</v>
      </c>
      <c r="R1609" s="1">
        <v>161492627162</v>
      </c>
      <c r="S1609" s="1">
        <v>236583617571</v>
      </c>
      <c r="T1609" s="1">
        <v>0</v>
      </c>
      <c r="U1609" s="1">
        <v>11125717368</v>
      </c>
      <c r="V1609" s="1">
        <v>12567830092</v>
      </c>
    </row>
    <row r="1610" spans="1:22" ht="16.5" customHeight="1" x14ac:dyDescent="0.3">
      <c r="A1610" s="1" t="s">
        <v>171</v>
      </c>
      <c r="B1610" s="1">
        <v>2015</v>
      </c>
      <c r="C1610" s="27">
        <f t="shared" si="141"/>
        <v>3.9318256327243257</v>
      </c>
      <c r="D1610" s="5">
        <v>8</v>
      </c>
      <c r="E1610" s="5">
        <v>51</v>
      </c>
      <c r="F1610" s="4">
        <v>0.19</v>
      </c>
      <c r="G1610" s="5">
        <v>0</v>
      </c>
      <c r="H1610" s="5">
        <v>0</v>
      </c>
      <c r="I1610" s="1">
        <v>121098703744</v>
      </c>
      <c r="J1610" s="1">
        <v>10183708668</v>
      </c>
      <c r="K1610" s="1">
        <v>128048093121</v>
      </c>
      <c r="L1610" s="1">
        <v>249146796865</v>
      </c>
      <c r="M1610" s="29">
        <f>-4.336-4.513*(U1610/L1610)+5.679*(O1610/L1610)-0.004*(I1610/P1610)</f>
        <v>-2.9424325315322677</v>
      </c>
      <c r="N1610" s="31">
        <v>8.0197984581497224</v>
      </c>
      <c r="O1610" s="1">
        <v>81379887071</v>
      </c>
      <c r="P1610" s="1">
        <v>81329287643</v>
      </c>
      <c r="Q1610" s="1">
        <v>50599428</v>
      </c>
      <c r="R1610" s="1">
        <v>167766909794</v>
      </c>
      <c r="S1610" s="1">
        <v>249146796865</v>
      </c>
      <c r="T1610" s="1">
        <v>0</v>
      </c>
      <c r="U1610" s="1">
        <v>25142831108</v>
      </c>
      <c r="V1610" s="1">
        <v>29974387514</v>
      </c>
    </row>
    <row r="1611" spans="1:22" ht="16.5" customHeight="1" x14ac:dyDescent="0.3">
      <c r="A1611" s="1" t="s">
        <v>171</v>
      </c>
      <c r="B1611" s="1">
        <v>2014</v>
      </c>
      <c r="C1611" s="27">
        <f t="shared" si="141"/>
        <v>3.912023005428146</v>
      </c>
      <c r="D1611" s="6">
        <v>7</v>
      </c>
      <c r="E1611" s="6">
        <v>50</v>
      </c>
      <c r="F1611" s="7">
        <v>0.19</v>
      </c>
      <c r="G1611" s="6">
        <v>0</v>
      </c>
      <c r="H1611" s="6">
        <v>0</v>
      </c>
      <c r="I1611" s="1">
        <v>120751487423</v>
      </c>
      <c r="J1611" s="1">
        <v>16453607584</v>
      </c>
      <c r="K1611" s="1">
        <v>117536231531</v>
      </c>
      <c r="L1611" s="1">
        <v>238287718954</v>
      </c>
      <c r="M1611" s="29">
        <f>-4.336-4.513*(U1611/L1611)+5.679*(O1611/L1611)-0.004*(I1611/P1611)</f>
        <v>-3.090231355373561</v>
      </c>
      <c r="N1611" s="28">
        <v>5.05</v>
      </c>
      <c r="O1611" s="1">
        <v>73593640268</v>
      </c>
      <c r="P1611" s="1">
        <v>73483040840</v>
      </c>
      <c r="Q1611" s="1">
        <v>110599428</v>
      </c>
      <c r="R1611" s="1">
        <v>164694078686</v>
      </c>
      <c r="S1611" s="1">
        <v>238287718954</v>
      </c>
      <c r="T1611" s="1">
        <v>0</v>
      </c>
      <c r="U1611" s="1">
        <v>26483634611</v>
      </c>
      <c r="V1611" s="1">
        <v>33480551589</v>
      </c>
    </row>
    <row r="1612" spans="1:22" ht="16.5" customHeight="1" x14ac:dyDescent="0.3">
      <c r="A1612" s="1" t="s">
        <v>172</v>
      </c>
      <c r="B1612" s="1">
        <v>2023</v>
      </c>
      <c r="C1612" s="27">
        <f t="shared" si="141"/>
        <v>3.4657359027997265</v>
      </c>
      <c r="D1612" s="5">
        <v>31</v>
      </c>
      <c r="E1612" s="5">
        <v>32</v>
      </c>
      <c r="F1612" s="4">
        <f>F1614*3</f>
        <v>2.19</v>
      </c>
      <c r="G1612" s="5">
        <v>0</v>
      </c>
      <c r="H1612" s="5">
        <v>0</v>
      </c>
      <c r="I1612" s="1">
        <v>1082956046895</v>
      </c>
      <c r="J1612" s="1">
        <v>133242422465</v>
      </c>
      <c r="K1612" s="1">
        <v>242247211588</v>
      </c>
      <c r="L1612" s="1">
        <v>1325203258483</v>
      </c>
      <c r="M1612" s="29">
        <f>-4.336-4.513*(U1612/L1612)+5.679*(O1612/L1612)-0.004*(I1612/P1612)</f>
        <v>-3.9272826287559548</v>
      </c>
      <c r="N1612" s="31">
        <v>6.4222466560102589</v>
      </c>
      <c r="O1612" s="1">
        <v>272458396112</v>
      </c>
      <c r="P1612" s="1">
        <v>271229959332</v>
      </c>
      <c r="Q1612" s="1">
        <v>1228436780</v>
      </c>
      <c r="R1612" s="1">
        <v>1052744862371</v>
      </c>
      <c r="S1612" s="1">
        <v>1325203258483</v>
      </c>
      <c r="T1612" s="1">
        <v>9172543657</v>
      </c>
      <c r="U1612" s="1">
        <v>218145970922</v>
      </c>
      <c r="V1612" s="1" t="e">
        <v>#VALUE!</v>
      </c>
    </row>
    <row r="1613" spans="1:22" ht="16.5" customHeight="1" x14ac:dyDescent="0.3">
      <c r="A1613" s="1" t="s">
        <v>172</v>
      </c>
      <c r="B1613" s="1">
        <v>2022</v>
      </c>
      <c r="C1613" s="27">
        <f t="shared" si="141"/>
        <v>3.4339872044851463</v>
      </c>
      <c r="D1613" s="5">
        <v>30</v>
      </c>
      <c r="E1613" s="5">
        <v>31</v>
      </c>
      <c r="F1613" s="4">
        <f>F1614*3</f>
        <v>2.19</v>
      </c>
      <c r="G1613" s="5">
        <v>0</v>
      </c>
      <c r="H1613" s="5">
        <v>0</v>
      </c>
      <c r="I1613" s="1">
        <v>1300487022330</v>
      </c>
      <c r="J1613" s="1">
        <v>400828676059</v>
      </c>
      <c r="K1613" s="1">
        <v>196731165330</v>
      </c>
      <c r="L1613" s="1">
        <v>1497218187660</v>
      </c>
      <c r="M1613" s="29">
        <f>-4.336-4.513*(U1613/L1613)+5.679*(O1613/L1613)-0.004*(I1613/P1613)</f>
        <v>-1.6358110533537222</v>
      </c>
      <c r="N1613" s="31">
        <v>6.9871667237754878</v>
      </c>
      <c r="O1613" s="1">
        <v>600564236598</v>
      </c>
      <c r="P1613" s="1">
        <v>598485765185</v>
      </c>
      <c r="Q1613" s="1">
        <v>2078471413</v>
      </c>
      <c r="R1613" s="1">
        <v>896653951062</v>
      </c>
      <c r="S1613" s="1">
        <v>1497218187660</v>
      </c>
      <c r="T1613" s="1">
        <v>180329964574</v>
      </c>
      <c r="U1613" s="1">
        <v>-142960624037</v>
      </c>
      <c r="V1613" s="1" t="e">
        <v>#VALUE!</v>
      </c>
    </row>
    <row r="1614" spans="1:22" ht="16.5" customHeight="1" x14ac:dyDescent="0.3">
      <c r="A1614" s="1" t="s">
        <v>172</v>
      </c>
      <c r="B1614" s="1">
        <v>2021</v>
      </c>
      <c r="C1614" s="27">
        <f t="shared" si="141"/>
        <v>3.4011973816621555</v>
      </c>
      <c r="D1614" s="5">
        <v>29</v>
      </c>
      <c r="E1614" s="5">
        <v>30</v>
      </c>
      <c r="F1614" s="4">
        <v>0.73</v>
      </c>
      <c r="G1614" s="5">
        <v>0</v>
      </c>
      <c r="H1614" s="5">
        <v>0</v>
      </c>
      <c r="I1614" s="1">
        <v>1525896792723</v>
      </c>
      <c r="J1614" s="1">
        <v>282756240063</v>
      </c>
      <c r="K1614" s="1">
        <v>115953815679</v>
      </c>
      <c r="L1614" s="1">
        <v>1641850608402</v>
      </c>
      <c r="M1614" s="29">
        <f>-4.336-4.513*(U1614/L1614)+5.679*(O1614/L1614)-0.004*(I1614/P1614)</f>
        <v>-3.0396638589539107</v>
      </c>
      <c r="N1614" s="31">
        <v>6.6900092133089402</v>
      </c>
      <c r="O1614" s="1">
        <v>577942802820</v>
      </c>
      <c r="P1614" s="1">
        <v>575025530095</v>
      </c>
      <c r="Q1614" s="1">
        <v>2917272725</v>
      </c>
      <c r="R1614" s="1">
        <v>1063907805582</v>
      </c>
      <c r="S1614" s="1">
        <v>1641850608402</v>
      </c>
      <c r="T1614" s="1">
        <v>69188720851</v>
      </c>
      <c r="U1614" s="1">
        <v>251788064022</v>
      </c>
      <c r="V1614" s="1" t="e">
        <v>#VALUE!</v>
      </c>
    </row>
    <row r="1615" spans="1:22" ht="16.5" customHeight="1" x14ac:dyDescent="0.3">
      <c r="A1615" s="1" t="s">
        <v>172</v>
      </c>
      <c r="B1615" s="1">
        <v>2020</v>
      </c>
      <c r="C1615" s="27">
        <f t="shared" si="141"/>
        <v>4.0943445622221004</v>
      </c>
      <c r="D1615" s="5">
        <v>28</v>
      </c>
      <c r="E1615" s="5">
        <v>60</v>
      </c>
      <c r="F1615" s="4">
        <v>8.48</v>
      </c>
      <c r="G1615" s="5">
        <v>0</v>
      </c>
      <c r="H1615" s="5">
        <v>1</v>
      </c>
      <c r="I1615" s="1">
        <v>2061725068788</v>
      </c>
      <c r="J1615" s="1">
        <v>575171279995</v>
      </c>
      <c r="K1615" s="1">
        <v>142602000906</v>
      </c>
      <c r="L1615" s="1">
        <v>2204327069694</v>
      </c>
      <c r="M1615" s="29">
        <f>-4.336-4.513*(U1615/L1615)+5.679*(O1615/L1615)-0.004*(I1615/P1615)</f>
        <v>-1.8793962929501127</v>
      </c>
      <c r="N1615" s="31">
        <v>6.9401877821904918</v>
      </c>
      <c r="O1615" s="1">
        <v>1217768774294</v>
      </c>
      <c r="P1615" s="1">
        <v>1212820199888</v>
      </c>
      <c r="Q1615" s="1">
        <v>4948574406</v>
      </c>
      <c r="R1615" s="1">
        <v>986558295400</v>
      </c>
      <c r="S1615" s="1">
        <v>2204327069694</v>
      </c>
      <c r="T1615" s="1">
        <v>36655946874</v>
      </c>
      <c r="U1615" s="1">
        <v>329173919297</v>
      </c>
      <c r="V1615" s="1">
        <v>413627498242</v>
      </c>
    </row>
    <row r="1616" spans="1:22" ht="16.5" customHeight="1" x14ac:dyDescent="0.3">
      <c r="A1616" s="1" t="s">
        <v>172</v>
      </c>
      <c r="B1616" s="1">
        <v>2019</v>
      </c>
      <c r="C1616" s="27">
        <f t="shared" si="141"/>
        <v>4.0775374439057197</v>
      </c>
      <c r="D1616" s="5">
        <v>27</v>
      </c>
      <c r="E1616" s="5">
        <v>59</v>
      </c>
      <c r="F1616" s="4">
        <v>8.16</v>
      </c>
      <c r="G1616" s="5">
        <v>0</v>
      </c>
      <c r="H1616" s="5">
        <v>1</v>
      </c>
      <c r="I1616" s="1">
        <v>1991469700389</v>
      </c>
      <c r="J1616" s="1">
        <v>746425022462</v>
      </c>
      <c r="K1616" s="1">
        <v>195091731283</v>
      </c>
      <c r="L1616" s="1">
        <v>2186561431672</v>
      </c>
      <c r="M1616" s="29">
        <f>-4.336-4.513*(U1616/L1616)+5.679*(O1616/L1616)-0.004*(I1616/P1616)</f>
        <v>-0.54681241818002091</v>
      </c>
      <c r="N1616" s="31">
        <v>7.4649912574460018</v>
      </c>
      <c r="O1616" s="1">
        <v>1516022577608</v>
      </c>
      <c r="P1616" s="1">
        <v>1491859599850</v>
      </c>
      <c r="Q1616" s="1">
        <v>24162977758</v>
      </c>
      <c r="R1616" s="1">
        <v>670538854064</v>
      </c>
      <c r="S1616" s="1">
        <v>2186561431672</v>
      </c>
      <c r="T1616" s="1">
        <v>19751580465</v>
      </c>
      <c r="U1616" s="1">
        <v>69250057885</v>
      </c>
      <c r="V1616" s="1">
        <v>89311816999</v>
      </c>
    </row>
    <row r="1617" spans="1:22" ht="16.5" customHeight="1" x14ac:dyDescent="0.3">
      <c r="A1617" s="1" t="s">
        <v>172</v>
      </c>
      <c r="B1617" s="1">
        <v>2018</v>
      </c>
      <c r="C1617" s="27">
        <f t="shared" si="141"/>
        <v>4.0604430105464191</v>
      </c>
      <c r="D1617" s="5">
        <v>26</v>
      </c>
      <c r="E1617" s="5">
        <v>58</v>
      </c>
      <c r="F1617" s="4">
        <v>8.8000000000000007</v>
      </c>
      <c r="G1617" s="5">
        <v>0</v>
      </c>
      <c r="H1617" s="5">
        <v>1</v>
      </c>
      <c r="I1617" s="1">
        <v>1470387464861</v>
      </c>
      <c r="J1617" s="1">
        <v>401684234670</v>
      </c>
      <c r="K1617" s="1">
        <v>230756599102</v>
      </c>
      <c r="L1617" s="1">
        <v>1701144063963</v>
      </c>
      <c r="M1617" s="29">
        <f>-4.336-4.513*(U1617/L1617)+5.679*(O1617/L1617)-0.004*(I1617/P1617)</f>
        <v>-0.80719413195953182</v>
      </c>
      <c r="N1617" s="31">
        <v>7.3592809998546045</v>
      </c>
      <c r="O1617" s="1">
        <v>1129055298527</v>
      </c>
      <c r="P1617" s="1">
        <v>1102612402477</v>
      </c>
      <c r="Q1617" s="1">
        <v>26442896050</v>
      </c>
      <c r="R1617" s="1">
        <v>572088765436</v>
      </c>
      <c r="S1617" s="1">
        <v>1701144063963</v>
      </c>
      <c r="T1617" s="1">
        <v>40451574735</v>
      </c>
      <c r="U1617" s="1">
        <v>88593762558</v>
      </c>
      <c r="V1617" s="1">
        <v>109876209123</v>
      </c>
    </row>
    <row r="1618" spans="1:22" ht="16.5" customHeight="1" x14ac:dyDescent="0.3">
      <c r="A1618" s="1" t="s">
        <v>172</v>
      </c>
      <c r="B1618" s="1">
        <v>2017</v>
      </c>
      <c r="C1618" s="27">
        <f t="shared" si="141"/>
        <v>4.0430512678345503</v>
      </c>
      <c r="D1618" s="5">
        <v>25</v>
      </c>
      <c r="E1618" s="5">
        <v>57</v>
      </c>
      <c r="F1618" s="4">
        <v>8.58</v>
      </c>
      <c r="G1618" s="5">
        <v>0</v>
      </c>
      <c r="H1618" s="5">
        <v>1</v>
      </c>
      <c r="I1618" s="1">
        <v>672711194059</v>
      </c>
      <c r="J1618" s="1">
        <v>174812786349</v>
      </c>
      <c r="K1618" s="1">
        <v>102740054720</v>
      </c>
      <c r="L1618" s="1">
        <v>775451248779</v>
      </c>
      <c r="M1618" s="29">
        <f>-4.336-4.513*(U1618/L1618)+5.679*(O1618/L1618)-0.004*(I1618/P1618)</f>
        <v>-3.2906039705862056</v>
      </c>
      <c r="N1618" s="31">
        <v>2.8654119461210428</v>
      </c>
      <c r="O1618" s="1">
        <v>215200247073</v>
      </c>
      <c r="P1618" s="1">
        <v>184193580765</v>
      </c>
      <c r="Q1618" s="1">
        <v>31006666308</v>
      </c>
      <c r="R1618" s="1">
        <v>560251001706</v>
      </c>
      <c r="S1618" s="1">
        <v>775451248779</v>
      </c>
      <c r="T1618" s="1">
        <v>3053113318</v>
      </c>
      <c r="U1618" s="1">
        <v>88663891996</v>
      </c>
      <c r="V1618" s="1">
        <v>99565784292</v>
      </c>
    </row>
    <row r="1619" spans="1:22" ht="16.5" customHeight="1" x14ac:dyDescent="0.3">
      <c r="A1619" s="1" t="s">
        <v>172</v>
      </c>
      <c r="B1619" s="1">
        <v>2016</v>
      </c>
      <c r="C1619" s="27">
        <f t="shared" si="141"/>
        <v>4.0253516907351496</v>
      </c>
      <c r="D1619" s="5">
        <v>24</v>
      </c>
      <c r="E1619" s="5">
        <v>56</v>
      </c>
      <c r="F1619" s="4">
        <v>8.58</v>
      </c>
      <c r="G1619" s="5">
        <v>0</v>
      </c>
      <c r="H1619" s="5">
        <v>1</v>
      </c>
      <c r="I1619" s="1">
        <v>562498020103</v>
      </c>
      <c r="J1619" s="1">
        <v>135575609064</v>
      </c>
      <c r="K1619" s="1">
        <v>100657016680</v>
      </c>
      <c r="L1619" s="1">
        <v>663155036783</v>
      </c>
      <c r="M1619" s="29">
        <f>-4.336-4.513*(U1619/L1619)+5.679*(O1619/L1619)-0.004*(I1619/P1619)</f>
        <v>-3.3431694710475313</v>
      </c>
      <c r="N1619" s="31">
        <v>2.5615511423249444</v>
      </c>
      <c r="O1619" s="1">
        <v>152837603981</v>
      </c>
      <c r="P1619" s="1">
        <v>145782077495</v>
      </c>
      <c r="Q1619" s="1">
        <v>7055526486</v>
      </c>
      <c r="R1619" s="1">
        <v>510317432801</v>
      </c>
      <c r="S1619" s="1">
        <v>663155036783</v>
      </c>
      <c r="T1619" s="1">
        <v>44589967259</v>
      </c>
      <c r="U1619" s="1">
        <v>44167757790</v>
      </c>
      <c r="V1619" s="1">
        <v>63045345626</v>
      </c>
    </row>
    <row r="1620" spans="1:22" ht="16.5" customHeight="1" x14ac:dyDescent="0.3">
      <c r="A1620" s="1" t="s">
        <v>172</v>
      </c>
      <c r="B1620" s="1">
        <v>2015</v>
      </c>
      <c r="C1620" s="27">
        <f t="shared" si="141"/>
        <v>4.0073331852324712</v>
      </c>
      <c r="D1620" s="6">
        <v>23</v>
      </c>
      <c r="E1620" s="6">
        <v>55</v>
      </c>
      <c r="F1620" s="7">
        <v>7.42</v>
      </c>
      <c r="G1620" s="6">
        <v>0</v>
      </c>
      <c r="H1620" s="6">
        <v>1</v>
      </c>
      <c r="I1620" s="1">
        <v>353305462581</v>
      </c>
      <c r="J1620" s="1">
        <v>121906817890</v>
      </c>
      <c r="K1620" s="1">
        <v>146406256469</v>
      </c>
      <c r="L1620" s="1">
        <v>499711719050</v>
      </c>
      <c r="M1620" s="29">
        <f>-4.336-4.513*(U1620/L1620)+5.679*(O1620/L1620)-0.004*(I1620/P1620)</f>
        <v>-3.8124974090776642</v>
      </c>
      <c r="N1620" s="31">
        <v>8.0197984581497224</v>
      </c>
      <c r="O1620" s="1">
        <v>94255137659</v>
      </c>
      <c r="P1620" s="1">
        <v>84386611173</v>
      </c>
      <c r="Q1620" s="1">
        <v>9868526486</v>
      </c>
      <c r="R1620" s="1">
        <v>405456581391</v>
      </c>
      <c r="S1620" s="1">
        <v>499711719050</v>
      </c>
      <c r="T1620" s="1">
        <v>18040569223</v>
      </c>
      <c r="U1620" s="1">
        <v>58787032855</v>
      </c>
      <c r="V1620" s="1">
        <v>78931458258</v>
      </c>
    </row>
    <row r="1621" spans="1:22" ht="16.5" customHeight="1" x14ac:dyDescent="0.3">
      <c r="A1621" s="1" t="s">
        <v>172</v>
      </c>
      <c r="B1621" s="1">
        <v>2014</v>
      </c>
      <c r="C1621" s="26"/>
      <c r="D1621" s="13"/>
      <c r="E1621" s="13"/>
      <c r="F1621" s="14"/>
      <c r="G1621" s="13"/>
      <c r="H1621" s="13"/>
      <c r="I1621" s="1">
        <v>278760567629</v>
      </c>
      <c r="J1621" s="1">
        <v>181303290874</v>
      </c>
      <c r="K1621" s="1">
        <v>201096550942</v>
      </c>
      <c r="L1621" s="1">
        <v>479857118571</v>
      </c>
      <c r="M1621" s="29">
        <f>-4.336-4.513*(U1621/L1621)+5.679*(O1621/L1621)-0.004*(I1621/P1621)</f>
        <v>-1.8804733409844172</v>
      </c>
      <c r="N1621" s="28">
        <v>5.05</v>
      </c>
      <c r="O1621" s="1">
        <v>248666232232</v>
      </c>
      <c r="P1621" s="1">
        <v>155327397037</v>
      </c>
      <c r="Q1621" s="1">
        <v>93338835195</v>
      </c>
      <c r="R1621" s="1">
        <v>231190886339</v>
      </c>
      <c r="S1621" s="1">
        <v>479857118571</v>
      </c>
      <c r="T1621" s="1">
        <v>13341875139</v>
      </c>
      <c r="U1621" s="1">
        <v>51058908820</v>
      </c>
      <c r="V1621" s="1" t="e">
        <v>#VALUE!</v>
      </c>
    </row>
    <row r="1622" spans="1:22" ht="16.5" customHeight="1" x14ac:dyDescent="0.3">
      <c r="A1622" s="1" t="s">
        <v>173</v>
      </c>
      <c r="B1622" s="1">
        <v>2023</v>
      </c>
      <c r="C1622" s="27">
        <f t="shared" ref="C1622:C1627" si="142">LN(E1622)</f>
        <v>3.784189633918261</v>
      </c>
      <c r="D1622" s="5">
        <v>20</v>
      </c>
      <c r="E1622" s="5">
        <v>44</v>
      </c>
      <c r="F1622" s="4">
        <v>0</v>
      </c>
      <c r="G1622" s="5">
        <v>0</v>
      </c>
      <c r="H1622" s="5">
        <v>0</v>
      </c>
      <c r="I1622" s="1">
        <v>625160914563</v>
      </c>
      <c r="J1622" s="1">
        <v>175459650739</v>
      </c>
      <c r="K1622" s="1">
        <v>268653284857</v>
      </c>
      <c r="L1622" s="1">
        <v>893814199420</v>
      </c>
      <c r="M1622" s="29">
        <f>-4.336-4.513*(U1622/L1622)+5.679*(O1622/L1622)-0.004*(I1622/P1622)</f>
        <v>-2.3227509007526859</v>
      </c>
      <c r="N1622" s="31">
        <v>6.4222466560102589</v>
      </c>
      <c r="O1622" s="1">
        <v>459519739914</v>
      </c>
      <c r="P1622" s="1">
        <v>459341029914</v>
      </c>
      <c r="Q1622" s="1">
        <v>178710000</v>
      </c>
      <c r="R1622" s="1">
        <v>434294459506</v>
      </c>
      <c r="S1622" s="1">
        <v>893814199420</v>
      </c>
      <c r="T1622" s="1">
        <v>14722491653</v>
      </c>
      <c r="U1622" s="1">
        <v>178434758238</v>
      </c>
      <c r="V1622" s="1">
        <v>214179225388</v>
      </c>
    </row>
    <row r="1623" spans="1:22" ht="16.5" customHeight="1" x14ac:dyDescent="0.3">
      <c r="A1623" s="1" t="s">
        <v>173</v>
      </c>
      <c r="B1623" s="1">
        <v>2022</v>
      </c>
      <c r="C1623" s="27">
        <f t="shared" si="142"/>
        <v>3.7612001156935624</v>
      </c>
      <c r="D1623" s="5">
        <v>19</v>
      </c>
      <c r="E1623" s="5">
        <v>43</v>
      </c>
      <c r="F1623" s="4">
        <v>0</v>
      </c>
      <c r="G1623" s="5">
        <v>0</v>
      </c>
      <c r="H1623" s="5">
        <v>0</v>
      </c>
      <c r="I1623" s="1">
        <v>481207043158</v>
      </c>
      <c r="J1623" s="1">
        <v>204562354324</v>
      </c>
      <c r="K1623" s="1">
        <v>277739915766</v>
      </c>
      <c r="L1623" s="1">
        <v>758946958924</v>
      </c>
      <c r="M1623" s="29">
        <f>-4.336-4.513*(U1623/L1623)+5.679*(O1623/L1623)-0.004*(I1623/P1623)</f>
        <v>-1.6868729948886323</v>
      </c>
      <c r="N1623" s="31">
        <v>6.9871667237754878</v>
      </c>
      <c r="O1623" s="1">
        <v>424692948656</v>
      </c>
      <c r="P1623" s="1">
        <v>424592948656</v>
      </c>
      <c r="Q1623" s="1">
        <v>100000000</v>
      </c>
      <c r="R1623" s="1">
        <v>334254010268</v>
      </c>
      <c r="S1623" s="1">
        <v>758946958924</v>
      </c>
      <c r="T1623" s="1">
        <v>5620639655</v>
      </c>
      <c r="U1623" s="1">
        <v>88155063012</v>
      </c>
      <c r="V1623" s="1">
        <v>103374669173</v>
      </c>
    </row>
    <row r="1624" spans="1:22" ht="16.5" customHeight="1" x14ac:dyDescent="0.3">
      <c r="A1624" s="1" t="s">
        <v>173</v>
      </c>
      <c r="B1624" s="1">
        <v>2021</v>
      </c>
      <c r="C1624" s="27">
        <f t="shared" si="142"/>
        <v>3.970291913552122</v>
      </c>
      <c r="D1624" s="5">
        <v>18</v>
      </c>
      <c r="E1624" s="5">
        <v>53</v>
      </c>
      <c r="F1624" s="4">
        <v>10</v>
      </c>
      <c r="G1624" s="5">
        <v>1</v>
      </c>
      <c r="H1624" s="5">
        <v>1</v>
      </c>
      <c r="I1624" s="1">
        <v>405908491608</v>
      </c>
      <c r="J1624" s="1">
        <v>201792623838</v>
      </c>
      <c r="K1624" s="1">
        <v>298601375021</v>
      </c>
      <c r="L1624" s="1">
        <v>704509866629</v>
      </c>
      <c r="M1624" s="29">
        <f>-4.336-4.513*(U1624/L1624)+5.679*(O1624/L1624)-0.004*(I1624/P1624)</f>
        <v>-2.2744231794520262</v>
      </c>
      <c r="N1624" s="31">
        <v>6.6900092133089402</v>
      </c>
      <c r="O1624" s="1">
        <v>346419049373</v>
      </c>
      <c r="P1624" s="1">
        <v>346319049373</v>
      </c>
      <c r="Q1624" s="1">
        <v>100000000</v>
      </c>
      <c r="R1624" s="1">
        <v>358090817256</v>
      </c>
      <c r="S1624" s="1">
        <v>704509866629</v>
      </c>
      <c r="T1624" s="1">
        <v>1650281363</v>
      </c>
      <c r="U1624" s="1">
        <v>113363537475</v>
      </c>
      <c r="V1624" s="1">
        <v>131425343247</v>
      </c>
    </row>
    <row r="1625" spans="1:22" ht="16.5" customHeight="1" x14ac:dyDescent="0.3">
      <c r="A1625" s="1" t="s">
        <v>173</v>
      </c>
      <c r="B1625" s="1">
        <v>2020</v>
      </c>
      <c r="C1625" s="27">
        <f t="shared" si="142"/>
        <v>3.9512437185814275</v>
      </c>
      <c r="D1625" s="5">
        <v>17</v>
      </c>
      <c r="E1625" s="5">
        <v>52</v>
      </c>
      <c r="F1625" s="4">
        <v>10</v>
      </c>
      <c r="G1625" s="5">
        <v>1</v>
      </c>
      <c r="H1625" s="5">
        <v>1</v>
      </c>
      <c r="I1625" s="1">
        <v>388752612343</v>
      </c>
      <c r="J1625" s="1">
        <v>198920247289</v>
      </c>
      <c r="K1625" s="1">
        <v>306888358060</v>
      </c>
      <c r="L1625" s="1">
        <v>695640970403</v>
      </c>
      <c r="M1625" s="29">
        <f>-4.336-4.513*(U1625/L1625)+5.679*(O1625/L1625)-0.004*(I1625/P1625)</f>
        <v>-2.6879026732320068</v>
      </c>
      <c r="N1625" s="31">
        <v>6.9401877821904918</v>
      </c>
      <c r="O1625" s="1">
        <v>308518446622</v>
      </c>
      <c r="P1625" s="1">
        <v>308418446622</v>
      </c>
      <c r="Q1625" s="1">
        <v>100000000</v>
      </c>
      <c r="R1625" s="1">
        <v>387122523781</v>
      </c>
      <c r="S1625" s="1">
        <v>695640970403</v>
      </c>
      <c r="T1625" s="1">
        <v>2388018535</v>
      </c>
      <c r="U1625" s="1">
        <v>133411232580</v>
      </c>
      <c r="V1625" s="1">
        <v>154288915533</v>
      </c>
    </row>
    <row r="1626" spans="1:22" ht="16.5" customHeight="1" x14ac:dyDescent="0.3">
      <c r="A1626" s="1" t="s">
        <v>173</v>
      </c>
      <c r="B1626" s="1">
        <v>2019</v>
      </c>
      <c r="C1626" s="27">
        <f t="shared" si="142"/>
        <v>3.9318256327243257</v>
      </c>
      <c r="D1626" s="5">
        <v>16</v>
      </c>
      <c r="E1626" s="5">
        <v>51</v>
      </c>
      <c r="F1626" s="4">
        <v>0.505</v>
      </c>
      <c r="G1626" s="5">
        <v>1</v>
      </c>
      <c r="H1626" s="5">
        <v>1</v>
      </c>
      <c r="I1626" s="1">
        <v>254792224647</v>
      </c>
      <c r="J1626" s="1">
        <v>104650353578</v>
      </c>
      <c r="K1626" s="1">
        <v>321698917596</v>
      </c>
      <c r="L1626" s="1">
        <v>576491142243</v>
      </c>
      <c r="M1626" s="29">
        <f>-4.336-4.513*(U1626/L1626)+5.679*(O1626/L1626)-0.004*(I1626/P1626)</f>
        <v>-2.3426835460963851</v>
      </c>
      <c r="N1626" s="31">
        <v>7.4649912574460018</v>
      </c>
      <c r="O1626" s="1">
        <v>267201753442</v>
      </c>
      <c r="P1626" s="1">
        <v>267101753442</v>
      </c>
      <c r="Q1626" s="1">
        <v>100000000</v>
      </c>
      <c r="R1626" s="1">
        <v>309289388801</v>
      </c>
      <c r="S1626" s="1">
        <v>576491142243</v>
      </c>
      <c r="T1626" s="1">
        <v>2710674263</v>
      </c>
      <c r="U1626" s="1">
        <v>81123373696</v>
      </c>
      <c r="V1626" s="1">
        <v>87944476277</v>
      </c>
    </row>
    <row r="1627" spans="1:22" ht="16.5" customHeight="1" x14ac:dyDescent="0.3">
      <c r="A1627" s="1" t="s">
        <v>173</v>
      </c>
      <c r="B1627" s="1">
        <v>2018</v>
      </c>
      <c r="C1627" s="27">
        <f t="shared" si="142"/>
        <v>3.912023005428146</v>
      </c>
      <c r="D1627" s="5">
        <v>15</v>
      </c>
      <c r="E1627" s="5">
        <v>50</v>
      </c>
      <c r="F1627" s="4">
        <v>0.505</v>
      </c>
      <c r="G1627" s="5">
        <v>1</v>
      </c>
      <c r="H1627" s="5">
        <v>1</v>
      </c>
      <c r="I1627" s="1">
        <v>264831826994</v>
      </c>
      <c r="J1627" s="1">
        <v>128854022719</v>
      </c>
      <c r="K1627" s="1">
        <v>343987190955</v>
      </c>
      <c r="L1627" s="1">
        <v>608819017949</v>
      </c>
      <c r="M1627" s="29">
        <f>-4.336-4.513*(U1627/L1627)+5.679*(O1627/L1627)-0.004*(I1627/P1627)</f>
        <v>-1.7795948258875369</v>
      </c>
      <c r="N1627" s="31">
        <v>7.3592809998546045</v>
      </c>
      <c r="O1627" s="1">
        <v>319410588520</v>
      </c>
      <c r="P1627" s="1">
        <v>319310588520</v>
      </c>
      <c r="Q1627" s="1">
        <v>100000000</v>
      </c>
      <c r="R1627" s="1">
        <v>289408429429</v>
      </c>
      <c r="S1627" s="1">
        <v>608819017949</v>
      </c>
      <c r="T1627" s="1">
        <v>6255819364</v>
      </c>
      <c r="U1627" s="1">
        <v>56619734105</v>
      </c>
      <c r="V1627" s="1">
        <v>63192538364</v>
      </c>
    </row>
    <row r="1628" spans="1:22" ht="16.5" customHeight="1" x14ac:dyDescent="0.3">
      <c r="A1628" s="1" t="s">
        <v>173</v>
      </c>
      <c r="B1628" s="1">
        <v>2017</v>
      </c>
      <c r="C1628" s="26"/>
      <c r="D1628" s="9"/>
      <c r="E1628" s="9"/>
      <c r="F1628" s="10"/>
      <c r="G1628" s="9"/>
      <c r="H1628" s="9"/>
      <c r="I1628" s="1">
        <v>247468462315</v>
      </c>
      <c r="J1628" s="1">
        <v>108495022146</v>
      </c>
      <c r="K1628" s="1">
        <v>358274780584</v>
      </c>
      <c r="L1628" s="1">
        <v>605743242899</v>
      </c>
      <c r="M1628" s="29">
        <f>-4.336-4.513*(U1628/L1628)+5.679*(O1628/L1628)-0.004*(I1628/P1628)</f>
        <v>-1.7378647585475557</v>
      </c>
      <c r="N1628" s="31">
        <v>2.8654119461210428</v>
      </c>
      <c r="O1628" s="1">
        <v>324465348047</v>
      </c>
      <c r="P1628" s="1">
        <v>324365348047</v>
      </c>
      <c r="Q1628" s="1">
        <v>100000000</v>
      </c>
      <c r="R1628" s="1">
        <v>281277894852</v>
      </c>
      <c r="S1628" s="1">
        <v>605743242899</v>
      </c>
      <c r="T1628" s="1">
        <v>2922200088</v>
      </c>
      <c r="U1628" s="1">
        <v>59159601839</v>
      </c>
      <c r="V1628" s="1">
        <v>75869871135</v>
      </c>
    </row>
    <row r="1629" spans="1:22" ht="16.5" customHeight="1" x14ac:dyDescent="0.3">
      <c r="A1629" s="1" t="s">
        <v>173</v>
      </c>
      <c r="B1629" s="1">
        <v>2016</v>
      </c>
      <c r="C1629" s="27">
        <f t="shared" ref="C1629:C1636" si="143">LN(E1629)</f>
        <v>3.8712010109078911</v>
      </c>
      <c r="D1629" s="5">
        <v>13</v>
      </c>
      <c r="E1629" s="5">
        <v>48</v>
      </c>
      <c r="F1629" s="4">
        <v>0.505</v>
      </c>
      <c r="G1629" s="5">
        <v>1</v>
      </c>
      <c r="H1629" s="5">
        <v>1</v>
      </c>
      <c r="I1629" s="1">
        <v>205564317683</v>
      </c>
      <c r="J1629" s="1">
        <v>81190820837</v>
      </c>
      <c r="K1629" s="1">
        <v>336579046233</v>
      </c>
      <c r="L1629" s="1">
        <v>542143363916</v>
      </c>
      <c r="M1629" s="29">
        <f>-4.336-4.513*(U1629/L1629)+5.679*(O1629/L1629)-0.004*(I1629/P1629)</f>
        <v>-2.2910314215777281</v>
      </c>
      <c r="N1629" s="31">
        <v>2.5615511423249444</v>
      </c>
      <c r="O1629" s="1">
        <v>261522807916</v>
      </c>
      <c r="P1629" s="1">
        <v>261522807916</v>
      </c>
      <c r="Q1629" s="1">
        <v>0</v>
      </c>
      <c r="R1629" s="1">
        <v>280620556000</v>
      </c>
      <c r="S1629" s="1">
        <v>542143363916</v>
      </c>
      <c r="T1629" s="1">
        <v>2139329515</v>
      </c>
      <c r="U1629" s="1">
        <v>83052807872</v>
      </c>
      <c r="V1629" s="1">
        <v>104040937951</v>
      </c>
    </row>
    <row r="1630" spans="1:22" ht="16.5" customHeight="1" x14ac:dyDescent="0.3">
      <c r="A1630" s="1" t="s">
        <v>173</v>
      </c>
      <c r="B1630" s="1">
        <v>2015</v>
      </c>
      <c r="C1630" s="27">
        <f t="shared" si="143"/>
        <v>4.0775374439057197</v>
      </c>
      <c r="D1630" s="5">
        <v>12</v>
      </c>
      <c r="E1630" s="5">
        <v>59</v>
      </c>
      <c r="F1630" s="4">
        <v>0</v>
      </c>
      <c r="G1630" s="5">
        <v>0</v>
      </c>
      <c r="H1630" s="5">
        <v>0</v>
      </c>
      <c r="I1630" s="1">
        <v>225283822832</v>
      </c>
      <c r="J1630" s="1">
        <v>52663699513</v>
      </c>
      <c r="K1630" s="1">
        <v>146583794821</v>
      </c>
      <c r="L1630" s="1">
        <v>371867617653</v>
      </c>
      <c r="M1630" s="29">
        <f>-4.336-4.513*(U1630/L1630)+5.679*(O1630/L1630)-0.004*(I1630/P1630)</f>
        <v>-4.033840880352134</v>
      </c>
      <c r="N1630" s="31">
        <v>8.0197984581497224</v>
      </c>
      <c r="O1630" s="1">
        <v>89405332525</v>
      </c>
      <c r="P1630" s="1">
        <v>89405332525</v>
      </c>
      <c r="Q1630" s="1">
        <v>0</v>
      </c>
      <c r="R1630" s="1">
        <v>282462285128</v>
      </c>
      <c r="S1630" s="1">
        <v>371867617653</v>
      </c>
      <c r="T1630" s="1">
        <v>632056576</v>
      </c>
      <c r="U1630" s="1">
        <v>86776325929</v>
      </c>
      <c r="V1630" s="1">
        <v>103049436738</v>
      </c>
    </row>
    <row r="1631" spans="1:22" ht="16.5" customHeight="1" x14ac:dyDescent="0.3">
      <c r="A1631" s="1" t="s">
        <v>173</v>
      </c>
      <c r="B1631" s="1">
        <v>2014</v>
      </c>
      <c r="C1631" s="27">
        <f t="shared" si="143"/>
        <v>4.0604430105464191</v>
      </c>
      <c r="D1631" s="6">
        <v>11</v>
      </c>
      <c r="E1631" s="6">
        <v>58</v>
      </c>
      <c r="F1631" s="7">
        <v>0</v>
      </c>
      <c r="G1631" s="6">
        <v>0</v>
      </c>
      <c r="H1631" s="6">
        <v>0</v>
      </c>
      <c r="I1631" s="1">
        <v>201685195491</v>
      </c>
      <c r="J1631" s="1">
        <v>58562546986</v>
      </c>
      <c r="K1631" s="1">
        <v>112574972721</v>
      </c>
      <c r="L1631" s="1">
        <v>314260168212</v>
      </c>
      <c r="M1631" s="29">
        <f>-4.336-4.513*(U1631/L1631)+5.679*(O1631/L1631)-0.004*(I1631/P1631)</f>
        <v>-3.522580909966726</v>
      </c>
      <c r="N1631" s="28">
        <v>5.05</v>
      </c>
      <c r="O1631" s="1">
        <v>82353425013</v>
      </c>
      <c r="P1631" s="1">
        <v>82353425013</v>
      </c>
      <c r="Q1631" s="1">
        <v>0</v>
      </c>
      <c r="R1631" s="1">
        <v>231906743199</v>
      </c>
      <c r="S1631" s="1">
        <v>314260168212</v>
      </c>
      <c r="T1631" s="1">
        <v>490994944</v>
      </c>
      <c r="U1631" s="1">
        <v>46306528402</v>
      </c>
      <c r="V1631" s="1">
        <v>55583692252</v>
      </c>
    </row>
    <row r="1632" spans="1:22" ht="16.5" customHeight="1" x14ac:dyDescent="0.3">
      <c r="A1632" s="1" t="s">
        <v>174</v>
      </c>
      <c r="B1632" s="1">
        <v>2023</v>
      </c>
      <c r="C1632" s="27">
        <f t="shared" si="143"/>
        <v>3.7612001156935624</v>
      </c>
      <c r="D1632" s="5">
        <v>40</v>
      </c>
      <c r="E1632" s="5">
        <v>43</v>
      </c>
      <c r="F1632" s="4">
        <v>6.6</v>
      </c>
      <c r="G1632" s="5">
        <v>0</v>
      </c>
      <c r="H1632" s="5">
        <v>1</v>
      </c>
      <c r="I1632" s="1">
        <v>282328073917</v>
      </c>
      <c r="J1632" s="1">
        <v>165815588696</v>
      </c>
      <c r="K1632" s="1">
        <v>7774602664</v>
      </c>
      <c r="L1632" s="1">
        <v>290102676581</v>
      </c>
      <c r="M1632" s="29">
        <f>-4.336-4.513*(U1632/L1632)+5.679*(O1632/L1632)-0.004*(I1632/P1632)</f>
        <v>-3.1235276517867172</v>
      </c>
      <c r="N1632" s="31">
        <v>6.4222466560102589</v>
      </c>
      <c r="O1632" s="1">
        <v>84979348158</v>
      </c>
      <c r="P1632" s="1">
        <v>84979348158</v>
      </c>
      <c r="Q1632" s="1">
        <v>0</v>
      </c>
      <c r="R1632" s="1">
        <v>205123328423</v>
      </c>
      <c r="S1632" s="1">
        <v>290102676581</v>
      </c>
      <c r="T1632" s="1">
        <v>5147403294</v>
      </c>
      <c r="U1632" s="1">
        <v>28141146912</v>
      </c>
      <c r="V1632" s="1">
        <v>37435109476</v>
      </c>
    </row>
    <row r="1633" spans="1:22" ht="16.5" customHeight="1" x14ac:dyDescent="0.3">
      <c r="A1633" s="1" t="s">
        <v>174</v>
      </c>
      <c r="B1633" s="1">
        <v>2022</v>
      </c>
      <c r="C1633" s="27">
        <f t="shared" si="143"/>
        <v>3.7376696182833684</v>
      </c>
      <c r="D1633" s="5">
        <v>39</v>
      </c>
      <c r="E1633" s="5">
        <v>42</v>
      </c>
      <c r="F1633" s="4">
        <v>6.6</v>
      </c>
      <c r="G1633" s="5">
        <v>0</v>
      </c>
      <c r="H1633" s="5">
        <v>1</v>
      </c>
      <c r="I1633" s="1">
        <v>308104223037</v>
      </c>
      <c r="J1633" s="1">
        <v>185283435734</v>
      </c>
      <c r="K1633" s="1">
        <v>11733491941</v>
      </c>
      <c r="L1633" s="1">
        <v>319837714978</v>
      </c>
      <c r="M1633" s="29">
        <f>-4.336-4.513*(U1633/L1633)+5.679*(O1633/L1633)-0.004*(I1633/P1633)</f>
        <v>-2.5373353769517415</v>
      </c>
      <c r="N1633" s="31">
        <v>6.9871667237754878</v>
      </c>
      <c r="O1633" s="1">
        <v>122222464260</v>
      </c>
      <c r="P1633" s="1">
        <v>122222464260</v>
      </c>
      <c r="Q1633" s="1">
        <v>0</v>
      </c>
      <c r="R1633" s="1">
        <v>197615250718</v>
      </c>
      <c r="S1633" s="1">
        <v>319837714978</v>
      </c>
      <c r="T1633" s="1">
        <v>3520110695</v>
      </c>
      <c r="U1633" s="1">
        <v>25613902672</v>
      </c>
      <c r="V1633" s="1">
        <v>34054072734</v>
      </c>
    </row>
    <row r="1634" spans="1:22" ht="16.5" customHeight="1" x14ac:dyDescent="0.3">
      <c r="A1634" s="1" t="s">
        <v>174</v>
      </c>
      <c r="B1634" s="1">
        <v>2021</v>
      </c>
      <c r="C1634" s="27">
        <f t="shared" si="143"/>
        <v>3.713572066704308</v>
      </c>
      <c r="D1634" s="5">
        <v>38</v>
      </c>
      <c r="E1634" s="5">
        <v>41</v>
      </c>
      <c r="F1634" s="4">
        <v>0.02</v>
      </c>
      <c r="G1634" s="5">
        <v>0</v>
      </c>
      <c r="H1634" s="5">
        <v>1</v>
      </c>
      <c r="I1634" s="1">
        <v>225408318426</v>
      </c>
      <c r="J1634" s="1">
        <v>167242694082</v>
      </c>
      <c r="K1634" s="1">
        <v>13497067017</v>
      </c>
      <c r="L1634" s="1">
        <v>238905385443</v>
      </c>
      <c r="M1634" s="29">
        <f>-4.336-4.513*(U1634/L1634)+5.679*(O1634/L1634)-0.004*(I1634/P1634)</f>
        <v>-3.3561762520617076</v>
      </c>
      <c r="N1634" s="31">
        <v>6.6900092133089402</v>
      </c>
      <c r="O1634" s="1">
        <v>52739415190</v>
      </c>
      <c r="P1634" s="1">
        <v>52583640190</v>
      </c>
      <c r="Q1634" s="1">
        <v>155775000</v>
      </c>
      <c r="R1634" s="1">
        <v>186165970253</v>
      </c>
      <c r="S1634" s="1">
        <v>238905385443</v>
      </c>
      <c r="T1634" s="1">
        <v>1760195999</v>
      </c>
      <c r="U1634" s="1">
        <v>13588642072</v>
      </c>
      <c r="V1634" s="1">
        <v>17627514859</v>
      </c>
    </row>
    <row r="1635" spans="1:22" ht="16.5" customHeight="1" x14ac:dyDescent="0.3">
      <c r="A1635" s="1" t="s">
        <v>174</v>
      </c>
      <c r="B1635" s="1">
        <v>2020</v>
      </c>
      <c r="C1635" s="27">
        <f t="shared" si="143"/>
        <v>3.6888794541139363</v>
      </c>
      <c r="D1635" s="5">
        <v>37</v>
      </c>
      <c r="E1635" s="5">
        <v>40</v>
      </c>
      <c r="F1635" s="4">
        <v>0.02</v>
      </c>
      <c r="G1635" s="5">
        <v>0</v>
      </c>
      <c r="H1635" s="5">
        <v>1</v>
      </c>
      <c r="I1635" s="1">
        <v>224190200424</v>
      </c>
      <c r="J1635" s="1">
        <v>136962991166</v>
      </c>
      <c r="K1635" s="1">
        <v>17841999943</v>
      </c>
      <c r="L1635" s="1">
        <v>242032200367</v>
      </c>
      <c r="M1635" s="29">
        <f>-4.336-4.513*(U1635/L1635)+5.679*(O1635/L1635)-0.004*(I1635/P1635)</f>
        <v>-3.1045208724345894</v>
      </c>
      <c r="N1635" s="31">
        <v>6.9401877821904918</v>
      </c>
      <c r="O1635" s="1">
        <v>60404716974</v>
      </c>
      <c r="P1635" s="1">
        <v>60078961974</v>
      </c>
      <c r="Q1635" s="1">
        <v>325755000</v>
      </c>
      <c r="R1635" s="1">
        <v>181627483393</v>
      </c>
      <c r="S1635" s="1">
        <v>242032200367</v>
      </c>
      <c r="T1635" s="1">
        <v>841073481</v>
      </c>
      <c r="U1635" s="1">
        <v>9166435326</v>
      </c>
      <c r="V1635" s="1">
        <v>12772082280</v>
      </c>
    </row>
    <row r="1636" spans="1:22" ht="16.5" customHeight="1" x14ac:dyDescent="0.3">
      <c r="A1636" s="1" t="s">
        <v>174</v>
      </c>
      <c r="B1636" s="1">
        <v>2019</v>
      </c>
      <c r="C1636" s="27">
        <f t="shared" si="143"/>
        <v>3.970291913552122</v>
      </c>
      <c r="D1636" s="5">
        <v>36</v>
      </c>
      <c r="E1636" s="5">
        <v>53</v>
      </c>
      <c r="F1636" s="4">
        <v>10</v>
      </c>
      <c r="G1636" s="5">
        <v>0</v>
      </c>
      <c r="H1636" s="5">
        <v>1</v>
      </c>
      <c r="I1636" s="1">
        <v>214453005489</v>
      </c>
      <c r="J1636" s="1">
        <v>142624877293</v>
      </c>
      <c r="K1636" s="1">
        <v>23764749494</v>
      </c>
      <c r="L1636" s="1">
        <v>238217754983</v>
      </c>
      <c r="M1636" s="29">
        <f>-4.336-4.513*(U1636/L1636)+5.679*(O1636/L1636)-0.004*(I1636/P1636)</f>
        <v>-3.209338302159646</v>
      </c>
      <c r="N1636" s="31">
        <v>7.4649912574460018</v>
      </c>
      <c r="O1636" s="1">
        <v>55303922328</v>
      </c>
      <c r="P1636" s="1">
        <v>54776689582</v>
      </c>
      <c r="Q1636" s="1">
        <v>527232746</v>
      </c>
      <c r="R1636" s="1">
        <v>182913832655</v>
      </c>
      <c r="S1636" s="1">
        <v>238217754983</v>
      </c>
      <c r="T1636" s="1">
        <v>1866583614</v>
      </c>
      <c r="U1636" s="1">
        <v>9295285876</v>
      </c>
      <c r="V1636" s="1">
        <v>13404544488</v>
      </c>
    </row>
    <row r="1637" spans="1:22" ht="16.5" customHeight="1" x14ac:dyDescent="0.3">
      <c r="A1637" s="1" t="s">
        <v>174</v>
      </c>
      <c r="B1637" s="1">
        <v>2018</v>
      </c>
      <c r="C1637" s="26"/>
      <c r="D1637" s="9"/>
      <c r="E1637" s="9"/>
      <c r="F1637" s="10"/>
      <c r="G1637" s="9"/>
      <c r="H1637" s="9"/>
      <c r="I1637" s="1">
        <v>294919527684</v>
      </c>
      <c r="J1637" s="1">
        <v>225573102644</v>
      </c>
      <c r="K1637" s="1">
        <v>15228763709</v>
      </c>
      <c r="L1637" s="1">
        <v>310148291393</v>
      </c>
      <c r="M1637" s="29">
        <f>-4.336-4.513*(U1637/L1637)+5.679*(O1637/L1637)-0.004*(I1637/P1637)</f>
        <v>-2.2827252079477378</v>
      </c>
      <c r="N1637" s="31">
        <v>7.3592809998546045</v>
      </c>
      <c r="O1637" s="1">
        <v>128764958625</v>
      </c>
      <c r="P1637" s="1">
        <v>127877849271</v>
      </c>
      <c r="Q1637" s="1">
        <v>887109354</v>
      </c>
      <c r="R1637" s="1">
        <v>181383332768</v>
      </c>
      <c r="S1637" s="1">
        <v>310148291393</v>
      </c>
      <c r="T1637" s="1">
        <v>1511956614</v>
      </c>
      <c r="U1637" s="1">
        <v>20291469426</v>
      </c>
      <c r="V1637" s="1">
        <v>26588192261</v>
      </c>
    </row>
    <row r="1638" spans="1:22" ht="16.5" customHeight="1" x14ac:dyDescent="0.3">
      <c r="A1638" s="1" t="s">
        <v>174</v>
      </c>
      <c r="B1638" s="1">
        <v>2017</v>
      </c>
      <c r="C1638" s="27">
        <f t="shared" ref="C1638:C1648" si="144">LN(E1638)</f>
        <v>3.9318256327243257</v>
      </c>
      <c r="D1638" s="5">
        <v>34</v>
      </c>
      <c r="E1638" s="5">
        <v>51</v>
      </c>
      <c r="F1638" s="4">
        <v>10</v>
      </c>
      <c r="G1638" s="5">
        <v>0</v>
      </c>
      <c r="H1638" s="5">
        <v>1</v>
      </c>
      <c r="I1638" s="1">
        <v>253648313558</v>
      </c>
      <c r="J1638" s="1">
        <v>172315321957</v>
      </c>
      <c r="K1638" s="1">
        <v>17590947736</v>
      </c>
      <c r="L1638" s="1">
        <v>271239261294</v>
      </c>
      <c r="M1638" s="29">
        <f>-4.336-4.513*(U1638/L1638)+5.679*(O1638/L1638)-0.004*(I1638/P1638)</f>
        <v>-2.9001955594845721</v>
      </c>
      <c r="N1638" s="31">
        <v>2.8654119461210428</v>
      </c>
      <c r="O1638" s="1">
        <v>84798673992</v>
      </c>
      <c r="P1638" s="1">
        <v>84387432029</v>
      </c>
      <c r="Q1638" s="1">
        <v>411241963</v>
      </c>
      <c r="R1638" s="1">
        <v>186440587302</v>
      </c>
      <c r="S1638" s="1">
        <v>271239261294</v>
      </c>
      <c r="T1638" s="1">
        <v>275560707</v>
      </c>
      <c r="U1638" s="1">
        <v>19690674496</v>
      </c>
      <c r="V1638" s="1">
        <v>25233370087</v>
      </c>
    </row>
    <row r="1639" spans="1:22" ht="16.5" customHeight="1" x14ac:dyDescent="0.3">
      <c r="A1639" s="1" t="s">
        <v>174</v>
      </c>
      <c r="B1639" s="1">
        <v>2016</v>
      </c>
      <c r="C1639" s="27">
        <f t="shared" si="144"/>
        <v>3.912023005428146</v>
      </c>
      <c r="D1639" s="5">
        <v>33</v>
      </c>
      <c r="E1639" s="5">
        <v>50</v>
      </c>
      <c r="F1639" s="4">
        <v>10</v>
      </c>
      <c r="G1639" s="5">
        <v>0</v>
      </c>
      <c r="H1639" s="5">
        <v>1</v>
      </c>
      <c r="I1639" s="1">
        <v>215053739846</v>
      </c>
      <c r="J1639" s="1">
        <v>155935630625</v>
      </c>
      <c r="K1639" s="1">
        <v>10083012439</v>
      </c>
      <c r="L1639" s="1">
        <v>225136752285</v>
      </c>
      <c r="M1639" s="29">
        <f>-4.336-4.513*(U1639/L1639)+5.679*(O1639/L1639)-0.004*(I1639/P1639)</f>
        <v>-3.7120227975621822</v>
      </c>
      <c r="N1639" s="31">
        <v>2.5615511423249444</v>
      </c>
      <c r="O1639" s="1">
        <v>40954273422</v>
      </c>
      <c r="P1639" s="1">
        <v>39972078243</v>
      </c>
      <c r="Q1639" s="1">
        <v>982195179</v>
      </c>
      <c r="R1639" s="1">
        <v>184182478863</v>
      </c>
      <c r="S1639" s="1">
        <v>225136752285</v>
      </c>
      <c r="T1639" s="1">
        <v>1471643969</v>
      </c>
      <c r="U1639" s="1">
        <v>19333943232</v>
      </c>
      <c r="V1639" s="1">
        <v>24839578602</v>
      </c>
    </row>
    <row r="1640" spans="1:22" ht="16.5" customHeight="1" x14ac:dyDescent="0.3">
      <c r="A1640" s="1" t="s">
        <v>174</v>
      </c>
      <c r="B1640" s="1">
        <v>2015</v>
      </c>
      <c r="C1640" s="27">
        <f t="shared" si="144"/>
        <v>3.8918202981106265</v>
      </c>
      <c r="D1640" s="5">
        <v>32</v>
      </c>
      <c r="E1640" s="5">
        <v>49</v>
      </c>
      <c r="F1640" s="4">
        <v>10</v>
      </c>
      <c r="G1640" s="5">
        <v>0</v>
      </c>
      <c r="H1640" s="5">
        <v>1</v>
      </c>
      <c r="I1640" s="1">
        <v>280826551808</v>
      </c>
      <c r="J1640" s="1">
        <v>226118775246</v>
      </c>
      <c r="K1640" s="1">
        <v>11970003801</v>
      </c>
      <c r="L1640" s="1">
        <v>292796555609</v>
      </c>
      <c r="M1640" s="29">
        <f>-4.336-4.513*(U1640/L1640)+5.679*(O1640/L1640)-0.004*(I1640/P1640)</f>
        <v>-2.7824380917163607</v>
      </c>
      <c r="N1640" s="31">
        <v>8.0197984581497224</v>
      </c>
      <c r="O1640" s="1">
        <v>94726360139</v>
      </c>
      <c r="P1640" s="1">
        <v>94726360139</v>
      </c>
      <c r="Q1640" s="1">
        <v>0</v>
      </c>
      <c r="R1640" s="1">
        <v>198070195470</v>
      </c>
      <c r="S1640" s="1">
        <v>292796555609</v>
      </c>
      <c r="T1640" s="1">
        <v>8526155888</v>
      </c>
      <c r="U1640" s="1">
        <v>17638226276</v>
      </c>
      <c r="V1640" s="1">
        <v>26892079242</v>
      </c>
    </row>
    <row r="1641" spans="1:22" ht="16.5" customHeight="1" x14ac:dyDescent="0.3">
      <c r="A1641" s="1" t="s">
        <v>174</v>
      </c>
      <c r="B1641" s="1">
        <v>2014</v>
      </c>
      <c r="C1641" s="27">
        <f t="shared" si="144"/>
        <v>3.8712010109078911</v>
      </c>
      <c r="D1641" s="6">
        <v>31</v>
      </c>
      <c r="E1641" s="6">
        <v>48</v>
      </c>
      <c r="F1641" s="7">
        <v>10</v>
      </c>
      <c r="G1641" s="6">
        <v>0</v>
      </c>
      <c r="H1641" s="6">
        <v>1</v>
      </c>
      <c r="I1641" s="1">
        <v>305920739000</v>
      </c>
      <c r="J1641" s="1">
        <v>226785000800</v>
      </c>
      <c r="K1641" s="1">
        <v>16240152082</v>
      </c>
      <c r="L1641" s="1">
        <v>322160891082</v>
      </c>
      <c r="M1641" s="29">
        <f>-4.336-4.513*(U1641/L1641)+5.679*(O1641/L1641)-0.004*(I1641/P1641)</f>
        <v>-2.8859058827115063</v>
      </c>
      <c r="N1641" s="28">
        <v>5.05</v>
      </c>
      <c r="O1641" s="1">
        <v>111863220137</v>
      </c>
      <c r="P1641" s="1">
        <v>111790720137</v>
      </c>
      <c r="Q1641" s="1">
        <v>72500000</v>
      </c>
      <c r="R1641" s="1">
        <v>210297670945</v>
      </c>
      <c r="S1641" s="1">
        <v>322160891082</v>
      </c>
      <c r="T1641" s="1">
        <v>9059828885</v>
      </c>
      <c r="U1641" s="1">
        <v>36468242507</v>
      </c>
      <c r="V1641" s="1">
        <v>48707826825</v>
      </c>
    </row>
    <row r="1642" spans="1:22" ht="16.5" customHeight="1" x14ac:dyDescent="0.3">
      <c r="A1642" s="1" t="s">
        <v>175</v>
      </c>
      <c r="B1642" s="1">
        <v>2023</v>
      </c>
      <c r="C1642" s="27">
        <f t="shared" si="144"/>
        <v>3.4011973816621555</v>
      </c>
      <c r="D1642" s="11">
        <v>16</v>
      </c>
      <c r="E1642" s="11">
        <v>30</v>
      </c>
      <c r="F1642" s="12">
        <v>0.48</v>
      </c>
      <c r="G1642" s="11">
        <v>0</v>
      </c>
      <c r="H1642" s="11">
        <v>0</v>
      </c>
      <c r="I1642" s="1">
        <v>179357861478</v>
      </c>
      <c r="J1642" s="1">
        <v>94278556158</v>
      </c>
      <c r="K1642" s="1">
        <v>505326224634</v>
      </c>
      <c r="L1642" s="1">
        <v>684684086112</v>
      </c>
      <c r="M1642" s="29">
        <f>-4.336-4.513*(U1642/L1642)+5.679*(O1642/L1642)-0.004*(I1642/P1642)</f>
        <v>-2.2910919544566011</v>
      </c>
      <c r="N1642" s="31">
        <v>6.4222466560102589</v>
      </c>
      <c r="O1642" s="1">
        <v>251674709622</v>
      </c>
      <c r="P1642" s="1">
        <v>192680903498</v>
      </c>
      <c r="Q1642" s="1">
        <v>58993806124</v>
      </c>
      <c r="R1642" s="1">
        <v>433009376490</v>
      </c>
      <c r="S1642" s="1">
        <v>684684086112</v>
      </c>
      <c r="T1642" s="1">
        <v>2650075988</v>
      </c>
      <c r="U1642" s="1">
        <v>5893045623</v>
      </c>
      <c r="V1642" s="1">
        <v>9893013340</v>
      </c>
    </row>
    <row r="1643" spans="1:22" ht="16.5" customHeight="1" x14ac:dyDescent="0.3">
      <c r="A1643" s="1" t="s">
        <v>175</v>
      </c>
      <c r="B1643" s="1">
        <v>2022</v>
      </c>
      <c r="C1643" s="27">
        <f t="shared" si="144"/>
        <v>3.3672958299864741</v>
      </c>
      <c r="D1643" s="11">
        <v>15</v>
      </c>
      <c r="E1643" s="11">
        <v>29</v>
      </c>
      <c r="F1643" s="12">
        <v>0.48</v>
      </c>
      <c r="G1643" s="5">
        <v>0</v>
      </c>
      <c r="H1643" s="5">
        <v>0</v>
      </c>
      <c r="I1643" s="1">
        <v>227869350472</v>
      </c>
      <c r="J1643" s="1">
        <v>112147480077</v>
      </c>
      <c r="K1643" s="1">
        <v>469215516994</v>
      </c>
      <c r="L1643" s="1">
        <v>697084867466</v>
      </c>
      <c r="M1643" s="29">
        <f>-4.336-4.513*(U1643/L1643)+5.679*(O1643/L1643)-0.004*(I1643/P1643)</f>
        <v>-2.1531100893549344</v>
      </c>
      <c r="N1643" s="31">
        <v>6.9871667237754878</v>
      </c>
      <c r="O1643" s="1">
        <v>269968536599</v>
      </c>
      <c r="P1643" s="1">
        <v>208893255675</v>
      </c>
      <c r="Q1643" s="1">
        <v>61075280924</v>
      </c>
      <c r="R1643" s="1">
        <v>427116330867</v>
      </c>
      <c r="S1643" s="1">
        <v>697084867466</v>
      </c>
      <c r="T1643" s="1">
        <v>2296343700</v>
      </c>
      <c r="U1643" s="1">
        <v>1872404160</v>
      </c>
      <c r="V1643" s="1">
        <v>3983871261</v>
      </c>
    </row>
    <row r="1644" spans="1:22" ht="16.5" customHeight="1" x14ac:dyDescent="0.3">
      <c r="A1644" s="1" t="s">
        <v>175</v>
      </c>
      <c r="B1644" s="1">
        <v>2021</v>
      </c>
      <c r="C1644" s="27">
        <f t="shared" si="144"/>
        <v>3.7376696182833684</v>
      </c>
      <c r="D1644" s="11">
        <v>14</v>
      </c>
      <c r="E1644" s="11">
        <v>42</v>
      </c>
      <c r="F1644" s="12">
        <v>0.2</v>
      </c>
      <c r="G1644" s="11">
        <v>0</v>
      </c>
      <c r="H1644" s="11">
        <v>0</v>
      </c>
      <c r="I1644" s="1">
        <v>100089146602</v>
      </c>
      <c r="J1644" s="1">
        <v>22222716697</v>
      </c>
      <c r="K1644" s="1">
        <v>406096524248</v>
      </c>
      <c r="L1644" s="1">
        <v>506185670850</v>
      </c>
      <c r="M1644" s="29">
        <f>-4.336-4.513*(U1644/L1644)+5.679*(O1644/L1644)-0.004*(I1644/P1644)</f>
        <v>-1.8721117398654299</v>
      </c>
      <c r="N1644" s="31">
        <v>6.6900092133089402</v>
      </c>
      <c r="O1644" s="1">
        <v>221727560143</v>
      </c>
      <c r="P1644" s="1">
        <v>162888857443</v>
      </c>
      <c r="Q1644" s="1">
        <v>58838702700</v>
      </c>
      <c r="R1644" s="1">
        <v>284458110707</v>
      </c>
      <c r="S1644" s="1">
        <v>506185670850</v>
      </c>
      <c r="T1644" s="1">
        <v>1262690289</v>
      </c>
      <c r="U1644" s="1">
        <v>2384611810</v>
      </c>
      <c r="V1644" s="1">
        <v>3035142343</v>
      </c>
    </row>
    <row r="1645" spans="1:22" ht="16.5" customHeight="1" x14ac:dyDescent="0.3">
      <c r="A1645" s="1" t="s">
        <v>175</v>
      </c>
      <c r="B1645" s="1">
        <v>2020</v>
      </c>
      <c r="C1645" s="27">
        <f t="shared" si="144"/>
        <v>3.713572066704308</v>
      </c>
      <c r="D1645" s="5">
        <v>13</v>
      </c>
      <c r="E1645" s="5">
        <v>41</v>
      </c>
      <c r="F1645" s="4">
        <v>4.6500000000000004</v>
      </c>
      <c r="G1645" s="5">
        <v>0</v>
      </c>
      <c r="H1645" s="5">
        <v>0</v>
      </c>
      <c r="I1645" s="1">
        <v>119919721583</v>
      </c>
      <c r="J1645" s="1">
        <v>39661863714</v>
      </c>
      <c r="K1645" s="1">
        <v>197604061117</v>
      </c>
      <c r="L1645" s="1">
        <v>317523782700</v>
      </c>
      <c r="M1645" s="29">
        <f>-4.336-4.513*(U1645/L1645)+5.679*(O1645/L1645)-0.004*(I1645/P1645)</f>
        <v>-4.2304921754181803</v>
      </c>
      <c r="N1645" s="31">
        <v>6.9401877821904918</v>
      </c>
      <c r="O1645" s="1">
        <v>35284283803</v>
      </c>
      <c r="P1645" s="1">
        <v>35284283803</v>
      </c>
      <c r="Q1645" s="1">
        <v>0</v>
      </c>
      <c r="R1645" s="1">
        <v>282239498897</v>
      </c>
      <c r="S1645" s="1">
        <v>317523782700</v>
      </c>
      <c r="T1645" s="1">
        <v>1998939810</v>
      </c>
      <c r="U1645" s="1">
        <v>36020732746</v>
      </c>
      <c r="V1645" s="1">
        <v>42360700514</v>
      </c>
    </row>
    <row r="1646" spans="1:22" ht="16.5" customHeight="1" x14ac:dyDescent="0.3">
      <c r="A1646" s="1" t="s">
        <v>175</v>
      </c>
      <c r="B1646" s="1">
        <v>2019</v>
      </c>
      <c r="C1646" s="27">
        <f t="shared" si="144"/>
        <v>3.6888794541139363</v>
      </c>
      <c r="D1646" s="5">
        <v>12</v>
      </c>
      <c r="E1646" s="5">
        <v>40</v>
      </c>
      <c r="F1646" s="4">
        <v>4.7300000000000004</v>
      </c>
      <c r="G1646" s="5">
        <v>0</v>
      </c>
      <c r="H1646" s="5">
        <v>0</v>
      </c>
      <c r="I1646" s="1">
        <v>123864778091</v>
      </c>
      <c r="J1646" s="1">
        <v>8322190002</v>
      </c>
      <c r="K1646" s="1">
        <v>145256469727</v>
      </c>
      <c r="L1646" s="1">
        <v>269121247818</v>
      </c>
      <c r="M1646" s="29">
        <f>-4.336-4.513*(U1646/L1646)+5.679*(O1646/L1646)-0.004*(I1646/P1646)</f>
        <v>-5.027373859306798</v>
      </c>
      <c r="N1646" s="31">
        <v>7.4649912574460018</v>
      </c>
      <c r="O1646" s="1">
        <v>22566481667</v>
      </c>
      <c r="P1646" s="1">
        <v>22566481667</v>
      </c>
      <c r="Q1646" s="1">
        <v>0</v>
      </c>
      <c r="R1646" s="1">
        <v>246554766151</v>
      </c>
      <c r="S1646" s="1">
        <v>269121247818</v>
      </c>
      <c r="T1646" s="1">
        <v>0</v>
      </c>
      <c r="U1646" s="1">
        <v>68315919548</v>
      </c>
      <c r="V1646" s="1">
        <v>85660597087</v>
      </c>
    </row>
    <row r="1647" spans="1:22" ht="16.5" customHeight="1" x14ac:dyDescent="0.3">
      <c r="A1647" s="1" t="s">
        <v>175</v>
      </c>
      <c r="B1647" s="1">
        <v>2018</v>
      </c>
      <c r="C1647" s="27">
        <f t="shared" si="144"/>
        <v>3.6635616461296463</v>
      </c>
      <c r="D1647" s="5">
        <v>11</v>
      </c>
      <c r="E1647" s="5">
        <v>39</v>
      </c>
      <c r="F1647" s="4">
        <v>4.7300000000000004</v>
      </c>
      <c r="G1647" s="5">
        <v>0</v>
      </c>
      <c r="H1647" s="5">
        <v>0</v>
      </c>
      <c r="I1647" s="1">
        <v>54216948949</v>
      </c>
      <c r="J1647" s="1">
        <v>26768877860</v>
      </c>
      <c r="K1647" s="1">
        <v>133424799567</v>
      </c>
      <c r="L1647" s="1">
        <v>187641748516</v>
      </c>
      <c r="M1647" s="29">
        <f>-4.336-4.513*(U1647/L1647)+5.679*(O1647/L1647)-0.004*(I1647/P1647)</f>
        <v>-4.732921055260384</v>
      </c>
      <c r="N1647" s="31">
        <v>7.3592809998546045</v>
      </c>
      <c r="O1647" s="1">
        <v>9402901913</v>
      </c>
      <c r="P1647" s="1">
        <v>9402901913</v>
      </c>
      <c r="Q1647" s="1">
        <v>0</v>
      </c>
      <c r="R1647" s="1">
        <v>178238846603</v>
      </c>
      <c r="S1647" s="1">
        <v>187641748516</v>
      </c>
      <c r="T1647" s="1">
        <v>0</v>
      </c>
      <c r="U1647" s="1">
        <v>27376531388</v>
      </c>
      <c r="V1647" s="1">
        <v>34387334075</v>
      </c>
    </row>
    <row r="1648" spans="1:22" ht="16.5" customHeight="1" x14ac:dyDescent="0.3">
      <c r="A1648" s="1" t="s">
        <v>175</v>
      </c>
      <c r="B1648" s="1">
        <v>2017</v>
      </c>
      <c r="C1648" s="27">
        <f t="shared" si="144"/>
        <v>3.6375861597263857</v>
      </c>
      <c r="D1648" s="6">
        <v>10</v>
      </c>
      <c r="E1648" s="6">
        <v>38</v>
      </c>
      <c r="F1648" s="7">
        <v>4.8099999999999996</v>
      </c>
      <c r="G1648" s="6">
        <v>0</v>
      </c>
      <c r="H1648" s="6">
        <v>0</v>
      </c>
      <c r="I1648" s="1">
        <v>47813499836</v>
      </c>
      <c r="J1648" s="1">
        <v>19850360910</v>
      </c>
      <c r="K1648" s="1">
        <v>110408838023</v>
      </c>
      <c r="L1648" s="1">
        <v>158222337859</v>
      </c>
      <c r="M1648" s="29">
        <f>-4.336-4.513*(U1648/L1648)+5.679*(O1648/L1648)-0.004*(I1648/P1648)</f>
        <v>-4.7676858237674944</v>
      </c>
      <c r="N1648" s="31">
        <v>2.8654119461210428</v>
      </c>
      <c r="O1648" s="1">
        <v>7194022644</v>
      </c>
      <c r="P1648" s="1">
        <v>7194022644</v>
      </c>
      <c r="Q1648" s="1">
        <v>0</v>
      </c>
      <c r="R1648" s="1">
        <v>151028315215</v>
      </c>
      <c r="S1648" s="1">
        <v>158222337859</v>
      </c>
      <c r="T1648" s="1">
        <v>0</v>
      </c>
      <c r="U1648" s="1">
        <v>23255225802</v>
      </c>
      <c r="V1648" s="1">
        <v>29557098334</v>
      </c>
    </row>
    <row r="1649" spans="1:22" ht="16.5" customHeight="1" x14ac:dyDescent="0.3">
      <c r="A1649" s="1" t="s">
        <v>175</v>
      </c>
      <c r="B1649" s="1">
        <v>2016</v>
      </c>
      <c r="C1649" s="26"/>
      <c r="D1649" s="13"/>
      <c r="E1649" s="13"/>
      <c r="F1649" s="14"/>
      <c r="G1649" s="13"/>
      <c r="H1649" s="13"/>
      <c r="I1649" s="1">
        <v>22850958534</v>
      </c>
      <c r="J1649" s="1">
        <v>0</v>
      </c>
      <c r="K1649" s="1">
        <v>120854690385</v>
      </c>
      <c r="L1649" s="1">
        <v>143705648919</v>
      </c>
      <c r="M1649" s="29">
        <f>-4.336-4.513*(U1649/L1649)+5.679*(O1649/L1649)-0.004*(I1649/P1649)</f>
        <v>-4.4414031862589542</v>
      </c>
      <c r="N1649" s="31">
        <v>2.5615511423249444</v>
      </c>
      <c r="O1649" s="1">
        <v>10544559506</v>
      </c>
      <c r="P1649" s="1">
        <v>10544559506</v>
      </c>
      <c r="Q1649" s="1">
        <v>0</v>
      </c>
      <c r="R1649" s="1">
        <v>133161089413</v>
      </c>
      <c r="S1649" s="1">
        <v>143705648919</v>
      </c>
      <c r="T1649" s="1">
        <v>472500000</v>
      </c>
      <c r="U1649" s="1">
        <v>16349190603</v>
      </c>
      <c r="V1649" s="1">
        <v>21169079369</v>
      </c>
    </row>
    <row r="1650" spans="1:22" ht="16.5" customHeight="1" x14ac:dyDescent="0.3">
      <c r="A1650" s="1" t="s">
        <v>175</v>
      </c>
      <c r="B1650" s="1">
        <v>2015</v>
      </c>
      <c r="C1650" s="26"/>
      <c r="D1650" s="13"/>
      <c r="E1650" s="13"/>
      <c r="F1650" s="14"/>
      <c r="G1650" s="13"/>
      <c r="H1650" s="13"/>
      <c r="I1650" s="1">
        <v>44614258132</v>
      </c>
      <c r="J1650" s="1">
        <v>17422551093</v>
      </c>
      <c r="K1650" s="1">
        <v>138572095913</v>
      </c>
      <c r="L1650" s="1">
        <v>183186354045</v>
      </c>
      <c r="M1650" s="29">
        <f>-4.336-4.513*(U1650/L1650)+5.679*(O1650/L1650)-0.004*(I1650/P1650)</f>
        <v>-2.8255521643775481</v>
      </c>
      <c r="N1650" s="31">
        <v>8.0197984581497224</v>
      </c>
      <c r="O1650" s="1">
        <v>59350836825</v>
      </c>
      <c r="P1650" s="1">
        <v>59350836825</v>
      </c>
      <c r="Q1650" s="1">
        <v>0</v>
      </c>
      <c r="R1650" s="1">
        <v>123835517220</v>
      </c>
      <c r="S1650" s="1">
        <v>183186354045</v>
      </c>
      <c r="T1650" s="1">
        <v>986022933</v>
      </c>
      <c r="U1650" s="1">
        <v>13252639647</v>
      </c>
      <c r="V1650" s="1">
        <v>17999671089</v>
      </c>
    </row>
    <row r="1651" spans="1:22" ht="16.5" customHeight="1" x14ac:dyDescent="0.3">
      <c r="A1651" s="1" t="s">
        <v>175</v>
      </c>
      <c r="B1651" s="1">
        <v>2014</v>
      </c>
      <c r="C1651" s="26"/>
      <c r="D1651" s="13"/>
      <c r="E1651" s="13"/>
      <c r="F1651" s="14"/>
      <c r="G1651" s="13"/>
      <c r="H1651" s="13"/>
      <c r="I1651" s="1">
        <v>24940089453</v>
      </c>
      <c r="J1651" s="1">
        <v>5703307012</v>
      </c>
      <c r="K1651" s="1">
        <v>97177822746</v>
      </c>
      <c r="L1651" s="1">
        <v>122117912199</v>
      </c>
      <c r="M1651" s="29">
        <f>-4.336-4.513*(U1651/L1651)+5.679*(O1651/L1651)-0.004*(I1651/P1651)</f>
        <v>-3.390039541585534</v>
      </c>
      <c r="N1651" s="28">
        <v>5.05</v>
      </c>
      <c r="O1651" s="1">
        <v>24801941542</v>
      </c>
      <c r="P1651" s="1">
        <v>24801941542</v>
      </c>
      <c r="Q1651" s="1">
        <v>0</v>
      </c>
      <c r="R1651" s="1">
        <v>97315970657</v>
      </c>
      <c r="S1651" s="1">
        <v>122117912199</v>
      </c>
      <c r="T1651" s="1">
        <v>230155555</v>
      </c>
      <c r="U1651" s="1">
        <v>5504169589</v>
      </c>
      <c r="V1651" s="1">
        <v>7116151074</v>
      </c>
    </row>
    <row r="1652" spans="1:22" ht="16.5" customHeight="1" x14ac:dyDescent="0.3">
      <c r="A1652" s="1" t="s">
        <v>176</v>
      </c>
      <c r="B1652" s="1">
        <v>2023</v>
      </c>
      <c r="C1652" s="27">
        <f t="shared" ref="C1652:C1658" si="145">LN(E1652)</f>
        <v>3.4657359027997265</v>
      </c>
      <c r="D1652" s="11">
        <v>23</v>
      </c>
      <c r="E1652" s="11">
        <v>32</v>
      </c>
      <c r="F1652" s="12">
        <v>0</v>
      </c>
      <c r="G1652" s="5">
        <v>0</v>
      </c>
      <c r="H1652" s="5">
        <v>0</v>
      </c>
      <c r="I1652" s="1">
        <v>53739652179</v>
      </c>
      <c r="J1652" s="1">
        <v>10361496093</v>
      </c>
      <c r="K1652" s="1">
        <v>11184509120</v>
      </c>
      <c r="L1652" s="1">
        <v>64924161299</v>
      </c>
      <c r="M1652" s="29">
        <f>-4.336-4.513*(U1652/L1652)+5.679*(O1652/L1652)-0.004*(I1652/P1652)</f>
        <v>-3.364750892705473</v>
      </c>
      <c r="N1652" s="31">
        <v>6.4222466560102589</v>
      </c>
      <c r="O1652" s="1">
        <v>10521284669</v>
      </c>
      <c r="P1652" s="1">
        <v>9980884799</v>
      </c>
      <c r="Q1652" s="1">
        <v>540399870</v>
      </c>
      <c r="R1652" s="1">
        <v>54402876630</v>
      </c>
      <c r="S1652" s="1">
        <v>64924161299</v>
      </c>
      <c r="T1652" s="1">
        <v>1206930553</v>
      </c>
      <c r="U1652" s="1">
        <v>-1042639405</v>
      </c>
      <c r="V1652" s="1">
        <v>-468002281</v>
      </c>
    </row>
    <row r="1653" spans="1:22" ht="16.5" customHeight="1" x14ac:dyDescent="0.3">
      <c r="A1653" s="1" t="s">
        <v>176</v>
      </c>
      <c r="B1653" s="1">
        <v>2022</v>
      </c>
      <c r="C1653" s="27">
        <f t="shared" si="145"/>
        <v>3.9512437185814275</v>
      </c>
      <c r="D1653" s="11">
        <v>22</v>
      </c>
      <c r="E1653" s="11">
        <v>52</v>
      </c>
      <c r="F1653" s="4">
        <v>0.2</v>
      </c>
      <c r="G1653" s="5">
        <v>0</v>
      </c>
      <c r="H1653" s="5">
        <v>0</v>
      </c>
      <c r="I1653" s="1">
        <v>47751832612</v>
      </c>
      <c r="J1653" s="1">
        <v>10984664201</v>
      </c>
      <c r="K1653" s="1">
        <v>13100340528</v>
      </c>
      <c r="L1653" s="1">
        <v>60852173140</v>
      </c>
      <c r="M1653" s="29">
        <f>-4.336-4.513*(U1653/L1653)+5.679*(O1653/L1653)-0.004*(I1653/P1653)</f>
        <v>-4.4249124023506585</v>
      </c>
      <c r="N1653" s="31">
        <v>6.9871667237754878</v>
      </c>
      <c r="O1653" s="1">
        <v>2369534907</v>
      </c>
      <c r="P1653" s="1">
        <v>2242535467</v>
      </c>
      <c r="Q1653" s="1">
        <v>126999440</v>
      </c>
      <c r="R1653" s="1">
        <v>58482638233</v>
      </c>
      <c r="S1653" s="1">
        <v>60852173140</v>
      </c>
      <c r="T1653" s="1">
        <v>4193860052</v>
      </c>
      <c r="U1653" s="1">
        <v>3032137122</v>
      </c>
      <c r="V1653" s="1">
        <v>3316596047</v>
      </c>
    </row>
    <row r="1654" spans="1:22" ht="16.5" customHeight="1" x14ac:dyDescent="0.3">
      <c r="A1654" s="1" t="s">
        <v>176</v>
      </c>
      <c r="B1654" s="1">
        <v>2021</v>
      </c>
      <c r="C1654" s="27">
        <f t="shared" si="145"/>
        <v>3.9318256327243257</v>
      </c>
      <c r="D1654" s="5">
        <v>21</v>
      </c>
      <c r="E1654" s="5">
        <v>51</v>
      </c>
      <c r="F1654" s="4">
        <v>0.2</v>
      </c>
      <c r="G1654" s="5">
        <v>0</v>
      </c>
      <c r="H1654" s="5">
        <v>0</v>
      </c>
      <c r="I1654" s="1">
        <v>57842358008</v>
      </c>
      <c r="J1654" s="1">
        <v>8917693924</v>
      </c>
      <c r="K1654" s="1">
        <v>14565879158</v>
      </c>
      <c r="L1654" s="1">
        <v>72408237166</v>
      </c>
      <c r="M1654" s="29">
        <f>-4.336-4.513*(U1654/L1654)+5.679*(O1654/L1654)-0.004*(I1654/P1654)</f>
        <v>-4.5603398597527667</v>
      </c>
      <c r="N1654" s="31">
        <v>6.6900092133089402</v>
      </c>
      <c r="O1654" s="1">
        <v>5831468463</v>
      </c>
      <c r="P1654" s="1">
        <v>4949309414</v>
      </c>
      <c r="Q1654" s="1">
        <v>882159049</v>
      </c>
      <c r="R1654" s="1">
        <v>66576768703</v>
      </c>
      <c r="S1654" s="1">
        <v>72408237166</v>
      </c>
      <c r="T1654" s="1">
        <v>42753080</v>
      </c>
      <c r="U1654" s="1">
        <v>10187466395</v>
      </c>
      <c r="V1654" s="1">
        <v>12406864872</v>
      </c>
    </row>
    <row r="1655" spans="1:22" ht="16.5" customHeight="1" x14ac:dyDescent="0.3">
      <c r="A1655" s="1" t="s">
        <v>176</v>
      </c>
      <c r="B1655" s="1">
        <v>2020</v>
      </c>
      <c r="C1655" s="27">
        <f t="shared" si="145"/>
        <v>3.912023005428146</v>
      </c>
      <c r="D1655" s="5">
        <v>20</v>
      </c>
      <c r="E1655" s="5">
        <v>50</v>
      </c>
      <c r="F1655" s="4">
        <v>0.2</v>
      </c>
      <c r="G1655" s="5">
        <v>0</v>
      </c>
      <c r="H1655" s="5">
        <v>0</v>
      </c>
      <c r="I1655" s="1">
        <v>32204889186</v>
      </c>
      <c r="J1655" s="1">
        <v>13058309347</v>
      </c>
      <c r="K1655" s="1">
        <v>37358595945</v>
      </c>
      <c r="L1655" s="1">
        <v>69563485131</v>
      </c>
      <c r="M1655" s="29">
        <f>-4.336-4.513*(U1655/L1655)+5.679*(O1655/L1655)-0.004*(I1655/P1655)</f>
        <v>-4.620160250619775</v>
      </c>
      <c r="N1655" s="31">
        <v>6.9401877821904918</v>
      </c>
      <c r="O1655" s="1">
        <v>6173103820</v>
      </c>
      <c r="P1655" s="1">
        <v>5563454632</v>
      </c>
      <c r="Q1655" s="1">
        <v>609649188</v>
      </c>
      <c r="R1655" s="1">
        <v>63390381311</v>
      </c>
      <c r="S1655" s="1">
        <v>69563485131</v>
      </c>
      <c r="T1655" s="1">
        <v>-404150</v>
      </c>
      <c r="U1655" s="1">
        <v>11791163176</v>
      </c>
      <c r="V1655" s="1">
        <v>14080839488</v>
      </c>
    </row>
    <row r="1656" spans="1:22" ht="16.5" customHeight="1" x14ac:dyDescent="0.3">
      <c r="A1656" s="1" t="s">
        <v>176</v>
      </c>
      <c r="B1656" s="1">
        <v>2019</v>
      </c>
      <c r="C1656" s="27">
        <f t="shared" si="145"/>
        <v>3.8918202981106265</v>
      </c>
      <c r="D1656" s="5">
        <v>19</v>
      </c>
      <c r="E1656" s="5">
        <v>49</v>
      </c>
      <c r="F1656" s="4">
        <v>0.2</v>
      </c>
      <c r="G1656" s="5">
        <v>0</v>
      </c>
      <c r="H1656" s="5">
        <v>0</v>
      </c>
      <c r="I1656" s="1">
        <v>26869386821</v>
      </c>
      <c r="J1656" s="1">
        <v>6481637173</v>
      </c>
      <c r="K1656" s="1">
        <v>40479728580</v>
      </c>
      <c r="L1656" s="1">
        <v>67349115401</v>
      </c>
      <c r="M1656" s="29">
        <f>-4.336-4.513*(U1656/L1656)+5.679*(O1656/L1656)-0.004*(I1656/P1656)</f>
        <v>-4.5839469683523317</v>
      </c>
      <c r="N1656" s="31">
        <v>7.4649912574460018</v>
      </c>
      <c r="O1656" s="1">
        <v>6922271766</v>
      </c>
      <c r="P1656" s="1">
        <v>6710050737</v>
      </c>
      <c r="Q1656" s="1">
        <v>212221029</v>
      </c>
      <c r="R1656" s="1">
        <v>60426843635</v>
      </c>
      <c r="S1656" s="1">
        <v>67349115401</v>
      </c>
      <c r="T1656" s="1">
        <v>5636379</v>
      </c>
      <c r="U1656" s="1">
        <v>12171910662</v>
      </c>
      <c r="V1656" s="1">
        <v>15090267314</v>
      </c>
    </row>
    <row r="1657" spans="1:22" ht="16.5" customHeight="1" x14ac:dyDescent="0.3">
      <c r="A1657" s="1" t="s">
        <v>176</v>
      </c>
      <c r="B1657" s="1">
        <v>2018</v>
      </c>
      <c r="C1657" s="27">
        <f t="shared" si="145"/>
        <v>3.8712010109078911</v>
      </c>
      <c r="D1657" s="5">
        <v>18</v>
      </c>
      <c r="E1657" s="5">
        <v>48</v>
      </c>
      <c r="F1657" s="4">
        <v>0.2</v>
      </c>
      <c r="G1657" s="5">
        <v>0</v>
      </c>
      <c r="H1657" s="5">
        <v>0</v>
      </c>
      <c r="I1657" s="1">
        <v>29723001510</v>
      </c>
      <c r="J1657" s="1">
        <v>11015212456</v>
      </c>
      <c r="K1657" s="1">
        <v>38738330334</v>
      </c>
      <c r="L1657" s="1">
        <v>68461331844</v>
      </c>
      <c r="M1657" s="29">
        <f>-4.336-4.513*(U1657/L1657)+5.679*(O1657/L1657)-0.004*(I1657/P1657)</f>
        <v>-4.551780510062275</v>
      </c>
      <c r="N1657" s="31">
        <v>7.3592809998546045</v>
      </c>
      <c r="O1657" s="1">
        <v>7077415024</v>
      </c>
      <c r="P1657" s="1">
        <v>6776798118</v>
      </c>
      <c r="Q1657" s="1">
        <v>300616906</v>
      </c>
      <c r="R1657" s="1">
        <v>61383916820</v>
      </c>
      <c r="S1657" s="1">
        <v>68461331844</v>
      </c>
      <c r="T1657" s="1">
        <v>200631493</v>
      </c>
      <c r="U1657" s="1">
        <v>11913179002</v>
      </c>
      <c r="V1657" s="1">
        <v>14438080114</v>
      </c>
    </row>
    <row r="1658" spans="1:22" ht="16.5" customHeight="1" x14ac:dyDescent="0.3">
      <c r="A1658" s="1" t="s">
        <v>176</v>
      </c>
      <c r="B1658" s="1">
        <v>2017</v>
      </c>
      <c r="C1658" s="27">
        <f t="shared" si="145"/>
        <v>3.8501476017100584</v>
      </c>
      <c r="D1658" s="5">
        <v>17</v>
      </c>
      <c r="E1658" s="5">
        <v>47</v>
      </c>
      <c r="F1658" s="4">
        <v>0.2</v>
      </c>
      <c r="G1658" s="5">
        <v>0</v>
      </c>
      <c r="H1658" s="5">
        <v>0</v>
      </c>
      <c r="I1658" s="1">
        <v>26335642609</v>
      </c>
      <c r="J1658" s="1">
        <v>13788945161</v>
      </c>
      <c r="K1658" s="1">
        <v>46911582735</v>
      </c>
      <c r="L1658" s="1">
        <v>73247225344</v>
      </c>
      <c r="M1658" s="29">
        <f>-4.336-4.513*(U1658/L1658)+5.679*(O1658/L1658)-0.004*(I1658/P1658)</f>
        <v>-4.3106110559383124</v>
      </c>
      <c r="N1658" s="31">
        <v>2.8654119461210428</v>
      </c>
      <c r="O1658" s="1">
        <v>10821130081</v>
      </c>
      <c r="P1658" s="1">
        <v>10583797378</v>
      </c>
      <c r="Q1658" s="1">
        <v>237332703</v>
      </c>
      <c r="R1658" s="1">
        <v>62426095263</v>
      </c>
      <c r="S1658" s="1">
        <v>73247225344</v>
      </c>
      <c r="T1658" s="1">
        <v>-36557744</v>
      </c>
      <c r="U1658" s="1">
        <v>13043315822</v>
      </c>
      <c r="V1658" s="1">
        <v>16769007827</v>
      </c>
    </row>
    <row r="1659" spans="1:22" ht="16.5" customHeight="1" x14ac:dyDescent="0.3">
      <c r="A1659" s="1" t="s">
        <v>176</v>
      </c>
      <c r="B1659" s="1">
        <v>2016</v>
      </c>
      <c r="C1659" s="26"/>
      <c r="D1659" s="9"/>
      <c r="E1659" s="9"/>
      <c r="F1659" s="10"/>
      <c r="G1659" s="9"/>
      <c r="H1659" s="9"/>
      <c r="I1659" s="1">
        <v>23482483819</v>
      </c>
      <c r="J1659" s="1">
        <v>7707277179</v>
      </c>
      <c r="K1659" s="1">
        <v>43079266724</v>
      </c>
      <c r="L1659" s="1">
        <v>66561750543</v>
      </c>
      <c r="M1659" s="29">
        <f>-4.336-4.513*(U1659/L1659)+5.679*(O1659/L1659)-0.004*(I1659/P1659)</f>
        <v>-4.3472299780765304</v>
      </c>
      <c r="N1659" s="31">
        <v>2.5615511423249444</v>
      </c>
      <c r="O1659" s="1">
        <v>9907444202</v>
      </c>
      <c r="P1659" s="1">
        <v>9900224758</v>
      </c>
      <c r="Q1659" s="1">
        <v>7219444</v>
      </c>
      <c r="R1659" s="1">
        <v>56654306341</v>
      </c>
      <c r="S1659" s="1">
        <v>66561750543</v>
      </c>
      <c r="T1659" s="1">
        <v>1021446232</v>
      </c>
      <c r="U1659" s="1">
        <v>12492875598</v>
      </c>
      <c r="V1659" s="1">
        <v>16457902442</v>
      </c>
    </row>
    <row r="1660" spans="1:22" ht="16.5" customHeight="1" x14ac:dyDescent="0.3">
      <c r="A1660" s="1" t="s">
        <v>176</v>
      </c>
      <c r="B1660" s="1">
        <v>2015</v>
      </c>
      <c r="C1660" s="27">
        <f t="shared" ref="C1660:C1666" si="146">LN(E1660)</f>
        <v>3.8066624897703196</v>
      </c>
      <c r="D1660" s="5">
        <v>15</v>
      </c>
      <c r="E1660" s="5">
        <v>45</v>
      </c>
      <c r="F1660" s="4">
        <v>0.2</v>
      </c>
      <c r="G1660" s="5">
        <v>0</v>
      </c>
      <c r="H1660" s="5">
        <v>0</v>
      </c>
      <c r="I1660" s="1">
        <v>58695884552</v>
      </c>
      <c r="J1660" s="1">
        <v>2699740359</v>
      </c>
      <c r="K1660" s="1">
        <v>4978654178</v>
      </c>
      <c r="L1660" s="1">
        <v>63674538730</v>
      </c>
      <c r="M1660" s="29">
        <f>-4.336-4.513*(U1660/L1660)+5.679*(O1660/L1660)-0.004*(I1660/P1660)</f>
        <v>-3.7793734390157545</v>
      </c>
      <c r="N1660" s="31">
        <v>8.0197984581497224</v>
      </c>
      <c r="O1660" s="1">
        <v>17935415460</v>
      </c>
      <c r="P1660" s="1">
        <v>17842342849</v>
      </c>
      <c r="Q1660" s="1">
        <v>93072611</v>
      </c>
      <c r="R1660" s="1">
        <v>45739123270</v>
      </c>
      <c r="S1660" s="1">
        <v>63674538730</v>
      </c>
      <c r="T1660" s="1">
        <v>1160713366</v>
      </c>
      <c r="U1660" s="1">
        <v>14530114197</v>
      </c>
      <c r="V1660" s="1">
        <v>18590949332</v>
      </c>
    </row>
    <row r="1661" spans="1:22" ht="16.5" customHeight="1" x14ac:dyDescent="0.3">
      <c r="A1661" s="1" t="s">
        <v>176</v>
      </c>
      <c r="B1661" s="1">
        <v>2014</v>
      </c>
      <c r="C1661" s="27">
        <f t="shared" si="146"/>
        <v>3.784189633918261</v>
      </c>
      <c r="D1661" s="6">
        <v>14</v>
      </c>
      <c r="E1661" s="6">
        <v>44</v>
      </c>
      <c r="F1661" s="7">
        <v>0.2</v>
      </c>
      <c r="G1661" s="6">
        <v>0</v>
      </c>
      <c r="H1661" s="6">
        <v>0</v>
      </c>
      <c r="I1661" s="1">
        <v>40243313430</v>
      </c>
      <c r="J1661" s="1">
        <v>1597491011</v>
      </c>
      <c r="K1661" s="1">
        <v>11554541179</v>
      </c>
      <c r="L1661" s="1">
        <v>51797854609</v>
      </c>
      <c r="M1661" s="29">
        <f>-4.336-4.513*(U1661/L1661)+5.679*(O1661/L1661)-0.004*(I1661/P1661)</f>
        <v>-3.8941391137681811</v>
      </c>
      <c r="N1661" s="28">
        <v>5.05</v>
      </c>
      <c r="O1661" s="1">
        <v>10516294536</v>
      </c>
      <c r="P1661" s="1">
        <v>10485926836</v>
      </c>
      <c r="Q1661" s="1">
        <v>30367700</v>
      </c>
      <c r="R1661" s="1">
        <v>41281560073</v>
      </c>
      <c r="S1661" s="1">
        <v>51797854609</v>
      </c>
      <c r="T1661" s="1">
        <v>-7029538</v>
      </c>
      <c r="U1661" s="1">
        <v>7985690923</v>
      </c>
      <c r="V1661" s="1">
        <v>10271353826</v>
      </c>
    </row>
    <row r="1662" spans="1:22" ht="16.5" customHeight="1" x14ac:dyDescent="0.3">
      <c r="A1662" s="1" t="s">
        <v>177</v>
      </c>
      <c r="B1662" s="1">
        <v>2023</v>
      </c>
      <c r="C1662" s="27">
        <f t="shared" si="146"/>
        <v>3.8066624897703196</v>
      </c>
      <c r="D1662" s="5">
        <v>21</v>
      </c>
      <c r="E1662" s="5">
        <v>45</v>
      </c>
      <c r="F1662" s="4">
        <v>3.56</v>
      </c>
      <c r="G1662" s="5">
        <v>0</v>
      </c>
      <c r="H1662" s="5">
        <v>0</v>
      </c>
      <c r="I1662" s="1">
        <v>9322639041423</v>
      </c>
      <c r="J1662" s="1">
        <v>5718699385156</v>
      </c>
      <c r="K1662" s="1">
        <v>2912762205168</v>
      </c>
      <c r="L1662" s="1">
        <v>12235401246591</v>
      </c>
      <c r="M1662" s="29">
        <f>-4.336-4.513*(U1662/L1662)+5.679*(O1662/L1662)-0.004*(I1662/P1662)</f>
        <v>-1.2228952337398706</v>
      </c>
      <c r="N1662" s="31">
        <v>6.4222466560102589</v>
      </c>
      <c r="O1662" s="1">
        <v>6812327289944</v>
      </c>
      <c r="P1662" s="1">
        <v>6784014554254</v>
      </c>
      <c r="Q1662" s="1">
        <v>28312735690</v>
      </c>
      <c r="R1662" s="1">
        <v>5423073956647</v>
      </c>
      <c r="S1662" s="1">
        <v>12235401246591</v>
      </c>
      <c r="T1662" s="1">
        <v>426154979605</v>
      </c>
      <c r="U1662" s="1">
        <v>117408565158</v>
      </c>
      <c r="V1662" s="1">
        <v>469990748643</v>
      </c>
    </row>
    <row r="1663" spans="1:22" ht="16.5" customHeight="1" x14ac:dyDescent="0.3">
      <c r="A1663" s="1" t="s">
        <v>177</v>
      </c>
      <c r="B1663" s="1">
        <v>2022</v>
      </c>
      <c r="C1663" s="27">
        <f t="shared" si="146"/>
        <v>3.784189633918261</v>
      </c>
      <c r="D1663" s="5">
        <v>20</v>
      </c>
      <c r="E1663" s="5">
        <v>44</v>
      </c>
      <c r="F1663" s="4">
        <v>3.56</v>
      </c>
      <c r="G1663" s="5">
        <v>0</v>
      </c>
      <c r="H1663" s="5">
        <v>0</v>
      </c>
      <c r="I1663" s="1">
        <v>10414909064976</v>
      </c>
      <c r="J1663" s="1">
        <v>7000417214505</v>
      </c>
      <c r="K1663" s="1">
        <v>3045850764906</v>
      </c>
      <c r="L1663" s="1">
        <v>13460759829882</v>
      </c>
      <c r="M1663" s="29">
        <f>-4.336-4.513*(U1663/L1663)+5.679*(O1663/L1663)-0.004*(I1663/P1663)</f>
        <v>-0.86465736795900094</v>
      </c>
      <c r="N1663" s="31">
        <v>6.9871667237754878</v>
      </c>
      <c r="O1663" s="1">
        <v>8141109694811</v>
      </c>
      <c r="P1663" s="1">
        <v>8108870806964</v>
      </c>
      <c r="Q1663" s="1">
        <v>32238887847</v>
      </c>
      <c r="R1663" s="1">
        <v>5319650135071</v>
      </c>
      <c r="S1663" s="1">
        <v>13460759829882</v>
      </c>
      <c r="T1663" s="1">
        <v>502981252554</v>
      </c>
      <c r="U1663" s="1">
        <v>-124684837727</v>
      </c>
      <c r="V1663" s="1">
        <v>155553729466</v>
      </c>
    </row>
    <row r="1664" spans="1:22" ht="16.5" customHeight="1" x14ac:dyDescent="0.3">
      <c r="A1664" s="1" t="s">
        <v>177</v>
      </c>
      <c r="B1664" s="1">
        <v>2021</v>
      </c>
      <c r="C1664" s="27">
        <f t="shared" si="146"/>
        <v>3.7612001156935624</v>
      </c>
      <c r="D1664" s="5">
        <v>19</v>
      </c>
      <c r="E1664" s="5">
        <v>43</v>
      </c>
      <c r="F1664" s="4">
        <v>3.56</v>
      </c>
      <c r="G1664" s="5">
        <v>0</v>
      </c>
      <c r="H1664" s="5">
        <v>0</v>
      </c>
      <c r="I1664" s="1">
        <v>12215599008275</v>
      </c>
      <c r="J1664" s="1">
        <v>8281323556123</v>
      </c>
      <c r="K1664" s="1">
        <v>3182316358021</v>
      </c>
      <c r="L1664" s="1">
        <v>15397915366296</v>
      </c>
      <c r="M1664" s="29">
        <f>-4.336-4.513*(U1664/L1664)+5.679*(O1664/L1664)-0.004*(I1664/P1664)</f>
        <v>-1.4251061688202535</v>
      </c>
      <c r="N1664" s="31">
        <v>6.6900092133089402</v>
      </c>
      <c r="O1664" s="1">
        <v>9674711671751</v>
      </c>
      <c r="P1664" s="1">
        <v>9598192512183</v>
      </c>
      <c r="Q1664" s="1">
        <v>76519159568</v>
      </c>
      <c r="R1664" s="1">
        <v>5723203694545</v>
      </c>
      <c r="S1664" s="1">
        <v>15397915366296</v>
      </c>
      <c r="T1664" s="1">
        <v>397466220790</v>
      </c>
      <c r="U1664" s="1">
        <v>2225261058221</v>
      </c>
      <c r="V1664" s="1">
        <v>2805714217911</v>
      </c>
    </row>
    <row r="1665" spans="1:22" ht="16.5" customHeight="1" x14ac:dyDescent="0.3">
      <c r="A1665" s="1" t="s">
        <v>177</v>
      </c>
      <c r="B1665" s="1">
        <v>2020</v>
      </c>
      <c r="C1665" s="27">
        <f t="shared" si="146"/>
        <v>3.7376696182833684</v>
      </c>
      <c r="D1665" s="5">
        <v>18</v>
      </c>
      <c r="E1665" s="5">
        <v>42</v>
      </c>
      <c r="F1665" s="4">
        <v>11.05</v>
      </c>
      <c r="G1665" s="5">
        <v>0</v>
      </c>
      <c r="H1665" s="5">
        <v>0</v>
      </c>
      <c r="I1665" s="1">
        <v>4492264536968</v>
      </c>
      <c r="J1665" s="1">
        <v>2371077179239</v>
      </c>
      <c r="K1665" s="1">
        <v>3270828788280</v>
      </c>
      <c r="L1665" s="1">
        <v>7763093325248</v>
      </c>
      <c r="M1665" s="29">
        <f>-4.336-4.513*(U1665/L1665)+5.679*(O1665/L1665)-0.004*(I1665/P1665)</f>
        <v>-1.1600750209756949</v>
      </c>
      <c r="N1665" s="31">
        <v>6.9401877821904918</v>
      </c>
      <c r="O1665" s="1">
        <v>4582073162617</v>
      </c>
      <c r="P1665" s="1">
        <v>4097976895372</v>
      </c>
      <c r="Q1665" s="1">
        <v>484096267245</v>
      </c>
      <c r="R1665" s="1">
        <v>3181020162631</v>
      </c>
      <c r="S1665" s="1">
        <v>7763093325248</v>
      </c>
      <c r="T1665" s="1">
        <v>281258215062</v>
      </c>
      <c r="U1665" s="1">
        <v>295269532668</v>
      </c>
      <c r="V1665" s="1">
        <v>542966573825</v>
      </c>
    </row>
    <row r="1666" spans="1:22" ht="16.5" customHeight="1" x14ac:dyDescent="0.3">
      <c r="A1666" s="1" t="s">
        <v>177</v>
      </c>
      <c r="B1666" s="1">
        <v>2019</v>
      </c>
      <c r="C1666" s="27">
        <f t="shared" si="146"/>
        <v>3.713572066704308</v>
      </c>
      <c r="D1666" s="5">
        <v>17</v>
      </c>
      <c r="E1666" s="5">
        <v>41</v>
      </c>
      <c r="F1666" s="4">
        <v>10.44</v>
      </c>
      <c r="G1666" s="5">
        <v>0</v>
      </c>
      <c r="H1666" s="5">
        <v>0</v>
      </c>
      <c r="I1666" s="1">
        <v>4435465874629</v>
      </c>
      <c r="J1666" s="1">
        <v>2589368506519</v>
      </c>
      <c r="K1666" s="1">
        <v>3628892228639</v>
      </c>
      <c r="L1666" s="1">
        <v>8064358103268</v>
      </c>
      <c r="M1666" s="29">
        <f>-4.336-4.513*(U1666/L1666)+5.679*(O1666/L1666)-0.004*(I1666/P1666)</f>
        <v>-0.81204477552670384</v>
      </c>
      <c r="N1666" s="31">
        <v>7.4649912574460018</v>
      </c>
      <c r="O1666" s="1">
        <v>5047543923750</v>
      </c>
      <c r="P1666" s="1">
        <v>4342498959228</v>
      </c>
      <c r="Q1666" s="1">
        <v>705044964522</v>
      </c>
      <c r="R1666" s="1">
        <v>3016814179518</v>
      </c>
      <c r="S1666" s="1">
        <v>8064358103268</v>
      </c>
      <c r="T1666" s="1">
        <v>275044712627</v>
      </c>
      <c r="U1666" s="1">
        <v>47333714464</v>
      </c>
      <c r="V1666" s="1">
        <v>327171621171</v>
      </c>
    </row>
    <row r="1667" spans="1:22" ht="16.5" customHeight="1" x14ac:dyDescent="0.3">
      <c r="A1667" s="1" t="s">
        <v>177</v>
      </c>
      <c r="B1667" s="1">
        <v>2018</v>
      </c>
      <c r="C1667" s="26"/>
      <c r="D1667" s="9"/>
      <c r="E1667" s="9"/>
      <c r="F1667" s="10"/>
      <c r="G1667" s="9"/>
      <c r="H1667" s="9"/>
      <c r="I1667" s="1">
        <v>4102006090537</v>
      </c>
      <c r="J1667" s="1">
        <v>2420511411710</v>
      </c>
      <c r="K1667" s="1">
        <v>4020011577014</v>
      </c>
      <c r="L1667" s="1">
        <v>8122017667551</v>
      </c>
      <c r="M1667" s="29">
        <f>-4.336-4.513*(U1667/L1667)+5.679*(O1667/L1667)-0.004*(I1667/P1667)</f>
        <v>-0.7705170732193275</v>
      </c>
      <c r="N1667" s="31">
        <v>7.3592809998546045</v>
      </c>
      <c r="O1667" s="1">
        <v>5150840696186</v>
      </c>
      <c r="P1667" s="1">
        <v>3924411209320</v>
      </c>
      <c r="Q1667" s="1">
        <v>1226429486866</v>
      </c>
      <c r="R1667" s="1">
        <v>2971176971365</v>
      </c>
      <c r="S1667" s="1">
        <v>8122017667551</v>
      </c>
      <c r="T1667" s="1">
        <v>430375821251</v>
      </c>
      <c r="U1667" s="1">
        <v>57334523967</v>
      </c>
      <c r="V1667" s="1">
        <v>400806180720</v>
      </c>
    </row>
    <row r="1668" spans="1:22" ht="16.5" customHeight="1" x14ac:dyDescent="0.3">
      <c r="A1668" s="1" t="s">
        <v>177</v>
      </c>
      <c r="B1668" s="1">
        <v>2017</v>
      </c>
      <c r="C1668" s="27">
        <f t="shared" ref="C1668:C1676" si="147">LN(E1668)</f>
        <v>4.0073331852324712</v>
      </c>
      <c r="D1668" s="5">
        <v>15</v>
      </c>
      <c r="E1668" s="5">
        <v>55</v>
      </c>
      <c r="F1668" s="4">
        <v>0.79</v>
      </c>
      <c r="G1668" s="5">
        <v>0</v>
      </c>
      <c r="H1668" s="5">
        <v>0</v>
      </c>
      <c r="I1668" s="1">
        <v>6128663809851</v>
      </c>
      <c r="J1668" s="1">
        <v>4090177555753</v>
      </c>
      <c r="K1668" s="1">
        <v>4045789634575</v>
      </c>
      <c r="L1668" s="1">
        <v>10174453444426</v>
      </c>
      <c r="M1668" s="29">
        <f>-4.336-4.513*(U1668/L1668)+5.679*(O1668/L1668)-0.004*(I1668/P1668)</f>
        <v>-0.61648974903903153</v>
      </c>
      <c r="N1668" s="31">
        <v>2.8654119461210428</v>
      </c>
      <c r="O1668" s="1">
        <v>7233998066002</v>
      </c>
      <c r="P1668" s="1">
        <v>5556563551740</v>
      </c>
      <c r="Q1668" s="1">
        <v>1677434514262</v>
      </c>
      <c r="R1668" s="1">
        <v>2940455378424</v>
      </c>
      <c r="S1668" s="1">
        <v>10174453444426</v>
      </c>
      <c r="T1668" s="1">
        <v>377931538898</v>
      </c>
      <c r="U1668" s="1">
        <v>707512319409</v>
      </c>
      <c r="V1668" s="1">
        <v>1049164951399</v>
      </c>
    </row>
    <row r="1669" spans="1:22" ht="16.5" customHeight="1" x14ac:dyDescent="0.3">
      <c r="A1669" s="1" t="s">
        <v>177</v>
      </c>
      <c r="B1669" s="1">
        <v>2016</v>
      </c>
      <c r="C1669" s="27">
        <f t="shared" si="147"/>
        <v>3.9889840465642745</v>
      </c>
      <c r="D1669" s="5">
        <v>14</v>
      </c>
      <c r="E1669" s="5">
        <v>54</v>
      </c>
      <c r="F1669" s="4">
        <v>0.99</v>
      </c>
      <c r="G1669" s="5">
        <v>0</v>
      </c>
      <c r="H1669" s="5">
        <v>0</v>
      </c>
      <c r="I1669" s="1">
        <v>3074821310675</v>
      </c>
      <c r="J1669" s="1">
        <v>2032863740895</v>
      </c>
      <c r="K1669" s="1">
        <v>3315400685304</v>
      </c>
      <c r="L1669" s="1">
        <v>6390221995979</v>
      </c>
      <c r="M1669" s="29">
        <f>-4.336-4.513*(U1669/L1669)+5.679*(O1669/L1669)-0.004*(I1669/P1669)</f>
        <v>-0.43138375582934285</v>
      </c>
      <c r="N1669" s="31">
        <v>2.5615511423249444</v>
      </c>
      <c r="O1669" s="1">
        <v>4809775573381</v>
      </c>
      <c r="P1669" s="1">
        <v>2948433701279</v>
      </c>
      <c r="Q1669" s="1">
        <v>1861341872102</v>
      </c>
      <c r="R1669" s="1">
        <v>1580446422598</v>
      </c>
      <c r="S1669" s="1">
        <v>6390221995979</v>
      </c>
      <c r="T1669" s="1">
        <v>299466412884</v>
      </c>
      <c r="U1669" s="1">
        <v>517769618974</v>
      </c>
      <c r="V1669" s="1">
        <v>749404357212</v>
      </c>
    </row>
    <row r="1670" spans="1:22" ht="16.5" customHeight="1" x14ac:dyDescent="0.3">
      <c r="A1670" s="1" t="s">
        <v>177</v>
      </c>
      <c r="B1670" s="1">
        <v>2015</v>
      </c>
      <c r="C1670" s="27">
        <f t="shared" si="147"/>
        <v>3.970291913552122</v>
      </c>
      <c r="D1670" s="5">
        <v>13</v>
      </c>
      <c r="E1670" s="5">
        <v>53</v>
      </c>
      <c r="F1670" s="4">
        <v>1.21</v>
      </c>
      <c r="G1670" s="5">
        <v>0</v>
      </c>
      <c r="H1670" s="5">
        <v>0</v>
      </c>
      <c r="I1670" s="1">
        <v>1830247912323</v>
      </c>
      <c r="J1670" s="1">
        <v>1098217021489</v>
      </c>
      <c r="K1670" s="1">
        <v>1742139716920</v>
      </c>
      <c r="L1670" s="1">
        <v>3572387629243</v>
      </c>
      <c r="M1670" s="29">
        <f>-4.336-4.513*(U1670/L1670)+5.679*(O1670/L1670)-0.004*(I1670/P1670)</f>
        <v>0.16327313090532108</v>
      </c>
      <c r="N1670" s="31">
        <v>8.0197984581497224</v>
      </c>
      <c r="O1670" s="1">
        <v>2932629002663</v>
      </c>
      <c r="P1670" s="1">
        <v>2119367701945</v>
      </c>
      <c r="Q1670" s="1">
        <v>813261300718</v>
      </c>
      <c r="R1670" s="1">
        <v>639758626580</v>
      </c>
      <c r="S1670" s="1">
        <v>3572387629243</v>
      </c>
      <c r="T1670" s="1">
        <v>195368256758</v>
      </c>
      <c r="U1670" s="1">
        <v>126060765192</v>
      </c>
      <c r="V1670" s="1">
        <v>238202217640</v>
      </c>
    </row>
    <row r="1671" spans="1:22" ht="16.5" customHeight="1" x14ac:dyDescent="0.3">
      <c r="A1671" s="1" t="s">
        <v>177</v>
      </c>
      <c r="B1671" s="1">
        <v>2014</v>
      </c>
      <c r="C1671" s="27">
        <f t="shared" si="147"/>
        <v>3.9512437185814275</v>
      </c>
      <c r="D1671" s="6">
        <v>12</v>
      </c>
      <c r="E1671" s="6">
        <v>52</v>
      </c>
      <c r="F1671" s="7">
        <v>0.67</v>
      </c>
      <c r="G1671" s="6">
        <v>0</v>
      </c>
      <c r="H1671" s="6">
        <v>0</v>
      </c>
      <c r="I1671" s="1">
        <v>1798896138536</v>
      </c>
      <c r="J1671" s="1">
        <v>972297187878</v>
      </c>
      <c r="K1671" s="1">
        <v>1137924873827</v>
      </c>
      <c r="L1671" s="1">
        <v>2936821012363</v>
      </c>
      <c r="M1671" s="29">
        <f>-4.336-4.513*(U1671/L1671)+5.679*(O1671/L1671)-0.004*(I1671/P1671)</f>
        <v>0.24190466954525267</v>
      </c>
      <c r="N1671" s="28">
        <v>5.05</v>
      </c>
      <c r="O1671" s="1">
        <v>2430354774347</v>
      </c>
      <c r="P1671" s="1">
        <v>1824898298595</v>
      </c>
      <c r="Q1671" s="1">
        <v>605456475752</v>
      </c>
      <c r="R1671" s="1">
        <v>506466238016</v>
      </c>
      <c r="S1671" s="1">
        <v>2936821012363</v>
      </c>
      <c r="T1671" s="1">
        <v>138482445273</v>
      </c>
      <c r="U1671" s="1">
        <v>76649287647</v>
      </c>
      <c r="V1671" s="1">
        <v>193089754454</v>
      </c>
    </row>
    <row r="1672" spans="1:22" ht="16.5" customHeight="1" x14ac:dyDescent="0.3">
      <c r="A1672" s="1" t="s">
        <v>178</v>
      </c>
      <c r="B1672" s="1">
        <v>2023</v>
      </c>
      <c r="C1672" s="27">
        <f t="shared" si="147"/>
        <v>3.9889840465642745</v>
      </c>
      <c r="D1672" s="5">
        <v>17</v>
      </c>
      <c r="E1672" s="5">
        <v>54</v>
      </c>
      <c r="F1672" s="4">
        <v>0.04</v>
      </c>
      <c r="G1672" s="5">
        <v>0</v>
      </c>
      <c r="H1672" s="5">
        <v>0</v>
      </c>
      <c r="I1672" s="1">
        <v>229379470498</v>
      </c>
      <c r="J1672" s="1">
        <v>47925456014</v>
      </c>
      <c r="K1672" s="1">
        <v>202054928999</v>
      </c>
      <c r="L1672" s="1">
        <v>431434399497</v>
      </c>
      <c r="M1672" s="29">
        <f>-4.336-4.513*(U1672/L1672)+5.679*(O1672/L1672)-0.004*(I1672/P1672)</f>
        <v>-3.9919301794101876</v>
      </c>
      <c r="N1672" s="31">
        <v>6.4222466560102589</v>
      </c>
      <c r="O1672" s="1">
        <v>57069357044</v>
      </c>
      <c r="P1672" s="1">
        <v>53166275251</v>
      </c>
      <c r="Q1672" s="1">
        <v>3903081793</v>
      </c>
      <c r="R1672" s="1">
        <v>374365042453</v>
      </c>
      <c r="S1672" s="1">
        <v>431434399497</v>
      </c>
      <c r="T1672" s="1">
        <v>2156456</v>
      </c>
      <c r="U1672" s="1">
        <v>37271844865</v>
      </c>
      <c r="V1672" s="1" t="e">
        <v>#VALUE!</v>
      </c>
    </row>
    <row r="1673" spans="1:22" ht="16.5" customHeight="1" x14ac:dyDescent="0.3">
      <c r="A1673" s="1" t="s">
        <v>178</v>
      </c>
      <c r="B1673" s="1">
        <v>2022</v>
      </c>
      <c r="C1673" s="27">
        <f t="shared" si="147"/>
        <v>3.970291913552122</v>
      </c>
      <c r="D1673" s="5">
        <v>16</v>
      </c>
      <c r="E1673" s="5">
        <v>53</v>
      </c>
      <c r="F1673" s="4">
        <v>0.04</v>
      </c>
      <c r="G1673" s="5">
        <v>0</v>
      </c>
      <c r="H1673" s="5">
        <v>0</v>
      </c>
      <c r="I1673" s="1">
        <v>211990094059</v>
      </c>
      <c r="J1673" s="1">
        <v>68548068836</v>
      </c>
      <c r="K1673" s="1">
        <v>180335572273</v>
      </c>
      <c r="L1673" s="1">
        <v>392325666332</v>
      </c>
      <c r="M1673" s="29">
        <f>-4.336-4.513*(U1673/L1673)+5.679*(O1673/L1673)-0.004*(I1673/P1673)</f>
        <v>-4.0801771137796043</v>
      </c>
      <c r="N1673" s="31">
        <v>6.9871667237754878</v>
      </c>
      <c r="O1673" s="1">
        <v>52006945480</v>
      </c>
      <c r="P1673" s="1">
        <v>48297310953</v>
      </c>
      <c r="Q1673" s="1">
        <v>3709634527</v>
      </c>
      <c r="R1673" s="1">
        <v>340318720852</v>
      </c>
      <c r="S1673" s="1">
        <v>392325666332</v>
      </c>
      <c r="T1673" s="1">
        <v>571891</v>
      </c>
      <c r="U1673" s="1">
        <v>41678143342</v>
      </c>
      <c r="V1673" s="1" t="e">
        <v>#VALUE!</v>
      </c>
    </row>
    <row r="1674" spans="1:22" ht="16.5" customHeight="1" x14ac:dyDescent="0.3">
      <c r="A1674" s="1" t="s">
        <v>178</v>
      </c>
      <c r="B1674" s="1">
        <v>2021</v>
      </c>
      <c r="C1674" s="27">
        <f t="shared" si="147"/>
        <v>3.9512437185814275</v>
      </c>
      <c r="D1674" s="5">
        <v>15</v>
      </c>
      <c r="E1674" s="5">
        <v>52</v>
      </c>
      <c r="F1674" s="4">
        <v>0.04</v>
      </c>
      <c r="G1674" s="5">
        <v>0</v>
      </c>
      <c r="H1674" s="5">
        <v>0</v>
      </c>
      <c r="I1674" s="1">
        <v>191283256901</v>
      </c>
      <c r="J1674" s="1">
        <v>71427623037</v>
      </c>
      <c r="K1674" s="1">
        <v>163211143506</v>
      </c>
      <c r="L1674" s="1">
        <v>354494400407</v>
      </c>
      <c r="M1674" s="29">
        <f>-4.336-4.513*(U1674/L1674)+5.679*(O1674/L1674)-0.004*(I1674/P1674)</f>
        <v>-3.9950443433448792</v>
      </c>
      <c r="N1674" s="31">
        <v>6.6900092133089402</v>
      </c>
      <c r="O1674" s="1">
        <v>52936484124</v>
      </c>
      <c r="P1674" s="1">
        <v>49699113509</v>
      </c>
      <c r="Q1674" s="1">
        <v>3237370615</v>
      </c>
      <c r="R1674" s="1">
        <v>301557916283</v>
      </c>
      <c r="S1674" s="1">
        <v>354494400407</v>
      </c>
      <c r="T1674" s="1">
        <v>1571874</v>
      </c>
      <c r="U1674" s="1">
        <v>38622174326</v>
      </c>
      <c r="V1674" s="1" t="e">
        <v>#VALUE!</v>
      </c>
    </row>
    <row r="1675" spans="1:22" ht="16.5" customHeight="1" x14ac:dyDescent="0.3">
      <c r="A1675" s="1" t="s">
        <v>178</v>
      </c>
      <c r="B1675" s="1">
        <v>2020</v>
      </c>
      <c r="C1675" s="27">
        <f t="shared" si="147"/>
        <v>3.9318256327243257</v>
      </c>
      <c r="D1675" s="5">
        <v>14</v>
      </c>
      <c r="E1675" s="5">
        <v>51</v>
      </c>
      <c r="F1675" s="4">
        <v>0.04</v>
      </c>
      <c r="G1675" s="5">
        <v>0</v>
      </c>
      <c r="H1675" s="5">
        <v>0</v>
      </c>
      <c r="I1675" s="1">
        <v>210165030485</v>
      </c>
      <c r="J1675" s="1">
        <v>69352986138</v>
      </c>
      <c r="K1675" s="1">
        <v>169443871764</v>
      </c>
      <c r="L1675" s="1">
        <v>379608902249</v>
      </c>
      <c r="M1675" s="29">
        <f>-4.336-4.513*(U1675/L1675)+5.679*(O1675/L1675)-0.004*(I1675/P1675)</f>
        <v>-4.243684493898372</v>
      </c>
      <c r="N1675" s="31">
        <v>6.9401877821904918</v>
      </c>
      <c r="O1675" s="1">
        <v>94794693742</v>
      </c>
      <c r="P1675" s="1">
        <v>91806914603</v>
      </c>
      <c r="Q1675" s="1">
        <v>2987779139</v>
      </c>
      <c r="R1675" s="1">
        <v>284814208507</v>
      </c>
      <c r="S1675" s="1">
        <v>379608902249</v>
      </c>
      <c r="T1675" s="1">
        <v>337418</v>
      </c>
      <c r="U1675" s="1">
        <v>110751000315</v>
      </c>
      <c r="V1675" s="1" t="e">
        <v>#VALUE!</v>
      </c>
    </row>
    <row r="1676" spans="1:22" ht="16.5" customHeight="1" x14ac:dyDescent="0.3">
      <c r="A1676" s="1" t="s">
        <v>178</v>
      </c>
      <c r="B1676" s="1">
        <v>2019</v>
      </c>
      <c r="C1676" s="27">
        <f t="shared" si="147"/>
        <v>3.912023005428146</v>
      </c>
      <c r="D1676" s="5">
        <v>13</v>
      </c>
      <c r="E1676" s="5">
        <v>50</v>
      </c>
      <c r="F1676" s="4">
        <v>0.04</v>
      </c>
      <c r="G1676" s="5">
        <v>0</v>
      </c>
      <c r="H1676" s="5">
        <v>0</v>
      </c>
      <c r="I1676" s="1">
        <v>211226886229</v>
      </c>
      <c r="J1676" s="1">
        <v>71363073099</v>
      </c>
      <c r="K1676" s="1">
        <v>175725178980</v>
      </c>
      <c r="L1676" s="1">
        <v>386952065209</v>
      </c>
      <c r="M1676" s="29">
        <f>-4.336-4.513*(U1676/L1676)+5.679*(O1676/L1676)-0.004*(I1676/P1676)</f>
        <v>-4.3910730902398099</v>
      </c>
      <c r="N1676" s="31">
        <v>7.4649912574460018</v>
      </c>
      <c r="O1676" s="1">
        <v>94431213949</v>
      </c>
      <c r="P1676" s="1">
        <v>88249184198</v>
      </c>
      <c r="Q1676" s="1">
        <v>6182029751</v>
      </c>
      <c r="R1676" s="1">
        <v>292520851260</v>
      </c>
      <c r="S1676" s="1">
        <v>386952065209</v>
      </c>
      <c r="T1676" s="1">
        <v>0</v>
      </c>
      <c r="U1676" s="1">
        <v>122730065973</v>
      </c>
      <c r="V1676" s="1" t="e">
        <v>#VALUE!</v>
      </c>
    </row>
    <row r="1677" spans="1:22" ht="16.5" customHeight="1" x14ac:dyDescent="0.3">
      <c r="A1677" s="1" t="s">
        <v>178</v>
      </c>
      <c r="B1677" s="1">
        <v>2018</v>
      </c>
      <c r="C1677" s="26"/>
      <c r="D1677" s="9"/>
      <c r="E1677" s="9"/>
      <c r="F1677" s="10"/>
      <c r="G1677" s="9"/>
      <c r="H1677" s="9"/>
      <c r="I1677" s="1">
        <v>287668019242</v>
      </c>
      <c r="J1677" s="1">
        <v>82733655959</v>
      </c>
      <c r="K1677" s="1">
        <v>159316875321</v>
      </c>
      <c r="L1677" s="1">
        <v>446984894563</v>
      </c>
      <c r="M1677" s="29">
        <f>-4.336-4.513*(U1677/L1677)+5.679*(O1677/L1677)-0.004*(I1677/P1677)</f>
        <v>-4.7745753192527793</v>
      </c>
      <c r="N1677" s="31">
        <v>7.3592809998546045</v>
      </c>
      <c r="O1677" s="1">
        <v>113977965101</v>
      </c>
      <c r="P1677" s="1">
        <v>107992685719</v>
      </c>
      <c r="Q1677" s="1">
        <v>5985279382</v>
      </c>
      <c r="R1677" s="1">
        <v>333006929462</v>
      </c>
      <c r="S1677" s="1">
        <v>446984894563</v>
      </c>
      <c r="T1677" s="1">
        <v>272219178</v>
      </c>
      <c r="U1677" s="1">
        <v>185808717296</v>
      </c>
      <c r="V1677" s="1" t="e">
        <v>#VALUE!</v>
      </c>
    </row>
    <row r="1678" spans="1:22" ht="16.5" customHeight="1" x14ac:dyDescent="0.3">
      <c r="A1678" s="1" t="s">
        <v>178</v>
      </c>
      <c r="B1678" s="1">
        <v>2017</v>
      </c>
      <c r="C1678" s="26"/>
      <c r="D1678" s="9"/>
      <c r="E1678" s="9"/>
      <c r="F1678" s="10"/>
      <c r="G1678" s="9"/>
      <c r="H1678" s="9"/>
      <c r="I1678" s="1">
        <v>411659450931</v>
      </c>
      <c r="J1678" s="1">
        <v>160947795951</v>
      </c>
      <c r="K1678" s="1">
        <v>157668815718</v>
      </c>
      <c r="L1678" s="1">
        <v>569328266649</v>
      </c>
      <c r="M1678" s="29">
        <f>-4.336-4.513*(U1678/L1678)+5.679*(O1678/L1678)-0.004*(I1678/P1678)</f>
        <v>-4.8631647990044629</v>
      </c>
      <c r="N1678" s="31">
        <v>2.8654119461210428</v>
      </c>
      <c r="O1678" s="1">
        <v>100375910159</v>
      </c>
      <c r="P1678" s="1">
        <v>95412217095</v>
      </c>
      <c r="Q1678" s="1">
        <v>4963693064</v>
      </c>
      <c r="R1678" s="1">
        <v>468952356490</v>
      </c>
      <c r="S1678" s="1">
        <v>569328266649</v>
      </c>
      <c r="T1678" s="1">
        <v>289259530</v>
      </c>
      <c r="U1678" s="1">
        <v>190635733594</v>
      </c>
      <c r="V1678" s="1" t="e">
        <v>#VALUE!</v>
      </c>
    </row>
    <row r="1679" spans="1:22" ht="16.5" customHeight="1" x14ac:dyDescent="0.3">
      <c r="A1679" s="1" t="s">
        <v>178</v>
      </c>
      <c r="B1679" s="1">
        <v>2016</v>
      </c>
      <c r="C1679" s="26"/>
      <c r="D1679" s="9"/>
      <c r="E1679" s="9"/>
      <c r="F1679" s="10"/>
      <c r="G1679" s="9"/>
      <c r="H1679" s="9"/>
      <c r="I1679" s="1">
        <v>328479894059</v>
      </c>
      <c r="J1679" s="1">
        <v>133937064520</v>
      </c>
      <c r="K1679" s="1">
        <v>165963967719</v>
      </c>
      <c r="L1679" s="1">
        <v>494443861778</v>
      </c>
      <c r="M1679" s="29">
        <f>-4.336-4.513*(U1679/L1679)+5.679*(O1679/L1679)-0.004*(I1679/P1679)</f>
        <v>-5.0350688448967782</v>
      </c>
      <c r="N1679" s="31">
        <v>2.5615511423249444</v>
      </c>
      <c r="O1679" s="1">
        <v>87447742668</v>
      </c>
      <c r="P1679" s="1">
        <v>82258231110</v>
      </c>
      <c r="Q1679" s="1">
        <v>5189511558</v>
      </c>
      <c r="R1679" s="1">
        <v>406996119110</v>
      </c>
      <c r="S1679" s="1">
        <v>494443861778</v>
      </c>
      <c r="T1679" s="1">
        <v>506052301</v>
      </c>
      <c r="U1679" s="1">
        <v>184881060254</v>
      </c>
      <c r="V1679" s="1" t="e">
        <v>#VALUE!</v>
      </c>
    </row>
    <row r="1680" spans="1:22" ht="16.5" customHeight="1" x14ac:dyDescent="0.3">
      <c r="A1680" s="1" t="s">
        <v>178</v>
      </c>
      <c r="B1680" s="1">
        <v>2015</v>
      </c>
      <c r="C1680" s="26"/>
      <c r="D1680" s="9"/>
      <c r="E1680" s="9"/>
      <c r="F1680" s="10"/>
      <c r="G1680" s="9"/>
      <c r="H1680" s="9"/>
      <c r="I1680" s="1">
        <v>342005653720</v>
      </c>
      <c r="J1680" s="1">
        <v>136032539864</v>
      </c>
      <c r="K1680" s="1">
        <v>57901392604</v>
      </c>
      <c r="L1680" s="1">
        <v>399907046324</v>
      </c>
      <c r="M1680" s="29">
        <f>-4.336-4.513*(U1680/L1680)+5.679*(O1680/L1680)-0.004*(I1680/P1680)</f>
        <v>-4.1157266877461645</v>
      </c>
      <c r="N1680" s="31">
        <v>8.0197984581497224</v>
      </c>
      <c r="O1680" s="1">
        <v>114499953815</v>
      </c>
      <c r="P1680" s="1">
        <v>108450758796</v>
      </c>
      <c r="Q1680" s="1">
        <v>6049195019</v>
      </c>
      <c r="R1680" s="1">
        <v>285407092509</v>
      </c>
      <c r="S1680" s="1">
        <v>399907046324</v>
      </c>
      <c r="T1680" s="1">
        <v>682475968</v>
      </c>
      <c r="U1680" s="1">
        <v>123446015800</v>
      </c>
      <c r="V1680" s="1" t="e">
        <v>#VALUE!</v>
      </c>
    </row>
    <row r="1681" spans="1:22" ht="16.5" customHeight="1" x14ac:dyDescent="0.3">
      <c r="A1681" s="1" t="s">
        <v>178</v>
      </c>
      <c r="B1681" s="1">
        <v>2014</v>
      </c>
      <c r="C1681" s="27">
        <f t="shared" ref="C1681:C1694" si="148">LN(E1681)</f>
        <v>3.8066624897703196</v>
      </c>
      <c r="D1681" s="6">
        <v>8</v>
      </c>
      <c r="E1681" s="6">
        <v>45</v>
      </c>
      <c r="F1681" s="7">
        <v>0.04</v>
      </c>
      <c r="G1681" s="6">
        <v>0</v>
      </c>
      <c r="H1681" s="6">
        <v>0</v>
      </c>
      <c r="I1681" s="1">
        <v>288253561653</v>
      </c>
      <c r="J1681" s="1">
        <v>122014908165</v>
      </c>
      <c r="K1681" s="1">
        <v>58763425513</v>
      </c>
      <c r="L1681" s="1">
        <v>347016987166</v>
      </c>
      <c r="M1681" s="29">
        <f>-4.336-4.513*(U1681/L1681)+5.679*(O1681/L1681)-0.004*(I1681/P1681)</f>
        <v>-4.1193768694156594</v>
      </c>
      <c r="N1681" s="28">
        <v>5.05</v>
      </c>
      <c r="O1681" s="1">
        <v>96811762193</v>
      </c>
      <c r="P1681" s="1">
        <v>96606755010</v>
      </c>
      <c r="Q1681" s="1">
        <v>205007183</v>
      </c>
      <c r="R1681" s="1">
        <v>250205224973</v>
      </c>
      <c r="S1681" s="1">
        <v>347016987166</v>
      </c>
      <c r="T1681" s="1">
        <v>187722222</v>
      </c>
      <c r="U1681" s="1">
        <v>104250032855</v>
      </c>
      <c r="V1681" s="1" t="e">
        <v>#VALUE!</v>
      </c>
    </row>
    <row r="1682" spans="1:22" ht="16.5" customHeight="1" x14ac:dyDescent="0.3">
      <c r="A1682" s="1" t="s">
        <v>179</v>
      </c>
      <c r="B1682" s="1">
        <v>2023</v>
      </c>
      <c r="C1682" s="27">
        <f t="shared" si="148"/>
        <v>3.5553480614894135</v>
      </c>
      <c r="D1682" s="5">
        <v>19</v>
      </c>
      <c r="E1682" s="5">
        <v>35</v>
      </c>
      <c r="F1682" s="4">
        <v>0.01</v>
      </c>
      <c r="G1682" s="5">
        <v>0</v>
      </c>
      <c r="H1682" s="5">
        <v>1</v>
      </c>
      <c r="I1682" s="1">
        <v>1366015856357</v>
      </c>
      <c r="J1682" s="1">
        <v>438153645141</v>
      </c>
      <c r="K1682" s="1">
        <v>855149036315</v>
      </c>
      <c r="L1682" s="1">
        <v>2221164892672</v>
      </c>
      <c r="M1682" s="29">
        <f>-4.336-4.513*(U1682/L1682)+5.679*(O1682/L1682)-0.004*(I1682/P1682)</f>
        <v>-2.8293638195362729</v>
      </c>
      <c r="N1682" s="31">
        <v>6.4222466560102589</v>
      </c>
      <c r="O1682" s="1">
        <v>775029726630</v>
      </c>
      <c r="P1682" s="1">
        <v>742914024178</v>
      </c>
      <c r="Q1682" s="1">
        <v>32115702452</v>
      </c>
      <c r="R1682" s="1">
        <v>1446135166042</v>
      </c>
      <c r="S1682" s="1">
        <v>2221164892672</v>
      </c>
      <c r="T1682" s="1">
        <v>37653156001</v>
      </c>
      <c r="U1682" s="1">
        <v>230128510222</v>
      </c>
      <c r="V1682" s="1">
        <v>285843085166</v>
      </c>
    </row>
    <row r="1683" spans="1:22" ht="16.5" customHeight="1" x14ac:dyDescent="0.3">
      <c r="A1683" s="1" t="s">
        <v>179</v>
      </c>
      <c r="B1683" s="1">
        <v>2022</v>
      </c>
      <c r="C1683" s="27">
        <f t="shared" si="148"/>
        <v>3.5263605246161616</v>
      </c>
      <c r="D1683" s="5">
        <v>18</v>
      </c>
      <c r="E1683" s="5">
        <v>34</v>
      </c>
      <c r="F1683" s="4">
        <v>80.13</v>
      </c>
      <c r="G1683" s="5">
        <v>0</v>
      </c>
      <c r="H1683" s="5">
        <v>1</v>
      </c>
      <c r="I1683" s="1">
        <v>1175488033183</v>
      </c>
      <c r="J1683" s="1">
        <v>466321159783</v>
      </c>
      <c r="K1683" s="1">
        <v>850241438403</v>
      </c>
      <c r="L1683" s="1">
        <v>2025729471586</v>
      </c>
      <c r="M1683" s="29">
        <f>-4.336-4.513*(U1683/L1683)+5.679*(O1683/L1683)-0.004*(I1683/P1683)</f>
        <v>-2.9579442097776703</v>
      </c>
      <c r="N1683" s="31">
        <v>6.9871667237754878</v>
      </c>
      <c r="O1683" s="1">
        <v>674471121087</v>
      </c>
      <c r="P1683" s="1">
        <v>642834007663</v>
      </c>
      <c r="Q1683" s="1">
        <v>31637113424</v>
      </c>
      <c r="R1683" s="1">
        <v>1351258350499</v>
      </c>
      <c r="S1683" s="1">
        <v>2025729471586</v>
      </c>
      <c r="T1683" s="1">
        <v>25694843784</v>
      </c>
      <c r="U1683" s="1">
        <v>226885940836</v>
      </c>
      <c r="V1683" s="1">
        <v>278422411498</v>
      </c>
    </row>
    <row r="1684" spans="1:22" ht="16.5" customHeight="1" x14ac:dyDescent="0.3">
      <c r="A1684" s="1" t="s">
        <v>179</v>
      </c>
      <c r="B1684" s="1">
        <v>2021</v>
      </c>
      <c r="C1684" s="27">
        <f t="shared" si="148"/>
        <v>3.4965075614664802</v>
      </c>
      <c r="D1684" s="5">
        <v>17</v>
      </c>
      <c r="E1684" s="5">
        <v>33</v>
      </c>
      <c r="F1684" s="4">
        <v>0.03</v>
      </c>
      <c r="G1684" s="5">
        <v>0</v>
      </c>
      <c r="H1684" s="5">
        <v>1</v>
      </c>
      <c r="I1684" s="1">
        <v>1043929670002</v>
      </c>
      <c r="J1684" s="1">
        <v>422417051535</v>
      </c>
      <c r="K1684" s="1">
        <v>888028909599</v>
      </c>
      <c r="L1684" s="1">
        <v>1931958579601</v>
      </c>
      <c r="M1684" s="29">
        <f>-4.336-4.513*(U1684/L1684)+5.679*(O1684/L1684)-0.004*(I1684/P1684)</f>
        <v>-3.0260531552397203</v>
      </c>
      <c r="N1684" s="31">
        <v>6.6900092133089402</v>
      </c>
      <c r="O1684" s="1">
        <v>627326065368</v>
      </c>
      <c r="P1684" s="1">
        <v>595378037979</v>
      </c>
      <c r="Q1684" s="1">
        <v>31948027389</v>
      </c>
      <c r="R1684" s="1">
        <v>1304632514233</v>
      </c>
      <c r="S1684" s="1">
        <v>1931958579601</v>
      </c>
      <c r="T1684" s="1">
        <v>31423207880</v>
      </c>
      <c r="U1684" s="1">
        <v>225630794419</v>
      </c>
      <c r="V1684" s="1">
        <v>263344687268</v>
      </c>
    </row>
    <row r="1685" spans="1:22" ht="16.5" customHeight="1" x14ac:dyDescent="0.3">
      <c r="A1685" s="1" t="s">
        <v>179</v>
      </c>
      <c r="B1685" s="1">
        <v>2020</v>
      </c>
      <c r="C1685" s="27">
        <f t="shared" si="148"/>
        <v>3.4657359027997265</v>
      </c>
      <c r="D1685" s="5">
        <v>16</v>
      </c>
      <c r="E1685" s="5">
        <v>32</v>
      </c>
      <c r="F1685" s="4">
        <v>0.03</v>
      </c>
      <c r="G1685" s="5">
        <v>0</v>
      </c>
      <c r="H1685" s="5">
        <v>1</v>
      </c>
      <c r="I1685" s="1">
        <v>866660178922</v>
      </c>
      <c r="J1685" s="1">
        <v>317305635073</v>
      </c>
      <c r="K1685" s="1">
        <v>934891641575</v>
      </c>
      <c r="L1685" s="1">
        <v>1801551820497</v>
      </c>
      <c r="M1685" s="29">
        <f>-4.336-4.513*(U1685/L1685)+5.679*(O1685/L1685)-0.004*(I1685/P1685)</f>
        <v>-2.9387985595844306</v>
      </c>
      <c r="N1685" s="31">
        <v>6.9401877821904918</v>
      </c>
      <c r="O1685" s="1">
        <v>600108588251</v>
      </c>
      <c r="P1685" s="1">
        <v>534533569944</v>
      </c>
      <c r="Q1685" s="1">
        <v>65575018307</v>
      </c>
      <c r="R1685" s="1">
        <v>1201443232246</v>
      </c>
      <c r="S1685" s="1">
        <v>1801551820497</v>
      </c>
      <c r="T1685" s="1">
        <v>18785277924</v>
      </c>
      <c r="U1685" s="1">
        <v>194815459438</v>
      </c>
      <c r="V1685" s="1">
        <v>225550093950</v>
      </c>
    </row>
    <row r="1686" spans="1:22" ht="16.5" customHeight="1" x14ac:dyDescent="0.3">
      <c r="A1686" s="1" t="s">
        <v>179</v>
      </c>
      <c r="B1686" s="1">
        <v>2019</v>
      </c>
      <c r="C1686" s="27">
        <f t="shared" si="148"/>
        <v>4.1108738641733114</v>
      </c>
      <c r="D1686" s="5">
        <v>15</v>
      </c>
      <c r="E1686" s="5">
        <v>61</v>
      </c>
      <c r="F1686" s="4">
        <v>0.21</v>
      </c>
      <c r="G1686" s="5">
        <v>1</v>
      </c>
      <c r="H1686" s="5">
        <v>0</v>
      </c>
      <c r="I1686" s="1">
        <v>858445488392</v>
      </c>
      <c r="J1686" s="1">
        <v>288405740046</v>
      </c>
      <c r="K1686" s="1">
        <v>909246784229</v>
      </c>
      <c r="L1686" s="1">
        <v>1767692272621</v>
      </c>
      <c r="M1686" s="29">
        <f>-4.336-4.513*(U1686/L1686)+5.679*(O1686/L1686)-0.004*(I1686/P1686)</f>
        <v>-2.8187030209831114</v>
      </c>
      <c r="N1686" s="31">
        <v>7.4649912574460018</v>
      </c>
      <c r="O1686" s="1">
        <v>639112532008</v>
      </c>
      <c r="P1686" s="1">
        <v>544620534624</v>
      </c>
      <c r="Q1686" s="1">
        <v>94491997384</v>
      </c>
      <c r="R1686" s="1">
        <v>1128579740613</v>
      </c>
      <c r="S1686" s="1">
        <v>1767692272621</v>
      </c>
      <c r="T1686" s="1">
        <v>16414817344</v>
      </c>
      <c r="U1686" s="1">
        <v>207458628048</v>
      </c>
      <c r="V1686" s="1">
        <v>249661077037</v>
      </c>
    </row>
    <row r="1687" spans="1:22" ht="16.5" customHeight="1" x14ac:dyDescent="0.3">
      <c r="A1687" s="1" t="s">
        <v>179</v>
      </c>
      <c r="B1687" s="1">
        <v>2018</v>
      </c>
      <c r="C1687" s="27">
        <f t="shared" si="148"/>
        <v>4.0943445622221004</v>
      </c>
      <c r="D1687" s="5">
        <v>14</v>
      </c>
      <c r="E1687" s="5">
        <v>60</v>
      </c>
      <c r="F1687" s="4">
        <v>0.21</v>
      </c>
      <c r="G1687" s="5">
        <v>1</v>
      </c>
      <c r="H1687" s="5">
        <v>0</v>
      </c>
      <c r="I1687" s="1">
        <v>876654762261</v>
      </c>
      <c r="J1687" s="1">
        <v>345021765287</v>
      </c>
      <c r="K1687" s="1">
        <v>684543805034</v>
      </c>
      <c r="L1687" s="1">
        <v>1561198567295</v>
      </c>
      <c r="M1687" s="29">
        <f>-4.336-4.513*(U1687/L1687)+5.679*(O1687/L1687)-0.004*(I1687/P1687)</f>
        <v>-3.2252143191934981</v>
      </c>
      <c r="N1687" s="31">
        <v>7.3592809998546045</v>
      </c>
      <c r="O1687" s="1">
        <v>508604518070</v>
      </c>
      <c r="P1687" s="1">
        <v>397693718394</v>
      </c>
      <c r="Q1687" s="1">
        <v>110910799676</v>
      </c>
      <c r="R1687" s="1">
        <v>1052594049225</v>
      </c>
      <c r="S1687" s="1">
        <v>1561198567295</v>
      </c>
      <c r="T1687" s="1">
        <v>23965500796</v>
      </c>
      <c r="U1687" s="1">
        <v>252701607398</v>
      </c>
      <c r="V1687" s="1">
        <v>288981531077</v>
      </c>
    </row>
    <row r="1688" spans="1:22" ht="16.5" customHeight="1" x14ac:dyDescent="0.3">
      <c r="A1688" s="1" t="s">
        <v>179</v>
      </c>
      <c r="B1688" s="1">
        <v>2017</v>
      </c>
      <c r="C1688" s="27">
        <f t="shared" si="148"/>
        <v>4.0775374439057197</v>
      </c>
      <c r="D1688" s="5">
        <v>13</v>
      </c>
      <c r="E1688" s="5">
        <v>59</v>
      </c>
      <c r="F1688" s="4">
        <v>0.21</v>
      </c>
      <c r="G1688" s="5">
        <v>1</v>
      </c>
      <c r="H1688" s="5">
        <v>0</v>
      </c>
      <c r="I1688" s="1">
        <v>872046782884</v>
      </c>
      <c r="J1688" s="1">
        <v>316603150792</v>
      </c>
      <c r="K1688" s="1">
        <v>689374716273</v>
      </c>
      <c r="L1688" s="1">
        <v>1561421499157</v>
      </c>
      <c r="M1688" s="29">
        <f>-4.336-4.513*(U1688/L1688)+5.679*(O1688/L1688)-0.004*(I1688/P1688)</f>
        <v>-3.1953157837989181</v>
      </c>
      <c r="N1688" s="31">
        <v>2.8654119461210428</v>
      </c>
      <c r="O1688" s="1">
        <v>502150112743</v>
      </c>
      <c r="P1688" s="1">
        <v>461448578292</v>
      </c>
      <c r="Q1688" s="1">
        <v>40701534451</v>
      </c>
      <c r="R1688" s="1">
        <v>1059271386414</v>
      </c>
      <c r="S1688" s="1">
        <v>1561421499157</v>
      </c>
      <c r="T1688" s="1">
        <v>17711556501</v>
      </c>
      <c r="U1688" s="1">
        <v>234615226434</v>
      </c>
      <c r="V1688" s="1">
        <v>263247178516</v>
      </c>
    </row>
    <row r="1689" spans="1:22" ht="16.5" customHeight="1" x14ac:dyDescent="0.3">
      <c r="A1689" s="1" t="s">
        <v>179</v>
      </c>
      <c r="B1689" s="1">
        <v>2016</v>
      </c>
      <c r="C1689" s="27">
        <f t="shared" si="148"/>
        <v>4.0604430105464191</v>
      </c>
      <c r="D1689" s="5">
        <v>12</v>
      </c>
      <c r="E1689" s="5">
        <v>58</v>
      </c>
      <c r="F1689" s="4">
        <v>0.21</v>
      </c>
      <c r="G1689" s="5">
        <v>1</v>
      </c>
      <c r="H1689" s="5">
        <v>0</v>
      </c>
      <c r="I1689" s="1">
        <v>802640135667</v>
      </c>
      <c r="J1689" s="1">
        <v>344275927522</v>
      </c>
      <c r="K1689" s="1">
        <v>683890214289</v>
      </c>
      <c r="L1689" s="1">
        <v>1486530349956</v>
      </c>
      <c r="M1689" s="29">
        <f>-4.336-4.513*(U1689/L1689)+5.679*(O1689/L1689)-0.004*(I1689/P1689)</f>
        <v>-3.3978719374865558</v>
      </c>
      <c r="N1689" s="31">
        <v>2.5615511423249444</v>
      </c>
      <c r="O1689" s="1">
        <v>400854685081</v>
      </c>
      <c r="P1689" s="1">
        <v>358186726381</v>
      </c>
      <c r="Q1689" s="1">
        <v>42667958700</v>
      </c>
      <c r="R1689" s="1">
        <v>1085675664875</v>
      </c>
      <c r="S1689" s="1">
        <v>1486530349956</v>
      </c>
      <c r="T1689" s="1">
        <v>18437873614</v>
      </c>
      <c r="U1689" s="1">
        <v>192460358157</v>
      </c>
      <c r="V1689" s="1" t="e">
        <v>#VALUE!</v>
      </c>
    </row>
    <row r="1690" spans="1:22" ht="16.5" customHeight="1" x14ac:dyDescent="0.3">
      <c r="A1690" s="1" t="s">
        <v>179</v>
      </c>
      <c r="B1690" s="1">
        <v>2015</v>
      </c>
      <c r="C1690" s="27">
        <f t="shared" si="148"/>
        <v>4.0430512678345503</v>
      </c>
      <c r="D1690" s="5">
        <v>11</v>
      </c>
      <c r="E1690" s="5">
        <v>57</v>
      </c>
      <c r="F1690" s="4">
        <v>0.21</v>
      </c>
      <c r="G1690" s="5">
        <v>1</v>
      </c>
      <c r="H1690" s="5">
        <v>0</v>
      </c>
      <c r="I1690" s="1">
        <v>824451227708</v>
      </c>
      <c r="J1690" s="1">
        <v>421582083846</v>
      </c>
      <c r="K1690" s="1">
        <v>733237865999</v>
      </c>
      <c r="L1690" s="1">
        <v>1557689093707</v>
      </c>
      <c r="M1690" s="29">
        <f>-4.336-4.513*(U1690/L1690)+5.679*(O1690/L1690)-0.004*(I1690/P1690)</f>
        <v>-2.7747726053762856</v>
      </c>
      <c r="N1690" s="31">
        <v>8.0197984581497224</v>
      </c>
      <c r="O1690" s="1">
        <v>555038275228</v>
      </c>
      <c r="P1690" s="1">
        <v>461746815948</v>
      </c>
      <c r="Q1690" s="1">
        <v>93291459280</v>
      </c>
      <c r="R1690" s="1">
        <v>1002650818479</v>
      </c>
      <c r="S1690" s="1">
        <v>1557689093707</v>
      </c>
      <c r="T1690" s="1">
        <v>30302280080</v>
      </c>
      <c r="U1690" s="1">
        <v>157108449643</v>
      </c>
      <c r="V1690" s="1" t="e">
        <v>#VALUE!</v>
      </c>
    </row>
    <row r="1691" spans="1:22" ht="16.5" customHeight="1" x14ac:dyDescent="0.3">
      <c r="A1691" s="1" t="s">
        <v>179</v>
      </c>
      <c r="B1691" s="1">
        <v>2014</v>
      </c>
      <c r="C1691" s="27">
        <f t="shared" si="148"/>
        <v>4.0253516907351496</v>
      </c>
      <c r="D1691" s="6">
        <v>10</v>
      </c>
      <c r="E1691" s="6">
        <v>56</v>
      </c>
      <c r="F1691" s="7">
        <v>0.73</v>
      </c>
      <c r="G1691" s="6">
        <v>1</v>
      </c>
      <c r="H1691" s="6">
        <v>0</v>
      </c>
      <c r="I1691" s="1">
        <v>470989107352</v>
      </c>
      <c r="J1691" s="1">
        <v>224677968327</v>
      </c>
      <c r="K1691" s="1">
        <v>482018725808</v>
      </c>
      <c r="L1691" s="1">
        <v>953007833160</v>
      </c>
      <c r="M1691" s="29">
        <f>-4.336-4.513*(U1691/L1691)+5.679*(O1691/L1691)-0.004*(I1691/P1691)</f>
        <v>-3.7269243021877503</v>
      </c>
      <c r="N1691" s="28">
        <v>5.05</v>
      </c>
      <c r="O1691" s="1">
        <v>202336568425</v>
      </c>
      <c r="P1691" s="1">
        <v>202297816425</v>
      </c>
      <c r="Q1691" s="1">
        <v>38752000</v>
      </c>
      <c r="R1691" s="1">
        <v>750671264735</v>
      </c>
      <c r="S1691" s="1">
        <v>953007833160</v>
      </c>
      <c r="T1691" s="1">
        <v>3646380792</v>
      </c>
      <c r="U1691" s="1">
        <v>124028429501</v>
      </c>
      <c r="V1691" s="1" t="e">
        <v>#VALUE!</v>
      </c>
    </row>
    <row r="1692" spans="1:22" ht="16.5" customHeight="1" x14ac:dyDescent="0.3">
      <c r="A1692" s="1" t="s">
        <v>180</v>
      </c>
      <c r="B1692" s="1">
        <v>2023</v>
      </c>
      <c r="C1692" s="27">
        <f t="shared" si="148"/>
        <v>3.8918202981106265</v>
      </c>
      <c r="D1692" s="11">
        <v>27</v>
      </c>
      <c r="E1692" s="11">
        <v>49</v>
      </c>
      <c r="F1692" s="12">
        <f>F1693</f>
        <v>10.047700000000001</v>
      </c>
      <c r="G1692" s="5">
        <v>0</v>
      </c>
      <c r="H1692" s="5">
        <v>1</v>
      </c>
      <c r="I1692" s="1">
        <v>297869885068</v>
      </c>
      <c r="J1692" s="1">
        <v>93152864322</v>
      </c>
      <c r="K1692" s="1">
        <v>73423184371</v>
      </c>
      <c r="L1692" s="1">
        <v>371293069439</v>
      </c>
      <c r="M1692" s="29">
        <f>-4.336-4.513*(U1692/L1692)+5.679*(O1692/L1692)-0.004*(I1692/P1692)</f>
        <v>-1.5513802540359825</v>
      </c>
      <c r="N1692" s="31">
        <v>6.4222466560102589</v>
      </c>
      <c r="O1692" s="1">
        <v>191403664656</v>
      </c>
      <c r="P1692" s="1">
        <v>191403664656</v>
      </c>
      <c r="Q1692" s="1">
        <v>0</v>
      </c>
      <c r="R1692" s="1">
        <v>179889404783</v>
      </c>
      <c r="S1692" s="1">
        <v>371293069439</v>
      </c>
      <c r="T1692" s="1">
        <v>3154761068</v>
      </c>
      <c r="U1692" s="1">
        <v>11247532810</v>
      </c>
      <c r="V1692" s="1">
        <v>17381687873</v>
      </c>
    </row>
    <row r="1693" spans="1:22" ht="16.5" customHeight="1" x14ac:dyDescent="0.3">
      <c r="A1693" s="1" t="s">
        <v>180</v>
      </c>
      <c r="B1693" s="1">
        <v>2022</v>
      </c>
      <c r="C1693" s="27">
        <f t="shared" si="148"/>
        <v>3.8712010109078911</v>
      </c>
      <c r="D1693" s="11">
        <v>26</v>
      </c>
      <c r="E1693" s="11">
        <v>48</v>
      </c>
      <c r="F1693" s="12">
        <f>F1694*0.59</f>
        <v>10.047700000000001</v>
      </c>
      <c r="G1693" s="5">
        <v>0</v>
      </c>
      <c r="H1693" s="5">
        <v>1</v>
      </c>
      <c r="I1693" s="1">
        <v>208918410584</v>
      </c>
      <c r="J1693" s="1">
        <v>40273954415</v>
      </c>
      <c r="K1693" s="1">
        <v>81347666267</v>
      </c>
      <c r="L1693" s="1">
        <v>290266076851</v>
      </c>
      <c r="M1693" s="29">
        <f>-4.336-4.513*(U1693/L1693)+5.679*(O1693/L1693)-0.004*(I1693/P1693)</f>
        <v>-2.207753621457464</v>
      </c>
      <c r="N1693" s="31">
        <v>6.9871667237754878</v>
      </c>
      <c r="O1693" s="1">
        <v>114802602913</v>
      </c>
      <c r="P1693" s="1">
        <v>113166513334</v>
      </c>
      <c r="Q1693" s="1">
        <v>1636089579</v>
      </c>
      <c r="R1693" s="1">
        <v>175463473938</v>
      </c>
      <c r="S1693" s="1">
        <v>290266076851</v>
      </c>
      <c r="T1693" s="1">
        <v>6365743516</v>
      </c>
      <c r="U1693" s="1">
        <v>7104541703</v>
      </c>
      <c r="V1693" s="1">
        <v>14446696478</v>
      </c>
    </row>
    <row r="1694" spans="1:22" ht="16.5" customHeight="1" x14ac:dyDescent="0.3">
      <c r="A1694" s="1" t="s">
        <v>180</v>
      </c>
      <c r="B1694" s="1">
        <v>2021</v>
      </c>
      <c r="C1694" s="27">
        <f t="shared" si="148"/>
        <v>3.8501476017100584</v>
      </c>
      <c r="D1694" s="5">
        <v>25</v>
      </c>
      <c r="E1694" s="5">
        <v>47</v>
      </c>
      <c r="F1694" s="4">
        <v>17.03</v>
      </c>
      <c r="G1694" s="5">
        <v>0</v>
      </c>
      <c r="H1694" s="5">
        <v>1</v>
      </c>
      <c r="I1694" s="1">
        <v>213621303866</v>
      </c>
      <c r="J1694" s="1">
        <v>59832220605</v>
      </c>
      <c r="K1694" s="1">
        <v>98374185802</v>
      </c>
      <c r="L1694" s="1">
        <v>311995489668</v>
      </c>
      <c r="M1694" s="29">
        <f>-4.336-4.513*(U1694/L1694)+5.679*(O1694/L1694)-0.004*(I1694/P1694)</f>
        <v>-1.9324051286050521</v>
      </c>
      <c r="N1694" s="31">
        <v>6.6900092133089402</v>
      </c>
      <c r="O1694" s="1">
        <v>137463767931</v>
      </c>
      <c r="P1694" s="1">
        <v>130888587879</v>
      </c>
      <c r="Q1694" s="1">
        <v>6575180052</v>
      </c>
      <c r="R1694" s="1">
        <v>174531721737</v>
      </c>
      <c r="S1694" s="1">
        <v>311995489668</v>
      </c>
      <c r="T1694" s="1">
        <v>6358483238</v>
      </c>
      <c r="U1694" s="1">
        <v>6361437304</v>
      </c>
      <c r="V1694" s="1">
        <v>14399904997</v>
      </c>
    </row>
    <row r="1695" spans="1:22" ht="16.5" customHeight="1" x14ac:dyDescent="0.3">
      <c r="A1695" s="1" t="s">
        <v>180</v>
      </c>
      <c r="B1695" s="1">
        <v>2020</v>
      </c>
      <c r="C1695" s="26"/>
      <c r="D1695" s="9"/>
      <c r="E1695" s="9"/>
      <c r="F1695" s="10"/>
      <c r="G1695" s="9"/>
      <c r="H1695" s="9"/>
      <c r="I1695" s="1">
        <v>227951522765</v>
      </c>
      <c r="J1695" s="1">
        <v>70803840676</v>
      </c>
      <c r="K1695" s="1">
        <v>127457783087</v>
      </c>
      <c r="L1695" s="1">
        <v>355409305852</v>
      </c>
      <c r="M1695" s="29">
        <f>-4.336-4.513*(U1695/L1695)+5.679*(O1695/L1695)-0.004*(I1695/P1695)</f>
        <v>-1.3715953531215381</v>
      </c>
      <c r="N1695" s="31">
        <v>6.9401877821904918</v>
      </c>
      <c r="O1695" s="1">
        <v>186572467820</v>
      </c>
      <c r="P1695" s="1">
        <v>165577890717</v>
      </c>
      <c r="Q1695" s="1">
        <v>20994577103</v>
      </c>
      <c r="R1695" s="1">
        <v>168836838032</v>
      </c>
      <c r="S1695" s="1">
        <v>355409305852</v>
      </c>
      <c r="T1695" s="1">
        <v>16160885293</v>
      </c>
      <c r="U1695" s="1">
        <v>888738132</v>
      </c>
      <c r="V1695" s="1">
        <v>15278736444</v>
      </c>
    </row>
    <row r="1696" spans="1:22" ht="16.5" customHeight="1" x14ac:dyDescent="0.3">
      <c r="A1696" s="1" t="s">
        <v>180</v>
      </c>
      <c r="B1696" s="1">
        <v>2019</v>
      </c>
      <c r="C1696" s="27">
        <f t="shared" ref="C1696:C1700" si="149">LN(E1696)</f>
        <v>3.8286413964890951</v>
      </c>
      <c r="D1696" s="5">
        <v>23</v>
      </c>
      <c r="E1696" s="5">
        <v>46</v>
      </c>
      <c r="F1696" s="4">
        <v>10.09</v>
      </c>
      <c r="G1696" s="5">
        <v>0</v>
      </c>
      <c r="H1696" s="5">
        <v>1</v>
      </c>
      <c r="I1696" s="1">
        <v>395525062541</v>
      </c>
      <c r="J1696" s="1">
        <v>130074646435</v>
      </c>
      <c r="K1696" s="1">
        <v>139946054366</v>
      </c>
      <c r="L1696" s="1">
        <v>535471116907</v>
      </c>
      <c r="M1696" s="29">
        <f>-4.336-4.513*(U1696/L1696)+5.679*(O1696/L1696)-0.004*(I1696/P1696)</f>
        <v>-0.70014967938109185</v>
      </c>
      <c r="N1696" s="31">
        <v>7.4649912574460018</v>
      </c>
      <c r="O1696" s="1">
        <v>355006384307</v>
      </c>
      <c r="P1696" s="1">
        <v>328943743109</v>
      </c>
      <c r="Q1696" s="1">
        <v>26062641198</v>
      </c>
      <c r="R1696" s="1">
        <v>180464732600</v>
      </c>
      <c r="S1696" s="1">
        <v>535471116907</v>
      </c>
      <c r="T1696" s="1">
        <v>19272466813</v>
      </c>
      <c r="U1696" s="1">
        <v>14760248678</v>
      </c>
      <c r="V1696" s="1">
        <v>37684047134</v>
      </c>
    </row>
    <row r="1697" spans="1:22" ht="16.5" customHeight="1" x14ac:dyDescent="0.3">
      <c r="A1697" s="1" t="s">
        <v>180</v>
      </c>
      <c r="B1697" s="1">
        <v>2018</v>
      </c>
      <c r="C1697" s="27">
        <f t="shared" si="149"/>
        <v>3.8066624897703196</v>
      </c>
      <c r="D1697" s="5">
        <v>22</v>
      </c>
      <c r="E1697" s="5">
        <v>45</v>
      </c>
      <c r="F1697" s="4">
        <v>10.09</v>
      </c>
      <c r="G1697" s="5">
        <v>0</v>
      </c>
      <c r="H1697" s="5">
        <v>1</v>
      </c>
      <c r="I1697" s="1">
        <v>261018533585</v>
      </c>
      <c r="J1697" s="1">
        <v>155161789176</v>
      </c>
      <c r="K1697" s="1">
        <v>145200633112</v>
      </c>
      <c r="L1697" s="1">
        <v>406219166697</v>
      </c>
      <c r="M1697" s="29">
        <f>-4.336-4.513*(U1697/L1697)+5.679*(O1697/L1697)-0.004*(I1697/P1697)</f>
        <v>-1.3109592944664312</v>
      </c>
      <c r="N1697" s="31">
        <v>7.3592809998546045</v>
      </c>
      <c r="O1697" s="1">
        <v>227324898764</v>
      </c>
      <c r="P1697" s="1">
        <v>204939976384</v>
      </c>
      <c r="Q1697" s="1">
        <v>22384922380</v>
      </c>
      <c r="R1697" s="1">
        <v>178894267933</v>
      </c>
      <c r="S1697" s="1">
        <v>406219166697</v>
      </c>
      <c r="T1697" s="1">
        <v>14086588743</v>
      </c>
      <c r="U1697" s="1">
        <v>13312450076</v>
      </c>
      <c r="V1697" s="1">
        <v>30015725285</v>
      </c>
    </row>
    <row r="1698" spans="1:22" ht="16.5" customHeight="1" x14ac:dyDescent="0.3">
      <c r="A1698" s="1" t="s">
        <v>180</v>
      </c>
      <c r="B1698" s="1">
        <v>2017</v>
      </c>
      <c r="C1698" s="27">
        <f t="shared" si="149"/>
        <v>3.784189633918261</v>
      </c>
      <c r="D1698" s="5">
        <v>21</v>
      </c>
      <c r="E1698" s="5">
        <v>44</v>
      </c>
      <c r="F1698" s="4">
        <v>10.09</v>
      </c>
      <c r="G1698" s="5">
        <v>0</v>
      </c>
      <c r="H1698" s="5">
        <v>1</v>
      </c>
      <c r="I1698" s="1">
        <v>324245561851</v>
      </c>
      <c r="J1698" s="1">
        <v>135341190829</v>
      </c>
      <c r="K1698" s="1">
        <v>132479639260</v>
      </c>
      <c r="L1698" s="1">
        <v>456725201111</v>
      </c>
      <c r="M1698" s="29">
        <f>-4.336-4.513*(U1698/L1698)+5.679*(O1698/L1698)-0.004*(I1698/P1698)</f>
        <v>-0.9424241776565544</v>
      </c>
      <c r="N1698" s="31">
        <v>2.8654119461210428</v>
      </c>
      <c r="O1698" s="1">
        <v>285079560650</v>
      </c>
      <c r="P1698" s="1">
        <v>256654560650</v>
      </c>
      <c r="Q1698" s="1">
        <v>28425000000</v>
      </c>
      <c r="R1698" s="1">
        <v>171645640461</v>
      </c>
      <c r="S1698" s="1">
        <v>456725201111</v>
      </c>
      <c r="T1698" s="1">
        <v>10065480431</v>
      </c>
      <c r="U1698" s="1">
        <v>14785553418</v>
      </c>
      <c r="V1698" s="1">
        <v>25945848801</v>
      </c>
    </row>
    <row r="1699" spans="1:22" ht="16.5" customHeight="1" x14ac:dyDescent="0.3">
      <c r="A1699" s="1" t="s">
        <v>180</v>
      </c>
      <c r="B1699" s="1">
        <v>2016</v>
      </c>
      <c r="C1699" s="27">
        <f t="shared" si="149"/>
        <v>3.7612001156935624</v>
      </c>
      <c r="D1699" s="5">
        <v>20</v>
      </c>
      <c r="E1699" s="5">
        <v>43</v>
      </c>
      <c r="F1699" s="4">
        <v>10.09</v>
      </c>
      <c r="G1699" s="5">
        <v>0</v>
      </c>
      <c r="H1699" s="5">
        <v>1</v>
      </c>
      <c r="I1699" s="1">
        <v>369937621604</v>
      </c>
      <c r="J1699" s="1">
        <v>79117011757</v>
      </c>
      <c r="K1699" s="1">
        <v>130018055422</v>
      </c>
      <c r="L1699" s="1">
        <v>499955677026</v>
      </c>
      <c r="M1699" s="29">
        <f>-4.336-4.513*(U1699/L1699)+5.679*(O1699/L1699)-0.004*(I1699/P1699)</f>
        <v>-0.57900938979209582</v>
      </c>
      <c r="N1699" s="31">
        <v>2.5615511423249444</v>
      </c>
      <c r="O1699" s="1">
        <v>343095589983</v>
      </c>
      <c r="P1699" s="1">
        <v>334701619683</v>
      </c>
      <c r="Q1699" s="1">
        <v>8393970300</v>
      </c>
      <c r="R1699" s="1">
        <v>156860087043</v>
      </c>
      <c r="S1699" s="1">
        <v>499955677026</v>
      </c>
      <c r="T1699" s="1">
        <v>10465244879</v>
      </c>
      <c r="U1699" s="1">
        <v>15045582902</v>
      </c>
      <c r="V1699" s="1">
        <v>25348191783</v>
      </c>
    </row>
    <row r="1700" spans="1:22" ht="16.5" customHeight="1" x14ac:dyDescent="0.3">
      <c r="A1700" s="1" t="s">
        <v>180</v>
      </c>
      <c r="B1700" s="1">
        <v>2015</v>
      </c>
      <c r="C1700" s="27">
        <f t="shared" si="149"/>
        <v>3.7376696182833684</v>
      </c>
      <c r="D1700" s="6">
        <v>19</v>
      </c>
      <c r="E1700" s="6">
        <v>42</v>
      </c>
      <c r="F1700" s="7">
        <v>10.09</v>
      </c>
      <c r="G1700" s="6">
        <v>0</v>
      </c>
      <c r="H1700" s="6">
        <v>1</v>
      </c>
      <c r="I1700" s="1">
        <v>460206211269</v>
      </c>
      <c r="J1700" s="1">
        <v>68788483305</v>
      </c>
      <c r="K1700" s="1">
        <v>147878183876</v>
      </c>
      <c r="L1700" s="1">
        <v>608084395145</v>
      </c>
      <c r="M1700" s="29">
        <f>-4.336-4.513*(U1700/L1700)+5.679*(O1700/L1700)-0.004*(I1700/P1700)</f>
        <v>0.20046529282989092</v>
      </c>
      <c r="N1700" s="31">
        <v>8.0197984581497224</v>
      </c>
      <c r="O1700" s="1">
        <v>466269891004</v>
      </c>
      <c r="P1700" s="1">
        <v>441637376861</v>
      </c>
      <c r="Q1700" s="1">
        <v>24632514143</v>
      </c>
      <c r="R1700" s="1">
        <v>141814504141</v>
      </c>
      <c r="S1700" s="1">
        <v>608084395145</v>
      </c>
      <c r="T1700" s="1">
        <v>22184309411</v>
      </c>
      <c r="U1700" s="1">
        <v>-25070163736</v>
      </c>
      <c r="V1700" s="1">
        <v>-5039852972</v>
      </c>
    </row>
    <row r="1701" spans="1:22" ht="16.5" customHeight="1" x14ac:dyDescent="0.3">
      <c r="A1701" s="1" t="s">
        <v>180</v>
      </c>
      <c r="B1701" s="1">
        <v>2014</v>
      </c>
      <c r="C1701" s="26"/>
      <c r="D1701" s="13"/>
      <c r="E1701" s="13"/>
      <c r="F1701" s="14"/>
      <c r="G1701" s="13"/>
      <c r="H1701" s="13"/>
      <c r="I1701" s="1">
        <v>385858967756</v>
      </c>
      <c r="J1701" s="1">
        <v>260872815311</v>
      </c>
      <c r="K1701" s="1">
        <v>171549736564</v>
      </c>
      <c r="L1701" s="1">
        <v>557408704320</v>
      </c>
      <c r="M1701" s="29">
        <f>-4.336-4.513*(U1701/L1701)+5.679*(O1701/L1701)-0.004*(I1701/P1701)</f>
        <v>-0.57491396980300791</v>
      </c>
      <c r="N1701" s="28">
        <v>5.05</v>
      </c>
      <c r="O1701" s="1">
        <v>380570020059</v>
      </c>
      <c r="P1701" s="1">
        <v>346302871906</v>
      </c>
      <c r="Q1701" s="1">
        <v>34267148153</v>
      </c>
      <c r="R1701" s="1">
        <v>176838684261</v>
      </c>
      <c r="S1701" s="1">
        <v>557408704320</v>
      </c>
      <c r="T1701" s="1">
        <v>34279708730</v>
      </c>
      <c r="U1701" s="1">
        <v>13806944468</v>
      </c>
      <c r="V1701" s="1">
        <v>50915230130</v>
      </c>
    </row>
    <row r="1702" spans="1:22" ht="16.5" customHeight="1" x14ac:dyDescent="0.3">
      <c r="A1702" s="1" t="s">
        <v>181</v>
      </c>
      <c r="B1702" s="1">
        <v>2023</v>
      </c>
      <c r="C1702" s="27">
        <f t="shared" ref="C1702:C1720" si="150">LN(E1702)</f>
        <v>4.1743872698956368</v>
      </c>
      <c r="D1702" s="5">
        <v>19</v>
      </c>
      <c r="E1702" s="5">
        <v>65</v>
      </c>
      <c r="F1702" s="4">
        <v>6.06</v>
      </c>
      <c r="G1702" s="5">
        <v>0</v>
      </c>
      <c r="H1702" s="5">
        <v>0</v>
      </c>
      <c r="I1702" s="1">
        <v>1962652473779</v>
      </c>
      <c r="J1702" s="1">
        <v>1010072866145</v>
      </c>
      <c r="K1702" s="1">
        <v>72682269197</v>
      </c>
      <c r="L1702" s="1">
        <v>2035334742976</v>
      </c>
      <c r="M1702" s="29">
        <f>-4.336-4.513*(U1702/L1702)+5.679*(O1702/L1702)-0.004*(I1702/P1702)</f>
        <v>-3.5582725932802042</v>
      </c>
      <c r="N1702" s="31">
        <v>6.4222466560102589</v>
      </c>
      <c r="O1702" s="1">
        <v>573154291651</v>
      </c>
      <c r="P1702" s="1">
        <v>562294058651</v>
      </c>
      <c r="Q1702" s="1">
        <v>10860233000</v>
      </c>
      <c r="R1702" s="1">
        <v>1462180451325</v>
      </c>
      <c r="S1702" s="1">
        <v>2035334742976</v>
      </c>
      <c r="T1702" s="1">
        <v>7794058153</v>
      </c>
      <c r="U1702" s="1">
        <v>364190288722</v>
      </c>
      <c r="V1702" s="1">
        <v>469824983327</v>
      </c>
    </row>
    <row r="1703" spans="1:22" ht="16.5" customHeight="1" x14ac:dyDescent="0.3">
      <c r="A1703" s="1" t="s">
        <v>181</v>
      </c>
      <c r="B1703" s="1">
        <v>2022</v>
      </c>
      <c r="C1703" s="27">
        <f t="shared" si="150"/>
        <v>4.1588830833596715</v>
      </c>
      <c r="D1703" s="5">
        <v>18</v>
      </c>
      <c r="E1703" s="5">
        <v>64</v>
      </c>
      <c r="F1703" s="4">
        <v>6.06</v>
      </c>
      <c r="G1703" s="5">
        <v>0</v>
      </c>
      <c r="H1703" s="5">
        <v>0</v>
      </c>
      <c r="I1703" s="1">
        <v>1606656203420</v>
      </c>
      <c r="J1703" s="1">
        <v>1255770195948</v>
      </c>
      <c r="K1703" s="1">
        <v>78623707892</v>
      </c>
      <c r="L1703" s="1">
        <v>1685279911312</v>
      </c>
      <c r="M1703" s="29">
        <f>-4.336-4.513*(U1703/L1703)+5.679*(O1703/L1703)-0.004*(I1703/P1703)</f>
        <v>-3.196523792036956</v>
      </c>
      <c r="N1703" s="31">
        <v>6.9871667237754878</v>
      </c>
      <c r="O1703" s="1">
        <v>427359873709</v>
      </c>
      <c r="P1703" s="1">
        <v>416499640709</v>
      </c>
      <c r="Q1703" s="1">
        <v>10860233000</v>
      </c>
      <c r="R1703" s="1">
        <v>1257920037603</v>
      </c>
      <c r="S1703" s="1">
        <v>1685279911312</v>
      </c>
      <c r="T1703" s="1">
        <v>292050000</v>
      </c>
      <c r="U1703" s="1">
        <v>106500409483</v>
      </c>
      <c r="V1703" s="1">
        <v>133588472618</v>
      </c>
    </row>
    <row r="1704" spans="1:22" ht="16.5" customHeight="1" x14ac:dyDescent="0.3">
      <c r="A1704" s="1" t="s">
        <v>181</v>
      </c>
      <c r="B1704" s="1">
        <v>2021</v>
      </c>
      <c r="C1704" s="27">
        <f t="shared" si="150"/>
        <v>4.1431347263915326</v>
      </c>
      <c r="D1704" s="5">
        <v>17</v>
      </c>
      <c r="E1704" s="5">
        <v>63</v>
      </c>
      <c r="F1704" s="4">
        <v>6.06</v>
      </c>
      <c r="G1704" s="5">
        <v>0</v>
      </c>
      <c r="H1704" s="5">
        <v>0</v>
      </c>
      <c r="I1704" s="1">
        <v>1827833189301</v>
      </c>
      <c r="J1704" s="1">
        <v>1154740447861</v>
      </c>
      <c r="K1704" s="1">
        <v>49155666193</v>
      </c>
      <c r="L1704" s="1">
        <v>1876988855494</v>
      </c>
      <c r="M1704" s="29">
        <f>-4.336-4.513*(U1704/L1704)+5.679*(O1704/L1704)-0.004*(I1704/P1704)</f>
        <v>-2.9592676233841937</v>
      </c>
      <c r="N1704" s="31">
        <v>6.6900092133089402</v>
      </c>
      <c r="O1704" s="1">
        <v>647922150374</v>
      </c>
      <c r="P1704" s="1">
        <v>637061917374</v>
      </c>
      <c r="Q1704" s="1">
        <v>10860233000</v>
      </c>
      <c r="R1704" s="1">
        <v>1229066705120</v>
      </c>
      <c r="S1704" s="1">
        <v>1876988855494</v>
      </c>
      <c r="T1704" s="1">
        <v>-3405196576</v>
      </c>
      <c r="U1704" s="1">
        <v>237956355285</v>
      </c>
      <c r="V1704" s="1">
        <v>301449582076</v>
      </c>
    </row>
    <row r="1705" spans="1:22" ht="16.5" customHeight="1" x14ac:dyDescent="0.3">
      <c r="A1705" s="1" t="s">
        <v>181</v>
      </c>
      <c r="B1705" s="1">
        <v>2020</v>
      </c>
      <c r="C1705" s="27">
        <f t="shared" si="150"/>
        <v>4.1271343850450917</v>
      </c>
      <c r="D1705" s="5">
        <v>16</v>
      </c>
      <c r="E1705" s="5">
        <v>62</v>
      </c>
      <c r="F1705" s="4">
        <v>6.06</v>
      </c>
      <c r="G1705" s="5">
        <v>0</v>
      </c>
      <c r="H1705" s="5">
        <v>0</v>
      </c>
      <c r="I1705" s="1">
        <v>1725066648281</v>
      </c>
      <c r="J1705" s="1">
        <v>1158303928504</v>
      </c>
      <c r="K1705" s="1">
        <v>84868333866</v>
      </c>
      <c r="L1705" s="1">
        <v>1809934982147</v>
      </c>
      <c r="M1705" s="29">
        <f>-4.336-4.513*(U1705/L1705)+5.679*(O1705/L1705)-0.004*(I1705/P1705)</f>
        <v>-3.057536983311258</v>
      </c>
      <c r="N1705" s="31">
        <v>6.9401877821904918</v>
      </c>
      <c r="O1705" s="1">
        <v>645671666312</v>
      </c>
      <c r="P1705" s="1">
        <v>634811433312</v>
      </c>
      <c r="Q1705" s="1">
        <v>10860233000</v>
      </c>
      <c r="R1705" s="1">
        <v>1164263315835</v>
      </c>
      <c r="S1705" s="1">
        <v>1809934982147</v>
      </c>
      <c r="T1705" s="1">
        <v>-1462575342</v>
      </c>
      <c r="U1705" s="1">
        <v>295404574253</v>
      </c>
      <c r="V1705" s="1">
        <v>371366578401</v>
      </c>
    </row>
    <row r="1706" spans="1:22" ht="16.5" customHeight="1" x14ac:dyDescent="0.3">
      <c r="A1706" s="1" t="s">
        <v>181</v>
      </c>
      <c r="B1706" s="1">
        <v>2019</v>
      </c>
      <c r="C1706" s="27">
        <f t="shared" si="150"/>
        <v>4.1108738641733114</v>
      </c>
      <c r="D1706" s="5">
        <v>15</v>
      </c>
      <c r="E1706" s="5">
        <v>61</v>
      </c>
      <c r="F1706" s="4">
        <v>5.81</v>
      </c>
      <c r="G1706" s="5">
        <v>0</v>
      </c>
      <c r="H1706" s="5">
        <v>0</v>
      </c>
      <c r="I1706" s="1">
        <v>1476186816764</v>
      </c>
      <c r="J1706" s="1">
        <v>1014860352600</v>
      </c>
      <c r="K1706" s="1">
        <v>147207922838</v>
      </c>
      <c r="L1706" s="1">
        <v>1623394739602</v>
      </c>
      <c r="M1706" s="29">
        <f>-4.336-4.513*(U1706/L1706)+5.679*(O1706/L1706)-0.004*(I1706/P1706)</f>
        <v>-3.0546172955374327</v>
      </c>
      <c r="N1706" s="31">
        <v>7.4649912574460018</v>
      </c>
      <c r="O1706" s="1">
        <v>555199964020</v>
      </c>
      <c r="P1706" s="1">
        <v>544339731020</v>
      </c>
      <c r="Q1706" s="1">
        <v>10860233000</v>
      </c>
      <c r="R1706" s="1">
        <v>1068194775582</v>
      </c>
      <c r="S1706" s="1">
        <v>1623394739602</v>
      </c>
      <c r="T1706" s="1">
        <v>5943407650</v>
      </c>
      <c r="U1706" s="1">
        <v>233809176529</v>
      </c>
      <c r="V1706" s="1">
        <v>302218287301</v>
      </c>
    </row>
    <row r="1707" spans="1:22" ht="16.5" customHeight="1" x14ac:dyDescent="0.3">
      <c r="A1707" s="1" t="s">
        <v>181</v>
      </c>
      <c r="B1707" s="1">
        <v>2018</v>
      </c>
      <c r="C1707" s="27">
        <f t="shared" si="150"/>
        <v>4.0943445622221004</v>
      </c>
      <c r="D1707" s="5">
        <v>14</v>
      </c>
      <c r="E1707" s="5">
        <v>60</v>
      </c>
      <c r="F1707" s="4">
        <v>5.81</v>
      </c>
      <c r="G1707" s="5">
        <v>0</v>
      </c>
      <c r="H1707" s="5">
        <v>0</v>
      </c>
      <c r="I1707" s="1">
        <v>1573078635876</v>
      </c>
      <c r="J1707" s="1">
        <v>1106568983479</v>
      </c>
      <c r="K1707" s="1">
        <v>106969468289</v>
      </c>
      <c r="L1707" s="1">
        <v>1680048104165</v>
      </c>
      <c r="M1707" s="29">
        <f>-4.336-4.513*(U1707/L1707)+5.679*(O1707/L1707)-0.004*(I1707/P1707)</f>
        <v>-2.2986052608013718</v>
      </c>
      <c r="N1707" s="31">
        <v>7.3592809998546045</v>
      </c>
      <c r="O1707" s="1">
        <v>686064312112</v>
      </c>
      <c r="P1707" s="1">
        <v>633914079112</v>
      </c>
      <c r="Q1707" s="1">
        <v>52150233000</v>
      </c>
      <c r="R1707" s="1">
        <v>993983792053</v>
      </c>
      <c r="S1707" s="1">
        <v>1680048104165</v>
      </c>
      <c r="T1707" s="1">
        <v>23524744069</v>
      </c>
      <c r="U1707" s="1">
        <v>101165894296</v>
      </c>
      <c r="V1707" s="1">
        <v>145697542049</v>
      </c>
    </row>
    <row r="1708" spans="1:22" ht="16.5" customHeight="1" x14ac:dyDescent="0.3">
      <c r="A1708" s="1" t="s">
        <v>181</v>
      </c>
      <c r="B1708" s="1">
        <v>2017</v>
      </c>
      <c r="C1708" s="27">
        <f t="shared" si="150"/>
        <v>4.0775374439057197</v>
      </c>
      <c r="D1708" s="5">
        <v>13</v>
      </c>
      <c r="E1708" s="5">
        <v>59</v>
      </c>
      <c r="F1708" s="4">
        <v>5.81</v>
      </c>
      <c r="G1708" s="5">
        <v>0</v>
      </c>
      <c r="H1708" s="5">
        <v>0</v>
      </c>
      <c r="I1708" s="1">
        <v>1480719049146</v>
      </c>
      <c r="J1708" s="1">
        <v>1186916881785</v>
      </c>
      <c r="K1708" s="1">
        <v>116882727200</v>
      </c>
      <c r="L1708" s="1">
        <v>1597601776346</v>
      </c>
      <c r="M1708" s="29">
        <f>-4.336-4.513*(U1708/L1708)+5.679*(O1708/L1708)-0.004*(I1708/P1708)</f>
        <v>-2.3727716647036017</v>
      </c>
      <c r="N1708" s="31">
        <v>2.8654119461210428</v>
      </c>
      <c r="O1708" s="1">
        <v>628604265347</v>
      </c>
      <c r="P1708" s="1">
        <v>472936472126</v>
      </c>
      <c r="Q1708" s="1">
        <v>155667793221</v>
      </c>
      <c r="R1708" s="1">
        <v>968997510999</v>
      </c>
      <c r="S1708" s="1">
        <v>1597601776346</v>
      </c>
      <c r="T1708" s="1">
        <v>2303278486</v>
      </c>
      <c r="U1708" s="1">
        <v>91597339037</v>
      </c>
      <c r="V1708" s="1">
        <v>120502378644</v>
      </c>
    </row>
    <row r="1709" spans="1:22" ht="16.5" customHeight="1" x14ac:dyDescent="0.3">
      <c r="A1709" s="1" t="s">
        <v>181</v>
      </c>
      <c r="B1709" s="1">
        <v>2016</v>
      </c>
      <c r="C1709" s="27">
        <f t="shared" si="150"/>
        <v>4.0604430105464191</v>
      </c>
      <c r="D1709" s="5">
        <v>12</v>
      </c>
      <c r="E1709" s="5">
        <v>58</v>
      </c>
      <c r="F1709" s="4">
        <v>1.24</v>
      </c>
      <c r="G1709" s="5">
        <v>0</v>
      </c>
      <c r="H1709" s="5">
        <v>0</v>
      </c>
      <c r="I1709" s="1">
        <v>1090173771358</v>
      </c>
      <c r="J1709" s="1">
        <v>837804709066</v>
      </c>
      <c r="K1709" s="1">
        <v>286540243339</v>
      </c>
      <c r="L1709" s="1">
        <v>1376714014697</v>
      </c>
      <c r="M1709" s="29">
        <f>-4.336-4.513*(U1709/L1709)+5.679*(O1709/L1709)-0.004*(I1709/P1709)</f>
        <v>-2.8805471888727308</v>
      </c>
      <c r="N1709" s="31">
        <v>2.5615511423249444</v>
      </c>
      <c r="O1709" s="1">
        <v>415332807874</v>
      </c>
      <c r="P1709" s="1">
        <v>368127751214</v>
      </c>
      <c r="Q1709" s="1">
        <v>47205056660</v>
      </c>
      <c r="R1709" s="1">
        <v>961381206823</v>
      </c>
      <c r="S1709" s="1">
        <v>1376714014697</v>
      </c>
      <c r="T1709" s="1">
        <v>-687173522</v>
      </c>
      <c r="U1709" s="1">
        <v>75033176568</v>
      </c>
      <c r="V1709" s="1">
        <v>95548055551</v>
      </c>
    </row>
    <row r="1710" spans="1:22" ht="16.5" customHeight="1" x14ac:dyDescent="0.3">
      <c r="A1710" s="1" t="s">
        <v>181</v>
      </c>
      <c r="B1710" s="1">
        <v>2015</v>
      </c>
      <c r="C1710" s="27">
        <f t="shared" si="150"/>
        <v>4.0430512678345503</v>
      </c>
      <c r="D1710" s="5">
        <v>11</v>
      </c>
      <c r="E1710" s="5">
        <v>57</v>
      </c>
      <c r="F1710" s="4">
        <v>5.81</v>
      </c>
      <c r="G1710" s="5">
        <v>0</v>
      </c>
      <c r="H1710" s="5">
        <v>0</v>
      </c>
      <c r="I1710" s="1">
        <v>1144582485879</v>
      </c>
      <c r="J1710" s="1">
        <v>961358401719</v>
      </c>
      <c r="K1710" s="1">
        <v>132999855846</v>
      </c>
      <c r="L1710" s="1">
        <v>1277582341725</v>
      </c>
      <c r="M1710" s="29">
        <f>-4.336-4.513*(U1710/L1710)+5.679*(O1710/L1710)-0.004*(I1710/P1710)</f>
        <v>-2.9746748900510527</v>
      </c>
      <c r="N1710" s="31">
        <v>8.0197984581497224</v>
      </c>
      <c r="O1710" s="1">
        <v>384978507597</v>
      </c>
      <c r="P1710" s="1">
        <v>272355105016</v>
      </c>
      <c r="Q1710" s="1">
        <v>112623402581</v>
      </c>
      <c r="R1710" s="1">
        <v>892603834128</v>
      </c>
      <c r="S1710" s="1">
        <v>1277582341725</v>
      </c>
      <c r="T1710" s="1">
        <v>1103570699</v>
      </c>
      <c r="U1710" s="1">
        <v>94307926674</v>
      </c>
      <c r="V1710" s="1">
        <v>121675179762</v>
      </c>
    </row>
    <row r="1711" spans="1:22" ht="16.5" customHeight="1" x14ac:dyDescent="0.3">
      <c r="A1711" s="1" t="s">
        <v>181</v>
      </c>
      <c r="B1711" s="1">
        <v>2014</v>
      </c>
      <c r="C1711" s="27">
        <f t="shared" si="150"/>
        <v>4.0253516907351496</v>
      </c>
      <c r="D1711" s="6">
        <v>10</v>
      </c>
      <c r="E1711" s="6">
        <v>56</v>
      </c>
      <c r="F1711" s="7">
        <v>5.81</v>
      </c>
      <c r="G1711" s="6">
        <v>0</v>
      </c>
      <c r="H1711" s="6">
        <v>0</v>
      </c>
      <c r="I1711" s="1">
        <v>1293694817049</v>
      </c>
      <c r="J1711" s="1">
        <v>1055516616136</v>
      </c>
      <c r="K1711" s="1">
        <v>73325184468</v>
      </c>
      <c r="L1711" s="1">
        <v>1367020001517</v>
      </c>
      <c r="M1711" s="29">
        <f>-4.336-4.513*(U1711/L1711)+5.679*(O1711/L1711)-0.004*(I1711/P1711)</f>
        <v>-2.3710102216045241</v>
      </c>
      <c r="N1711" s="28">
        <v>5.05</v>
      </c>
      <c r="O1711" s="1">
        <v>505272645519</v>
      </c>
      <c r="P1711" s="1">
        <v>474623858179</v>
      </c>
      <c r="Q1711" s="1">
        <v>30648787340</v>
      </c>
      <c r="R1711" s="1">
        <v>861747355998</v>
      </c>
      <c r="S1711" s="1">
        <v>1367020001517</v>
      </c>
      <c r="T1711" s="1">
        <v>2377125955</v>
      </c>
      <c r="U1711" s="1">
        <v>37305236784</v>
      </c>
      <c r="V1711" s="1">
        <v>48233323132</v>
      </c>
    </row>
    <row r="1712" spans="1:22" ht="16.5" customHeight="1" x14ac:dyDescent="0.3">
      <c r="A1712" s="1" t="s">
        <v>182</v>
      </c>
      <c r="B1712" s="1">
        <v>2023</v>
      </c>
      <c r="C1712" s="27">
        <f t="shared" si="150"/>
        <v>3.9318256327243257</v>
      </c>
      <c r="D1712" s="5">
        <v>30</v>
      </c>
      <c r="E1712" s="5">
        <v>51</v>
      </c>
      <c r="F1712" s="4">
        <f>F1713*2.7</f>
        <v>0.35100000000000003</v>
      </c>
      <c r="G1712" s="5">
        <v>0</v>
      </c>
      <c r="H1712" s="5">
        <v>1</v>
      </c>
      <c r="I1712" s="1">
        <v>3501190530399</v>
      </c>
      <c r="J1712" s="1">
        <v>1158634823678</v>
      </c>
      <c r="K1712" s="1">
        <v>1952508608465</v>
      </c>
      <c r="L1712" s="1">
        <v>5453699138864</v>
      </c>
      <c r="M1712" s="29">
        <f>-4.336-4.513*(U1712/L1712)+5.679*(O1712/L1712)-0.004*(I1712/P1712)</f>
        <v>-2.3701172379419098</v>
      </c>
      <c r="N1712" s="31">
        <v>6.4222466560102589</v>
      </c>
      <c r="O1712" s="1">
        <v>2338199851626</v>
      </c>
      <c r="P1712" s="1">
        <v>2338199851626</v>
      </c>
      <c r="Q1712" s="1">
        <v>0</v>
      </c>
      <c r="R1712" s="1">
        <v>3115499287238</v>
      </c>
      <c r="S1712" s="1">
        <v>5453699138864</v>
      </c>
      <c r="T1712" s="1">
        <v>159186702558</v>
      </c>
      <c r="U1712" s="1">
        <v>559414720517</v>
      </c>
      <c r="V1712" s="1">
        <v>749390318707</v>
      </c>
    </row>
    <row r="1713" spans="1:22" ht="16.5" customHeight="1" x14ac:dyDescent="0.3">
      <c r="A1713" s="1" t="s">
        <v>182</v>
      </c>
      <c r="B1713" s="1">
        <v>2022</v>
      </c>
      <c r="C1713" s="27">
        <f t="shared" si="150"/>
        <v>3.912023005428146</v>
      </c>
      <c r="D1713" s="5">
        <v>29</v>
      </c>
      <c r="E1713" s="5">
        <v>50</v>
      </c>
      <c r="F1713" s="4">
        <v>0.13</v>
      </c>
      <c r="G1713" s="5">
        <v>0</v>
      </c>
      <c r="H1713" s="5">
        <v>1</v>
      </c>
      <c r="I1713" s="1">
        <v>3075796747433</v>
      </c>
      <c r="J1713" s="1">
        <v>1535149437534</v>
      </c>
      <c r="K1713" s="1">
        <v>1988040342651</v>
      </c>
      <c r="L1713" s="1">
        <v>5063837090084</v>
      </c>
      <c r="M1713" s="29">
        <f>-4.336-4.513*(U1713/L1713)+5.679*(O1713/L1713)-0.004*(I1713/P1713)</f>
        <v>-2.2645952260153273</v>
      </c>
      <c r="N1713" s="31">
        <v>6.9871667237754878</v>
      </c>
      <c r="O1713" s="1">
        <v>2233019745258</v>
      </c>
      <c r="P1713" s="1">
        <v>2233019745258</v>
      </c>
      <c r="Q1713" s="1">
        <v>0</v>
      </c>
      <c r="R1713" s="1">
        <v>2830817344826</v>
      </c>
      <c r="S1713" s="1">
        <v>5063837090084</v>
      </c>
      <c r="T1713" s="1">
        <v>141933492971</v>
      </c>
      <c r="U1713" s="1">
        <v>479539723632</v>
      </c>
      <c r="V1713" s="1">
        <v>643118860364</v>
      </c>
    </row>
    <row r="1714" spans="1:22" ht="16.5" customHeight="1" x14ac:dyDescent="0.3">
      <c r="A1714" s="1" t="s">
        <v>182</v>
      </c>
      <c r="B1714" s="1">
        <v>2021</v>
      </c>
      <c r="C1714" s="27">
        <f t="shared" si="150"/>
        <v>3.8918202981106265</v>
      </c>
      <c r="D1714" s="5">
        <v>28</v>
      </c>
      <c r="E1714" s="5">
        <v>49</v>
      </c>
      <c r="F1714" s="4">
        <v>0</v>
      </c>
      <c r="G1714" s="5">
        <v>0</v>
      </c>
      <c r="H1714" s="5">
        <v>1</v>
      </c>
      <c r="I1714" s="1">
        <v>2721738069056</v>
      </c>
      <c r="J1714" s="1">
        <v>1081529963899</v>
      </c>
      <c r="K1714" s="1">
        <v>2176459992881</v>
      </c>
      <c r="L1714" s="1">
        <v>4898198061937</v>
      </c>
      <c r="M1714" s="29">
        <f>-4.336-4.513*(U1714/L1714)+5.679*(O1714/L1714)-0.004*(I1714/P1714)</f>
        <v>-2.2326290968359146</v>
      </c>
      <c r="N1714" s="31">
        <v>6.6900092133089402</v>
      </c>
      <c r="O1714" s="1">
        <v>2190220357037</v>
      </c>
      <c r="P1714" s="1">
        <v>2173499759514</v>
      </c>
      <c r="Q1714" s="1">
        <v>16720597523</v>
      </c>
      <c r="R1714" s="1">
        <v>2707977704900</v>
      </c>
      <c r="S1714" s="1">
        <v>4898198061937</v>
      </c>
      <c r="T1714" s="1">
        <v>75814295391</v>
      </c>
      <c r="U1714" s="1">
        <v>467759648912</v>
      </c>
      <c r="V1714" s="1">
        <v>592439328437</v>
      </c>
    </row>
    <row r="1715" spans="1:22" ht="16.5" customHeight="1" x14ac:dyDescent="0.3">
      <c r="A1715" s="1" t="s">
        <v>182</v>
      </c>
      <c r="B1715" s="1">
        <v>2020</v>
      </c>
      <c r="C1715" s="27">
        <f t="shared" si="150"/>
        <v>3.8712010109078911</v>
      </c>
      <c r="D1715" s="5">
        <v>27</v>
      </c>
      <c r="E1715" s="5">
        <v>48</v>
      </c>
      <c r="F1715" s="4">
        <v>0.81499999999999995</v>
      </c>
      <c r="G1715" s="5">
        <v>0</v>
      </c>
      <c r="H1715" s="5">
        <v>1</v>
      </c>
      <c r="I1715" s="1">
        <v>1678805704398</v>
      </c>
      <c r="J1715" s="1">
        <v>644121936470</v>
      </c>
      <c r="K1715" s="1">
        <v>2216613156937</v>
      </c>
      <c r="L1715" s="1">
        <v>3895418861335</v>
      </c>
      <c r="M1715" s="29">
        <f>-4.336-4.513*(U1715/L1715)+5.679*(O1715/L1715)-0.004*(I1715/P1715)</f>
        <v>-2.9552078875715457</v>
      </c>
      <c r="N1715" s="31">
        <v>6.9401877821904918</v>
      </c>
      <c r="O1715" s="1">
        <v>1306130324381</v>
      </c>
      <c r="P1715" s="1">
        <v>1270673123230</v>
      </c>
      <c r="Q1715" s="1">
        <v>35457201151</v>
      </c>
      <c r="R1715" s="1">
        <v>2589288536954</v>
      </c>
      <c r="S1715" s="1">
        <v>3895418861335</v>
      </c>
      <c r="T1715" s="1">
        <v>108616411187</v>
      </c>
      <c r="U1715" s="1">
        <v>447189022322</v>
      </c>
      <c r="V1715" s="1">
        <v>590174804790</v>
      </c>
    </row>
    <row r="1716" spans="1:22" ht="16.5" customHeight="1" x14ac:dyDescent="0.3">
      <c r="A1716" s="1" t="s">
        <v>182</v>
      </c>
      <c r="B1716" s="1">
        <v>2019</v>
      </c>
      <c r="C1716" s="27">
        <f t="shared" si="150"/>
        <v>3.8501476017100584</v>
      </c>
      <c r="D1716" s="5">
        <v>26</v>
      </c>
      <c r="E1716" s="5">
        <v>47</v>
      </c>
      <c r="F1716" s="4">
        <v>0.42899999999999999</v>
      </c>
      <c r="G1716" s="5">
        <v>0</v>
      </c>
      <c r="H1716" s="5">
        <v>1</v>
      </c>
      <c r="I1716" s="1">
        <v>2363188726746</v>
      </c>
      <c r="J1716" s="1">
        <v>1073746248873</v>
      </c>
      <c r="K1716" s="1">
        <v>2189130945492</v>
      </c>
      <c r="L1716" s="1">
        <v>4552319672238</v>
      </c>
      <c r="M1716" s="29">
        <f>-4.336-4.513*(U1716/L1716)+5.679*(O1716/L1716)-0.004*(I1716/P1716)</f>
        <v>-2.2704363121402666</v>
      </c>
      <c r="N1716" s="31">
        <v>7.4649912574460018</v>
      </c>
      <c r="O1716" s="1">
        <v>1984900418669</v>
      </c>
      <c r="P1716" s="1">
        <v>1854109589636</v>
      </c>
      <c r="Q1716" s="1">
        <v>130790829033</v>
      </c>
      <c r="R1716" s="1">
        <v>2567419253569</v>
      </c>
      <c r="S1716" s="1">
        <v>4552319672238</v>
      </c>
      <c r="T1716" s="1">
        <v>114918082009</v>
      </c>
      <c r="U1716" s="1">
        <v>409025992342</v>
      </c>
      <c r="V1716" s="1">
        <v>585876602631</v>
      </c>
    </row>
    <row r="1717" spans="1:22" ht="16.5" customHeight="1" x14ac:dyDescent="0.3">
      <c r="A1717" s="1" t="s">
        <v>182</v>
      </c>
      <c r="B1717" s="1">
        <v>2018</v>
      </c>
      <c r="C1717" s="27">
        <f t="shared" si="150"/>
        <v>4.1271343850450917</v>
      </c>
      <c r="D1717" s="5">
        <v>25</v>
      </c>
      <c r="E1717" s="5">
        <v>62</v>
      </c>
      <c r="F1717" s="4">
        <v>0.59199999999999997</v>
      </c>
      <c r="G1717" s="5">
        <v>0</v>
      </c>
      <c r="H1717" s="5">
        <v>0</v>
      </c>
      <c r="I1717" s="1">
        <v>2663120671142</v>
      </c>
      <c r="J1717" s="1">
        <v>995457074011</v>
      </c>
      <c r="K1717" s="1">
        <v>2213174513015</v>
      </c>
      <c r="L1717" s="1">
        <v>4876295184157</v>
      </c>
      <c r="M1717" s="29">
        <f>-4.336-4.513*(U1717/L1717)+5.679*(O1717/L1717)-0.004*(I1717/P1717)</f>
        <v>-1.5915790297451733</v>
      </c>
      <c r="N1717" s="31">
        <v>7.3592809998546045</v>
      </c>
      <c r="O1717" s="1">
        <v>2623789620930</v>
      </c>
      <c r="P1717" s="1">
        <v>2387372889586</v>
      </c>
      <c r="Q1717" s="1">
        <v>236416731344</v>
      </c>
      <c r="R1717" s="1">
        <v>2252505563227</v>
      </c>
      <c r="S1717" s="1">
        <v>4876295184157</v>
      </c>
      <c r="T1717" s="1">
        <v>107603060002</v>
      </c>
      <c r="U1717" s="1">
        <v>331517043394</v>
      </c>
      <c r="V1717" s="1">
        <v>486994735392</v>
      </c>
    </row>
    <row r="1718" spans="1:22" ht="16.5" customHeight="1" x14ac:dyDescent="0.3">
      <c r="A1718" s="1" t="s">
        <v>182</v>
      </c>
      <c r="B1718" s="1">
        <v>2017</v>
      </c>
      <c r="C1718" s="27">
        <f t="shared" si="150"/>
        <v>4.1108738641733114</v>
      </c>
      <c r="D1718" s="5">
        <v>24</v>
      </c>
      <c r="E1718" s="5">
        <v>61</v>
      </c>
      <c r="F1718" s="4">
        <v>0.59199999999999997</v>
      </c>
      <c r="G1718" s="5">
        <v>0</v>
      </c>
      <c r="H1718" s="5">
        <v>0</v>
      </c>
      <c r="I1718" s="1">
        <v>2302419973083</v>
      </c>
      <c r="J1718" s="1">
        <v>852974374152</v>
      </c>
      <c r="K1718" s="1">
        <v>1959300911318</v>
      </c>
      <c r="L1718" s="1">
        <v>4261720884401</v>
      </c>
      <c r="M1718" s="29">
        <f>-4.336-4.513*(U1718/L1718)+5.679*(O1718/L1718)-0.004*(I1718/P1718)</f>
        <v>-1.9630695929913604</v>
      </c>
      <c r="N1718" s="31">
        <v>2.8654119461210428</v>
      </c>
      <c r="O1718" s="1">
        <v>2175715167768</v>
      </c>
      <c r="P1718" s="1">
        <v>1932727830711</v>
      </c>
      <c r="Q1718" s="1">
        <v>242987337057</v>
      </c>
      <c r="R1718" s="1">
        <v>2086005716633</v>
      </c>
      <c r="S1718" s="1">
        <v>4261720884401</v>
      </c>
      <c r="T1718" s="1">
        <v>76655094764</v>
      </c>
      <c r="U1718" s="1">
        <v>492535287809</v>
      </c>
      <c r="V1718" s="1">
        <v>632879495476</v>
      </c>
    </row>
    <row r="1719" spans="1:22" ht="16.5" customHeight="1" x14ac:dyDescent="0.3">
      <c r="A1719" s="1" t="s">
        <v>182</v>
      </c>
      <c r="B1719" s="1">
        <v>2016</v>
      </c>
      <c r="C1719" s="27">
        <f t="shared" si="150"/>
        <v>4.0943445622221004</v>
      </c>
      <c r="D1719" s="5">
        <v>23</v>
      </c>
      <c r="E1719" s="5">
        <v>60</v>
      </c>
      <c r="F1719" s="4">
        <v>7.0000000000000007E-2</v>
      </c>
      <c r="G1719" s="5">
        <v>0</v>
      </c>
      <c r="H1719" s="5">
        <v>0</v>
      </c>
      <c r="I1719" s="1">
        <v>1924007771544</v>
      </c>
      <c r="J1719" s="1">
        <v>716906126429</v>
      </c>
      <c r="K1719" s="1">
        <v>1495699724641</v>
      </c>
      <c r="L1719" s="1">
        <v>3419707496185</v>
      </c>
      <c r="M1719" s="29">
        <f>-4.336-4.513*(U1719/L1719)+5.679*(O1719/L1719)-0.004*(I1719/P1719)</f>
        <v>-2.2319079723532185</v>
      </c>
      <c r="N1719" s="31">
        <v>2.5615511423249444</v>
      </c>
      <c r="O1719" s="1">
        <v>1586272393428</v>
      </c>
      <c r="P1719" s="1">
        <v>1399002982324</v>
      </c>
      <c r="Q1719" s="1">
        <v>187269411104</v>
      </c>
      <c r="R1719" s="1">
        <v>1833435102757</v>
      </c>
      <c r="S1719" s="1">
        <v>3419707496185</v>
      </c>
      <c r="T1719" s="1">
        <v>55727234061</v>
      </c>
      <c r="U1719" s="1">
        <v>397573576106</v>
      </c>
      <c r="V1719" s="1">
        <v>502145260054</v>
      </c>
    </row>
    <row r="1720" spans="1:22" ht="16.5" customHeight="1" x14ac:dyDescent="0.3">
      <c r="A1720" s="1" t="s">
        <v>182</v>
      </c>
      <c r="B1720" s="1">
        <v>2015</v>
      </c>
      <c r="C1720" s="27">
        <f t="shared" si="150"/>
        <v>4.0775374439057197</v>
      </c>
      <c r="D1720" s="6">
        <v>22</v>
      </c>
      <c r="E1720" s="6">
        <v>59</v>
      </c>
      <c r="F1720" s="7">
        <v>7.0000000000000007E-2</v>
      </c>
      <c r="G1720" s="6">
        <v>0</v>
      </c>
      <c r="H1720" s="6">
        <v>0</v>
      </c>
      <c r="I1720" s="1">
        <v>1806602062228</v>
      </c>
      <c r="J1720" s="1">
        <v>741772937039</v>
      </c>
      <c r="K1720" s="1">
        <v>1445079221581</v>
      </c>
      <c r="L1720" s="1">
        <v>3251681283809</v>
      </c>
      <c r="M1720" s="29">
        <f>-4.336-4.513*(U1720/L1720)+5.679*(O1720/L1720)-0.004*(I1720/P1720)</f>
        <v>-2.172733077886337</v>
      </c>
      <c r="N1720" s="31">
        <v>8.0197984581497224</v>
      </c>
      <c r="O1720" s="1">
        <v>1532467739990</v>
      </c>
      <c r="P1720" s="1">
        <v>1453956263310</v>
      </c>
      <c r="Q1720" s="1">
        <v>78511476680</v>
      </c>
      <c r="R1720" s="1">
        <v>1719213543819</v>
      </c>
      <c r="S1720" s="1">
        <v>3251681283809</v>
      </c>
      <c r="T1720" s="1">
        <v>51808118792</v>
      </c>
      <c r="U1720" s="1">
        <v>366157395876</v>
      </c>
      <c r="V1720" s="1">
        <v>461101514419</v>
      </c>
    </row>
    <row r="1721" spans="1:22" ht="16.5" customHeight="1" x14ac:dyDescent="0.3">
      <c r="A1721" s="1" t="s">
        <v>182</v>
      </c>
      <c r="B1721" s="1">
        <v>2014</v>
      </c>
      <c r="C1721" s="26"/>
      <c r="D1721" s="13"/>
      <c r="E1721" s="13"/>
      <c r="F1721" s="14"/>
      <c r="G1721" s="13"/>
      <c r="H1721" s="13"/>
      <c r="I1721" s="1">
        <v>1416087498897</v>
      </c>
      <c r="J1721" s="1">
        <v>702542926650</v>
      </c>
      <c r="K1721" s="1">
        <v>1164260818359</v>
      </c>
      <c r="L1721" s="1">
        <v>2580348317256</v>
      </c>
      <c r="M1721" s="29">
        <f>-4.336-4.513*(U1721/L1721)+5.679*(O1721/L1721)-0.004*(I1721/P1721)</f>
        <v>-2.4569631905555838</v>
      </c>
      <c r="N1721" s="28">
        <v>5.05</v>
      </c>
      <c r="O1721" s="1">
        <v>1114438371928</v>
      </c>
      <c r="P1721" s="1">
        <v>1091101694848</v>
      </c>
      <c r="Q1721" s="1">
        <v>23336677080</v>
      </c>
      <c r="R1721" s="1">
        <v>1465909945328</v>
      </c>
      <c r="S1721" s="1">
        <v>2580348317256</v>
      </c>
      <c r="T1721" s="1">
        <v>37703915861</v>
      </c>
      <c r="U1721" s="1">
        <v>325045515976</v>
      </c>
      <c r="V1721" s="1">
        <v>417698403592</v>
      </c>
    </row>
    <row r="1722" spans="1:22" ht="16.5" customHeight="1" x14ac:dyDescent="0.3">
      <c r="A1722" s="1" t="s">
        <v>183</v>
      </c>
      <c r="B1722" s="1">
        <v>2023</v>
      </c>
      <c r="C1722" s="27">
        <f t="shared" ref="C1722:C1727" si="151">LN(E1722)</f>
        <v>3.9318256327243257</v>
      </c>
      <c r="D1722" s="5">
        <v>17</v>
      </c>
      <c r="E1722" s="5">
        <v>51</v>
      </c>
      <c r="F1722" s="4">
        <v>0</v>
      </c>
      <c r="G1722" s="5">
        <v>0</v>
      </c>
      <c r="H1722" s="5">
        <v>1</v>
      </c>
      <c r="I1722" s="1">
        <v>140543827862</v>
      </c>
      <c r="J1722" s="1">
        <v>14447787061</v>
      </c>
      <c r="K1722" s="1">
        <v>938090769855</v>
      </c>
      <c r="L1722" s="1">
        <v>1078634597717</v>
      </c>
      <c r="M1722" s="29">
        <f>-4.336-4.513*(U1722/L1722)+5.679*(O1722/L1722)-0.004*(I1722/P1722)</f>
        <v>-1.6453849662190103</v>
      </c>
      <c r="N1722" s="31">
        <v>6.4222466560102589</v>
      </c>
      <c r="O1722" s="1">
        <v>540309186603</v>
      </c>
      <c r="P1722" s="1">
        <v>134450361474</v>
      </c>
      <c r="Q1722" s="1">
        <v>405858825129</v>
      </c>
      <c r="R1722" s="1">
        <v>538325411114</v>
      </c>
      <c r="S1722" s="1">
        <v>1078634597717</v>
      </c>
      <c r="T1722" s="1">
        <v>16247951360</v>
      </c>
      <c r="U1722" s="1">
        <v>35833221189</v>
      </c>
      <c r="V1722" s="1">
        <v>83858863534</v>
      </c>
    </row>
    <row r="1723" spans="1:22" ht="16.5" customHeight="1" x14ac:dyDescent="0.3">
      <c r="A1723" s="1" t="s">
        <v>183</v>
      </c>
      <c r="B1723" s="1">
        <v>2022</v>
      </c>
      <c r="C1723" s="27">
        <f t="shared" si="151"/>
        <v>3.912023005428146</v>
      </c>
      <c r="D1723" s="5">
        <v>16</v>
      </c>
      <c r="E1723" s="5">
        <v>50</v>
      </c>
      <c r="F1723" s="4">
        <v>0</v>
      </c>
      <c r="G1723" s="5">
        <v>0</v>
      </c>
      <c r="H1723" s="5">
        <v>1</v>
      </c>
      <c r="I1723" s="1">
        <v>152590514188</v>
      </c>
      <c r="J1723" s="1">
        <v>13591497551</v>
      </c>
      <c r="K1723" s="1">
        <v>946649218316</v>
      </c>
      <c r="L1723" s="1">
        <v>1099239732504</v>
      </c>
      <c r="M1723" s="29">
        <f>-4.336-4.513*(U1723/L1723)+5.679*(O1723/L1723)-0.004*(I1723/P1723)</f>
        <v>-1.4809122710684024</v>
      </c>
      <c r="N1723" s="31">
        <v>6.9871667237754878</v>
      </c>
      <c r="O1723" s="1">
        <v>566397612597</v>
      </c>
      <c r="P1723" s="1">
        <v>149381644346</v>
      </c>
      <c r="Q1723" s="1">
        <v>417015968251</v>
      </c>
      <c r="R1723" s="1">
        <v>532842119907</v>
      </c>
      <c r="S1723" s="1">
        <v>1099239732504</v>
      </c>
      <c r="T1723" s="1">
        <v>26711007088</v>
      </c>
      <c r="U1723" s="1">
        <v>16320576208</v>
      </c>
      <c r="V1723" s="1">
        <v>56511612599</v>
      </c>
    </row>
    <row r="1724" spans="1:22" ht="16.5" customHeight="1" x14ac:dyDescent="0.3">
      <c r="A1724" s="1" t="s">
        <v>183</v>
      </c>
      <c r="B1724" s="1">
        <v>2021</v>
      </c>
      <c r="C1724" s="27">
        <f t="shared" si="151"/>
        <v>3.6635616461296463</v>
      </c>
      <c r="D1724" s="5">
        <v>15</v>
      </c>
      <c r="E1724" s="5">
        <v>39</v>
      </c>
      <c r="F1724" s="4">
        <v>0</v>
      </c>
      <c r="G1724" s="5">
        <v>0</v>
      </c>
      <c r="H1724" s="5">
        <v>1</v>
      </c>
      <c r="I1724" s="1">
        <v>130695121670</v>
      </c>
      <c r="J1724" s="1">
        <v>12371521506</v>
      </c>
      <c r="K1724" s="1">
        <v>955147576263</v>
      </c>
      <c r="L1724" s="1">
        <v>1085842697933</v>
      </c>
      <c r="M1724" s="29">
        <f>-4.336-4.513*(U1724/L1724)+5.679*(O1724/L1724)-0.004*(I1724/P1724)</f>
        <v>-1.2408951289208328</v>
      </c>
      <c r="N1724" s="31">
        <v>6.6900092133089402</v>
      </c>
      <c r="O1724" s="1">
        <v>543311836595</v>
      </c>
      <c r="P1724" s="1">
        <v>110259145184</v>
      </c>
      <c r="Q1724" s="1">
        <v>433052691411</v>
      </c>
      <c r="R1724" s="1">
        <v>542530861338</v>
      </c>
      <c r="S1724" s="1">
        <v>1085842697933</v>
      </c>
      <c r="T1724" s="1">
        <v>17028512326</v>
      </c>
      <c r="U1724" s="1">
        <v>-62148791544</v>
      </c>
      <c r="V1724" s="1">
        <v>-47416389046</v>
      </c>
    </row>
    <row r="1725" spans="1:22" ht="16.5" customHeight="1" x14ac:dyDescent="0.3">
      <c r="A1725" s="1" t="s">
        <v>183</v>
      </c>
      <c r="B1725" s="1">
        <v>2020</v>
      </c>
      <c r="C1725" s="27">
        <f t="shared" si="151"/>
        <v>4.1431347263915326</v>
      </c>
      <c r="D1725" s="5">
        <v>14</v>
      </c>
      <c r="E1725" s="5">
        <v>63</v>
      </c>
      <c r="F1725" s="4">
        <v>0.05</v>
      </c>
      <c r="G1725" s="5">
        <v>0</v>
      </c>
      <c r="H1725" s="5">
        <v>1</v>
      </c>
      <c r="I1725" s="1">
        <v>190053817880</v>
      </c>
      <c r="J1725" s="1">
        <v>11540414041</v>
      </c>
      <c r="K1725" s="1">
        <v>345377133841</v>
      </c>
      <c r="L1725" s="1">
        <v>535430951721</v>
      </c>
      <c r="M1725" s="29">
        <f>-4.336-4.513*(U1725/L1725)+5.679*(O1725/L1725)-0.004*(I1725/P1725)</f>
        <v>-3.1198146255511126</v>
      </c>
      <c r="N1725" s="31">
        <v>6.9401877821904918</v>
      </c>
      <c r="O1725" s="1">
        <v>130767827056</v>
      </c>
      <c r="P1725" s="1">
        <v>84824191292</v>
      </c>
      <c r="Q1725" s="1">
        <v>45943635764</v>
      </c>
      <c r="R1725" s="1">
        <v>404663124665</v>
      </c>
      <c r="S1725" s="1">
        <v>535430951721</v>
      </c>
      <c r="T1725" s="1">
        <v>3274303481</v>
      </c>
      <c r="U1725" s="1">
        <v>19199763665</v>
      </c>
      <c r="V1725" s="1">
        <v>29517111386</v>
      </c>
    </row>
    <row r="1726" spans="1:22" ht="16.5" customHeight="1" x14ac:dyDescent="0.3">
      <c r="A1726" s="1" t="s">
        <v>183</v>
      </c>
      <c r="B1726" s="1">
        <v>2019</v>
      </c>
      <c r="C1726" s="27">
        <f t="shared" si="151"/>
        <v>4.1271343850450917</v>
      </c>
      <c r="D1726" s="5">
        <v>13</v>
      </c>
      <c r="E1726" s="5">
        <v>62</v>
      </c>
      <c r="F1726" s="4">
        <v>0.05</v>
      </c>
      <c r="G1726" s="5">
        <v>0</v>
      </c>
      <c r="H1726" s="5">
        <v>1</v>
      </c>
      <c r="I1726" s="1">
        <v>251098026924</v>
      </c>
      <c r="J1726" s="1">
        <v>10312372770</v>
      </c>
      <c r="K1726" s="1">
        <v>373468483792</v>
      </c>
      <c r="L1726" s="1">
        <v>624566510716</v>
      </c>
      <c r="M1726" s="29">
        <f>-4.336-4.513*(U1726/L1726)+5.679*(O1726/L1726)-0.004*(I1726/P1726)</f>
        <v>-2.8290973260751082</v>
      </c>
      <c r="N1726" s="31">
        <v>7.4649912574460018</v>
      </c>
      <c r="O1726" s="1">
        <v>209703149716</v>
      </c>
      <c r="P1726" s="1">
        <v>156665377232</v>
      </c>
      <c r="Q1726" s="1">
        <v>53037772484</v>
      </c>
      <c r="R1726" s="1">
        <v>414863361000</v>
      </c>
      <c r="S1726" s="1">
        <v>624566510716</v>
      </c>
      <c r="T1726" s="1">
        <v>2996668400</v>
      </c>
      <c r="U1726" s="1">
        <v>54451385982</v>
      </c>
      <c r="V1726" s="1">
        <v>70381939354</v>
      </c>
    </row>
    <row r="1727" spans="1:22" ht="16.5" customHeight="1" x14ac:dyDescent="0.3">
      <c r="A1727" s="1" t="s">
        <v>183</v>
      </c>
      <c r="B1727" s="1">
        <v>2018</v>
      </c>
      <c r="C1727" s="27">
        <f t="shared" si="151"/>
        <v>4.1108738641733114</v>
      </c>
      <c r="D1727" s="5">
        <v>12</v>
      </c>
      <c r="E1727" s="5">
        <v>61</v>
      </c>
      <c r="F1727" s="4">
        <v>0.05</v>
      </c>
      <c r="G1727" s="5">
        <v>0</v>
      </c>
      <c r="H1727" s="5">
        <v>1</v>
      </c>
      <c r="I1727" s="1">
        <v>69508827183</v>
      </c>
      <c r="J1727" s="1">
        <v>10211922208</v>
      </c>
      <c r="K1727" s="1">
        <v>446421885370</v>
      </c>
      <c r="L1727" s="1">
        <v>515930712553</v>
      </c>
      <c r="M1727" s="29">
        <f>-4.336-4.513*(U1727/L1727)+5.679*(O1727/L1727)-0.004*(I1727/P1727)</f>
        <v>-3.118977084852288</v>
      </c>
      <c r="N1727" s="31">
        <v>7.3592809998546045</v>
      </c>
      <c r="O1727" s="1">
        <v>132978737535</v>
      </c>
      <c r="P1727" s="1">
        <v>66535173147</v>
      </c>
      <c r="Q1727" s="1">
        <v>66443564388</v>
      </c>
      <c r="R1727" s="1">
        <v>382951975018</v>
      </c>
      <c r="S1727" s="1">
        <v>515930712553</v>
      </c>
      <c r="T1727" s="1">
        <v>2855458512</v>
      </c>
      <c r="U1727" s="1">
        <v>27726743611</v>
      </c>
      <c r="V1727" s="1">
        <v>43911964809</v>
      </c>
    </row>
    <row r="1728" spans="1:22" ht="16.5" customHeight="1" x14ac:dyDescent="0.3">
      <c r="A1728" s="1" t="s">
        <v>183</v>
      </c>
      <c r="B1728" s="1">
        <v>2017</v>
      </c>
      <c r="C1728" s="26"/>
      <c r="D1728" s="9"/>
      <c r="E1728" s="9"/>
      <c r="F1728" s="10"/>
      <c r="G1728" s="9"/>
      <c r="H1728" s="9"/>
      <c r="I1728" s="1">
        <v>73909195909</v>
      </c>
      <c r="J1728" s="1">
        <v>9421793101</v>
      </c>
      <c r="K1728" s="1">
        <v>460877336772</v>
      </c>
      <c r="L1728" s="1">
        <v>534786532681</v>
      </c>
      <c r="M1728" s="29">
        <f>-4.336-4.513*(U1728/L1728)+5.679*(O1728/L1728)-0.004*(I1728/P1728)</f>
        <v>1.0721332445562846</v>
      </c>
      <c r="N1728" s="31">
        <v>2.8654119461210428</v>
      </c>
      <c r="O1728" s="1">
        <v>147221301274</v>
      </c>
      <c r="P1728" s="1">
        <v>99420573404</v>
      </c>
      <c r="Q1728" s="1">
        <v>47800727870</v>
      </c>
      <c r="R1728" s="1">
        <v>387565231407</v>
      </c>
      <c r="S1728" s="1">
        <v>534786532681</v>
      </c>
      <c r="T1728" s="1">
        <v>291084631873</v>
      </c>
      <c r="U1728" s="1">
        <v>-455953311805</v>
      </c>
      <c r="V1728" s="1">
        <v>-413352976137</v>
      </c>
    </row>
    <row r="1729" spans="1:22" ht="16.5" customHeight="1" x14ac:dyDescent="0.3">
      <c r="A1729" s="1" t="s">
        <v>183</v>
      </c>
      <c r="B1729" s="1">
        <v>2016</v>
      </c>
      <c r="C1729" s="27">
        <f>LN(E1729)</f>
        <v>4.0775374439057197</v>
      </c>
      <c r="D1729" s="6">
        <v>10</v>
      </c>
      <c r="E1729" s="6">
        <v>59</v>
      </c>
      <c r="F1729" s="7">
        <v>2.15</v>
      </c>
      <c r="G1729" s="6">
        <v>0</v>
      </c>
      <c r="H1729" s="6">
        <v>1</v>
      </c>
      <c r="I1729" s="1">
        <v>367963870186</v>
      </c>
      <c r="J1729" s="1">
        <v>10383571327</v>
      </c>
      <c r="K1729" s="1">
        <v>951237427685</v>
      </c>
      <c r="L1729" s="1">
        <v>1319201297871</v>
      </c>
      <c r="M1729" s="29">
        <f>-4.336-4.513*(U1729/L1729)+5.679*(O1729/L1729)-0.004*(I1729/P1729)</f>
        <v>-2.4481214798310771</v>
      </c>
      <c r="N1729" s="31">
        <v>2.5615511423249444</v>
      </c>
      <c r="O1729" s="1">
        <v>451791982529</v>
      </c>
      <c r="P1729" s="1">
        <v>396598396080</v>
      </c>
      <c r="Q1729" s="1">
        <v>55193586449</v>
      </c>
      <c r="R1729" s="1">
        <v>867409315342</v>
      </c>
      <c r="S1729" s="1">
        <v>1319201297871</v>
      </c>
      <c r="T1729" s="1">
        <v>34801715986</v>
      </c>
      <c r="U1729" s="1">
        <v>15585875585</v>
      </c>
      <c r="V1729" s="1">
        <v>44862849926</v>
      </c>
    </row>
    <row r="1730" spans="1:22" ht="16.5" customHeight="1" x14ac:dyDescent="0.3">
      <c r="A1730" s="1" t="s">
        <v>183</v>
      </c>
      <c r="B1730" s="1">
        <v>2015</v>
      </c>
      <c r="C1730" s="26"/>
      <c r="D1730" s="13"/>
      <c r="E1730" s="13"/>
      <c r="F1730" s="14"/>
      <c r="G1730" s="13"/>
      <c r="H1730" s="13"/>
      <c r="I1730" s="1">
        <v>348483080863</v>
      </c>
      <c r="J1730" s="1">
        <v>10046667259</v>
      </c>
      <c r="K1730" s="1">
        <v>963302094090</v>
      </c>
      <c r="L1730" s="1">
        <v>1311785174953</v>
      </c>
      <c r="M1730" s="29">
        <f>-4.336-4.513*(U1730/L1730)+5.679*(O1730/L1730)-0.004*(I1730/P1730)</f>
        <v>-1.951326085363486</v>
      </c>
      <c r="N1730" s="31">
        <v>8.0197984581497224</v>
      </c>
      <c r="O1730" s="1">
        <v>452611735196</v>
      </c>
      <c r="P1730" s="1">
        <v>143327447789</v>
      </c>
      <c r="Q1730" s="1">
        <v>309284287407</v>
      </c>
      <c r="R1730" s="1">
        <v>859173439757</v>
      </c>
      <c r="S1730" s="1">
        <v>1311785174953</v>
      </c>
      <c r="T1730" s="1">
        <v>43811681617</v>
      </c>
      <c r="U1730" s="1">
        <v>-126424910728</v>
      </c>
      <c r="V1730" s="1">
        <v>-85249121423</v>
      </c>
    </row>
    <row r="1731" spans="1:22" ht="16.5" customHeight="1" x14ac:dyDescent="0.3">
      <c r="A1731" s="1" t="s">
        <v>183</v>
      </c>
      <c r="B1731" s="1">
        <v>2014</v>
      </c>
      <c r="C1731" s="26"/>
      <c r="D1731" s="13"/>
      <c r="E1731" s="13"/>
      <c r="F1731" s="14"/>
      <c r="G1731" s="13"/>
      <c r="H1731" s="13"/>
      <c r="I1731" s="1">
        <v>457850764014</v>
      </c>
      <c r="J1731" s="1">
        <v>41865805417</v>
      </c>
      <c r="K1731" s="1">
        <v>976853058855</v>
      </c>
      <c r="L1731" s="1">
        <v>1434703822869</v>
      </c>
      <c r="M1731" s="29">
        <f>-4.336-4.513*(U1731/L1731)+5.679*(O1731/L1731)-0.004*(I1731/P1731)</f>
        <v>-2.6986372638737413</v>
      </c>
      <c r="N1731" s="28">
        <v>5.05</v>
      </c>
      <c r="O1731" s="1">
        <v>435044343727</v>
      </c>
      <c r="P1731" s="1">
        <v>125988870395</v>
      </c>
      <c r="Q1731" s="1">
        <v>309055473332</v>
      </c>
      <c r="R1731" s="1">
        <v>999659479142</v>
      </c>
      <c r="S1731" s="1">
        <v>1434703822869</v>
      </c>
      <c r="T1731" s="1">
        <v>1770438172</v>
      </c>
      <c r="U1731" s="1">
        <v>22298042974</v>
      </c>
      <c r="V1731" s="1">
        <v>27114442283</v>
      </c>
    </row>
    <row r="1732" spans="1:22" ht="16.5" customHeight="1" x14ac:dyDescent="0.3">
      <c r="A1732" s="1" t="s">
        <v>184</v>
      </c>
      <c r="B1732" s="1">
        <v>2023</v>
      </c>
      <c r="C1732" s="27">
        <f t="shared" ref="C1732:C1733" si="152">LN(E1732)</f>
        <v>3.6635616461296463</v>
      </c>
      <c r="D1732" s="5">
        <v>17</v>
      </c>
      <c r="E1732" s="5">
        <v>39</v>
      </c>
      <c r="F1732" s="4">
        <v>0.02</v>
      </c>
      <c r="G1732" s="5">
        <v>0</v>
      </c>
      <c r="H1732" s="5">
        <v>0</v>
      </c>
      <c r="I1732" s="1">
        <v>551862629590</v>
      </c>
      <c r="J1732" s="1">
        <v>225992112660</v>
      </c>
      <c r="K1732" s="1">
        <v>3581741119302</v>
      </c>
      <c r="L1732" s="1">
        <v>4133603748892</v>
      </c>
      <c r="M1732" s="29">
        <f>-4.336-4.513*(U1732/L1732)+5.679*(O1732/L1732)-0.004*(I1732/P1732)</f>
        <v>-1.2292231868135788</v>
      </c>
      <c r="N1732" s="31">
        <v>6.4222466560102589</v>
      </c>
      <c r="O1732" s="1">
        <v>2359198424112</v>
      </c>
      <c r="P1732" s="1">
        <v>574005066174</v>
      </c>
      <c r="Q1732" s="1">
        <v>1785193357938</v>
      </c>
      <c r="R1732" s="1">
        <v>1774405324780</v>
      </c>
      <c r="S1732" s="1">
        <v>4133603748892</v>
      </c>
      <c r="T1732" s="1">
        <v>18449877764</v>
      </c>
      <c r="U1732" s="1">
        <v>119611560856</v>
      </c>
      <c r="V1732" s="1">
        <v>161609945792</v>
      </c>
    </row>
    <row r="1733" spans="1:22" ht="16.5" customHeight="1" x14ac:dyDescent="0.3">
      <c r="A1733" s="1" t="s">
        <v>184</v>
      </c>
      <c r="B1733" s="1">
        <v>2022</v>
      </c>
      <c r="C1733" s="27">
        <f t="shared" si="152"/>
        <v>3.6375861597263857</v>
      </c>
      <c r="D1733" s="5">
        <v>16</v>
      </c>
      <c r="E1733" s="5">
        <v>38</v>
      </c>
      <c r="F1733" s="4">
        <v>0</v>
      </c>
      <c r="G1733" s="5">
        <v>0</v>
      </c>
      <c r="H1733" s="5">
        <v>0</v>
      </c>
      <c r="I1733" s="1">
        <v>1107399924189</v>
      </c>
      <c r="J1733" s="1">
        <v>153425182886</v>
      </c>
      <c r="K1733" s="1">
        <v>1191102494050</v>
      </c>
      <c r="L1733" s="1">
        <v>2298502418239</v>
      </c>
      <c r="M1733" s="29">
        <f>-4.336-4.513*(U1733/L1733)+5.679*(O1733/L1733)-0.004*(I1733/P1733)</f>
        <v>-2.1123338207822835</v>
      </c>
      <c r="N1733" s="31">
        <v>6.9871667237754878</v>
      </c>
      <c r="O1733" s="1">
        <v>960553003742</v>
      </c>
      <c r="P1733" s="1">
        <v>584412357371</v>
      </c>
      <c r="Q1733" s="1">
        <v>376140646371</v>
      </c>
      <c r="R1733" s="1">
        <v>1337949414497</v>
      </c>
      <c r="S1733" s="1">
        <v>2298502418239</v>
      </c>
      <c r="T1733" s="1">
        <v>11105553976</v>
      </c>
      <c r="U1733" s="1">
        <v>72336968102</v>
      </c>
      <c r="V1733" s="1">
        <v>141736693337</v>
      </c>
    </row>
    <row r="1734" spans="1:22" ht="16.5" customHeight="1" x14ac:dyDescent="0.3">
      <c r="A1734" s="1" t="s">
        <v>184</v>
      </c>
      <c r="B1734" s="1">
        <v>2021</v>
      </c>
      <c r="C1734" s="26"/>
      <c r="D1734" s="9"/>
      <c r="E1734" s="9"/>
      <c r="F1734" s="10"/>
      <c r="G1734" s="9"/>
      <c r="H1734" s="9"/>
      <c r="I1734" s="1">
        <v>1000342560410</v>
      </c>
      <c r="J1734" s="1">
        <v>166088138833</v>
      </c>
      <c r="K1734" s="1">
        <v>1216381982707</v>
      </c>
      <c r="L1734" s="1">
        <v>2216724543117</v>
      </c>
      <c r="M1734" s="29">
        <f>-4.336-4.513*(U1734/L1734)+5.679*(O1734/L1734)-0.004*(I1734/P1734)</f>
        <v>-0.97664692816027288</v>
      </c>
      <c r="N1734" s="31">
        <v>6.6900092133089402</v>
      </c>
      <c r="O1734" s="1">
        <v>942594752789</v>
      </c>
      <c r="P1734" s="1">
        <v>546266107258</v>
      </c>
      <c r="Q1734" s="1">
        <v>396328645531</v>
      </c>
      <c r="R1734" s="1">
        <v>1274129790328</v>
      </c>
      <c r="S1734" s="1">
        <v>2216724543117</v>
      </c>
      <c r="T1734" s="1">
        <v>23597304400</v>
      </c>
      <c r="U1734" s="1">
        <v>-467538708592</v>
      </c>
      <c r="V1734" s="1">
        <v>-450083745299</v>
      </c>
    </row>
    <row r="1735" spans="1:22" ht="16.5" customHeight="1" x14ac:dyDescent="0.3">
      <c r="A1735" s="1" t="s">
        <v>184</v>
      </c>
      <c r="B1735" s="1">
        <v>2020</v>
      </c>
      <c r="C1735" s="27">
        <f t="shared" ref="C1735:C1740" si="153">LN(E1735)</f>
        <v>3.6635616461296463</v>
      </c>
      <c r="D1735" s="5">
        <v>14</v>
      </c>
      <c r="E1735" s="5">
        <v>39</v>
      </c>
      <c r="F1735" s="4">
        <v>0</v>
      </c>
      <c r="G1735" s="5">
        <v>0</v>
      </c>
      <c r="H1735" s="5">
        <v>1</v>
      </c>
      <c r="I1735" s="1">
        <v>1601914482808</v>
      </c>
      <c r="J1735" s="1">
        <v>248722282987</v>
      </c>
      <c r="K1735" s="1">
        <v>1106600543089</v>
      </c>
      <c r="L1735" s="1">
        <v>2708515025898</v>
      </c>
      <c r="M1735" s="29">
        <f>-4.336-4.513*(U1735/L1735)+5.679*(O1735/L1735)-0.004*(I1735/P1735)</f>
        <v>-2.786368091027462</v>
      </c>
      <c r="N1735" s="31">
        <v>6.9401877821904918</v>
      </c>
      <c r="O1735" s="1">
        <v>960055613780</v>
      </c>
      <c r="P1735" s="1">
        <v>564692181612</v>
      </c>
      <c r="Q1735" s="1">
        <v>395363432168</v>
      </c>
      <c r="R1735" s="1">
        <v>1748459412118</v>
      </c>
      <c r="S1735" s="1">
        <v>2708515025898</v>
      </c>
      <c r="T1735" s="1">
        <v>89720325264</v>
      </c>
      <c r="U1735" s="1">
        <v>271265353723</v>
      </c>
      <c r="V1735" s="1">
        <v>311468614112</v>
      </c>
    </row>
    <row r="1736" spans="1:22" ht="16.5" customHeight="1" x14ac:dyDescent="0.3">
      <c r="A1736" s="1" t="s">
        <v>184</v>
      </c>
      <c r="B1736" s="1">
        <v>2019</v>
      </c>
      <c r="C1736" s="27">
        <f t="shared" si="153"/>
        <v>3.5835189384561099</v>
      </c>
      <c r="D1736" s="5">
        <v>13</v>
      </c>
      <c r="E1736" s="5">
        <v>36</v>
      </c>
      <c r="F1736" s="4">
        <v>0</v>
      </c>
      <c r="G1736" s="5">
        <v>0</v>
      </c>
      <c r="H1736" s="5">
        <v>0</v>
      </c>
      <c r="I1736" s="1">
        <v>1476799344600</v>
      </c>
      <c r="J1736" s="1">
        <v>261580813405</v>
      </c>
      <c r="K1736" s="1">
        <v>1651369627189</v>
      </c>
      <c r="L1736" s="1">
        <v>3128168971789</v>
      </c>
      <c r="M1736" s="29">
        <f>-4.336-4.513*(U1736/L1736)+5.679*(O1736/L1736)-0.004*(I1736/P1736)</f>
        <v>-0.89951970073656673</v>
      </c>
      <c r="N1736" s="31">
        <v>7.4649912574460018</v>
      </c>
      <c r="O1736" s="1">
        <v>1920120165812</v>
      </c>
      <c r="P1736" s="1">
        <v>1453785097421</v>
      </c>
      <c r="Q1736" s="1">
        <v>466335068391</v>
      </c>
      <c r="R1736" s="1">
        <v>1208048805977</v>
      </c>
      <c r="S1736" s="1">
        <v>3128168971789</v>
      </c>
      <c r="T1736" s="1">
        <v>75917786446</v>
      </c>
      <c r="U1736" s="1">
        <v>31411615033</v>
      </c>
      <c r="V1736" s="1">
        <v>147142696948</v>
      </c>
    </row>
    <row r="1737" spans="1:22" ht="16.5" customHeight="1" x14ac:dyDescent="0.3">
      <c r="A1737" s="1" t="s">
        <v>184</v>
      </c>
      <c r="B1737" s="1">
        <v>2018</v>
      </c>
      <c r="C1737" s="27">
        <f t="shared" si="153"/>
        <v>3.5263605246161616</v>
      </c>
      <c r="D1737" s="5">
        <v>12</v>
      </c>
      <c r="E1737" s="5">
        <v>34</v>
      </c>
      <c r="F1737" s="4">
        <v>1.66</v>
      </c>
      <c r="G1737" s="5">
        <v>1</v>
      </c>
      <c r="H1737" s="5">
        <v>1</v>
      </c>
      <c r="I1737" s="1">
        <v>1533558974034</v>
      </c>
      <c r="J1737" s="1">
        <v>247644280327</v>
      </c>
      <c r="K1737" s="1">
        <v>1766008141777</v>
      </c>
      <c r="L1737" s="1">
        <v>3299567115810</v>
      </c>
      <c r="M1737" s="29">
        <f>-4.336-4.513*(U1737/L1737)+5.679*(O1737/L1737)-0.004*(I1737/P1737)</f>
        <v>-0.87836168860307562</v>
      </c>
      <c r="N1737" s="31">
        <v>7.3592809998546045</v>
      </c>
      <c r="O1737" s="1">
        <v>2046399482382</v>
      </c>
      <c r="P1737" s="1">
        <v>1449600894523</v>
      </c>
      <c r="Q1737" s="1">
        <v>596798587859</v>
      </c>
      <c r="R1737" s="1">
        <v>1253167633428</v>
      </c>
      <c r="S1737" s="1">
        <v>3299567115810</v>
      </c>
      <c r="T1737" s="1">
        <v>83383963666</v>
      </c>
      <c r="U1737" s="1">
        <v>44057235355</v>
      </c>
      <c r="V1737" s="1">
        <v>167405024306</v>
      </c>
    </row>
    <row r="1738" spans="1:22" ht="16.5" customHeight="1" x14ac:dyDescent="0.3">
      <c r="A1738" s="1" t="s">
        <v>184</v>
      </c>
      <c r="B1738" s="1">
        <v>2017</v>
      </c>
      <c r="C1738" s="27">
        <f t="shared" si="153"/>
        <v>3.4965075614664802</v>
      </c>
      <c r="D1738" s="5">
        <v>11</v>
      </c>
      <c r="E1738" s="5">
        <v>33</v>
      </c>
      <c r="F1738" s="4">
        <v>1.66</v>
      </c>
      <c r="G1738" s="5">
        <v>1</v>
      </c>
      <c r="H1738" s="5">
        <v>1</v>
      </c>
      <c r="I1738" s="1">
        <v>1510576553565</v>
      </c>
      <c r="J1738" s="1">
        <v>251089660504</v>
      </c>
      <c r="K1738" s="1">
        <v>1825286037321</v>
      </c>
      <c r="L1738" s="1">
        <v>3335862590886</v>
      </c>
      <c r="M1738" s="29">
        <f>-4.336-4.513*(U1738/L1738)+5.679*(O1738/L1738)-0.004*(I1738/P1738)</f>
        <v>-0.74473712264327996</v>
      </c>
      <c r="N1738" s="31">
        <v>2.8654119461210428</v>
      </c>
      <c r="O1738" s="1">
        <v>2109060532795</v>
      </c>
      <c r="P1738" s="1">
        <v>1422299982529</v>
      </c>
      <c r="Q1738" s="1">
        <v>686760550266</v>
      </c>
      <c r="R1738" s="1">
        <v>1226802058091</v>
      </c>
      <c r="S1738" s="1">
        <v>3335862590886</v>
      </c>
      <c r="T1738" s="1">
        <v>89410772323</v>
      </c>
      <c r="U1738" s="1">
        <v>-3717338082</v>
      </c>
      <c r="V1738" s="1">
        <v>112321210623</v>
      </c>
    </row>
    <row r="1739" spans="1:22" ht="16.5" customHeight="1" x14ac:dyDescent="0.3">
      <c r="A1739" s="1" t="s">
        <v>184</v>
      </c>
      <c r="B1739" s="1">
        <v>2016</v>
      </c>
      <c r="C1739" s="27">
        <f t="shared" si="153"/>
        <v>3.4657359027997265</v>
      </c>
      <c r="D1739" s="5">
        <v>10</v>
      </c>
      <c r="E1739" s="5">
        <v>32</v>
      </c>
      <c r="F1739" s="4">
        <v>1.66</v>
      </c>
      <c r="G1739" s="5">
        <v>1</v>
      </c>
      <c r="H1739" s="5">
        <v>1</v>
      </c>
      <c r="I1739" s="1">
        <v>1456718458886</v>
      </c>
      <c r="J1739" s="1">
        <v>276502349675</v>
      </c>
      <c r="K1739" s="1">
        <v>1932169206946</v>
      </c>
      <c r="L1739" s="1">
        <v>3388887665832</v>
      </c>
      <c r="M1739" s="29">
        <f>-4.336-4.513*(U1739/L1739)+5.679*(O1739/L1739)-0.004*(I1739/P1739)</f>
        <v>-0.30342205254894583</v>
      </c>
      <c r="N1739" s="31">
        <v>2.5615511423249444</v>
      </c>
      <c r="O1739" s="1">
        <v>2293872562414</v>
      </c>
      <c r="P1739" s="1">
        <v>1568948196438</v>
      </c>
      <c r="Q1739" s="1">
        <v>724924365976</v>
      </c>
      <c r="R1739" s="1">
        <v>1095015103418</v>
      </c>
      <c r="S1739" s="1">
        <v>3388887665832</v>
      </c>
      <c r="T1739" s="1">
        <v>138918317238</v>
      </c>
      <c r="U1739" s="1">
        <v>-144391155102</v>
      </c>
      <c r="V1739" s="1">
        <v>31342659378</v>
      </c>
    </row>
    <row r="1740" spans="1:22" ht="16.5" customHeight="1" x14ac:dyDescent="0.3">
      <c r="A1740" s="1" t="s">
        <v>184</v>
      </c>
      <c r="B1740" s="1">
        <v>2015</v>
      </c>
      <c r="C1740" s="27">
        <f t="shared" si="153"/>
        <v>3.4339872044851463</v>
      </c>
      <c r="D1740" s="6">
        <v>9</v>
      </c>
      <c r="E1740" s="6">
        <v>31</v>
      </c>
      <c r="F1740" s="7">
        <v>1.66</v>
      </c>
      <c r="G1740" s="6">
        <v>1</v>
      </c>
      <c r="H1740" s="6">
        <v>1</v>
      </c>
      <c r="I1740" s="1">
        <v>1443946145032</v>
      </c>
      <c r="J1740" s="1">
        <v>234637139944</v>
      </c>
      <c r="K1740" s="1">
        <v>1859732741229</v>
      </c>
      <c r="L1740" s="1">
        <v>3303678886261</v>
      </c>
      <c r="M1740" s="29">
        <f>-4.336-4.513*(U1740/L1740)+5.679*(O1740/L1740)-0.004*(I1740/P1740)</f>
        <v>-0.85027760233510719</v>
      </c>
      <c r="N1740" s="31">
        <v>8.0197984581497224</v>
      </c>
      <c r="O1740" s="1">
        <v>2046324996019</v>
      </c>
      <c r="P1740" s="1">
        <v>1370660615970</v>
      </c>
      <c r="Q1740" s="1">
        <v>675664380049</v>
      </c>
      <c r="R1740" s="1">
        <v>1257353890242</v>
      </c>
      <c r="S1740" s="1">
        <v>3303678886261</v>
      </c>
      <c r="T1740" s="1">
        <v>99898833521</v>
      </c>
      <c r="U1740" s="1">
        <v>20263880587</v>
      </c>
      <c r="V1740" s="1">
        <v>133985431484</v>
      </c>
    </row>
    <row r="1741" spans="1:22" ht="16.5" customHeight="1" x14ac:dyDescent="0.3">
      <c r="A1741" s="1" t="s">
        <v>184</v>
      </c>
      <c r="B1741" s="1">
        <v>2014</v>
      </c>
      <c r="C1741" s="26"/>
      <c r="D1741" s="9"/>
      <c r="E1741" s="9"/>
      <c r="F1741" s="10"/>
      <c r="G1741" s="9"/>
      <c r="H1741" s="9"/>
      <c r="I1741" s="1">
        <v>1275109701058</v>
      </c>
      <c r="J1741" s="1">
        <v>255424658072</v>
      </c>
      <c r="K1741" s="1">
        <v>2170855254001</v>
      </c>
      <c r="L1741" s="1">
        <v>3445964955059</v>
      </c>
      <c r="M1741" s="29">
        <f>-4.336-4.513*(U1741/L1741)+5.679*(O1741/L1741)-0.004*(I1741/P1741)</f>
        <v>0.37181433583186624</v>
      </c>
      <c r="N1741" s="28">
        <v>5.05</v>
      </c>
      <c r="O1741" s="1">
        <v>2169958428665</v>
      </c>
      <c r="P1741" s="1">
        <v>1458030103429</v>
      </c>
      <c r="Q1741" s="1">
        <v>711928325236</v>
      </c>
      <c r="R1741" s="1">
        <v>1276006526394</v>
      </c>
      <c r="S1741" s="1">
        <v>3445964955059</v>
      </c>
      <c r="T1741" s="1">
        <v>119246673343</v>
      </c>
      <c r="U1741" s="1">
        <v>-866790134037</v>
      </c>
      <c r="V1741" s="1">
        <v>-686880395715</v>
      </c>
    </row>
    <row r="1742" spans="1:22" ht="16.5" customHeight="1" x14ac:dyDescent="0.3">
      <c r="A1742" s="1" t="s">
        <v>185</v>
      </c>
      <c r="B1742" s="1">
        <v>2023</v>
      </c>
      <c r="C1742" s="27">
        <f t="shared" ref="C1742:C1750" si="154">LN(E1742)</f>
        <v>4.0253516907351496</v>
      </c>
      <c r="D1742" s="5">
        <v>30</v>
      </c>
      <c r="E1742" s="5">
        <v>56</v>
      </c>
      <c r="F1742" s="4">
        <v>7.7000000000000002E-3</v>
      </c>
      <c r="G1742" s="5">
        <v>0</v>
      </c>
      <c r="H1742" s="5">
        <v>0</v>
      </c>
      <c r="I1742" s="1">
        <v>1726186325353</v>
      </c>
      <c r="J1742" s="1">
        <v>643252164220</v>
      </c>
      <c r="K1742" s="1">
        <v>707319377892</v>
      </c>
      <c r="L1742" s="1">
        <v>2433505703245</v>
      </c>
      <c r="M1742" s="29">
        <f>-4.336-4.513*(U1742/L1742)+5.679*(O1742/L1742)-0.004*(I1742/P1742)</f>
        <v>-1.0794286677372062</v>
      </c>
      <c r="N1742" s="31">
        <v>6.4222466560102589</v>
      </c>
      <c r="O1742" s="1">
        <v>1489037435221</v>
      </c>
      <c r="P1742" s="1">
        <v>1467423205920</v>
      </c>
      <c r="Q1742" s="1">
        <v>21614229301</v>
      </c>
      <c r="R1742" s="1">
        <v>944468268024</v>
      </c>
      <c r="S1742" s="1">
        <v>2433505703245</v>
      </c>
      <c r="T1742" s="1">
        <v>75699974756</v>
      </c>
      <c r="U1742" s="1">
        <v>115202344188</v>
      </c>
      <c r="V1742" s="1">
        <v>213687983500</v>
      </c>
    </row>
    <row r="1743" spans="1:22" ht="16.5" customHeight="1" x14ac:dyDescent="0.3">
      <c r="A1743" s="1" t="s">
        <v>185</v>
      </c>
      <c r="B1743" s="1">
        <v>2022</v>
      </c>
      <c r="C1743" s="27">
        <f t="shared" si="154"/>
        <v>4.0073331852324712</v>
      </c>
      <c r="D1743" s="5">
        <v>29</v>
      </c>
      <c r="E1743" s="5">
        <v>55</v>
      </c>
      <c r="F1743" s="4">
        <v>7.7000000000000002E-3</v>
      </c>
      <c r="G1743" s="5">
        <v>0</v>
      </c>
      <c r="H1743" s="5">
        <v>0</v>
      </c>
      <c r="I1743" s="1">
        <v>1663689832459</v>
      </c>
      <c r="J1743" s="1">
        <v>759923693703</v>
      </c>
      <c r="K1743" s="1">
        <v>752255795783</v>
      </c>
      <c r="L1743" s="1">
        <v>2415945628242</v>
      </c>
      <c r="M1743" s="29">
        <f>-4.336-4.513*(U1743/L1743)+5.679*(O1743/L1743)-0.004*(I1743/P1743)</f>
        <v>-1.1300224573767985</v>
      </c>
      <c r="N1743" s="31">
        <v>6.9871667237754878</v>
      </c>
      <c r="O1743" s="1">
        <v>1491342025915</v>
      </c>
      <c r="P1743" s="1">
        <v>1445858597895</v>
      </c>
      <c r="Q1743" s="1">
        <v>45483428020</v>
      </c>
      <c r="R1743" s="1">
        <v>924603602327</v>
      </c>
      <c r="S1743" s="1">
        <v>2415945628242</v>
      </c>
      <c r="T1743" s="1">
        <v>94415862380</v>
      </c>
      <c r="U1743" s="1">
        <v>157931358524</v>
      </c>
      <c r="V1743" s="1">
        <v>254174835616</v>
      </c>
    </row>
    <row r="1744" spans="1:22" ht="16.5" customHeight="1" x14ac:dyDescent="0.3">
      <c r="A1744" s="1" t="s">
        <v>185</v>
      </c>
      <c r="B1744" s="1">
        <v>2021</v>
      </c>
      <c r="C1744" s="27">
        <f t="shared" si="154"/>
        <v>3.9889840465642745</v>
      </c>
      <c r="D1744" s="5">
        <v>28</v>
      </c>
      <c r="E1744" s="5">
        <v>54</v>
      </c>
      <c r="F1744" s="4">
        <v>7.7000000000000002E-3</v>
      </c>
      <c r="G1744" s="5">
        <v>0</v>
      </c>
      <c r="H1744" s="5">
        <v>0</v>
      </c>
      <c r="I1744" s="1">
        <v>1809377900144</v>
      </c>
      <c r="J1744" s="1">
        <v>673628923742</v>
      </c>
      <c r="K1744" s="1">
        <v>670271974529</v>
      </c>
      <c r="L1744" s="1">
        <v>2479649874673</v>
      </c>
      <c r="M1744" s="29">
        <f>-4.336-4.513*(U1744/L1744)+5.679*(O1744/L1744)-0.004*(I1744/P1744)</f>
        <v>-0.96444073777886219</v>
      </c>
      <c r="N1744" s="31">
        <v>6.6900092133089402</v>
      </c>
      <c r="O1744" s="1">
        <v>1612323640526</v>
      </c>
      <c r="P1744" s="1">
        <v>1544667378830</v>
      </c>
      <c r="Q1744" s="1">
        <v>67656261696</v>
      </c>
      <c r="R1744" s="1">
        <v>867326234147</v>
      </c>
      <c r="S1744" s="1">
        <v>2479649874673</v>
      </c>
      <c r="T1744" s="1">
        <v>52525772125</v>
      </c>
      <c r="U1744" s="1">
        <v>173826965883</v>
      </c>
      <c r="V1744" s="1">
        <v>268343916822</v>
      </c>
    </row>
    <row r="1745" spans="1:22" ht="16.5" customHeight="1" x14ac:dyDescent="0.3">
      <c r="A1745" s="1" t="s">
        <v>185</v>
      </c>
      <c r="B1745" s="1">
        <v>2020</v>
      </c>
      <c r="C1745" s="27">
        <f t="shared" si="154"/>
        <v>3.970291913552122</v>
      </c>
      <c r="D1745" s="5">
        <v>27</v>
      </c>
      <c r="E1745" s="5">
        <v>53</v>
      </c>
      <c r="F1745" s="4">
        <v>7.7000000000000002E-3</v>
      </c>
      <c r="G1745" s="5">
        <v>0</v>
      </c>
      <c r="H1745" s="5">
        <v>0</v>
      </c>
      <c r="I1745" s="1">
        <v>1728172294801</v>
      </c>
      <c r="J1745" s="1">
        <v>690614750197</v>
      </c>
      <c r="K1745" s="1">
        <v>672057395120</v>
      </c>
      <c r="L1745" s="1">
        <v>2400229689921</v>
      </c>
      <c r="M1745" s="29">
        <f>-4.336-4.513*(U1745/L1745)+5.679*(O1745/L1745)-0.004*(I1745/P1745)</f>
        <v>-0.66858612439705545</v>
      </c>
      <c r="N1745" s="31">
        <v>6.9401877821904918</v>
      </c>
      <c r="O1745" s="1">
        <v>1669933120336</v>
      </c>
      <c r="P1745" s="1">
        <v>1601462784134</v>
      </c>
      <c r="Q1745" s="1">
        <v>68470336202</v>
      </c>
      <c r="R1745" s="1">
        <v>730296569585</v>
      </c>
      <c r="S1745" s="1">
        <v>2400229689921</v>
      </c>
      <c r="T1745" s="1">
        <v>68971091758</v>
      </c>
      <c r="U1745" s="1">
        <v>148582753566</v>
      </c>
      <c r="V1745" s="1">
        <v>250282837399</v>
      </c>
    </row>
    <row r="1746" spans="1:22" ht="16.5" customHeight="1" x14ac:dyDescent="0.3">
      <c r="A1746" s="1" t="s">
        <v>185</v>
      </c>
      <c r="B1746" s="1">
        <v>2019</v>
      </c>
      <c r="C1746" s="27">
        <f t="shared" si="154"/>
        <v>4.0775374439057197</v>
      </c>
      <c r="D1746" s="5">
        <v>26</v>
      </c>
      <c r="E1746" s="5">
        <v>59</v>
      </c>
      <c r="F1746" s="4">
        <v>8.8999999999999996E-2</v>
      </c>
      <c r="G1746" s="5">
        <v>0</v>
      </c>
      <c r="H1746" s="5">
        <v>1</v>
      </c>
      <c r="I1746" s="1">
        <v>1771470476714</v>
      </c>
      <c r="J1746" s="1">
        <v>737093716679</v>
      </c>
      <c r="K1746" s="1">
        <v>711273921029</v>
      </c>
      <c r="L1746" s="1">
        <v>2482744397743</v>
      </c>
      <c r="M1746" s="29">
        <f>-4.336-4.513*(U1746/L1746)+5.679*(O1746/L1746)-0.004*(I1746/P1746)</f>
        <v>-0.4930707641479381</v>
      </c>
      <c r="N1746" s="31">
        <v>7.4649912574460018</v>
      </c>
      <c r="O1746" s="1">
        <v>1814305526581</v>
      </c>
      <c r="P1746" s="1">
        <v>1735679601937</v>
      </c>
      <c r="Q1746" s="1">
        <v>78625924644</v>
      </c>
      <c r="R1746" s="1">
        <v>668438871162</v>
      </c>
      <c r="S1746" s="1">
        <v>2482744397743</v>
      </c>
      <c r="T1746" s="1">
        <v>63524083220</v>
      </c>
      <c r="U1746" s="1">
        <v>166694946427</v>
      </c>
      <c r="V1746" s="1">
        <v>270835766581</v>
      </c>
    </row>
    <row r="1747" spans="1:22" ht="16.5" customHeight="1" x14ac:dyDescent="0.3">
      <c r="A1747" s="1" t="s">
        <v>185</v>
      </c>
      <c r="B1747" s="1">
        <v>2018</v>
      </c>
      <c r="C1747" s="27">
        <f t="shared" si="154"/>
        <v>4.0604430105464191</v>
      </c>
      <c r="D1747" s="5">
        <v>25</v>
      </c>
      <c r="E1747" s="5">
        <v>58</v>
      </c>
      <c r="F1747" s="4">
        <v>8.8999999999999996E-2</v>
      </c>
      <c r="G1747" s="5">
        <v>0</v>
      </c>
      <c r="H1747" s="5">
        <v>1</v>
      </c>
      <c r="I1747" s="1">
        <v>1559088385103</v>
      </c>
      <c r="J1747" s="1">
        <v>650470711803</v>
      </c>
      <c r="K1747" s="1">
        <v>713722923323</v>
      </c>
      <c r="L1747" s="1">
        <v>2272811308426</v>
      </c>
      <c r="M1747" s="29">
        <f>-4.336-4.513*(U1747/L1747)+5.679*(O1747/L1747)-0.004*(I1747/P1747)</f>
        <v>-0.47298752032304409</v>
      </c>
      <c r="N1747" s="31">
        <v>7.3592809998546045</v>
      </c>
      <c r="O1747" s="1">
        <v>1673049009525</v>
      </c>
      <c r="P1747" s="1">
        <v>1623668894803</v>
      </c>
      <c r="Q1747" s="1">
        <v>49380114722</v>
      </c>
      <c r="R1747" s="1">
        <v>599762298901</v>
      </c>
      <c r="S1747" s="1">
        <v>2272811308426</v>
      </c>
      <c r="T1747" s="1">
        <v>58059128727</v>
      </c>
      <c r="U1747" s="1">
        <v>157903219717</v>
      </c>
      <c r="V1747" s="1">
        <v>240968292437</v>
      </c>
    </row>
    <row r="1748" spans="1:22" ht="16.5" customHeight="1" x14ac:dyDescent="0.3">
      <c r="A1748" s="1" t="s">
        <v>185</v>
      </c>
      <c r="B1748" s="1">
        <v>2017</v>
      </c>
      <c r="C1748" s="27">
        <f t="shared" si="154"/>
        <v>4.0430512678345503</v>
      </c>
      <c r="D1748" s="5">
        <v>24</v>
      </c>
      <c r="E1748" s="5">
        <v>57</v>
      </c>
      <c r="F1748" s="4">
        <v>8.8999999999999996E-2</v>
      </c>
      <c r="G1748" s="5">
        <v>0</v>
      </c>
      <c r="H1748" s="5">
        <v>1</v>
      </c>
      <c r="I1748" s="1">
        <v>1055593862897</v>
      </c>
      <c r="J1748" s="1">
        <v>627654921453</v>
      </c>
      <c r="K1748" s="1">
        <v>725058300927</v>
      </c>
      <c r="L1748" s="1">
        <v>1780652163824</v>
      </c>
      <c r="M1748" s="29">
        <f>-4.336-4.513*(U1748/L1748)+5.679*(O1748/L1748)-0.004*(I1748/P1748)</f>
        <v>-1.1426512503481963</v>
      </c>
      <c r="N1748" s="31">
        <v>2.8654119461210428</v>
      </c>
      <c r="O1748" s="1">
        <v>1110393556499</v>
      </c>
      <c r="P1748" s="1">
        <v>1108659504946</v>
      </c>
      <c r="Q1748" s="1">
        <v>1734051553</v>
      </c>
      <c r="R1748" s="1">
        <v>670258607325</v>
      </c>
      <c r="S1748" s="1">
        <v>1780652163824</v>
      </c>
      <c r="T1748" s="1">
        <v>36805443638</v>
      </c>
      <c r="U1748" s="1">
        <v>135807657708</v>
      </c>
      <c r="V1748" s="1">
        <v>199276248809</v>
      </c>
    </row>
    <row r="1749" spans="1:22" ht="16.5" customHeight="1" x14ac:dyDescent="0.3">
      <c r="A1749" s="1" t="s">
        <v>185</v>
      </c>
      <c r="B1749" s="1">
        <v>2016</v>
      </c>
      <c r="C1749" s="27">
        <f t="shared" si="154"/>
        <v>4.0253516907351496</v>
      </c>
      <c r="D1749" s="5">
        <v>23</v>
      </c>
      <c r="E1749" s="5">
        <v>56</v>
      </c>
      <c r="F1749" s="4">
        <v>0.27400000000000002</v>
      </c>
      <c r="G1749" s="5">
        <v>0</v>
      </c>
      <c r="H1749" s="5">
        <v>1</v>
      </c>
      <c r="I1749" s="1">
        <v>1260722701807</v>
      </c>
      <c r="J1749" s="1">
        <v>572464775763</v>
      </c>
      <c r="K1749" s="1">
        <v>434456663262</v>
      </c>
      <c r="L1749" s="1">
        <v>1695179365069</v>
      </c>
      <c r="M1749" s="29">
        <f>-4.336-4.513*(U1749/L1749)+5.679*(O1749/L1749)-0.004*(I1749/P1749)</f>
        <v>-1.4960793069047207</v>
      </c>
      <c r="N1749" s="31">
        <v>2.5615511423249444</v>
      </c>
      <c r="O1749" s="1">
        <v>1026624019081</v>
      </c>
      <c r="P1749" s="1">
        <v>1025804019081</v>
      </c>
      <c r="Q1749" s="1">
        <v>820000000</v>
      </c>
      <c r="R1749" s="1">
        <v>668555345988</v>
      </c>
      <c r="S1749" s="1">
        <v>1695179365069</v>
      </c>
      <c r="T1749" s="1">
        <v>24153001753</v>
      </c>
      <c r="U1749" s="1">
        <v>223285903396</v>
      </c>
      <c r="V1749" s="1">
        <v>294394846575</v>
      </c>
    </row>
    <row r="1750" spans="1:22" ht="16.5" customHeight="1" x14ac:dyDescent="0.3">
      <c r="A1750" s="1" t="s">
        <v>185</v>
      </c>
      <c r="B1750" s="1">
        <v>2015</v>
      </c>
      <c r="C1750" s="27">
        <f t="shared" si="154"/>
        <v>4.0073331852324712</v>
      </c>
      <c r="D1750" s="6">
        <v>22</v>
      </c>
      <c r="E1750" s="6">
        <v>55</v>
      </c>
      <c r="F1750" s="7">
        <v>0.27400000000000002</v>
      </c>
      <c r="G1750" s="6">
        <v>0</v>
      </c>
      <c r="H1750" s="6">
        <v>1</v>
      </c>
      <c r="I1750" s="1">
        <v>890569482441</v>
      </c>
      <c r="J1750" s="1">
        <v>437076456605</v>
      </c>
      <c r="K1750" s="1">
        <v>373644583331</v>
      </c>
      <c r="L1750" s="1">
        <v>1264214065772</v>
      </c>
      <c r="M1750" s="29">
        <f>-4.336-4.513*(U1750/L1750)+5.679*(O1750/L1750)-0.004*(I1750/P1750)</f>
        <v>-1.2582152409787168</v>
      </c>
      <c r="N1750" s="31">
        <v>8.0197984581497224</v>
      </c>
      <c r="O1750" s="1">
        <v>758103792756</v>
      </c>
      <c r="P1750" s="1">
        <v>753980792756</v>
      </c>
      <c r="Q1750" s="1">
        <v>4123000000</v>
      </c>
      <c r="R1750" s="1">
        <v>506110273016</v>
      </c>
      <c r="S1750" s="1">
        <v>1264214065772</v>
      </c>
      <c r="T1750" s="1">
        <v>39189490696</v>
      </c>
      <c r="U1750" s="1">
        <v>90476338470</v>
      </c>
      <c r="V1750" s="1">
        <v>130542244595</v>
      </c>
    </row>
    <row r="1751" spans="1:22" ht="16.5" customHeight="1" x14ac:dyDescent="0.3">
      <c r="A1751" s="1" t="s">
        <v>185</v>
      </c>
      <c r="B1751" s="1">
        <v>2014</v>
      </c>
      <c r="C1751" s="26"/>
      <c r="D1751" s="9"/>
      <c r="E1751" s="9"/>
      <c r="F1751" s="10"/>
      <c r="G1751" s="9"/>
      <c r="H1751" s="9"/>
      <c r="I1751" s="1">
        <v>867201220095</v>
      </c>
      <c r="J1751" s="1">
        <v>448492173873</v>
      </c>
      <c r="K1751" s="1">
        <v>384488792025</v>
      </c>
      <c r="L1751" s="1">
        <v>1251690012120</v>
      </c>
      <c r="M1751" s="29">
        <f>-4.336-4.513*(U1751/L1751)+5.679*(O1751/L1751)-0.004*(I1751/P1751)</f>
        <v>-1.2509005267228006</v>
      </c>
      <c r="N1751" s="28">
        <v>5.05</v>
      </c>
      <c r="O1751" s="1">
        <v>740238412342</v>
      </c>
      <c r="P1751" s="1">
        <v>736115412342</v>
      </c>
      <c r="Q1751" s="1">
        <v>4123000000</v>
      </c>
      <c r="R1751" s="1">
        <v>511451599778</v>
      </c>
      <c r="S1751" s="1">
        <v>1251690012120</v>
      </c>
      <c r="T1751" s="1">
        <v>29891377829</v>
      </c>
      <c r="U1751" s="1">
        <v>74524128909</v>
      </c>
      <c r="V1751" s="1">
        <v>114266956925</v>
      </c>
    </row>
    <row r="1752" spans="1:22" ht="16.5" customHeight="1" x14ac:dyDescent="0.3">
      <c r="A1752" s="1" t="s">
        <v>186</v>
      </c>
      <c r="B1752" s="1">
        <v>2023</v>
      </c>
      <c r="C1752" s="27">
        <f t="shared" ref="C1752:C1757" si="155">LN(E1752)</f>
        <v>3.970291913552122</v>
      </c>
      <c r="D1752" s="5">
        <v>18</v>
      </c>
      <c r="E1752" s="5">
        <v>53</v>
      </c>
      <c r="F1752" s="4">
        <v>5.4</v>
      </c>
      <c r="G1752" s="5">
        <v>1</v>
      </c>
      <c r="H1752" s="5">
        <v>1</v>
      </c>
      <c r="I1752" s="1">
        <v>14280778689366</v>
      </c>
      <c r="J1752" s="1">
        <v>3083430235919</v>
      </c>
      <c r="K1752" s="1">
        <v>5907361973383</v>
      </c>
      <c r="L1752" s="1">
        <v>20188140662749</v>
      </c>
      <c r="M1752" s="29">
        <f>-4.336-4.513*(U1752/L1752)+5.679*(O1752/L1752)-0.004*(I1752/P1752)</f>
        <v>-1.1919648057976935</v>
      </c>
      <c r="N1752" s="31">
        <v>6.4222466560102589</v>
      </c>
      <c r="O1752" s="1">
        <v>11844692468278</v>
      </c>
      <c r="P1752" s="1">
        <v>10865676770435</v>
      </c>
      <c r="Q1752" s="1">
        <v>979015697843</v>
      </c>
      <c r="R1752" s="1">
        <v>8343448194471</v>
      </c>
      <c r="S1752" s="1">
        <v>20188140662749</v>
      </c>
      <c r="T1752" s="1">
        <v>576022184401</v>
      </c>
      <c r="U1752" s="1">
        <v>817117336270</v>
      </c>
      <c r="V1752" s="1">
        <v>1412485590805</v>
      </c>
    </row>
    <row r="1753" spans="1:22" ht="16.5" customHeight="1" x14ac:dyDescent="0.3">
      <c r="A1753" s="1" t="s">
        <v>186</v>
      </c>
      <c r="B1753" s="1">
        <v>2022</v>
      </c>
      <c r="C1753" s="27">
        <f t="shared" si="155"/>
        <v>3.9512437185814275</v>
      </c>
      <c r="D1753" s="5">
        <v>17</v>
      </c>
      <c r="E1753" s="5">
        <v>52</v>
      </c>
      <c r="F1753" s="4">
        <v>5.4</v>
      </c>
      <c r="G1753" s="5">
        <v>1</v>
      </c>
      <c r="H1753" s="5">
        <v>1</v>
      </c>
      <c r="I1753" s="1">
        <v>10114920098521</v>
      </c>
      <c r="J1753" s="1">
        <v>3049408942505</v>
      </c>
      <c r="K1753" s="1">
        <v>5966677948437</v>
      </c>
      <c r="L1753" s="1">
        <v>16081598046958</v>
      </c>
      <c r="M1753" s="29">
        <f>-4.336-4.513*(U1753/L1753)+5.679*(O1753/L1753)-0.004*(I1753/P1753)</f>
        <v>-1.6672300838819889</v>
      </c>
      <c r="N1753" s="31">
        <v>6.9871667237754878</v>
      </c>
      <c r="O1753" s="1">
        <v>8203214264883</v>
      </c>
      <c r="P1753" s="1">
        <v>7812635745585</v>
      </c>
      <c r="Q1753" s="1">
        <v>390578519298</v>
      </c>
      <c r="R1753" s="1">
        <v>7878383782075</v>
      </c>
      <c r="S1753" s="1">
        <v>16081598046958</v>
      </c>
      <c r="T1753" s="1">
        <v>361667095824</v>
      </c>
      <c r="U1753" s="1">
        <v>794302277402</v>
      </c>
      <c r="V1753" s="1">
        <v>1174765244329</v>
      </c>
    </row>
    <row r="1754" spans="1:22" ht="16.5" customHeight="1" x14ac:dyDescent="0.3">
      <c r="A1754" s="1" t="s">
        <v>186</v>
      </c>
      <c r="B1754" s="1">
        <v>2021</v>
      </c>
      <c r="C1754" s="27">
        <f t="shared" si="155"/>
        <v>3.9318256327243257</v>
      </c>
      <c r="D1754" s="5">
        <v>16</v>
      </c>
      <c r="E1754" s="5">
        <v>51</v>
      </c>
      <c r="F1754" s="4">
        <v>5.4</v>
      </c>
      <c r="G1754" s="5">
        <v>1</v>
      </c>
      <c r="H1754" s="5">
        <v>1</v>
      </c>
      <c r="I1754" s="1">
        <v>10058956068240</v>
      </c>
      <c r="J1754" s="1">
        <v>2525662014138</v>
      </c>
      <c r="K1754" s="1">
        <v>4964944775802</v>
      </c>
      <c r="L1754" s="1">
        <v>15023900844042</v>
      </c>
      <c r="M1754" s="29">
        <f>-4.336-4.513*(U1754/L1754)+5.679*(O1754/L1754)-0.004*(I1754/P1754)</f>
        <v>-1.6822304596819022</v>
      </c>
      <c r="N1754" s="31">
        <v>6.6900092133089402</v>
      </c>
      <c r="O1754" s="1">
        <v>7444246930570</v>
      </c>
      <c r="P1754" s="1">
        <v>5992745217951</v>
      </c>
      <c r="Q1754" s="1">
        <v>1451501712619</v>
      </c>
      <c r="R1754" s="1">
        <v>7579653913472</v>
      </c>
      <c r="S1754" s="1">
        <v>15023900844042</v>
      </c>
      <c r="T1754" s="1">
        <v>266222016475</v>
      </c>
      <c r="U1754" s="1">
        <v>510754725421</v>
      </c>
      <c r="V1754" s="1">
        <v>779894977744</v>
      </c>
    </row>
    <row r="1755" spans="1:22" ht="16.5" customHeight="1" x14ac:dyDescent="0.3">
      <c r="A1755" s="1" t="s">
        <v>186</v>
      </c>
      <c r="B1755" s="1">
        <v>2020</v>
      </c>
      <c r="C1755" s="27">
        <f t="shared" si="155"/>
        <v>3.912023005428146</v>
      </c>
      <c r="D1755" s="5">
        <v>15</v>
      </c>
      <c r="E1755" s="5">
        <v>50</v>
      </c>
      <c r="F1755" s="4">
        <v>1.28</v>
      </c>
      <c r="G1755" s="5">
        <v>1</v>
      </c>
      <c r="H1755" s="5">
        <v>1</v>
      </c>
      <c r="I1755" s="1">
        <v>6169053332240</v>
      </c>
      <c r="J1755" s="1">
        <v>1453935370626</v>
      </c>
      <c r="K1755" s="1">
        <v>5167242128909</v>
      </c>
      <c r="L1755" s="1">
        <v>11336295461149</v>
      </c>
      <c r="M1755" s="29">
        <f>-4.336-4.513*(U1755/L1755)+5.679*(O1755/L1755)-0.004*(I1755/P1755)</f>
        <v>-1.8889235166821878</v>
      </c>
      <c r="N1755" s="31">
        <v>6.9401877821904918</v>
      </c>
      <c r="O1755" s="1">
        <v>5163141742828</v>
      </c>
      <c r="P1755" s="1">
        <v>3639455155975</v>
      </c>
      <c r="Q1755" s="1">
        <v>1523686586853</v>
      </c>
      <c r="R1755" s="1">
        <v>6173153718321</v>
      </c>
      <c r="S1755" s="1">
        <v>11336295461149</v>
      </c>
      <c r="T1755" s="1">
        <v>291820906886</v>
      </c>
      <c r="U1755" s="1">
        <v>333223496572</v>
      </c>
      <c r="V1755" s="1">
        <v>663525706509</v>
      </c>
    </row>
    <row r="1756" spans="1:22" ht="16.5" customHeight="1" x14ac:dyDescent="0.3">
      <c r="A1756" s="1" t="s">
        <v>186</v>
      </c>
      <c r="B1756" s="1">
        <v>2019</v>
      </c>
      <c r="C1756" s="27">
        <f t="shared" si="155"/>
        <v>3.8918202981106265</v>
      </c>
      <c r="D1756" s="5">
        <v>14</v>
      </c>
      <c r="E1756" s="5">
        <v>49</v>
      </c>
      <c r="F1756" s="4">
        <v>1.28</v>
      </c>
      <c r="G1756" s="5">
        <v>1</v>
      </c>
      <c r="H1756" s="5">
        <v>1</v>
      </c>
      <c r="I1756" s="1">
        <v>5683271214379</v>
      </c>
      <c r="J1756" s="1">
        <v>1407477932238</v>
      </c>
      <c r="K1756" s="1">
        <v>5081282468620</v>
      </c>
      <c r="L1756" s="1">
        <v>10764553682999</v>
      </c>
      <c r="M1756" s="29">
        <f>-4.336-4.513*(U1756/L1756)+5.679*(O1756/L1756)-0.004*(I1756/P1756)</f>
        <v>-2.0961068999563683</v>
      </c>
      <c r="N1756" s="31">
        <v>7.4649912574460018</v>
      </c>
      <c r="O1756" s="1">
        <v>4618981565332</v>
      </c>
      <c r="P1756" s="1">
        <v>3060146060723</v>
      </c>
      <c r="Q1756" s="1">
        <v>1558835504609</v>
      </c>
      <c r="R1756" s="1">
        <v>6145572117667</v>
      </c>
      <c r="S1756" s="1">
        <v>10764553682999</v>
      </c>
      <c r="T1756" s="1">
        <v>186475846583</v>
      </c>
      <c r="U1756" s="1">
        <v>451978622752</v>
      </c>
      <c r="V1756" s="1">
        <v>686814648542</v>
      </c>
    </row>
    <row r="1757" spans="1:22" ht="16.5" customHeight="1" x14ac:dyDescent="0.3">
      <c r="A1757" s="1" t="s">
        <v>186</v>
      </c>
      <c r="B1757" s="1">
        <v>2018</v>
      </c>
      <c r="C1757" s="27">
        <f t="shared" si="155"/>
        <v>3.8712010109078911</v>
      </c>
      <c r="D1757" s="6">
        <v>13</v>
      </c>
      <c r="E1757" s="6">
        <v>48</v>
      </c>
      <c r="F1757" s="7">
        <v>0.88</v>
      </c>
      <c r="G1757" s="6">
        <v>1</v>
      </c>
      <c r="H1757" s="6">
        <v>1</v>
      </c>
      <c r="I1757" s="1">
        <v>5174848359108</v>
      </c>
      <c r="J1757" s="1">
        <v>1504790537229</v>
      </c>
      <c r="K1757" s="1">
        <v>4263896885318</v>
      </c>
      <c r="L1757" s="1">
        <v>9438745244426</v>
      </c>
      <c r="M1757" s="29">
        <f>-4.336-4.513*(U1757/L1757)+5.679*(O1757/L1757)-0.004*(I1757/P1757)</f>
        <v>-2.5331356735868029</v>
      </c>
      <c r="N1757" s="31">
        <v>7.3592809998546045</v>
      </c>
      <c r="O1757" s="1">
        <v>3466481084504</v>
      </c>
      <c r="P1757" s="1">
        <v>1779525205965</v>
      </c>
      <c r="Q1757" s="1">
        <v>1686955878539</v>
      </c>
      <c r="R1757" s="1">
        <v>5972264159922</v>
      </c>
      <c r="S1757" s="1">
        <v>9438745244426</v>
      </c>
      <c r="T1757" s="1">
        <v>143673674658</v>
      </c>
      <c r="U1757" s="1">
        <v>567156600718</v>
      </c>
      <c r="V1757" s="1">
        <v>742172419423</v>
      </c>
    </row>
    <row r="1758" spans="1:22" ht="16.5" customHeight="1" x14ac:dyDescent="0.3">
      <c r="A1758" s="1" t="s">
        <v>186</v>
      </c>
      <c r="B1758" s="1">
        <v>2017</v>
      </c>
      <c r="C1758" s="26"/>
      <c r="D1758" s="9"/>
      <c r="E1758" s="9"/>
      <c r="F1758" s="10"/>
      <c r="G1758" s="9"/>
      <c r="H1758" s="9"/>
      <c r="I1758" s="1">
        <v>3021963940737</v>
      </c>
      <c r="J1758" s="1">
        <v>720160470105</v>
      </c>
      <c r="K1758" s="1">
        <v>2960495156300</v>
      </c>
      <c r="L1758" s="1">
        <v>5982459097037</v>
      </c>
      <c r="M1758" s="29">
        <f>-4.336-4.513*(U1758/L1758)+5.679*(O1758/L1758)-0.004*(I1758/P1758)</f>
        <v>-2.9997648112035984</v>
      </c>
      <c r="N1758" s="31">
        <v>2.8654119461210428</v>
      </c>
      <c r="O1758" s="1">
        <v>1816510134771</v>
      </c>
      <c r="P1758" s="1">
        <v>1382644653367</v>
      </c>
      <c r="Q1758" s="1">
        <v>433865481404</v>
      </c>
      <c r="R1758" s="1">
        <v>4165948962266</v>
      </c>
      <c r="S1758" s="1">
        <v>5982459097037</v>
      </c>
      <c r="T1758" s="1">
        <v>41717029073</v>
      </c>
      <c r="U1758" s="1">
        <v>502921931852</v>
      </c>
      <c r="V1758" s="1">
        <v>570270344409</v>
      </c>
    </row>
    <row r="1759" spans="1:22" ht="16.5" customHeight="1" x14ac:dyDescent="0.3">
      <c r="A1759" s="1" t="s">
        <v>186</v>
      </c>
      <c r="B1759" s="1">
        <v>2016</v>
      </c>
      <c r="C1759" s="26"/>
      <c r="D1759" s="9"/>
      <c r="E1759" s="9"/>
      <c r="F1759" s="10"/>
      <c r="G1759" s="9"/>
      <c r="H1759" s="9"/>
      <c r="I1759" s="1">
        <v>2015037785280</v>
      </c>
      <c r="J1759" s="1">
        <v>548575445300</v>
      </c>
      <c r="K1759" s="1">
        <v>1745656907304</v>
      </c>
      <c r="L1759" s="1">
        <v>3760694692584</v>
      </c>
      <c r="M1759" s="29">
        <f>-4.336-4.513*(U1759/L1759)+5.679*(O1759/L1759)-0.004*(I1759/P1759)</f>
        <v>-3.4848456116047157</v>
      </c>
      <c r="N1759" s="31">
        <v>2.5615511423249444</v>
      </c>
      <c r="O1759" s="1">
        <v>838018552374</v>
      </c>
      <c r="P1759" s="1">
        <v>757803884039</v>
      </c>
      <c r="Q1759" s="1">
        <v>80214668335</v>
      </c>
      <c r="R1759" s="1">
        <v>2922676140210</v>
      </c>
      <c r="S1759" s="1">
        <v>3760694692584</v>
      </c>
      <c r="T1759" s="1">
        <v>61122977171</v>
      </c>
      <c r="U1759" s="1">
        <v>336400638066</v>
      </c>
      <c r="V1759" s="1">
        <v>408843950076</v>
      </c>
    </row>
    <row r="1760" spans="1:22" ht="16.5" customHeight="1" x14ac:dyDescent="0.3">
      <c r="A1760" s="1" t="s">
        <v>186</v>
      </c>
      <c r="B1760" s="1">
        <v>2015</v>
      </c>
      <c r="C1760" s="26"/>
      <c r="D1760" s="9"/>
      <c r="E1760" s="9"/>
      <c r="F1760" s="10"/>
      <c r="G1760" s="9"/>
      <c r="H1760" s="9"/>
      <c r="I1760" s="1">
        <v>2046187331398</v>
      </c>
      <c r="J1760" s="1">
        <v>723175215944</v>
      </c>
      <c r="K1760" s="1">
        <v>1647186687262</v>
      </c>
      <c r="L1760" s="1">
        <v>3693374018660</v>
      </c>
      <c r="M1760" s="29">
        <f>-4.336-4.513*(U1760/L1760)+5.679*(O1760/L1760)-0.004*(I1760/P1760)</f>
        <v>-3.229353824978344</v>
      </c>
      <c r="N1760" s="31">
        <v>8.0197984581497224</v>
      </c>
      <c r="O1760" s="1">
        <v>976348763889</v>
      </c>
      <c r="P1760" s="1">
        <v>848276343635</v>
      </c>
      <c r="Q1760" s="1">
        <v>128072420254</v>
      </c>
      <c r="R1760" s="1">
        <v>2717025254771</v>
      </c>
      <c r="S1760" s="1">
        <v>3693374018660</v>
      </c>
      <c r="T1760" s="1">
        <v>83287201843</v>
      </c>
      <c r="U1760" s="1">
        <v>315043253991</v>
      </c>
      <c r="V1760" s="1">
        <v>377267735898</v>
      </c>
    </row>
    <row r="1761" spans="1:22" ht="16.5" customHeight="1" x14ac:dyDescent="0.3">
      <c r="A1761" s="1" t="s">
        <v>186</v>
      </c>
      <c r="B1761" s="1">
        <v>2014</v>
      </c>
      <c r="C1761" s="26"/>
      <c r="D1761" s="9"/>
      <c r="E1761" s="9"/>
      <c r="F1761" s="10"/>
      <c r="G1761" s="9"/>
      <c r="H1761" s="9"/>
      <c r="I1761" s="1">
        <v>1270794463917</v>
      </c>
      <c r="J1761" s="1">
        <v>334203790552</v>
      </c>
      <c r="K1761" s="1">
        <v>982409741475</v>
      </c>
      <c r="L1761" s="1">
        <v>2253204205392</v>
      </c>
      <c r="M1761" s="29">
        <f>-4.336-4.513*(U1761/L1761)+5.679*(O1761/L1761)-0.004*(I1761/P1761)</f>
        <v>-3.3243919944756408</v>
      </c>
      <c r="N1761" s="28">
        <v>5.05</v>
      </c>
      <c r="O1761" s="1">
        <v>532157767266</v>
      </c>
      <c r="P1761" s="1">
        <v>499623159574</v>
      </c>
      <c r="Q1761" s="1">
        <v>32534607692</v>
      </c>
      <c r="R1761" s="1">
        <v>1721046438126</v>
      </c>
      <c r="S1761" s="1">
        <v>2253204205392</v>
      </c>
      <c r="T1761" s="1">
        <v>5598075106</v>
      </c>
      <c r="U1761" s="1">
        <v>159503743654</v>
      </c>
      <c r="V1761" s="1">
        <v>187582044975</v>
      </c>
    </row>
    <row r="1762" spans="1:22" ht="16.5" customHeight="1" x14ac:dyDescent="0.3">
      <c r="A1762" s="1" t="s">
        <v>187</v>
      </c>
      <c r="B1762" s="1">
        <v>2023</v>
      </c>
      <c r="C1762" s="27">
        <f t="shared" ref="C1762:C1770" si="156">LN(E1762)</f>
        <v>3.8712010109078911</v>
      </c>
      <c r="D1762" s="5">
        <v>13</v>
      </c>
      <c r="E1762" s="5">
        <v>48</v>
      </c>
      <c r="F1762" s="4">
        <v>0</v>
      </c>
      <c r="G1762" s="5">
        <v>0</v>
      </c>
      <c r="H1762" s="5">
        <v>0</v>
      </c>
      <c r="I1762" s="1">
        <v>86182109845</v>
      </c>
      <c r="J1762" s="1">
        <v>28603773206</v>
      </c>
      <c r="K1762" s="1">
        <v>38889400917</v>
      </c>
      <c r="L1762" s="1">
        <v>125071510762</v>
      </c>
      <c r="M1762" s="29">
        <f>-4.336-4.513*(U1762/L1762)+5.679*(O1762/L1762)-0.004*(I1762/P1762)</f>
        <v>-1.9969036498459465</v>
      </c>
      <c r="N1762" s="31">
        <v>6.4222466560102589</v>
      </c>
      <c r="O1762" s="1">
        <v>58026682492</v>
      </c>
      <c r="P1762" s="1">
        <v>55062202617</v>
      </c>
      <c r="Q1762" s="1">
        <v>2964479875</v>
      </c>
      <c r="R1762" s="1">
        <v>67044828270</v>
      </c>
      <c r="S1762" s="1">
        <v>125071510762</v>
      </c>
      <c r="T1762" s="1">
        <v>272689047</v>
      </c>
      <c r="U1762" s="1">
        <v>8020425256</v>
      </c>
      <c r="V1762" s="1">
        <v>10444313683</v>
      </c>
    </row>
    <row r="1763" spans="1:22" ht="16.5" customHeight="1" x14ac:dyDescent="0.3">
      <c r="A1763" s="1" t="s">
        <v>187</v>
      </c>
      <c r="B1763" s="1">
        <v>2022</v>
      </c>
      <c r="C1763" s="27">
        <f t="shared" si="156"/>
        <v>3.8501476017100584</v>
      </c>
      <c r="D1763" s="5">
        <v>12</v>
      </c>
      <c r="E1763" s="5">
        <v>47</v>
      </c>
      <c r="F1763" s="4">
        <v>0</v>
      </c>
      <c r="G1763" s="5">
        <v>0</v>
      </c>
      <c r="H1763" s="5">
        <v>0</v>
      </c>
      <c r="I1763" s="1">
        <v>100483636686</v>
      </c>
      <c r="J1763" s="1">
        <v>37596245779</v>
      </c>
      <c r="K1763" s="1">
        <v>38326556871</v>
      </c>
      <c r="L1763" s="1">
        <v>138810193557</v>
      </c>
      <c r="M1763" s="29">
        <f>-4.336-4.513*(U1763/L1763)+5.679*(O1763/L1763)-0.004*(I1763/P1763)</f>
        <v>-1.5309381458227218</v>
      </c>
      <c r="N1763" s="31">
        <v>6.9871667237754878</v>
      </c>
      <c r="O1763" s="1">
        <v>74063653727</v>
      </c>
      <c r="P1763" s="1">
        <v>73015172227</v>
      </c>
      <c r="Q1763" s="1">
        <v>1048481500</v>
      </c>
      <c r="R1763" s="1">
        <v>64746539830</v>
      </c>
      <c r="S1763" s="1">
        <v>138810193557</v>
      </c>
      <c r="T1763" s="1">
        <v>418332689</v>
      </c>
      <c r="U1763" s="1">
        <v>6752091082</v>
      </c>
      <c r="V1763" s="1">
        <v>9035502682</v>
      </c>
    </row>
    <row r="1764" spans="1:22" ht="16.5" customHeight="1" x14ac:dyDescent="0.3">
      <c r="A1764" s="1" t="s">
        <v>187</v>
      </c>
      <c r="B1764" s="1">
        <v>2021</v>
      </c>
      <c r="C1764" s="27">
        <f t="shared" si="156"/>
        <v>3.8286413964890951</v>
      </c>
      <c r="D1764" s="5">
        <v>11</v>
      </c>
      <c r="E1764" s="5">
        <v>46</v>
      </c>
      <c r="F1764" s="4">
        <v>0</v>
      </c>
      <c r="G1764" s="5">
        <v>0</v>
      </c>
      <c r="H1764" s="5">
        <v>0</v>
      </c>
      <c r="I1764" s="1">
        <v>59039032850</v>
      </c>
      <c r="J1764" s="1">
        <v>38142482716</v>
      </c>
      <c r="K1764" s="1">
        <v>43104480784</v>
      </c>
      <c r="L1764" s="1">
        <v>102143513634</v>
      </c>
      <c r="M1764" s="29">
        <f>-4.336-4.513*(U1764/L1764)+5.679*(O1764/L1764)-0.004*(I1764/P1764)</f>
        <v>-2.4362338345254813</v>
      </c>
      <c r="N1764" s="31">
        <v>6.6900092133089402</v>
      </c>
      <c r="O1764" s="1">
        <v>38896327438</v>
      </c>
      <c r="P1764" s="1">
        <v>36219983906</v>
      </c>
      <c r="Q1764" s="1">
        <v>2676343532</v>
      </c>
      <c r="R1764" s="1">
        <v>63247186196</v>
      </c>
      <c r="S1764" s="1">
        <v>102143513634</v>
      </c>
      <c r="T1764" s="1">
        <v>603315126</v>
      </c>
      <c r="U1764" s="1">
        <v>5800458987</v>
      </c>
      <c r="V1764" s="1">
        <v>8127843671</v>
      </c>
    </row>
    <row r="1765" spans="1:22" ht="16.5" customHeight="1" x14ac:dyDescent="0.3">
      <c r="A1765" s="1" t="s">
        <v>187</v>
      </c>
      <c r="B1765" s="1">
        <v>2020</v>
      </c>
      <c r="C1765" s="27">
        <f t="shared" si="156"/>
        <v>3.8066624897703196</v>
      </c>
      <c r="D1765" s="5">
        <v>10</v>
      </c>
      <c r="E1765" s="5">
        <v>45</v>
      </c>
      <c r="F1765" s="4">
        <v>0</v>
      </c>
      <c r="G1765" s="5">
        <v>0</v>
      </c>
      <c r="H1765" s="5">
        <v>0</v>
      </c>
      <c r="I1765" s="1">
        <v>51940089947</v>
      </c>
      <c r="J1765" s="1">
        <v>42441421670</v>
      </c>
      <c r="K1765" s="1">
        <v>51569022897</v>
      </c>
      <c r="L1765" s="1">
        <v>103509112844</v>
      </c>
      <c r="M1765" s="29">
        <f>-4.336-4.513*(U1765/L1765)+5.679*(O1765/L1765)-0.004*(I1765/P1765)</f>
        <v>-2.3290016905689868</v>
      </c>
      <c r="N1765" s="31">
        <v>6.9401877821904918</v>
      </c>
      <c r="O1765" s="1">
        <v>41111497330</v>
      </c>
      <c r="P1765" s="1">
        <v>35834256048</v>
      </c>
      <c r="Q1765" s="1">
        <v>5277241282</v>
      </c>
      <c r="R1765" s="1">
        <v>62397615514</v>
      </c>
      <c r="S1765" s="1">
        <v>103509112844</v>
      </c>
      <c r="T1765" s="1">
        <v>1574209440</v>
      </c>
      <c r="U1765" s="1">
        <v>5568236703</v>
      </c>
      <c r="V1765" s="1">
        <v>8368034188</v>
      </c>
    </row>
    <row r="1766" spans="1:22" ht="16.5" customHeight="1" x14ac:dyDescent="0.3">
      <c r="A1766" s="1" t="s">
        <v>187</v>
      </c>
      <c r="B1766" s="1">
        <v>2019</v>
      </c>
      <c r="C1766" s="27">
        <f t="shared" si="156"/>
        <v>3.784189633918261</v>
      </c>
      <c r="D1766" s="5">
        <v>9</v>
      </c>
      <c r="E1766" s="5">
        <v>44</v>
      </c>
      <c r="F1766" s="4">
        <v>0</v>
      </c>
      <c r="G1766" s="5">
        <v>0</v>
      </c>
      <c r="H1766" s="5">
        <v>0</v>
      </c>
      <c r="I1766" s="1">
        <v>77690058006</v>
      </c>
      <c r="J1766" s="1">
        <v>52486461111</v>
      </c>
      <c r="K1766" s="1">
        <v>61049943182</v>
      </c>
      <c r="L1766" s="1">
        <v>138740001188</v>
      </c>
      <c r="M1766" s="29">
        <f>-4.336-4.513*(U1766/L1766)+5.679*(O1766/L1766)-0.004*(I1766/P1766)</f>
        <v>-1.3563846202339629</v>
      </c>
      <c r="N1766" s="31">
        <v>7.4649912574460018</v>
      </c>
      <c r="O1766" s="1">
        <v>77151174704</v>
      </c>
      <c r="P1766" s="1">
        <v>67879254036</v>
      </c>
      <c r="Q1766" s="1">
        <v>9271920668</v>
      </c>
      <c r="R1766" s="1">
        <v>61588826484</v>
      </c>
      <c r="S1766" s="1">
        <v>138740001188</v>
      </c>
      <c r="T1766" s="1">
        <v>2022286858</v>
      </c>
      <c r="U1766" s="1">
        <v>5343343603</v>
      </c>
      <c r="V1766" s="1">
        <v>8503640445</v>
      </c>
    </row>
    <row r="1767" spans="1:22" ht="16.5" customHeight="1" x14ac:dyDescent="0.3">
      <c r="A1767" s="1" t="s">
        <v>187</v>
      </c>
      <c r="B1767" s="1">
        <v>2018</v>
      </c>
      <c r="C1767" s="27">
        <f t="shared" si="156"/>
        <v>3.7612001156935624</v>
      </c>
      <c r="D1767" s="5">
        <v>8</v>
      </c>
      <c r="E1767" s="5">
        <v>43</v>
      </c>
      <c r="F1767" s="4">
        <v>0</v>
      </c>
      <c r="G1767" s="5">
        <v>0</v>
      </c>
      <c r="H1767" s="5">
        <v>0</v>
      </c>
      <c r="I1767" s="1">
        <v>66239010721</v>
      </c>
      <c r="J1767" s="1">
        <v>20331975197</v>
      </c>
      <c r="K1767" s="1">
        <v>69447123441</v>
      </c>
      <c r="L1767" s="1">
        <v>135686134162</v>
      </c>
      <c r="M1767" s="29">
        <f>-4.336-4.513*(U1767/L1767)+5.679*(O1767/L1767)-0.004*(I1767/P1767)</f>
        <v>-1.5818274384349849</v>
      </c>
      <c r="N1767" s="31">
        <v>7.3592809998546045</v>
      </c>
      <c r="O1767" s="1">
        <v>73583871081</v>
      </c>
      <c r="P1767" s="1">
        <v>59845830413</v>
      </c>
      <c r="Q1767" s="1">
        <v>13738040668</v>
      </c>
      <c r="R1767" s="1">
        <v>62102263081</v>
      </c>
      <c r="S1767" s="1">
        <v>135686134162</v>
      </c>
      <c r="T1767" s="1">
        <v>3279261192</v>
      </c>
      <c r="U1767" s="1">
        <v>9656337602</v>
      </c>
      <c r="V1767" s="1">
        <v>13996919881</v>
      </c>
    </row>
    <row r="1768" spans="1:22" ht="16.5" customHeight="1" x14ac:dyDescent="0.3">
      <c r="A1768" s="1" t="s">
        <v>187</v>
      </c>
      <c r="B1768" s="1">
        <v>2017</v>
      </c>
      <c r="C1768" s="27">
        <f t="shared" si="156"/>
        <v>3.6888794541139363</v>
      </c>
      <c r="D1768" s="5">
        <v>7</v>
      </c>
      <c r="E1768" s="5">
        <v>40</v>
      </c>
      <c r="F1768" s="4">
        <v>1.53</v>
      </c>
      <c r="G1768" s="5">
        <v>0</v>
      </c>
      <c r="H1768" s="5">
        <v>1</v>
      </c>
      <c r="I1768" s="1">
        <v>43712061970</v>
      </c>
      <c r="J1768" s="1">
        <v>26053806278</v>
      </c>
      <c r="K1768" s="1">
        <v>78062354881</v>
      </c>
      <c r="L1768" s="1">
        <v>121774416851</v>
      </c>
      <c r="M1768" s="29">
        <f>-4.336-4.513*(U1768/L1768)+5.679*(O1768/L1768)-0.004*(I1768/P1768)</f>
        <v>-1.4381346360475107</v>
      </c>
      <c r="N1768" s="31">
        <v>2.8654119461210428</v>
      </c>
      <c r="O1768" s="1">
        <v>67900016842</v>
      </c>
      <c r="P1768" s="1">
        <v>43918953934</v>
      </c>
      <c r="Q1768" s="1">
        <v>23981062908</v>
      </c>
      <c r="R1768" s="1">
        <v>53874400009</v>
      </c>
      <c r="S1768" s="1">
        <v>121774416851</v>
      </c>
      <c r="T1768" s="1">
        <v>3468439721</v>
      </c>
      <c r="U1768" s="1">
        <v>7142372651</v>
      </c>
      <c r="V1768" s="1">
        <v>12049630681</v>
      </c>
    </row>
    <row r="1769" spans="1:22" ht="16.5" customHeight="1" x14ac:dyDescent="0.3">
      <c r="A1769" s="1" t="s">
        <v>187</v>
      </c>
      <c r="B1769" s="1">
        <v>2016</v>
      </c>
      <c r="C1769" s="27">
        <f t="shared" si="156"/>
        <v>3.6635616461296463</v>
      </c>
      <c r="D1769" s="5">
        <v>6</v>
      </c>
      <c r="E1769" s="5">
        <v>39</v>
      </c>
      <c r="F1769" s="4">
        <v>1.2</v>
      </c>
      <c r="G1769" s="5">
        <v>0</v>
      </c>
      <c r="H1769" s="5">
        <v>1</v>
      </c>
      <c r="I1769" s="1">
        <v>37089325554</v>
      </c>
      <c r="J1769" s="1">
        <v>9240220458</v>
      </c>
      <c r="K1769" s="1">
        <v>79360143577</v>
      </c>
      <c r="L1769" s="1">
        <v>116449469131</v>
      </c>
      <c r="M1769" s="29">
        <f>-4.336-4.513*(U1769/L1769)+5.679*(O1769/L1769)-0.004*(I1769/P1769)</f>
        <v>-1.6960688195938263</v>
      </c>
      <c r="N1769" s="31">
        <v>2.5615511423249444</v>
      </c>
      <c r="O1769" s="1">
        <v>61537642009</v>
      </c>
      <c r="P1769" s="1">
        <v>34203657395</v>
      </c>
      <c r="Q1769" s="1">
        <v>27333984614</v>
      </c>
      <c r="R1769" s="1">
        <v>54911827122</v>
      </c>
      <c r="S1769" s="1">
        <v>116449469131</v>
      </c>
      <c r="T1769" s="1">
        <v>2722331317</v>
      </c>
      <c r="U1769" s="1">
        <v>9206423335</v>
      </c>
      <c r="V1769" s="1">
        <v>12976339002</v>
      </c>
    </row>
    <row r="1770" spans="1:22" ht="16.5" customHeight="1" x14ac:dyDescent="0.3">
      <c r="A1770" s="1" t="s">
        <v>187</v>
      </c>
      <c r="B1770" s="1">
        <v>2015</v>
      </c>
      <c r="C1770" s="27">
        <f t="shared" si="156"/>
        <v>3.6375861597263857</v>
      </c>
      <c r="D1770" s="6">
        <v>5</v>
      </c>
      <c r="E1770" s="6">
        <v>38</v>
      </c>
      <c r="F1770" s="7">
        <v>1.6</v>
      </c>
      <c r="G1770" s="6">
        <v>0</v>
      </c>
      <c r="H1770" s="6">
        <v>1</v>
      </c>
      <c r="I1770" s="1">
        <v>33125389469</v>
      </c>
      <c r="J1770" s="1">
        <v>8974436317</v>
      </c>
      <c r="K1770" s="1">
        <v>52292774017</v>
      </c>
      <c r="L1770" s="1">
        <v>85418163486</v>
      </c>
      <c r="M1770" s="29">
        <f>-4.336-4.513*(U1770/L1770)+5.679*(O1770/L1770)-0.004*(I1770/P1770)</f>
        <v>-2.2798654094131106</v>
      </c>
      <c r="N1770" s="31">
        <v>8.0197984581497224</v>
      </c>
      <c r="O1770" s="1">
        <v>38162930224</v>
      </c>
      <c r="P1770" s="1">
        <v>15783107984</v>
      </c>
      <c r="Q1770" s="1">
        <v>22379822240</v>
      </c>
      <c r="R1770" s="1">
        <v>47255233262</v>
      </c>
      <c r="S1770" s="1">
        <v>85418163486</v>
      </c>
      <c r="T1770" s="1">
        <v>2981668071</v>
      </c>
      <c r="U1770" s="1">
        <v>8947250575</v>
      </c>
      <c r="V1770" s="1">
        <v>12922902598</v>
      </c>
    </row>
    <row r="1771" spans="1:22" ht="16.5" customHeight="1" x14ac:dyDescent="0.3">
      <c r="A1771" s="1" t="s">
        <v>187</v>
      </c>
      <c r="B1771" s="1">
        <v>2014</v>
      </c>
      <c r="C1771" s="26"/>
      <c r="D1771" s="17"/>
      <c r="E1771" s="17"/>
      <c r="F1771" s="18"/>
      <c r="G1771" s="9"/>
      <c r="H1771" s="9"/>
      <c r="I1771" s="1">
        <v>39760955368</v>
      </c>
      <c r="J1771" s="1">
        <v>7641184381</v>
      </c>
      <c r="K1771" s="1">
        <v>54853918385</v>
      </c>
      <c r="L1771" s="1">
        <v>94614873753</v>
      </c>
      <c r="M1771" s="29">
        <f>-4.336-4.513*(U1771/L1771)+5.679*(O1771/L1771)-0.004*(I1771/P1771)</f>
        <v>-1.9579296561852313</v>
      </c>
      <c r="N1771" s="28">
        <v>5.05</v>
      </c>
      <c r="O1771" s="1">
        <v>47911841076</v>
      </c>
      <c r="P1771" s="1">
        <v>17180018836</v>
      </c>
      <c r="Q1771" s="1">
        <v>30731822240</v>
      </c>
      <c r="R1771" s="1">
        <v>46703032677</v>
      </c>
      <c r="S1771" s="1">
        <v>94614873753</v>
      </c>
      <c r="T1771" s="1">
        <v>4332774960</v>
      </c>
      <c r="U1771" s="1">
        <v>10240333268</v>
      </c>
      <c r="V1771" s="1">
        <v>15707064635</v>
      </c>
    </row>
    <row r="1772" spans="1:22" ht="16.5" customHeight="1" x14ac:dyDescent="0.3">
      <c r="A1772" s="1" t="s">
        <v>188</v>
      </c>
      <c r="B1772" s="1">
        <v>2023</v>
      </c>
      <c r="C1772" s="27">
        <f t="shared" ref="C1772:C1778" si="157">LN(E1772)</f>
        <v>3.784189633918261</v>
      </c>
      <c r="D1772" s="11">
        <v>35</v>
      </c>
      <c r="E1772" s="11">
        <v>44</v>
      </c>
      <c r="F1772" s="12">
        <f>F1773*1.26</f>
        <v>0.35280000000000006</v>
      </c>
      <c r="G1772" s="5">
        <v>0</v>
      </c>
      <c r="H1772" s="5">
        <v>1</v>
      </c>
      <c r="I1772" s="1">
        <v>6868401655191</v>
      </c>
      <c r="J1772" s="1">
        <v>943727441090</v>
      </c>
      <c r="K1772" s="1">
        <v>13366395914223</v>
      </c>
      <c r="L1772" s="1">
        <v>20234797569414</v>
      </c>
      <c r="M1772" s="29">
        <f>-4.336-4.513*(U1772/L1772)+5.679*(O1772/L1772)-0.004*(I1772/P1772)</f>
        <v>-0.77088765870006204</v>
      </c>
      <c r="N1772" s="31">
        <v>6.4222466560102589</v>
      </c>
      <c r="O1772" s="1">
        <v>12964400258570</v>
      </c>
      <c r="P1772" s="1">
        <v>4714620923896</v>
      </c>
      <c r="Q1772" s="1">
        <v>8249779334674</v>
      </c>
      <c r="R1772" s="1">
        <v>7270397310844</v>
      </c>
      <c r="S1772" s="1">
        <v>20234797569414</v>
      </c>
      <c r="T1772" s="1">
        <v>967330851856</v>
      </c>
      <c r="U1772" s="1">
        <v>303032989501</v>
      </c>
      <c r="V1772" s="1">
        <v>1232559697161</v>
      </c>
    </row>
    <row r="1773" spans="1:22" ht="16.5" customHeight="1" x14ac:dyDescent="0.3">
      <c r="A1773" s="1" t="s">
        <v>188</v>
      </c>
      <c r="B1773" s="1">
        <v>2022</v>
      </c>
      <c r="C1773" s="27">
        <f t="shared" si="157"/>
        <v>3.7612001156935624</v>
      </c>
      <c r="D1773" s="11">
        <v>34</v>
      </c>
      <c r="E1773" s="11">
        <v>43</v>
      </c>
      <c r="F1773" s="12">
        <v>0.28000000000000003</v>
      </c>
      <c r="G1773" s="5">
        <v>0</v>
      </c>
      <c r="H1773" s="5">
        <v>1</v>
      </c>
      <c r="I1773" s="1">
        <v>7913404977944</v>
      </c>
      <c r="J1773" s="1">
        <v>890118267963</v>
      </c>
      <c r="K1773" s="1">
        <v>13841008540434</v>
      </c>
      <c r="L1773" s="1">
        <v>21754413518378</v>
      </c>
      <c r="M1773" s="29">
        <f>-4.336-4.513*(U1773/L1773)+5.679*(O1773/L1773)-0.004*(I1773/P1773)</f>
        <v>-0.64615608438760519</v>
      </c>
      <c r="N1773" s="31">
        <v>6.9871667237754878</v>
      </c>
      <c r="O1773" s="1">
        <v>14581667435007</v>
      </c>
      <c r="P1773" s="1">
        <v>5950347915950</v>
      </c>
      <c r="Q1773" s="1">
        <v>8631319519057</v>
      </c>
      <c r="R1773" s="1">
        <v>7172746083371</v>
      </c>
      <c r="S1773" s="1">
        <v>21754413518378</v>
      </c>
      <c r="T1773" s="1">
        <v>766697259907</v>
      </c>
      <c r="U1773" s="1">
        <v>536931903723</v>
      </c>
      <c r="V1773" s="1">
        <v>1210475477499</v>
      </c>
    </row>
    <row r="1774" spans="1:22" ht="16.5" customHeight="1" x14ac:dyDescent="0.3">
      <c r="A1774" s="1" t="s">
        <v>188</v>
      </c>
      <c r="B1774" s="1">
        <v>2021</v>
      </c>
      <c r="C1774" s="27">
        <f t="shared" si="157"/>
        <v>4.0775374439057197</v>
      </c>
      <c r="D1774" s="5">
        <v>33</v>
      </c>
      <c r="E1774" s="5">
        <v>59</v>
      </c>
      <c r="F1774" s="4">
        <v>21.01</v>
      </c>
      <c r="G1774" s="5">
        <v>0</v>
      </c>
      <c r="H1774" s="5">
        <v>1</v>
      </c>
      <c r="I1774" s="1">
        <v>6589439946263</v>
      </c>
      <c r="J1774" s="1">
        <v>903574118319</v>
      </c>
      <c r="K1774" s="1">
        <v>12097595471264</v>
      </c>
      <c r="L1774" s="1">
        <v>18687035417527</v>
      </c>
      <c r="M1774" s="29">
        <f>-4.336-4.513*(U1774/L1774)+5.679*(O1774/L1774)-0.004*(I1774/P1774)</f>
        <v>-0.75487420346112089</v>
      </c>
      <c r="N1774" s="31">
        <v>6.6900092133089402</v>
      </c>
      <c r="O1774" s="1">
        <v>12406199375288</v>
      </c>
      <c r="P1774" s="1">
        <v>5798709308694</v>
      </c>
      <c r="Q1774" s="1">
        <v>6607490066594</v>
      </c>
      <c r="R1774" s="1">
        <v>6280836042239</v>
      </c>
      <c r="S1774" s="1">
        <v>18687035417527</v>
      </c>
      <c r="T1774" s="1">
        <v>359192614340</v>
      </c>
      <c r="U1774" s="1">
        <v>764289966590</v>
      </c>
      <c r="V1774" s="1">
        <v>1211921858737</v>
      </c>
    </row>
    <row r="1775" spans="1:22" ht="16.5" customHeight="1" x14ac:dyDescent="0.3">
      <c r="A1775" s="1" t="s">
        <v>188</v>
      </c>
      <c r="B1775" s="1">
        <v>2020</v>
      </c>
      <c r="C1775" s="27">
        <f t="shared" si="157"/>
        <v>4.0604430105464191</v>
      </c>
      <c r="D1775" s="5">
        <v>32</v>
      </c>
      <c r="E1775" s="5">
        <v>58</v>
      </c>
      <c r="F1775" s="4">
        <v>18.100000000000001</v>
      </c>
      <c r="G1775" s="5">
        <v>0</v>
      </c>
      <c r="H1775" s="5">
        <v>1</v>
      </c>
      <c r="I1775" s="1">
        <v>5715231571853</v>
      </c>
      <c r="J1775" s="1">
        <v>729554191462</v>
      </c>
      <c r="K1775" s="1">
        <v>5006436521265</v>
      </c>
      <c r="L1775" s="1">
        <v>10721668093118</v>
      </c>
      <c r="M1775" s="29">
        <f>-4.336-4.513*(U1775/L1775)+5.679*(O1775/L1775)-0.004*(I1775/P1775)</f>
        <v>-1.4184218489020486</v>
      </c>
      <c r="N1775" s="31">
        <v>6.9401877821904918</v>
      </c>
      <c r="O1775" s="1">
        <v>5952142090805</v>
      </c>
      <c r="P1775" s="1">
        <v>3743819472629</v>
      </c>
      <c r="Q1775" s="1">
        <v>2208322618176</v>
      </c>
      <c r="R1775" s="1">
        <v>4769526002313</v>
      </c>
      <c r="S1775" s="1">
        <v>10721668093118</v>
      </c>
      <c r="T1775" s="1">
        <v>243840926915</v>
      </c>
      <c r="U1775" s="1">
        <v>544081657726</v>
      </c>
      <c r="V1775" s="1">
        <v>894179299811</v>
      </c>
    </row>
    <row r="1776" spans="1:22" ht="16.5" customHeight="1" x14ac:dyDescent="0.3">
      <c r="A1776" s="1" t="s">
        <v>188</v>
      </c>
      <c r="B1776" s="1">
        <v>2019</v>
      </c>
      <c r="C1776" s="27">
        <f t="shared" si="157"/>
        <v>4.0430512678345503</v>
      </c>
      <c r="D1776" s="5">
        <v>31</v>
      </c>
      <c r="E1776" s="5">
        <v>57</v>
      </c>
      <c r="F1776" s="4">
        <v>17.97</v>
      </c>
      <c r="G1776" s="5">
        <v>0</v>
      </c>
      <c r="H1776" s="5">
        <v>1</v>
      </c>
      <c r="I1776" s="1">
        <v>4152924121173</v>
      </c>
      <c r="J1776" s="1">
        <v>1434021805904</v>
      </c>
      <c r="K1776" s="1">
        <v>4162353892788</v>
      </c>
      <c r="L1776" s="1">
        <v>8315278013961</v>
      </c>
      <c r="M1776" s="29">
        <f>-4.336-4.513*(U1776/L1776)+5.679*(O1776/L1776)-0.004*(I1776/P1776)</f>
        <v>-1.3913569990875498</v>
      </c>
      <c r="N1776" s="31">
        <v>7.4649912574460018</v>
      </c>
      <c r="O1776" s="1">
        <v>4620497351544</v>
      </c>
      <c r="P1776" s="1">
        <v>2497031117278</v>
      </c>
      <c r="Q1776" s="1">
        <v>2123466234266</v>
      </c>
      <c r="R1776" s="1">
        <v>3694780662417</v>
      </c>
      <c r="S1776" s="1">
        <v>8315278013961</v>
      </c>
      <c r="T1776" s="1">
        <v>171823146941</v>
      </c>
      <c r="U1776" s="1">
        <v>376459386668</v>
      </c>
      <c r="V1776" s="1">
        <v>604163677231</v>
      </c>
    </row>
    <row r="1777" spans="1:22" ht="16.5" customHeight="1" x14ac:dyDescent="0.3">
      <c r="A1777" s="1" t="s">
        <v>188</v>
      </c>
      <c r="B1777" s="1">
        <v>2018</v>
      </c>
      <c r="C1777" s="27">
        <f t="shared" si="157"/>
        <v>4.0253516907351496</v>
      </c>
      <c r="D1777" s="5">
        <v>30</v>
      </c>
      <c r="E1777" s="5">
        <v>56</v>
      </c>
      <c r="F1777" s="4">
        <v>17.66</v>
      </c>
      <c r="G1777" s="5">
        <v>0</v>
      </c>
      <c r="H1777" s="5">
        <v>1</v>
      </c>
      <c r="I1777" s="1">
        <v>3150022692004</v>
      </c>
      <c r="J1777" s="1">
        <v>759475370567</v>
      </c>
      <c r="K1777" s="1">
        <v>3446883370866</v>
      </c>
      <c r="L1777" s="1">
        <v>6596906062870</v>
      </c>
      <c r="M1777" s="29">
        <f>-4.336-4.513*(U1777/L1777)+5.679*(O1777/L1777)-0.004*(I1777/P1777)</f>
        <v>-1.8233599246265761</v>
      </c>
      <c r="N1777" s="31">
        <v>7.3592809998546045</v>
      </c>
      <c r="O1777" s="1">
        <v>3317677404756</v>
      </c>
      <c r="P1777" s="1">
        <v>1740964808403</v>
      </c>
      <c r="Q1777" s="1">
        <v>1576712596353</v>
      </c>
      <c r="R1777" s="1">
        <v>3279228658114</v>
      </c>
      <c r="S1777" s="1">
        <v>6596906062870</v>
      </c>
      <c r="T1777" s="1">
        <v>150084886599</v>
      </c>
      <c r="U1777" s="1">
        <v>491401476874</v>
      </c>
      <c r="V1777" s="1">
        <v>727212458775</v>
      </c>
    </row>
    <row r="1778" spans="1:22" ht="16.5" customHeight="1" x14ac:dyDescent="0.3">
      <c r="A1778" s="1" t="s">
        <v>188</v>
      </c>
      <c r="B1778" s="1">
        <v>2017</v>
      </c>
      <c r="C1778" s="27">
        <f t="shared" si="157"/>
        <v>4.0073331852324712</v>
      </c>
      <c r="D1778" s="6">
        <v>29</v>
      </c>
      <c r="E1778" s="6">
        <v>55</v>
      </c>
      <c r="F1778" s="7">
        <v>17.66</v>
      </c>
      <c r="G1778" s="6">
        <v>0</v>
      </c>
      <c r="H1778" s="6">
        <v>1</v>
      </c>
      <c r="I1778" s="1">
        <v>3093186279977</v>
      </c>
      <c r="J1778" s="1">
        <v>1085490907212</v>
      </c>
      <c r="K1778" s="1">
        <v>3120585956203</v>
      </c>
      <c r="L1778" s="1">
        <v>6213772236180</v>
      </c>
      <c r="M1778" s="29">
        <f>-4.336-4.513*(U1778/L1778)+5.679*(O1778/L1778)-0.004*(I1778/P1778)</f>
        <v>-1.4217135336934814</v>
      </c>
      <c r="N1778" s="31">
        <v>2.8654119461210428</v>
      </c>
      <c r="O1778" s="1">
        <v>3399779952840</v>
      </c>
      <c r="P1778" s="1">
        <v>1832794372215</v>
      </c>
      <c r="Q1778" s="1">
        <v>1566985580625</v>
      </c>
      <c r="R1778" s="1">
        <v>2813992283340</v>
      </c>
      <c r="S1778" s="1">
        <v>6213772236180</v>
      </c>
      <c r="T1778" s="1">
        <v>103214805934</v>
      </c>
      <c r="U1778" s="1">
        <v>256301876310</v>
      </c>
      <c r="V1778" s="1">
        <v>398521640325</v>
      </c>
    </row>
    <row r="1779" spans="1:22" ht="16.5" customHeight="1" x14ac:dyDescent="0.3">
      <c r="A1779" s="1" t="s">
        <v>188</v>
      </c>
      <c r="B1779" s="1">
        <v>2016</v>
      </c>
      <c r="C1779" s="26"/>
      <c r="D1779" s="17"/>
      <c r="E1779" s="17"/>
      <c r="F1779" s="10"/>
      <c r="G1779" s="9"/>
      <c r="H1779" s="9"/>
      <c r="I1779" s="1">
        <v>2045729494338</v>
      </c>
      <c r="J1779" s="1">
        <v>532292830200</v>
      </c>
      <c r="K1779" s="1">
        <v>2483821512836</v>
      </c>
      <c r="L1779" s="1">
        <v>4529551007174</v>
      </c>
      <c r="M1779" s="29">
        <f>-4.336-4.513*(U1779/L1779)+5.679*(O1779/L1779)-0.004*(I1779/P1779)</f>
        <v>-1.5525732242755139</v>
      </c>
      <c r="N1779" s="31">
        <v>2.5615511423249444</v>
      </c>
      <c r="O1779" s="1">
        <v>2466876874531</v>
      </c>
      <c r="P1779" s="1">
        <v>1376638978658</v>
      </c>
      <c r="Q1779" s="1">
        <v>1090237895873</v>
      </c>
      <c r="R1779" s="1">
        <v>2062674132643</v>
      </c>
      <c r="S1779" s="1">
        <v>4529551007174</v>
      </c>
      <c r="T1779" s="1">
        <v>21776676521</v>
      </c>
      <c r="U1779" s="1">
        <v>304630176196</v>
      </c>
      <c r="V1779" s="1">
        <v>420536522900</v>
      </c>
    </row>
    <row r="1780" spans="1:22" ht="16.5" customHeight="1" x14ac:dyDescent="0.3">
      <c r="A1780" s="1" t="s">
        <v>188</v>
      </c>
      <c r="B1780" s="1">
        <v>2015</v>
      </c>
      <c r="C1780" s="26"/>
      <c r="D1780" s="17"/>
      <c r="E1780" s="17"/>
      <c r="F1780" s="10"/>
      <c r="G1780" s="9"/>
      <c r="H1780" s="9"/>
      <c r="I1780" s="1">
        <v>2120773137942</v>
      </c>
      <c r="J1780" s="1">
        <v>568013972374</v>
      </c>
      <c r="K1780" s="1">
        <v>1142704591594</v>
      </c>
      <c r="L1780" s="1">
        <v>3263477729536</v>
      </c>
      <c r="M1780" s="29">
        <f>-4.336-4.513*(U1780/L1780)+5.679*(O1780/L1780)-0.004*(I1780/P1780)</f>
        <v>-1.3879234061047452</v>
      </c>
      <c r="N1780" s="31">
        <v>8.0197984581497224</v>
      </c>
      <c r="O1780" s="1">
        <v>1893092632119</v>
      </c>
      <c r="P1780" s="1">
        <v>1287284176241</v>
      </c>
      <c r="Q1780" s="1">
        <v>605808455878</v>
      </c>
      <c r="R1780" s="1">
        <v>1370385097417</v>
      </c>
      <c r="S1780" s="1">
        <v>3263477729536</v>
      </c>
      <c r="T1780" s="1">
        <v>12364746337</v>
      </c>
      <c r="U1780" s="1">
        <v>245598207339</v>
      </c>
      <c r="V1780" s="1">
        <v>329572395539</v>
      </c>
    </row>
    <row r="1781" spans="1:22" ht="16.5" customHeight="1" x14ac:dyDescent="0.3">
      <c r="A1781" s="1" t="s">
        <v>188</v>
      </c>
      <c r="B1781" s="1">
        <v>2014</v>
      </c>
      <c r="C1781" s="26"/>
      <c r="D1781" s="17"/>
      <c r="E1781" s="17"/>
      <c r="F1781" s="10"/>
      <c r="G1781" s="9"/>
      <c r="H1781" s="9"/>
      <c r="I1781" s="1">
        <v>1610497915820</v>
      </c>
      <c r="J1781" s="1">
        <v>626061010473</v>
      </c>
      <c r="K1781" s="1">
        <v>467544724862</v>
      </c>
      <c r="L1781" s="1">
        <v>2078042640682</v>
      </c>
      <c r="M1781" s="29">
        <f>-4.336-4.513*(U1781/L1781)+5.679*(O1781/L1781)-0.004*(I1781/P1781)</f>
        <v>-2.0456591026823534</v>
      </c>
      <c r="N1781" s="28">
        <v>5.05</v>
      </c>
      <c r="O1781" s="1">
        <v>1177806489013</v>
      </c>
      <c r="P1781" s="1">
        <v>1071017140632</v>
      </c>
      <c r="Q1781" s="1">
        <v>106789348381</v>
      </c>
      <c r="R1781" s="1">
        <v>900236151669</v>
      </c>
      <c r="S1781" s="1">
        <v>2078042640682</v>
      </c>
      <c r="T1781" s="1">
        <v>13514923095</v>
      </c>
      <c r="U1781" s="1">
        <v>424736964465</v>
      </c>
      <c r="V1781" s="1">
        <v>561639754045</v>
      </c>
    </row>
    <row r="1782" spans="1:22" ht="16.5" customHeight="1" x14ac:dyDescent="0.3">
      <c r="A1782" s="1" t="s">
        <v>189</v>
      </c>
      <c r="B1782" s="1">
        <v>2023</v>
      </c>
      <c r="C1782" s="27">
        <f t="shared" ref="C1782:C1789" si="158">LN(E1782)</f>
        <v>3.8066624897703196</v>
      </c>
      <c r="D1782" s="11">
        <v>15</v>
      </c>
      <c r="E1782" s="11">
        <v>45</v>
      </c>
      <c r="F1782" s="4">
        <v>0</v>
      </c>
      <c r="G1782" s="5">
        <v>0</v>
      </c>
      <c r="H1782" s="5">
        <v>0</v>
      </c>
      <c r="I1782" s="1">
        <v>195691508442</v>
      </c>
      <c r="J1782" s="1">
        <v>4253815</v>
      </c>
      <c r="K1782" s="1">
        <v>32402871306</v>
      </c>
      <c r="L1782" s="1">
        <v>228094379748</v>
      </c>
      <c r="M1782" s="29">
        <f>-4.336-4.513*(U1782/L1782)+5.679*(O1782/L1782)-0.004*(I1782/P1782)</f>
        <v>-3.7380280055297175</v>
      </c>
      <c r="N1782" s="31">
        <v>6.4222466560102589</v>
      </c>
      <c r="O1782" s="1">
        <v>41416268885</v>
      </c>
      <c r="P1782" s="1">
        <v>41416268885</v>
      </c>
      <c r="Q1782" s="1">
        <v>0</v>
      </c>
      <c r="R1782" s="1">
        <v>186678110863</v>
      </c>
      <c r="S1782" s="1">
        <v>228094379748</v>
      </c>
      <c r="T1782" s="1">
        <v>411671233</v>
      </c>
      <c r="U1782" s="1">
        <v>20939056949</v>
      </c>
      <c r="V1782" s="1">
        <v>26795135252</v>
      </c>
    </row>
    <row r="1783" spans="1:22" ht="16.5" customHeight="1" x14ac:dyDescent="0.3">
      <c r="A1783" s="1" t="s">
        <v>189</v>
      </c>
      <c r="B1783" s="1">
        <v>2022</v>
      </c>
      <c r="C1783" s="27">
        <f t="shared" si="158"/>
        <v>3.784189633918261</v>
      </c>
      <c r="D1783" s="11">
        <v>14</v>
      </c>
      <c r="E1783" s="11">
        <v>44</v>
      </c>
      <c r="F1783" s="4">
        <v>0</v>
      </c>
      <c r="G1783" s="5">
        <v>0</v>
      </c>
      <c r="H1783" s="5">
        <v>0</v>
      </c>
      <c r="I1783" s="1">
        <v>237353609003</v>
      </c>
      <c r="J1783" s="1">
        <v>131099294167</v>
      </c>
      <c r="K1783" s="1">
        <v>32125589198</v>
      </c>
      <c r="L1783" s="1">
        <v>269479198201</v>
      </c>
      <c r="M1783" s="29">
        <f>-4.336-4.513*(U1783/L1783)+5.679*(O1783/L1783)-0.004*(I1783/P1783)</f>
        <v>-3.3916643079410362</v>
      </c>
      <c r="N1783" s="31">
        <v>6.9871667237754878</v>
      </c>
      <c r="O1783" s="1">
        <v>69063427202</v>
      </c>
      <c r="P1783" s="1">
        <v>69063427202</v>
      </c>
      <c r="Q1783" s="1">
        <v>0</v>
      </c>
      <c r="R1783" s="1">
        <v>200415770999</v>
      </c>
      <c r="S1783" s="1">
        <v>269479198201</v>
      </c>
      <c r="T1783" s="1">
        <v>902384110</v>
      </c>
      <c r="U1783" s="1">
        <v>29698171805</v>
      </c>
      <c r="V1783" s="1">
        <v>38701067994</v>
      </c>
    </row>
    <row r="1784" spans="1:22" ht="16.5" customHeight="1" x14ac:dyDescent="0.3">
      <c r="A1784" s="1" t="s">
        <v>189</v>
      </c>
      <c r="B1784" s="1">
        <v>2021</v>
      </c>
      <c r="C1784" s="27">
        <f t="shared" si="158"/>
        <v>3.7612001156935624</v>
      </c>
      <c r="D1784" s="5">
        <v>13</v>
      </c>
      <c r="E1784" s="5">
        <v>43</v>
      </c>
      <c r="F1784" s="4">
        <v>0</v>
      </c>
      <c r="G1784" s="5">
        <v>0</v>
      </c>
      <c r="H1784" s="5">
        <v>0</v>
      </c>
      <c r="I1784" s="1">
        <v>248354155575</v>
      </c>
      <c r="J1784" s="1">
        <v>133507113914</v>
      </c>
      <c r="K1784" s="1">
        <v>36046539081</v>
      </c>
      <c r="L1784" s="1">
        <v>284400694656</v>
      </c>
      <c r="M1784" s="29">
        <f>-4.336-4.513*(U1784/L1784)+5.679*(O1784/L1784)-0.004*(I1784/P1784)</f>
        <v>-3.7748303909413736</v>
      </c>
      <c r="N1784" s="31">
        <v>6.6900092133089402</v>
      </c>
      <c r="O1784" s="1">
        <v>81014605011</v>
      </c>
      <c r="P1784" s="1">
        <v>81014605011</v>
      </c>
      <c r="Q1784" s="1">
        <v>0</v>
      </c>
      <c r="R1784" s="1">
        <v>203386089645</v>
      </c>
      <c r="S1784" s="1">
        <v>284400694656</v>
      </c>
      <c r="T1784" s="1">
        <v>1612477417</v>
      </c>
      <c r="U1784" s="1">
        <v>65809337329</v>
      </c>
      <c r="V1784" s="1">
        <v>84390652667</v>
      </c>
    </row>
    <row r="1785" spans="1:22" ht="16.5" customHeight="1" x14ac:dyDescent="0.3">
      <c r="A1785" s="1" t="s">
        <v>189</v>
      </c>
      <c r="B1785" s="1">
        <v>2020</v>
      </c>
      <c r="C1785" s="27">
        <f t="shared" si="158"/>
        <v>3.7376696182833684</v>
      </c>
      <c r="D1785" s="5">
        <v>12</v>
      </c>
      <c r="E1785" s="5">
        <v>42</v>
      </c>
      <c r="F1785" s="4">
        <v>0</v>
      </c>
      <c r="G1785" s="5">
        <v>0</v>
      </c>
      <c r="H1785" s="5">
        <v>0</v>
      </c>
      <c r="I1785" s="1">
        <v>158981153365</v>
      </c>
      <c r="J1785" s="1">
        <v>61615283315</v>
      </c>
      <c r="K1785" s="1">
        <v>37625250697</v>
      </c>
      <c r="L1785" s="1">
        <v>196606404062</v>
      </c>
      <c r="M1785" s="29">
        <f>-4.336-4.513*(U1785/L1785)+5.679*(O1785/L1785)-0.004*(I1785/P1785)</f>
        <v>-3.6007065874785154</v>
      </c>
      <c r="N1785" s="31">
        <v>6.9401877821904918</v>
      </c>
      <c r="O1785" s="1">
        <v>36256388946</v>
      </c>
      <c r="P1785" s="1">
        <v>36256388946</v>
      </c>
      <c r="Q1785" s="1">
        <v>0</v>
      </c>
      <c r="R1785" s="1">
        <v>160350015116</v>
      </c>
      <c r="S1785" s="1">
        <v>196606404062</v>
      </c>
      <c r="T1785" s="1">
        <v>546608220</v>
      </c>
      <c r="U1785" s="1">
        <v>12826995399</v>
      </c>
      <c r="V1785" s="1">
        <v>16636909669</v>
      </c>
    </row>
    <row r="1786" spans="1:22" ht="16.5" customHeight="1" x14ac:dyDescent="0.3">
      <c r="A1786" s="1" t="s">
        <v>189</v>
      </c>
      <c r="B1786" s="1">
        <v>2019</v>
      </c>
      <c r="C1786" s="27">
        <f t="shared" si="158"/>
        <v>3.713572066704308</v>
      </c>
      <c r="D1786" s="5">
        <v>11</v>
      </c>
      <c r="E1786" s="5">
        <v>41</v>
      </c>
      <c r="F1786" s="4">
        <v>0</v>
      </c>
      <c r="G1786" s="5">
        <v>0</v>
      </c>
      <c r="H1786" s="5">
        <v>0</v>
      </c>
      <c r="I1786" s="1">
        <v>163208911751</v>
      </c>
      <c r="J1786" s="1">
        <v>45599875372</v>
      </c>
      <c r="K1786" s="1">
        <v>40362664329</v>
      </c>
      <c r="L1786" s="1">
        <v>203571576080</v>
      </c>
      <c r="M1786" s="29">
        <f>-4.336-4.513*(U1786/L1786)+5.679*(O1786/L1786)-0.004*(I1786/P1786)</f>
        <v>-3.5517930926631007</v>
      </c>
      <c r="N1786" s="31">
        <v>7.4649912574460018</v>
      </c>
      <c r="O1786" s="1">
        <v>41051457743</v>
      </c>
      <c r="P1786" s="1">
        <v>41051457743</v>
      </c>
      <c r="Q1786" s="1">
        <v>0</v>
      </c>
      <c r="R1786" s="1">
        <v>162520118337</v>
      </c>
      <c r="S1786" s="1">
        <v>203571576080</v>
      </c>
      <c r="T1786" s="1">
        <v>494388680</v>
      </c>
      <c r="U1786" s="1">
        <v>15566501627</v>
      </c>
      <c r="V1786" s="1">
        <v>19984577387</v>
      </c>
    </row>
    <row r="1787" spans="1:22" ht="16.5" customHeight="1" x14ac:dyDescent="0.3">
      <c r="A1787" s="1" t="s">
        <v>189</v>
      </c>
      <c r="B1787" s="1">
        <v>2018</v>
      </c>
      <c r="C1787" s="27">
        <f t="shared" si="158"/>
        <v>3.6888794541139363</v>
      </c>
      <c r="D1787" s="5">
        <v>10</v>
      </c>
      <c r="E1787" s="5">
        <v>40</v>
      </c>
      <c r="F1787" s="4">
        <v>0</v>
      </c>
      <c r="G1787" s="5">
        <v>0</v>
      </c>
      <c r="H1787" s="5">
        <v>0</v>
      </c>
      <c r="I1787" s="1">
        <v>375660197984</v>
      </c>
      <c r="J1787" s="1">
        <v>54466030547</v>
      </c>
      <c r="K1787" s="1">
        <v>43158491592</v>
      </c>
      <c r="L1787" s="1">
        <v>418818689576</v>
      </c>
      <c r="M1787" s="29">
        <f>-4.336-4.513*(U1787/L1787)+5.679*(O1787/L1787)-0.004*(I1787/P1787)</f>
        <v>-1.0143093006738877</v>
      </c>
      <c r="N1787" s="31">
        <v>7.3592809998546045</v>
      </c>
      <c r="O1787" s="1">
        <v>255994722377</v>
      </c>
      <c r="P1787" s="1">
        <v>255994722377</v>
      </c>
      <c r="Q1787" s="1">
        <v>0</v>
      </c>
      <c r="R1787" s="1">
        <v>162823967199</v>
      </c>
      <c r="S1787" s="1">
        <v>418818689576</v>
      </c>
      <c r="T1787" s="1">
        <v>121429178</v>
      </c>
      <c r="U1787" s="1">
        <v>13328051342</v>
      </c>
      <c r="V1787" s="1">
        <v>16858579156</v>
      </c>
    </row>
    <row r="1788" spans="1:22" ht="16.5" customHeight="1" x14ac:dyDescent="0.3">
      <c r="A1788" s="1" t="s">
        <v>189</v>
      </c>
      <c r="B1788" s="1">
        <v>2017</v>
      </c>
      <c r="C1788" s="27">
        <f t="shared" si="158"/>
        <v>3.8501476017100584</v>
      </c>
      <c r="D1788" s="5">
        <v>9</v>
      </c>
      <c r="E1788" s="5">
        <v>47</v>
      </c>
      <c r="F1788" s="4">
        <v>0</v>
      </c>
      <c r="G1788" s="5">
        <v>0</v>
      </c>
      <c r="H1788" s="5">
        <v>0</v>
      </c>
      <c r="I1788" s="1">
        <v>147986239340</v>
      </c>
      <c r="J1788" s="1">
        <v>21226491150</v>
      </c>
      <c r="K1788" s="1">
        <v>46492247629</v>
      </c>
      <c r="L1788" s="1">
        <v>194478486969</v>
      </c>
      <c r="M1788" s="29">
        <f>-4.336-4.513*(U1788/L1788)+5.679*(O1788/L1788)-0.004*(I1788/P1788)</f>
        <v>-3.7837873686840444</v>
      </c>
      <c r="N1788" s="31">
        <v>2.8654119461210428</v>
      </c>
      <c r="O1788" s="1">
        <v>33452030447</v>
      </c>
      <c r="P1788" s="1">
        <v>33452030447</v>
      </c>
      <c r="Q1788" s="1">
        <v>0</v>
      </c>
      <c r="R1788" s="1">
        <v>161026456522</v>
      </c>
      <c r="S1788" s="1">
        <v>194478486969</v>
      </c>
      <c r="T1788" s="1">
        <v>114722774</v>
      </c>
      <c r="U1788" s="1">
        <v>17535839018</v>
      </c>
      <c r="V1788" s="1">
        <v>22074426658</v>
      </c>
    </row>
    <row r="1789" spans="1:22" ht="16.5" customHeight="1" x14ac:dyDescent="0.3">
      <c r="A1789" s="1" t="s">
        <v>189</v>
      </c>
      <c r="B1789" s="1">
        <v>2016</v>
      </c>
      <c r="C1789" s="27">
        <f t="shared" si="158"/>
        <v>3.8286413964890951</v>
      </c>
      <c r="D1789" s="6">
        <v>8</v>
      </c>
      <c r="E1789" s="6">
        <v>46</v>
      </c>
      <c r="F1789" s="7">
        <v>0</v>
      </c>
      <c r="G1789" s="6">
        <v>0</v>
      </c>
      <c r="H1789" s="6">
        <v>0</v>
      </c>
      <c r="I1789" s="1">
        <v>143787164341</v>
      </c>
      <c r="J1789" s="1">
        <v>32137447147</v>
      </c>
      <c r="K1789" s="1">
        <v>52352719338</v>
      </c>
      <c r="L1789" s="1">
        <v>196139883679</v>
      </c>
      <c r="M1789" s="29">
        <f>-4.336-4.513*(U1789/L1789)+5.679*(O1789/L1789)-0.004*(I1789/P1789)</f>
        <v>-3.9139520915555419</v>
      </c>
      <c r="N1789" s="31">
        <v>2.5615511423249444</v>
      </c>
      <c r="O1789" s="1">
        <v>35142098371</v>
      </c>
      <c r="P1789" s="1">
        <v>35142098371</v>
      </c>
      <c r="Q1789" s="1">
        <v>0</v>
      </c>
      <c r="R1789" s="1">
        <v>160997785308</v>
      </c>
      <c r="S1789" s="1">
        <v>196139883679</v>
      </c>
      <c r="T1789" s="1">
        <v>0</v>
      </c>
      <c r="U1789" s="1">
        <v>25167615924</v>
      </c>
      <c r="V1789" s="1">
        <v>31492540535</v>
      </c>
    </row>
    <row r="1790" spans="1:22" ht="16.5" customHeight="1" x14ac:dyDescent="0.3">
      <c r="A1790" s="1" t="s">
        <v>189</v>
      </c>
      <c r="B1790" s="1">
        <v>2015</v>
      </c>
      <c r="C1790" s="26"/>
      <c r="D1790" s="9"/>
      <c r="E1790" s="9"/>
      <c r="F1790" s="10"/>
      <c r="G1790" s="9"/>
      <c r="H1790" s="9"/>
      <c r="I1790" s="1">
        <v>207235997002</v>
      </c>
      <c r="J1790" s="1">
        <v>64023816797</v>
      </c>
      <c r="K1790" s="1">
        <v>57373382811</v>
      </c>
      <c r="L1790" s="1">
        <v>264609379813</v>
      </c>
      <c r="M1790" s="29">
        <f>-4.336-4.513*(U1790/L1790)+5.679*(O1790/L1790)-0.004*(I1790/P1790)</f>
        <v>-2.6442155566139238</v>
      </c>
      <c r="N1790" s="31">
        <v>8.0197984581497224</v>
      </c>
      <c r="O1790" s="1">
        <v>101426033058</v>
      </c>
      <c r="P1790" s="1">
        <v>101426033058</v>
      </c>
      <c r="Q1790" s="1">
        <v>0</v>
      </c>
      <c r="R1790" s="1">
        <v>163183346755</v>
      </c>
      <c r="S1790" s="1">
        <v>264609379813</v>
      </c>
      <c r="T1790" s="1">
        <v>224347222</v>
      </c>
      <c r="U1790" s="1">
        <v>27957851890</v>
      </c>
      <c r="V1790" s="1">
        <v>36123399436</v>
      </c>
    </row>
    <row r="1791" spans="1:22" ht="16.5" customHeight="1" x14ac:dyDescent="0.3">
      <c r="A1791" s="1" t="s">
        <v>189</v>
      </c>
      <c r="B1791" s="1">
        <v>2014</v>
      </c>
      <c r="C1791" s="26"/>
      <c r="D1791" s="9"/>
      <c r="E1791" s="9"/>
      <c r="F1791" s="10"/>
      <c r="G1791" s="9"/>
      <c r="H1791" s="9"/>
      <c r="I1791" s="1">
        <v>204980520563</v>
      </c>
      <c r="J1791" s="1">
        <v>84797212675</v>
      </c>
      <c r="K1791" s="1">
        <v>62385822540</v>
      </c>
      <c r="L1791" s="1">
        <v>267366343103</v>
      </c>
      <c r="M1791" s="29">
        <f>-4.336-4.513*(U1791/L1791)+5.679*(O1791/L1791)-0.004*(I1791/P1791)</f>
        <v>-2.5860273262944387</v>
      </c>
      <c r="N1791" s="28">
        <v>5.05</v>
      </c>
      <c r="O1791" s="1">
        <v>114670045266</v>
      </c>
      <c r="P1791" s="1">
        <v>114670045266</v>
      </c>
      <c r="Q1791" s="1">
        <v>0</v>
      </c>
      <c r="R1791" s="1">
        <v>152696297837</v>
      </c>
      <c r="S1791" s="1">
        <v>267366343103</v>
      </c>
      <c r="T1791" s="1">
        <v>253876379</v>
      </c>
      <c r="U1791" s="1">
        <v>40198460122</v>
      </c>
      <c r="V1791" s="1">
        <v>52465667842</v>
      </c>
    </row>
    <row r="1792" spans="1:22" ht="16.5" customHeight="1" x14ac:dyDescent="0.3">
      <c r="A1792" s="1" t="s">
        <v>190</v>
      </c>
      <c r="B1792" s="1">
        <v>2023</v>
      </c>
      <c r="C1792" s="27">
        <f t="shared" ref="C1792:C1795" si="159">LN(E1792)</f>
        <v>4.0775374439057197</v>
      </c>
      <c r="D1792" s="5">
        <v>16</v>
      </c>
      <c r="E1792" s="5">
        <v>59</v>
      </c>
      <c r="F1792" s="4">
        <v>0</v>
      </c>
      <c r="G1792" s="5">
        <v>0</v>
      </c>
      <c r="H1792" s="5">
        <v>1</v>
      </c>
      <c r="I1792" s="1">
        <v>153982580182</v>
      </c>
      <c r="J1792" s="1">
        <v>14146148148</v>
      </c>
      <c r="K1792" s="1">
        <v>118143804848</v>
      </c>
      <c r="L1792" s="1">
        <v>272126385030</v>
      </c>
      <c r="M1792" s="29">
        <f>-4.336-4.513*(U1792/L1792)+5.679*(O1792/L1792)-0.004*(I1792/P1792)</f>
        <v>-2.1515280402495072</v>
      </c>
      <c r="N1792" s="31">
        <v>6.4222466560102589</v>
      </c>
      <c r="O1792" s="1">
        <v>105746065053</v>
      </c>
      <c r="P1792" s="1">
        <v>105271516402</v>
      </c>
      <c r="Q1792" s="1">
        <v>474548651</v>
      </c>
      <c r="R1792" s="1">
        <v>166380319977</v>
      </c>
      <c r="S1792" s="1">
        <v>272126385030</v>
      </c>
      <c r="T1792" s="1">
        <v>1827572521</v>
      </c>
      <c r="U1792" s="1">
        <v>994298424</v>
      </c>
      <c r="V1792" s="1" t="e">
        <v>#VALUE!</v>
      </c>
    </row>
    <row r="1793" spans="1:22" ht="16.5" customHeight="1" x14ac:dyDescent="0.3">
      <c r="A1793" s="1" t="s">
        <v>190</v>
      </c>
      <c r="B1793" s="1">
        <v>2022</v>
      </c>
      <c r="C1793" s="27">
        <f t="shared" si="159"/>
        <v>4.0073331852324712</v>
      </c>
      <c r="D1793" s="5">
        <v>15</v>
      </c>
      <c r="E1793" s="5">
        <v>55</v>
      </c>
      <c r="F1793" s="4">
        <v>24.9</v>
      </c>
      <c r="G1793" s="5">
        <v>0</v>
      </c>
      <c r="H1793" s="5">
        <v>0</v>
      </c>
      <c r="I1793" s="1">
        <v>175081447702</v>
      </c>
      <c r="J1793" s="1">
        <v>13575012898</v>
      </c>
      <c r="K1793" s="1">
        <v>76040004791</v>
      </c>
      <c r="L1793" s="1">
        <v>251121452493</v>
      </c>
      <c r="M1793" s="29">
        <f>-4.336-4.513*(U1793/L1793)+5.679*(O1793/L1793)-0.004*(I1793/P1793)</f>
        <v>-2.4715434914258116</v>
      </c>
      <c r="N1793" s="31">
        <v>6.9871667237754878</v>
      </c>
      <c r="O1793" s="1">
        <v>82898561286</v>
      </c>
      <c r="P1793" s="1">
        <v>82277012384</v>
      </c>
      <c r="Q1793" s="1">
        <v>621548902</v>
      </c>
      <c r="R1793" s="1">
        <v>168222891207</v>
      </c>
      <c r="S1793" s="1">
        <v>251121452493</v>
      </c>
      <c r="T1793" s="1">
        <v>1985173137</v>
      </c>
      <c r="U1793" s="1">
        <v>97143021</v>
      </c>
      <c r="V1793" s="1" t="e">
        <v>#VALUE!</v>
      </c>
    </row>
    <row r="1794" spans="1:22" ht="16.5" customHeight="1" x14ac:dyDescent="0.3">
      <c r="A1794" s="1" t="s">
        <v>190</v>
      </c>
      <c r="B1794" s="1">
        <v>2021</v>
      </c>
      <c r="C1794" s="27">
        <f t="shared" si="159"/>
        <v>3.9889840465642745</v>
      </c>
      <c r="D1794" s="5">
        <v>14</v>
      </c>
      <c r="E1794" s="5">
        <v>54</v>
      </c>
      <c r="F1794" s="4">
        <v>22.9</v>
      </c>
      <c r="G1794" s="5">
        <v>0</v>
      </c>
      <c r="H1794" s="5">
        <v>0</v>
      </c>
      <c r="I1794" s="1">
        <v>175713612539</v>
      </c>
      <c r="J1794" s="1">
        <v>14056618557</v>
      </c>
      <c r="K1794" s="1">
        <v>79141758663</v>
      </c>
      <c r="L1794" s="1">
        <v>254855371202</v>
      </c>
      <c r="M1794" s="29">
        <f>-4.336-4.513*(U1794/L1794)+5.679*(O1794/L1794)-0.004*(I1794/P1794)</f>
        <v>-2.4866100102236195</v>
      </c>
      <c r="N1794" s="31">
        <v>6.6900092133089402</v>
      </c>
      <c r="O1794" s="1">
        <v>86561623016</v>
      </c>
      <c r="P1794" s="1">
        <v>69374069197</v>
      </c>
      <c r="Q1794" s="1">
        <v>17187553819</v>
      </c>
      <c r="R1794" s="1">
        <v>168293748186</v>
      </c>
      <c r="S1794" s="1">
        <v>254855371202</v>
      </c>
      <c r="T1794" s="1">
        <v>1242043554</v>
      </c>
      <c r="U1794" s="1">
        <v>3916341765</v>
      </c>
      <c r="V1794" s="1" t="e">
        <v>#VALUE!</v>
      </c>
    </row>
    <row r="1795" spans="1:22" ht="16.5" customHeight="1" x14ac:dyDescent="0.3">
      <c r="A1795" s="1" t="s">
        <v>190</v>
      </c>
      <c r="B1795" s="1">
        <v>2020</v>
      </c>
      <c r="C1795" s="27">
        <f t="shared" si="159"/>
        <v>4.0430512678345503</v>
      </c>
      <c r="D1795" s="5">
        <v>13</v>
      </c>
      <c r="E1795" s="5">
        <v>57</v>
      </c>
      <c r="F1795" s="4">
        <v>0</v>
      </c>
      <c r="G1795" s="5">
        <v>0</v>
      </c>
      <c r="H1795" s="5">
        <v>0</v>
      </c>
      <c r="I1795" s="1">
        <v>143533485234</v>
      </c>
      <c r="J1795" s="1">
        <v>13167834467</v>
      </c>
      <c r="K1795" s="1">
        <v>84271453037</v>
      </c>
      <c r="L1795" s="1">
        <v>227804938271</v>
      </c>
      <c r="M1795" s="29">
        <f>-4.336-4.513*(U1795/L1795)+5.679*(O1795/L1795)-0.004*(I1795/P1795)</f>
        <v>-2.8464396704340644</v>
      </c>
      <c r="N1795" s="31">
        <v>6.9401877821904918</v>
      </c>
      <c r="O1795" s="1">
        <v>63252531850</v>
      </c>
      <c r="P1795" s="1">
        <v>62827657249</v>
      </c>
      <c r="Q1795" s="1">
        <v>424874601</v>
      </c>
      <c r="R1795" s="1">
        <v>164552406421</v>
      </c>
      <c r="S1795" s="1">
        <v>227804938271</v>
      </c>
      <c r="T1795" s="1">
        <v>1359738916</v>
      </c>
      <c r="U1795" s="1">
        <v>3944204349</v>
      </c>
      <c r="V1795" s="1" t="e">
        <v>#VALUE!</v>
      </c>
    </row>
    <row r="1796" spans="1:22" ht="16.5" customHeight="1" x14ac:dyDescent="0.3">
      <c r="A1796" s="1" t="s">
        <v>190</v>
      </c>
      <c r="B1796" s="1">
        <v>2019</v>
      </c>
      <c r="C1796" s="26"/>
      <c r="D1796" s="9"/>
      <c r="E1796" s="9"/>
      <c r="F1796" s="10"/>
      <c r="G1796" s="9"/>
      <c r="H1796" s="9"/>
      <c r="I1796" s="1">
        <v>169332763500</v>
      </c>
      <c r="J1796" s="1">
        <v>18490678577</v>
      </c>
      <c r="K1796" s="1">
        <v>49729758040</v>
      </c>
      <c r="L1796" s="1">
        <v>219062521540</v>
      </c>
      <c r="M1796" s="29">
        <f>-4.336-4.513*(U1796/L1796)+5.679*(O1796/L1796)-0.004*(I1796/P1796)</f>
        <v>-1.9999857630116704</v>
      </c>
      <c r="N1796" s="31">
        <v>7.4649912574460018</v>
      </c>
      <c r="O1796" s="1">
        <v>58280319468</v>
      </c>
      <c r="P1796" s="1">
        <v>56961959249</v>
      </c>
      <c r="Q1796" s="1">
        <v>1318360219</v>
      </c>
      <c r="R1796" s="1">
        <v>160782202072</v>
      </c>
      <c r="S1796" s="1">
        <v>219062521540</v>
      </c>
      <c r="T1796" s="1">
        <v>714348432</v>
      </c>
      <c r="U1796" s="1">
        <v>-40630200185</v>
      </c>
      <c r="V1796" s="1" t="e">
        <v>#VALUE!</v>
      </c>
    </row>
    <row r="1797" spans="1:22" ht="16.5" customHeight="1" x14ac:dyDescent="0.3">
      <c r="A1797" s="1" t="s">
        <v>190</v>
      </c>
      <c r="B1797" s="1">
        <v>2018</v>
      </c>
      <c r="C1797" s="27">
        <f t="shared" ref="C1797:C1809" si="160">LN(E1797)</f>
        <v>3.912023005428146</v>
      </c>
      <c r="D1797" s="5">
        <v>11</v>
      </c>
      <c r="E1797" s="5">
        <v>50</v>
      </c>
      <c r="F1797" s="4">
        <v>0.05</v>
      </c>
      <c r="G1797" s="5">
        <v>0</v>
      </c>
      <c r="H1797" s="5">
        <v>1</v>
      </c>
      <c r="I1797" s="1">
        <v>198336710771</v>
      </c>
      <c r="J1797" s="1">
        <v>19403903156</v>
      </c>
      <c r="K1797" s="1">
        <v>45251922897</v>
      </c>
      <c r="L1797" s="1">
        <v>243588633668</v>
      </c>
      <c r="M1797" s="29">
        <f>-4.336-4.513*(U1797/L1797)+5.679*(O1797/L1797)-0.004*(I1797/P1797)</f>
        <v>-3.2250947418933222</v>
      </c>
      <c r="N1797" s="31">
        <v>7.3592809998546045</v>
      </c>
      <c r="O1797" s="1">
        <v>42038631411</v>
      </c>
      <c r="P1797" s="1">
        <v>41001797149</v>
      </c>
      <c r="Q1797" s="1">
        <v>1036834262</v>
      </c>
      <c r="R1797" s="1">
        <v>201550002257</v>
      </c>
      <c r="S1797" s="1">
        <v>243588633668</v>
      </c>
      <c r="T1797" s="1">
        <v>9825403</v>
      </c>
      <c r="U1797" s="1">
        <v>-8105411231</v>
      </c>
      <c r="V1797" s="1" t="e">
        <v>#VALUE!</v>
      </c>
    </row>
    <row r="1798" spans="1:22" ht="16.5" customHeight="1" x14ac:dyDescent="0.3">
      <c r="A1798" s="1" t="s">
        <v>190</v>
      </c>
      <c r="B1798" s="1">
        <v>2017</v>
      </c>
      <c r="C1798" s="27">
        <f t="shared" si="160"/>
        <v>3.970291913552122</v>
      </c>
      <c r="D1798" s="5">
        <v>10</v>
      </c>
      <c r="E1798" s="5">
        <v>53</v>
      </c>
      <c r="F1798" s="4">
        <v>0</v>
      </c>
      <c r="G1798" s="5">
        <v>0</v>
      </c>
      <c r="H1798" s="5">
        <v>0</v>
      </c>
      <c r="I1798" s="1">
        <v>209414612413</v>
      </c>
      <c r="J1798" s="1">
        <v>22378495178</v>
      </c>
      <c r="K1798" s="1">
        <v>41040673847</v>
      </c>
      <c r="L1798" s="1">
        <v>250455286260</v>
      </c>
      <c r="M1798" s="29">
        <f>-4.336-4.513*(U1798/L1798)+5.679*(O1798/L1798)-0.004*(I1798/P1798)</f>
        <v>-3.5022402951191993</v>
      </c>
      <c r="N1798" s="31">
        <v>2.8654119461210428</v>
      </c>
      <c r="O1798" s="1">
        <v>39736205081</v>
      </c>
      <c r="P1798" s="1">
        <v>39139902546</v>
      </c>
      <c r="Q1798" s="1">
        <v>596302535</v>
      </c>
      <c r="R1798" s="1">
        <v>210719081179</v>
      </c>
      <c r="S1798" s="1">
        <v>250455286260</v>
      </c>
      <c r="T1798" s="1">
        <v>3659175</v>
      </c>
      <c r="U1798" s="1">
        <v>2544255930</v>
      </c>
      <c r="V1798" s="1" t="e">
        <v>#VALUE!</v>
      </c>
    </row>
    <row r="1799" spans="1:22" ht="16.5" customHeight="1" x14ac:dyDescent="0.3">
      <c r="A1799" s="1" t="s">
        <v>190</v>
      </c>
      <c r="B1799" s="1">
        <v>2016</v>
      </c>
      <c r="C1799" s="27">
        <f t="shared" si="160"/>
        <v>3.8712010109078911</v>
      </c>
      <c r="D1799" s="5">
        <v>9</v>
      </c>
      <c r="E1799" s="5">
        <v>48</v>
      </c>
      <c r="F1799" s="4">
        <v>0.05</v>
      </c>
      <c r="G1799" s="5">
        <v>0</v>
      </c>
      <c r="H1799" s="5">
        <v>1</v>
      </c>
      <c r="I1799" s="1">
        <v>204021753011</v>
      </c>
      <c r="J1799" s="1">
        <v>14081551178</v>
      </c>
      <c r="K1799" s="1">
        <v>38033114301</v>
      </c>
      <c r="L1799" s="1">
        <v>242054867312</v>
      </c>
      <c r="M1799" s="29">
        <f>-4.336-4.513*(U1799/L1799)+5.679*(O1799/L1799)-0.004*(I1799/P1799)</f>
        <v>-3.5726877522701304</v>
      </c>
      <c r="N1799" s="31">
        <v>2.5615511423249444</v>
      </c>
      <c r="O1799" s="1">
        <v>33722173700</v>
      </c>
      <c r="P1799" s="1">
        <v>32758891873</v>
      </c>
      <c r="Q1799" s="1">
        <v>963281827</v>
      </c>
      <c r="R1799" s="1">
        <v>208332693612</v>
      </c>
      <c r="S1799" s="1">
        <v>242054867312</v>
      </c>
      <c r="T1799" s="1">
        <v>121770128</v>
      </c>
      <c r="U1799" s="1">
        <v>158370759</v>
      </c>
      <c r="V1799" s="1" t="e">
        <v>#VALUE!</v>
      </c>
    </row>
    <row r="1800" spans="1:22" ht="16.5" customHeight="1" x14ac:dyDescent="0.3">
      <c r="A1800" s="1" t="s">
        <v>190</v>
      </c>
      <c r="B1800" s="1">
        <v>2015</v>
      </c>
      <c r="C1800" s="27">
        <f t="shared" si="160"/>
        <v>4.0073331852324712</v>
      </c>
      <c r="D1800" s="5">
        <v>8</v>
      </c>
      <c r="E1800" s="5">
        <v>55</v>
      </c>
      <c r="F1800" s="4">
        <v>0.02</v>
      </c>
      <c r="G1800" s="5">
        <v>0</v>
      </c>
      <c r="H1800" s="5">
        <v>0</v>
      </c>
      <c r="I1800" s="1">
        <v>324038519730</v>
      </c>
      <c r="J1800" s="1">
        <v>15454218979</v>
      </c>
      <c r="K1800" s="1">
        <v>29495255605</v>
      </c>
      <c r="L1800" s="1">
        <v>353533775335</v>
      </c>
      <c r="M1800" s="29">
        <f>-4.336-4.513*(U1800/L1800)+5.679*(O1800/L1800)-0.004*(I1800/P1800)</f>
        <v>-2.1642407991491788</v>
      </c>
      <c r="N1800" s="31">
        <v>8.0197984581497224</v>
      </c>
      <c r="O1800" s="1">
        <v>140213979809</v>
      </c>
      <c r="P1800" s="1">
        <v>138694787080</v>
      </c>
      <c r="Q1800" s="1">
        <v>1519192729</v>
      </c>
      <c r="R1800" s="1">
        <v>213319795526</v>
      </c>
      <c r="S1800" s="1">
        <v>353533775335</v>
      </c>
      <c r="T1800" s="1">
        <v>891000</v>
      </c>
      <c r="U1800" s="1">
        <v>5579671629</v>
      </c>
      <c r="V1800" s="1" t="e">
        <v>#VALUE!</v>
      </c>
    </row>
    <row r="1801" spans="1:22" ht="16.5" customHeight="1" x14ac:dyDescent="0.3">
      <c r="A1801" s="1" t="s">
        <v>190</v>
      </c>
      <c r="B1801" s="1">
        <v>2014</v>
      </c>
      <c r="C1801" s="27">
        <f t="shared" si="160"/>
        <v>3.9889840465642745</v>
      </c>
      <c r="D1801" s="6">
        <v>7</v>
      </c>
      <c r="E1801" s="6">
        <v>54</v>
      </c>
      <c r="F1801" s="7">
        <v>0.02</v>
      </c>
      <c r="G1801" s="6">
        <v>0</v>
      </c>
      <c r="H1801" s="6">
        <v>0</v>
      </c>
      <c r="I1801" s="1">
        <v>330660920587</v>
      </c>
      <c r="J1801" s="1">
        <v>21916292881</v>
      </c>
      <c r="K1801" s="1">
        <v>26866216686</v>
      </c>
      <c r="L1801" s="1">
        <v>357527137273</v>
      </c>
      <c r="M1801" s="29">
        <f>-4.336-4.513*(U1801/L1801)+5.679*(O1801/L1801)-0.004*(I1801/P1801)</f>
        <v>-2.2445227206643099</v>
      </c>
      <c r="N1801" s="28">
        <v>5.05</v>
      </c>
      <c r="O1801" s="1">
        <v>140096381851</v>
      </c>
      <c r="P1801" s="1">
        <v>139599349138</v>
      </c>
      <c r="Q1801" s="1">
        <v>497032713</v>
      </c>
      <c r="R1801" s="1">
        <v>217430755422</v>
      </c>
      <c r="S1801" s="1">
        <v>357527137273</v>
      </c>
      <c r="T1801" s="1">
        <v>4094304</v>
      </c>
      <c r="U1801" s="1">
        <v>9851551652</v>
      </c>
      <c r="V1801" s="1" t="e">
        <v>#VALUE!</v>
      </c>
    </row>
    <row r="1802" spans="1:22" ht="16.5" customHeight="1" x14ac:dyDescent="0.3">
      <c r="A1802" s="1" t="s">
        <v>191</v>
      </c>
      <c r="B1802" s="1">
        <v>2023</v>
      </c>
      <c r="C1802" s="27">
        <f t="shared" si="160"/>
        <v>3.8286413964890951</v>
      </c>
      <c r="D1802" s="5">
        <v>13</v>
      </c>
      <c r="E1802" s="5">
        <v>46</v>
      </c>
      <c r="F1802" s="4">
        <f t="shared" ref="F1802:F1803" si="161">0.23*3</f>
        <v>0.69000000000000006</v>
      </c>
      <c r="G1802" s="5">
        <v>0</v>
      </c>
      <c r="H1802" s="5">
        <v>0</v>
      </c>
      <c r="I1802" s="1">
        <v>160836919566</v>
      </c>
      <c r="J1802" s="1">
        <v>11247817077</v>
      </c>
      <c r="K1802" s="1">
        <v>60707977231</v>
      </c>
      <c r="L1802" s="1">
        <v>221544896797</v>
      </c>
      <c r="M1802" s="29">
        <f>-4.336-4.513*(U1802/L1802)+5.679*(O1802/L1802)-0.004*(I1802/P1802)</f>
        <v>-2.0361629833554424</v>
      </c>
      <c r="N1802" s="31">
        <v>6.4222466560102589</v>
      </c>
      <c r="O1802" s="1">
        <v>91977483815</v>
      </c>
      <c r="P1802" s="1">
        <v>91187483815</v>
      </c>
      <c r="Q1802" s="1">
        <v>790000000</v>
      </c>
      <c r="R1802" s="1">
        <v>129567412982</v>
      </c>
      <c r="S1802" s="1">
        <v>221544896797</v>
      </c>
      <c r="T1802" s="1">
        <v>2755886930</v>
      </c>
      <c r="U1802" s="1">
        <v>2494998514</v>
      </c>
      <c r="V1802" s="1">
        <v>6071115646</v>
      </c>
    </row>
    <row r="1803" spans="1:22" ht="16.5" customHeight="1" x14ac:dyDescent="0.3">
      <c r="A1803" s="1" t="s">
        <v>191</v>
      </c>
      <c r="B1803" s="1">
        <v>2022</v>
      </c>
      <c r="C1803" s="27">
        <f t="shared" si="160"/>
        <v>3.8066624897703196</v>
      </c>
      <c r="D1803" s="5">
        <v>12</v>
      </c>
      <c r="E1803" s="5">
        <v>45</v>
      </c>
      <c r="F1803" s="4">
        <f t="shared" si="161"/>
        <v>0.69000000000000006</v>
      </c>
      <c r="G1803" s="5">
        <v>0</v>
      </c>
      <c r="H1803" s="5">
        <v>0</v>
      </c>
      <c r="I1803" s="1">
        <v>148476179765</v>
      </c>
      <c r="J1803" s="1">
        <v>18189032156</v>
      </c>
      <c r="K1803" s="1">
        <v>73989521223</v>
      </c>
      <c r="L1803" s="1">
        <v>222465700988</v>
      </c>
      <c r="M1803" s="29">
        <f>-4.336-4.513*(U1803/L1803)+5.679*(O1803/L1803)-0.004*(I1803/P1803)</f>
        <v>-1.9332651420047595</v>
      </c>
      <c r="N1803" s="31">
        <v>6.9871667237754878</v>
      </c>
      <c r="O1803" s="1">
        <v>94707029250</v>
      </c>
      <c r="P1803" s="1">
        <v>91424096650</v>
      </c>
      <c r="Q1803" s="1">
        <v>3282932600</v>
      </c>
      <c r="R1803" s="1">
        <v>127758671738</v>
      </c>
      <c r="S1803" s="1">
        <v>222465700988</v>
      </c>
      <c r="T1803" s="1">
        <v>2531721059</v>
      </c>
      <c r="U1803" s="1">
        <v>414348304</v>
      </c>
      <c r="V1803" s="1">
        <v>3813735373</v>
      </c>
    </row>
    <row r="1804" spans="1:22" ht="16.5" customHeight="1" x14ac:dyDescent="0.3">
      <c r="A1804" s="1" t="s">
        <v>191</v>
      </c>
      <c r="B1804" s="1">
        <v>2021</v>
      </c>
      <c r="C1804" s="27">
        <f t="shared" si="160"/>
        <v>3.784189633918261</v>
      </c>
      <c r="D1804" s="5">
        <v>11</v>
      </c>
      <c r="E1804" s="5">
        <v>44</v>
      </c>
      <c r="F1804" s="4">
        <f>0.23</f>
        <v>0.23</v>
      </c>
      <c r="G1804" s="5">
        <v>0</v>
      </c>
      <c r="H1804" s="5">
        <v>0</v>
      </c>
      <c r="I1804" s="1">
        <v>139261219318</v>
      </c>
      <c r="J1804" s="1">
        <v>11057760244</v>
      </c>
      <c r="K1804" s="1">
        <v>83041623043</v>
      </c>
      <c r="L1804" s="1">
        <v>222302842361</v>
      </c>
      <c r="M1804" s="29">
        <f>-4.336-4.513*(U1804/L1804)+5.679*(O1804/L1804)-0.004*(I1804/P1804)</f>
        <v>-2.1940455300577422</v>
      </c>
      <c r="N1804" s="31">
        <v>6.6900092133089402</v>
      </c>
      <c r="O1804" s="1">
        <v>85773043607</v>
      </c>
      <c r="P1804" s="1">
        <v>80804991007</v>
      </c>
      <c r="Q1804" s="1">
        <v>4968052600</v>
      </c>
      <c r="R1804" s="1">
        <v>136529798754</v>
      </c>
      <c r="S1804" s="1">
        <v>222302842361</v>
      </c>
      <c r="T1804" s="1">
        <v>4482472776</v>
      </c>
      <c r="U1804" s="1">
        <v>2085100822</v>
      </c>
      <c r="V1804" s="1">
        <v>6690144180</v>
      </c>
    </row>
    <row r="1805" spans="1:22" ht="16.5" customHeight="1" x14ac:dyDescent="0.3">
      <c r="A1805" s="1" t="s">
        <v>191</v>
      </c>
      <c r="B1805" s="1">
        <v>2020</v>
      </c>
      <c r="C1805" s="27">
        <f t="shared" si="160"/>
        <v>3.7612001156935624</v>
      </c>
      <c r="D1805" s="5">
        <v>10</v>
      </c>
      <c r="E1805" s="5">
        <v>43</v>
      </c>
      <c r="F1805" s="4">
        <v>0.23</v>
      </c>
      <c r="G1805" s="5">
        <v>0</v>
      </c>
      <c r="H1805" s="5">
        <v>0</v>
      </c>
      <c r="I1805" s="1">
        <v>160648426648</v>
      </c>
      <c r="J1805" s="1">
        <v>23693707368</v>
      </c>
      <c r="K1805" s="1">
        <v>86883126025</v>
      </c>
      <c r="L1805" s="1">
        <v>247531552673</v>
      </c>
      <c r="M1805" s="29">
        <f>-4.336-4.513*(U1805/L1805)+5.679*(O1805/L1805)-0.004*(I1805/P1805)</f>
        <v>-1.8969353299920031</v>
      </c>
      <c r="N1805" s="31">
        <v>6.9401877821904918</v>
      </c>
      <c r="O1805" s="1">
        <v>109565870063</v>
      </c>
      <c r="P1805" s="1">
        <v>99066428963</v>
      </c>
      <c r="Q1805" s="1">
        <v>10499441100</v>
      </c>
      <c r="R1805" s="1">
        <v>137965682610</v>
      </c>
      <c r="S1805" s="1">
        <v>247531552673</v>
      </c>
      <c r="T1805" s="1">
        <v>4557513609</v>
      </c>
      <c r="U1805" s="1">
        <v>3738865399</v>
      </c>
      <c r="V1805" s="1">
        <v>8375305779</v>
      </c>
    </row>
    <row r="1806" spans="1:22" ht="16.5" customHeight="1" x14ac:dyDescent="0.3">
      <c r="A1806" s="1" t="s">
        <v>191</v>
      </c>
      <c r="B1806" s="1">
        <v>2019</v>
      </c>
      <c r="C1806" s="27">
        <f t="shared" si="160"/>
        <v>3.7376696182833684</v>
      </c>
      <c r="D1806" s="5">
        <v>9</v>
      </c>
      <c r="E1806" s="5">
        <v>42</v>
      </c>
      <c r="F1806" s="4">
        <v>0.23</v>
      </c>
      <c r="G1806" s="5">
        <v>0</v>
      </c>
      <c r="H1806" s="5">
        <v>0</v>
      </c>
      <c r="I1806" s="1">
        <v>201488023008</v>
      </c>
      <c r="J1806" s="1">
        <v>23408544859</v>
      </c>
      <c r="K1806" s="1">
        <v>88771964160</v>
      </c>
      <c r="L1806" s="1">
        <v>290259987168</v>
      </c>
      <c r="M1806" s="29">
        <f>-4.336-4.513*(U1806/L1806)+5.679*(O1806/L1806)-0.004*(I1806/P1806)</f>
        <v>-1.8468868056113026</v>
      </c>
      <c r="N1806" s="31">
        <v>7.4649912574460018</v>
      </c>
      <c r="O1806" s="1">
        <v>144336555359</v>
      </c>
      <c r="P1806" s="1">
        <v>121725784259</v>
      </c>
      <c r="Q1806" s="1">
        <v>22610771100</v>
      </c>
      <c r="R1806" s="1">
        <v>145923431809</v>
      </c>
      <c r="S1806" s="1">
        <v>290259987168</v>
      </c>
      <c r="T1806" s="1">
        <v>5961439479</v>
      </c>
      <c r="U1806" s="1">
        <v>21111347023</v>
      </c>
      <c r="V1806" s="1">
        <v>30062575566</v>
      </c>
    </row>
    <row r="1807" spans="1:22" ht="16.5" customHeight="1" x14ac:dyDescent="0.3">
      <c r="A1807" s="1" t="s">
        <v>191</v>
      </c>
      <c r="B1807" s="1">
        <v>2018</v>
      </c>
      <c r="C1807" s="27">
        <f t="shared" si="160"/>
        <v>3.713572066704308</v>
      </c>
      <c r="D1807" s="5">
        <v>8</v>
      </c>
      <c r="E1807" s="5">
        <v>41</v>
      </c>
      <c r="F1807" s="4">
        <v>0.23</v>
      </c>
      <c r="G1807" s="5">
        <v>0</v>
      </c>
      <c r="H1807" s="5">
        <v>0</v>
      </c>
      <c r="I1807" s="1">
        <v>192496181159</v>
      </c>
      <c r="J1807" s="1">
        <v>24254751731</v>
      </c>
      <c r="K1807" s="1">
        <v>84993780122</v>
      </c>
      <c r="L1807" s="1">
        <v>277489961281</v>
      </c>
      <c r="M1807" s="29">
        <f>-4.336-4.513*(U1807/L1807)+5.679*(O1807/L1807)-0.004*(I1807/P1807)</f>
        <v>-1.7488999918634496</v>
      </c>
      <c r="N1807" s="31">
        <v>7.3592809998546045</v>
      </c>
      <c r="O1807" s="1">
        <v>141332030507</v>
      </c>
      <c r="P1807" s="1">
        <v>117937122007</v>
      </c>
      <c r="Q1807" s="1">
        <v>23394908500</v>
      </c>
      <c r="R1807" s="1">
        <v>136157930774</v>
      </c>
      <c r="S1807" s="1">
        <v>277489961281</v>
      </c>
      <c r="T1807" s="1">
        <v>6938473783</v>
      </c>
      <c r="U1807" s="1">
        <v>18373288529</v>
      </c>
      <c r="V1807" s="1">
        <v>30403277919</v>
      </c>
    </row>
    <row r="1808" spans="1:22" ht="16.5" customHeight="1" x14ac:dyDescent="0.3">
      <c r="A1808" s="1" t="s">
        <v>191</v>
      </c>
      <c r="B1808" s="1">
        <v>2017</v>
      </c>
      <c r="C1808" s="27">
        <f t="shared" si="160"/>
        <v>3.6888794541139363</v>
      </c>
      <c r="D1808" s="5">
        <v>7</v>
      </c>
      <c r="E1808" s="5">
        <v>40</v>
      </c>
      <c r="F1808" s="4">
        <v>0.23</v>
      </c>
      <c r="G1808" s="5">
        <v>0</v>
      </c>
      <c r="H1808" s="5">
        <v>0</v>
      </c>
      <c r="I1808" s="1">
        <v>166671727078</v>
      </c>
      <c r="J1808" s="1">
        <v>16591829048</v>
      </c>
      <c r="K1808" s="1">
        <v>102669218014</v>
      </c>
      <c r="L1808" s="1">
        <v>269340945092</v>
      </c>
      <c r="M1808" s="29">
        <f>-4.336-4.513*(U1808/L1808)+5.679*(O1808/L1808)-0.004*(I1808/P1808)</f>
        <v>-1.6482260117050485</v>
      </c>
      <c r="N1808" s="31">
        <v>2.8654119461210428</v>
      </c>
      <c r="O1808" s="1">
        <v>140438333378</v>
      </c>
      <c r="P1808" s="1">
        <v>104189674878</v>
      </c>
      <c r="Q1808" s="1">
        <v>36248658500</v>
      </c>
      <c r="R1808" s="1">
        <v>128902611714</v>
      </c>
      <c r="S1808" s="1">
        <v>269340945092</v>
      </c>
      <c r="T1808" s="1">
        <v>6160815339</v>
      </c>
      <c r="U1808" s="1">
        <v>15931366129</v>
      </c>
      <c r="V1808" s="1">
        <v>26113285565</v>
      </c>
    </row>
    <row r="1809" spans="1:22" ht="16.5" customHeight="1" x14ac:dyDescent="0.3">
      <c r="A1809" s="1" t="s">
        <v>191</v>
      </c>
      <c r="B1809" s="1">
        <v>2016</v>
      </c>
      <c r="C1809" s="27">
        <f t="shared" si="160"/>
        <v>3.6635616461296463</v>
      </c>
      <c r="D1809" s="6">
        <v>6</v>
      </c>
      <c r="E1809" s="6">
        <v>39</v>
      </c>
      <c r="F1809" s="7">
        <v>0.23</v>
      </c>
      <c r="G1809" s="6">
        <v>0</v>
      </c>
      <c r="H1809" s="6">
        <v>0</v>
      </c>
      <c r="I1809" s="1">
        <v>143766893458</v>
      </c>
      <c r="J1809" s="1">
        <v>12405726742</v>
      </c>
      <c r="K1809" s="1">
        <v>81278623490</v>
      </c>
      <c r="L1809" s="1">
        <v>225045516948</v>
      </c>
      <c r="M1809" s="29">
        <f>-4.336-4.513*(U1809/L1809)+5.679*(O1809/L1809)-0.004*(I1809/P1809)</f>
        <v>-2.3117951468343518</v>
      </c>
      <c r="N1809" s="31">
        <v>2.5615511423249444</v>
      </c>
      <c r="O1809" s="1">
        <v>103720393489</v>
      </c>
      <c r="P1809" s="1">
        <v>78267247489</v>
      </c>
      <c r="Q1809" s="1">
        <v>25453146000</v>
      </c>
      <c r="R1809" s="1">
        <v>121325123459</v>
      </c>
      <c r="S1809" s="1">
        <v>225045516948</v>
      </c>
      <c r="T1809" s="1">
        <v>3873584311</v>
      </c>
      <c r="U1809" s="1">
        <v>29212578784</v>
      </c>
      <c r="V1809" s="1">
        <v>39890899178</v>
      </c>
    </row>
    <row r="1810" spans="1:22" ht="16.5" customHeight="1" x14ac:dyDescent="0.3">
      <c r="A1810" s="1" t="s">
        <v>191</v>
      </c>
      <c r="B1810" s="1">
        <v>2015</v>
      </c>
      <c r="C1810" s="26"/>
      <c r="D1810" s="9"/>
      <c r="E1810" s="9"/>
      <c r="F1810" s="10"/>
      <c r="G1810" s="9"/>
      <c r="H1810" s="9"/>
      <c r="I1810" s="1">
        <v>115275386962</v>
      </c>
      <c r="J1810" s="1">
        <v>9457596370</v>
      </c>
      <c r="K1810" s="1">
        <v>63990899626</v>
      </c>
      <c r="L1810" s="1">
        <v>179266286588</v>
      </c>
      <c r="M1810" s="29">
        <f>-4.336-4.513*(U1810/L1810)+5.679*(O1810/L1810)-0.004*(I1810/P1810)</f>
        <v>-2.9612235830338309</v>
      </c>
      <c r="N1810" s="31">
        <v>8.0197984581497224</v>
      </c>
      <c r="O1810" s="1">
        <v>67129895051</v>
      </c>
      <c r="P1810" s="1">
        <v>57521473051</v>
      </c>
      <c r="Q1810" s="1">
        <v>9608422000</v>
      </c>
      <c r="R1810" s="1">
        <v>112136391537</v>
      </c>
      <c r="S1810" s="1">
        <v>179266286588</v>
      </c>
      <c r="T1810" s="1">
        <v>2026757860</v>
      </c>
      <c r="U1810" s="1">
        <v>29546329033</v>
      </c>
      <c r="V1810" s="1">
        <v>37871089580</v>
      </c>
    </row>
    <row r="1811" spans="1:22" ht="16.5" customHeight="1" x14ac:dyDescent="0.3">
      <c r="A1811" s="1" t="s">
        <v>191</v>
      </c>
      <c r="B1811" s="1">
        <v>2014</v>
      </c>
      <c r="C1811" s="26"/>
      <c r="D1811" s="9"/>
      <c r="E1811" s="9"/>
      <c r="F1811" s="10"/>
      <c r="G1811" s="9"/>
      <c r="H1811" s="9"/>
      <c r="I1811" s="1">
        <v>85665680877</v>
      </c>
      <c r="J1811" s="1">
        <v>8590765702</v>
      </c>
      <c r="K1811" s="1">
        <v>57786107392</v>
      </c>
      <c r="L1811" s="1">
        <v>143451788269</v>
      </c>
      <c r="M1811" s="29">
        <f>-4.336-4.513*(U1811/L1811)+5.679*(O1811/L1811)-0.004*(I1811/P1811)</f>
        <v>-2.5557376406423087</v>
      </c>
      <c r="N1811" s="28">
        <v>5.05</v>
      </c>
      <c r="O1811" s="1">
        <v>51584074765</v>
      </c>
      <c r="P1811" s="1">
        <v>51535374765</v>
      </c>
      <c r="Q1811" s="1">
        <v>48700000</v>
      </c>
      <c r="R1811" s="1">
        <v>91867713504</v>
      </c>
      <c r="S1811" s="1">
        <v>143451788269</v>
      </c>
      <c r="T1811" s="1">
        <v>1612204753</v>
      </c>
      <c r="U1811" s="1">
        <v>8112191321</v>
      </c>
      <c r="V1811" s="1">
        <v>11487982714</v>
      </c>
    </row>
    <row r="1812" spans="1:22" ht="16.5" customHeight="1" x14ac:dyDescent="0.3">
      <c r="A1812" s="1" t="s">
        <v>192</v>
      </c>
      <c r="B1812" s="1">
        <v>2023</v>
      </c>
      <c r="C1812" s="27">
        <f t="shared" ref="C1812:C1820" si="162">LN(E1812)</f>
        <v>3.9889840465642745</v>
      </c>
      <c r="D1812" s="5">
        <v>39</v>
      </c>
      <c r="E1812" s="5">
        <v>54</v>
      </c>
      <c r="F1812" s="4">
        <v>0</v>
      </c>
      <c r="G1812" s="5">
        <v>0</v>
      </c>
      <c r="H1812" s="5">
        <v>0</v>
      </c>
      <c r="I1812" s="1">
        <v>235364179386</v>
      </c>
      <c r="J1812" s="1">
        <v>20714674959</v>
      </c>
      <c r="K1812" s="1">
        <v>20005745333</v>
      </c>
      <c r="L1812" s="1">
        <v>255369924719</v>
      </c>
      <c r="M1812" s="29">
        <f>-4.336-4.513*(U1812/L1812)+5.679*(O1812/L1812)-0.004*(I1812/P1812)</f>
        <v>0.34993935674975529</v>
      </c>
      <c r="N1812" s="31">
        <v>6.4222466560102589</v>
      </c>
      <c r="O1812" s="1">
        <v>198661049499</v>
      </c>
      <c r="P1812" s="1">
        <v>188196435206</v>
      </c>
      <c r="Q1812" s="1">
        <v>10464614293</v>
      </c>
      <c r="R1812" s="1">
        <v>56708875220</v>
      </c>
      <c r="S1812" s="1">
        <v>255369924719</v>
      </c>
      <c r="T1812" s="1">
        <v>6197228291</v>
      </c>
      <c r="U1812" s="1">
        <v>-15450780902</v>
      </c>
      <c r="V1812" s="1">
        <v>-7536671637</v>
      </c>
    </row>
    <row r="1813" spans="1:22" ht="16.5" customHeight="1" x14ac:dyDescent="0.3">
      <c r="A1813" s="1" t="s">
        <v>192</v>
      </c>
      <c r="B1813" s="1">
        <v>2022</v>
      </c>
      <c r="C1813" s="27">
        <f t="shared" si="162"/>
        <v>3.970291913552122</v>
      </c>
      <c r="D1813" s="5">
        <v>38</v>
      </c>
      <c r="E1813" s="5">
        <v>53</v>
      </c>
      <c r="F1813" s="4">
        <v>0</v>
      </c>
      <c r="G1813" s="5">
        <v>0</v>
      </c>
      <c r="H1813" s="5">
        <v>0</v>
      </c>
      <c r="I1813" s="1">
        <v>184334390435</v>
      </c>
      <c r="J1813" s="1">
        <v>16302670831</v>
      </c>
      <c r="K1813" s="1">
        <v>50549034393</v>
      </c>
      <c r="L1813" s="1">
        <v>234883424828</v>
      </c>
      <c r="M1813" s="29">
        <f>-4.336-4.513*(U1813/L1813)+5.679*(O1813/L1813)-0.004*(I1813/P1813)</f>
        <v>-0.41441046784315971</v>
      </c>
      <c r="N1813" s="31">
        <v>6.9871667237754878</v>
      </c>
      <c r="O1813" s="1">
        <v>162723768706</v>
      </c>
      <c r="P1813" s="1">
        <v>154032057771</v>
      </c>
      <c r="Q1813" s="1">
        <v>8691710935</v>
      </c>
      <c r="R1813" s="1">
        <v>72159656122</v>
      </c>
      <c r="S1813" s="1">
        <v>234883424828</v>
      </c>
      <c r="T1813" s="1">
        <v>7922587825</v>
      </c>
      <c r="U1813" s="1">
        <v>413812683</v>
      </c>
      <c r="V1813" s="1">
        <v>6980620032</v>
      </c>
    </row>
    <row r="1814" spans="1:22" ht="16.5" customHeight="1" x14ac:dyDescent="0.3">
      <c r="A1814" s="1" t="s">
        <v>192</v>
      </c>
      <c r="B1814" s="1">
        <v>2021</v>
      </c>
      <c r="C1814" s="27">
        <f t="shared" si="162"/>
        <v>3.8918202981106265</v>
      </c>
      <c r="D1814" s="5">
        <v>37</v>
      </c>
      <c r="E1814" s="5">
        <v>49</v>
      </c>
      <c r="F1814" s="4">
        <v>0.37</v>
      </c>
      <c r="G1814" s="5">
        <v>0</v>
      </c>
      <c r="H1814" s="5">
        <v>0</v>
      </c>
      <c r="I1814" s="1">
        <v>240857346404</v>
      </c>
      <c r="J1814" s="1">
        <v>16014445868</v>
      </c>
      <c r="K1814" s="1">
        <v>31507001857</v>
      </c>
      <c r="L1814" s="1">
        <v>272364348261</v>
      </c>
      <c r="M1814" s="29">
        <f>-4.336-4.513*(U1814/L1814)+5.679*(O1814/L1814)-0.004*(I1814/P1814)</f>
        <v>-1.5864854394898764E-2</v>
      </c>
      <c r="N1814" s="31">
        <v>6.6900092133089402</v>
      </c>
      <c r="O1814" s="1">
        <v>200618504822</v>
      </c>
      <c r="P1814" s="1">
        <v>186130104178</v>
      </c>
      <c r="Q1814" s="1">
        <v>14488400644</v>
      </c>
      <c r="R1814" s="1">
        <v>71745843439</v>
      </c>
      <c r="S1814" s="1">
        <v>272364348261</v>
      </c>
      <c r="T1814" s="1">
        <v>9890996180</v>
      </c>
      <c r="U1814" s="1">
        <v>-8585883344</v>
      </c>
      <c r="V1814" s="1">
        <v>2077317406</v>
      </c>
    </row>
    <row r="1815" spans="1:22" ht="16.5" customHeight="1" x14ac:dyDescent="0.3">
      <c r="A1815" s="1" t="s">
        <v>192</v>
      </c>
      <c r="B1815" s="1">
        <v>2020</v>
      </c>
      <c r="C1815" s="27">
        <f t="shared" si="162"/>
        <v>3.8712010109078911</v>
      </c>
      <c r="D1815" s="5">
        <v>36</v>
      </c>
      <c r="E1815" s="5">
        <v>48</v>
      </c>
      <c r="F1815" s="4">
        <v>0.37</v>
      </c>
      <c r="G1815" s="5">
        <v>0</v>
      </c>
      <c r="H1815" s="5">
        <v>0</v>
      </c>
      <c r="I1815" s="1">
        <v>344660079888</v>
      </c>
      <c r="J1815" s="1">
        <v>38292208908</v>
      </c>
      <c r="K1815" s="1">
        <v>36528352176</v>
      </c>
      <c r="L1815" s="1">
        <v>381188432064</v>
      </c>
      <c r="M1815" s="29">
        <f>-4.336-4.513*(U1815/L1815)+5.679*(O1815/L1815)-0.004*(I1815/P1815)</f>
        <v>-1.8715607611662754E-2</v>
      </c>
      <c r="N1815" s="31">
        <v>6.9401877821904918</v>
      </c>
      <c r="O1815" s="1">
        <v>295214446807</v>
      </c>
      <c r="P1815" s="1">
        <v>285788235323</v>
      </c>
      <c r="Q1815" s="1">
        <v>9426211484</v>
      </c>
      <c r="R1815" s="1">
        <v>85973985257</v>
      </c>
      <c r="S1815" s="1">
        <v>381188432064</v>
      </c>
      <c r="T1815" s="1">
        <v>8956143108</v>
      </c>
      <c r="U1815" s="1">
        <v>6422584744</v>
      </c>
      <c r="V1815" s="1">
        <v>17162336314</v>
      </c>
    </row>
    <row r="1816" spans="1:22" ht="16.5" customHeight="1" x14ac:dyDescent="0.3">
      <c r="A1816" s="1" t="s">
        <v>192</v>
      </c>
      <c r="B1816" s="1">
        <v>2019</v>
      </c>
      <c r="C1816" s="27">
        <f t="shared" si="162"/>
        <v>3.8501476017100584</v>
      </c>
      <c r="D1816" s="5">
        <v>35</v>
      </c>
      <c r="E1816" s="5">
        <v>47</v>
      </c>
      <c r="F1816" s="4">
        <v>0.37</v>
      </c>
      <c r="G1816" s="5">
        <v>0</v>
      </c>
      <c r="H1816" s="5">
        <v>0</v>
      </c>
      <c r="I1816" s="1">
        <v>299603041252</v>
      </c>
      <c r="J1816" s="1">
        <v>29868996029</v>
      </c>
      <c r="K1816" s="1">
        <v>40769542592</v>
      </c>
      <c r="L1816" s="1">
        <v>340372583844</v>
      </c>
      <c r="M1816" s="29">
        <f>-4.336-4.513*(U1816/L1816)+5.679*(O1816/L1816)-0.004*(I1816/P1816)</f>
        <v>-7.7788014161889504E-2</v>
      </c>
      <c r="N1816" s="31">
        <v>7.4649912574460018</v>
      </c>
      <c r="O1816" s="1">
        <v>258007254549</v>
      </c>
      <c r="P1816" s="1">
        <v>243239338193</v>
      </c>
      <c r="Q1816" s="1">
        <v>14767916356</v>
      </c>
      <c r="R1816" s="1">
        <v>82365329295</v>
      </c>
      <c r="S1816" s="1">
        <v>340372583844</v>
      </c>
      <c r="T1816" s="1">
        <v>9636393807</v>
      </c>
      <c r="U1816" s="1">
        <v>3139287823</v>
      </c>
      <c r="V1816" s="1">
        <v>13720894386</v>
      </c>
    </row>
    <row r="1817" spans="1:22" ht="16.5" customHeight="1" x14ac:dyDescent="0.3">
      <c r="A1817" s="1" t="s">
        <v>192</v>
      </c>
      <c r="B1817" s="1">
        <v>2018</v>
      </c>
      <c r="C1817" s="27">
        <f t="shared" si="162"/>
        <v>3.8286413964890951</v>
      </c>
      <c r="D1817" s="5">
        <v>34</v>
      </c>
      <c r="E1817" s="5">
        <v>46</v>
      </c>
      <c r="F1817" s="4">
        <v>0.37</v>
      </c>
      <c r="G1817" s="5">
        <v>0</v>
      </c>
      <c r="H1817" s="5">
        <v>0</v>
      </c>
      <c r="I1817" s="1">
        <v>300135405028</v>
      </c>
      <c r="J1817" s="1">
        <v>36277078821</v>
      </c>
      <c r="K1817" s="1">
        <v>42753006209</v>
      </c>
      <c r="L1817" s="1">
        <v>342888411237</v>
      </c>
      <c r="M1817" s="29">
        <f>-4.336-4.513*(U1817/L1817)+5.679*(O1817/L1817)-0.004*(I1817/P1817)</f>
        <v>-6.6895399998490424E-2</v>
      </c>
      <c r="N1817" s="31">
        <v>7.3592809998546045</v>
      </c>
      <c r="O1817" s="1">
        <v>260714688085</v>
      </c>
      <c r="P1817" s="1">
        <v>246515978692</v>
      </c>
      <c r="Q1817" s="1">
        <v>14198709393</v>
      </c>
      <c r="R1817" s="1">
        <v>82173723152</v>
      </c>
      <c r="S1817" s="1">
        <v>342888411237</v>
      </c>
      <c r="T1817" s="1">
        <v>8048130124</v>
      </c>
      <c r="U1817" s="1">
        <v>3346408404</v>
      </c>
      <c r="V1817" s="1">
        <v>12100626388</v>
      </c>
    </row>
    <row r="1818" spans="1:22" ht="16.5" customHeight="1" x14ac:dyDescent="0.3">
      <c r="A1818" s="1" t="s">
        <v>192</v>
      </c>
      <c r="B1818" s="1">
        <v>2017</v>
      </c>
      <c r="C1818" s="27">
        <f t="shared" si="162"/>
        <v>3.8066624897703196</v>
      </c>
      <c r="D1818" s="5">
        <v>33</v>
      </c>
      <c r="E1818" s="5">
        <v>45</v>
      </c>
      <c r="F1818" s="4">
        <v>0.37</v>
      </c>
      <c r="G1818" s="5">
        <v>0</v>
      </c>
      <c r="H1818" s="5">
        <v>0</v>
      </c>
      <c r="I1818" s="1">
        <v>295647404523</v>
      </c>
      <c r="J1818" s="1">
        <v>35346290289</v>
      </c>
      <c r="K1818" s="1">
        <v>36813595556</v>
      </c>
      <c r="L1818" s="1">
        <v>332461000079</v>
      </c>
      <c r="M1818" s="29">
        <f>-4.336-4.513*(U1818/L1818)+5.679*(O1818/L1818)-0.004*(I1818/P1818)</f>
        <v>-1.031448549570943E-2</v>
      </c>
      <c r="N1818" s="31">
        <v>2.8654119461210428</v>
      </c>
      <c r="O1818" s="1">
        <v>253622089250</v>
      </c>
      <c r="P1818" s="1">
        <v>234755948612</v>
      </c>
      <c r="Q1818" s="1">
        <v>18866140638</v>
      </c>
      <c r="R1818" s="1">
        <v>78838910829</v>
      </c>
      <c r="S1818" s="1">
        <v>332461000079</v>
      </c>
      <c r="T1818" s="1">
        <v>7160550120</v>
      </c>
      <c r="U1818" s="1">
        <v>115960811</v>
      </c>
      <c r="V1818" s="1">
        <v>7497167892</v>
      </c>
    </row>
    <row r="1819" spans="1:22" ht="16.5" customHeight="1" x14ac:dyDescent="0.3">
      <c r="A1819" s="1" t="s">
        <v>192</v>
      </c>
      <c r="B1819" s="1">
        <v>2016</v>
      </c>
      <c r="C1819" s="27">
        <f t="shared" si="162"/>
        <v>3.784189633918261</v>
      </c>
      <c r="D1819" s="5">
        <v>32</v>
      </c>
      <c r="E1819" s="5">
        <v>44</v>
      </c>
      <c r="F1819" s="4">
        <v>0.37</v>
      </c>
      <c r="G1819" s="5">
        <v>0</v>
      </c>
      <c r="H1819" s="5">
        <v>0</v>
      </c>
      <c r="I1819" s="1">
        <v>232896290874</v>
      </c>
      <c r="J1819" s="1">
        <v>34287602295</v>
      </c>
      <c r="K1819" s="1">
        <v>39990535964</v>
      </c>
      <c r="L1819" s="1">
        <v>272886826838</v>
      </c>
      <c r="M1819" s="29">
        <f>-4.336-4.513*(U1819/L1819)+5.679*(O1819/L1819)-0.004*(I1819/P1819)</f>
        <v>-0.50022746016230013</v>
      </c>
      <c r="N1819" s="31">
        <v>2.5615511423249444</v>
      </c>
      <c r="O1819" s="1">
        <v>188806315621</v>
      </c>
      <c r="P1819" s="1">
        <v>175459312851</v>
      </c>
      <c r="Q1819" s="1">
        <v>13347002770</v>
      </c>
      <c r="R1819" s="1">
        <v>84080511217</v>
      </c>
      <c r="S1819" s="1">
        <v>272886826838</v>
      </c>
      <c r="T1819" s="1">
        <v>5367639663</v>
      </c>
      <c r="U1819" s="1">
        <v>5329138469</v>
      </c>
      <c r="V1819" s="1">
        <v>12530371444</v>
      </c>
    </row>
    <row r="1820" spans="1:22" ht="16.5" customHeight="1" x14ac:dyDescent="0.3">
      <c r="A1820" s="1" t="s">
        <v>192</v>
      </c>
      <c r="B1820" s="1">
        <v>2015</v>
      </c>
      <c r="C1820" s="27">
        <f t="shared" si="162"/>
        <v>3.7612001156935624</v>
      </c>
      <c r="D1820" s="6">
        <v>31</v>
      </c>
      <c r="E1820" s="6">
        <v>43</v>
      </c>
      <c r="F1820" s="7">
        <v>0.37</v>
      </c>
      <c r="G1820" s="6">
        <v>0</v>
      </c>
      <c r="H1820" s="6">
        <v>0</v>
      </c>
      <c r="I1820" s="1">
        <v>333003324156</v>
      </c>
      <c r="J1820" s="1">
        <v>72084727450</v>
      </c>
      <c r="K1820" s="1">
        <v>41738910503</v>
      </c>
      <c r="L1820" s="1">
        <v>374742234659</v>
      </c>
      <c r="M1820" s="29">
        <f>-4.336-4.513*(U1820/L1820)+5.679*(O1820/L1820)-0.004*(I1820/P1820)</f>
        <v>4.1262673798078318E-2</v>
      </c>
      <c r="N1820" s="31">
        <v>8.0197984581497224</v>
      </c>
      <c r="O1820" s="1">
        <v>291417586842</v>
      </c>
      <c r="P1820" s="1">
        <v>281912320638</v>
      </c>
      <c r="Q1820" s="1">
        <v>9505266204</v>
      </c>
      <c r="R1820" s="1">
        <v>83324647817</v>
      </c>
      <c r="S1820" s="1">
        <v>374742234659</v>
      </c>
      <c r="T1820" s="1">
        <v>3760861445</v>
      </c>
      <c r="U1820" s="1">
        <v>2846144992</v>
      </c>
      <c r="V1820" s="1">
        <v>7784108643</v>
      </c>
    </row>
    <row r="1821" spans="1:22" ht="16.5" customHeight="1" x14ac:dyDescent="0.3">
      <c r="A1821" s="1" t="s">
        <v>192</v>
      </c>
      <c r="B1821" s="1">
        <v>2014</v>
      </c>
      <c r="C1821" s="26"/>
      <c r="D1821" s="17"/>
      <c r="E1821" s="17"/>
      <c r="F1821" s="18"/>
      <c r="G1821" s="9"/>
      <c r="H1821" s="9"/>
      <c r="I1821" s="1">
        <v>125586264583</v>
      </c>
      <c r="J1821" s="1">
        <v>58950894756</v>
      </c>
      <c r="K1821" s="1">
        <v>160912282014</v>
      </c>
      <c r="L1821" s="1">
        <v>286498546597</v>
      </c>
      <c r="M1821" s="29">
        <f>-4.336-4.513*(U1821/L1821)+5.679*(O1821/L1821)-0.004*(I1821/P1821)</f>
        <v>-0.59271721366138164</v>
      </c>
      <c r="N1821" s="28">
        <v>5.05</v>
      </c>
      <c r="O1821" s="1">
        <v>198221000113</v>
      </c>
      <c r="P1821" s="1">
        <v>198198319204</v>
      </c>
      <c r="Q1821" s="1">
        <v>22680909</v>
      </c>
      <c r="R1821" s="1">
        <v>88277546484</v>
      </c>
      <c r="S1821" s="1">
        <v>286498546597</v>
      </c>
      <c r="T1821" s="1">
        <v>5225820911</v>
      </c>
      <c r="U1821" s="1">
        <v>11638784574</v>
      </c>
      <c r="V1821" s="1">
        <v>14820403059</v>
      </c>
    </row>
    <row r="1822" spans="1:22" ht="16.5" customHeight="1" x14ac:dyDescent="0.3">
      <c r="A1822" s="1" t="s">
        <v>193</v>
      </c>
      <c r="B1822" s="1">
        <v>2023</v>
      </c>
      <c r="C1822" s="27">
        <f t="shared" ref="C1822:C1833" si="163">LN(E1822)</f>
        <v>4.0253516907351496</v>
      </c>
      <c r="D1822" s="11">
        <v>27</v>
      </c>
      <c r="E1822" s="11">
        <v>56</v>
      </c>
      <c r="F1822" s="12">
        <f>F1824*0.95</f>
        <v>0.52249999999999996</v>
      </c>
      <c r="G1822" s="5">
        <v>0</v>
      </c>
      <c r="H1822" s="5">
        <v>1</v>
      </c>
      <c r="I1822" s="1">
        <v>8259191973425</v>
      </c>
      <c r="J1822" s="1">
        <v>1902357061407</v>
      </c>
      <c r="K1822" s="1">
        <v>1220283674865</v>
      </c>
      <c r="L1822" s="1">
        <v>9479475648290</v>
      </c>
      <c r="M1822" s="29">
        <f>-4.336-4.513*(U1822/L1822)+5.679*(O1822/L1822)-0.004*(I1822/P1822)</f>
        <v>-3.7489343120731621E-2</v>
      </c>
      <c r="N1822" s="31">
        <v>6.4222466560102589</v>
      </c>
      <c r="O1822" s="1">
        <v>7293215880400</v>
      </c>
      <c r="P1822" s="1">
        <v>7240736850317</v>
      </c>
      <c r="Q1822" s="1">
        <v>52479030083</v>
      </c>
      <c r="R1822" s="1">
        <v>2186259767890</v>
      </c>
      <c r="S1822" s="1">
        <v>9479475648290</v>
      </c>
      <c r="T1822" s="1">
        <v>322296597247</v>
      </c>
      <c r="U1822" s="1">
        <v>138997251319</v>
      </c>
      <c r="V1822" s="1">
        <v>492017625600</v>
      </c>
    </row>
    <row r="1823" spans="1:22" ht="16.5" customHeight="1" x14ac:dyDescent="0.3">
      <c r="A1823" s="1" t="s">
        <v>193</v>
      </c>
      <c r="B1823" s="1">
        <v>2022</v>
      </c>
      <c r="C1823" s="27">
        <f t="shared" si="163"/>
        <v>4.0073331852324712</v>
      </c>
      <c r="D1823" s="11">
        <v>26</v>
      </c>
      <c r="E1823" s="11">
        <v>55</v>
      </c>
      <c r="F1823" s="12">
        <f>F1824*0.86</f>
        <v>0.47300000000000003</v>
      </c>
      <c r="G1823" s="5">
        <v>0</v>
      </c>
      <c r="H1823" s="5">
        <v>1</v>
      </c>
      <c r="I1823" s="1">
        <v>7756288698651</v>
      </c>
      <c r="J1823" s="1">
        <v>2418587093352</v>
      </c>
      <c r="K1823" s="1">
        <v>1283206880473</v>
      </c>
      <c r="L1823" s="1">
        <v>9039495579124</v>
      </c>
      <c r="M1823" s="29">
        <f>-4.336-4.513*(U1823/L1823)+5.679*(O1823/L1823)-0.004*(I1823/P1823)</f>
        <v>-4.0801969557640039E-2</v>
      </c>
      <c r="N1823" s="31">
        <v>6.9871667237754878</v>
      </c>
      <c r="O1823" s="1">
        <v>6977084341606</v>
      </c>
      <c r="P1823" s="1">
        <v>6860575272473</v>
      </c>
      <c r="Q1823" s="1">
        <v>116509069133</v>
      </c>
      <c r="R1823" s="1">
        <v>2062411237518</v>
      </c>
      <c r="S1823" s="1">
        <v>9039495579124</v>
      </c>
      <c r="T1823" s="1">
        <v>450169496292</v>
      </c>
      <c r="U1823" s="1">
        <v>167418483745</v>
      </c>
      <c r="V1823" s="1">
        <v>388862607871</v>
      </c>
    </row>
    <row r="1824" spans="1:22" ht="16.5" customHeight="1" x14ac:dyDescent="0.3">
      <c r="A1824" s="1" t="s">
        <v>193</v>
      </c>
      <c r="B1824" s="1">
        <v>2021</v>
      </c>
      <c r="C1824" s="27">
        <f t="shared" si="163"/>
        <v>3.9889840465642745</v>
      </c>
      <c r="D1824" s="5">
        <v>25</v>
      </c>
      <c r="E1824" s="5">
        <v>54</v>
      </c>
      <c r="F1824" s="4">
        <v>0.55000000000000004</v>
      </c>
      <c r="G1824" s="5">
        <v>0</v>
      </c>
      <c r="H1824" s="5">
        <v>1</v>
      </c>
      <c r="I1824" s="1">
        <v>7164336982272</v>
      </c>
      <c r="J1824" s="1">
        <v>1447149643236</v>
      </c>
      <c r="K1824" s="1">
        <v>1328803383725</v>
      </c>
      <c r="L1824" s="1">
        <v>8493140365997</v>
      </c>
      <c r="M1824" s="29">
        <f>-4.336-4.513*(U1824/L1824)+5.679*(O1824/L1824)-0.004*(I1824/P1824)</f>
        <v>-0.12400327193685211</v>
      </c>
      <c r="N1824" s="31">
        <v>6.6900092133089402</v>
      </c>
      <c r="O1824" s="1">
        <v>6553412395338</v>
      </c>
      <c r="P1824" s="1">
        <v>6382140764625</v>
      </c>
      <c r="Q1824" s="1">
        <v>171271630713</v>
      </c>
      <c r="R1824" s="1">
        <v>1939727970659</v>
      </c>
      <c r="S1824" s="1">
        <v>8493140365997</v>
      </c>
      <c r="T1824" s="1">
        <v>98532741997</v>
      </c>
      <c r="U1824" s="1">
        <v>311458745048</v>
      </c>
      <c r="V1824" s="1">
        <v>496405528817</v>
      </c>
    </row>
    <row r="1825" spans="1:22" ht="16.5" customHeight="1" x14ac:dyDescent="0.3">
      <c r="A1825" s="1" t="s">
        <v>193</v>
      </c>
      <c r="B1825" s="1">
        <v>2020</v>
      </c>
      <c r="C1825" s="27">
        <f t="shared" si="163"/>
        <v>3.970291913552122</v>
      </c>
      <c r="D1825" s="5">
        <v>24</v>
      </c>
      <c r="E1825" s="5">
        <v>53</v>
      </c>
      <c r="F1825" s="4">
        <v>0.35</v>
      </c>
      <c r="G1825" s="5">
        <v>0</v>
      </c>
      <c r="H1825" s="5">
        <v>1</v>
      </c>
      <c r="I1825" s="1">
        <v>5083111172737</v>
      </c>
      <c r="J1825" s="1">
        <v>783792091015</v>
      </c>
      <c r="K1825" s="1">
        <v>1237645367371</v>
      </c>
      <c r="L1825" s="1">
        <v>6320756540108</v>
      </c>
      <c r="M1825" s="29">
        <f>-4.336-4.513*(U1825/L1825)+5.679*(O1825/L1825)-0.004*(I1825/P1825)</f>
        <v>-0.25602103349469829</v>
      </c>
      <c r="N1825" s="31">
        <v>6.9401877821904918</v>
      </c>
      <c r="O1825" s="1">
        <v>4657590544086</v>
      </c>
      <c r="P1825" s="1">
        <v>4381576092307</v>
      </c>
      <c r="Q1825" s="1">
        <v>276014451779</v>
      </c>
      <c r="R1825" s="1">
        <v>1663165996022</v>
      </c>
      <c r="S1825" s="1">
        <v>6320756540108</v>
      </c>
      <c r="T1825" s="1">
        <v>83735953962</v>
      </c>
      <c r="U1825" s="1">
        <v>140166600258</v>
      </c>
      <c r="V1825" s="1">
        <v>283363007377</v>
      </c>
    </row>
    <row r="1826" spans="1:22" ht="16.5" customHeight="1" x14ac:dyDescent="0.3">
      <c r="A1826" s="1" t="s">
        <v>193</v>
      </c>
      <c r="B1826" s="1">
        <v>2019</v>
      </c>
      <c r="C1826" s="27">
        <f t="shared" si="163"/>
        <v>3.9512437185814275</v>
      </c>
      <c r="D1826" s="5">
        <v>23</v>
      </c>
      <c r="E1826" s="5">
        <v>52</v>
      </c>
      <c r="F1826" s="4">
        <v>0.35</v>
      </c>
      <c r="G1826" s="5">
        <v>0</v>
      </c>
      <c r="H1826" s="5">
        <v>1</v>
      </c>
      <c r="I1826" s="1">
        <v>3715299217677</v>
      </c>
      <c r="J1826" s="1">
        <v>1121577450141</v>
      </c>
      <c r="K1826" s="1">
        <v>1251035283681</v>
      </c>
      <c r="L1826" s="1">
        <v>4966334501358</v>
      </c>
      <c r="M1826" s="29">
        <f>-4.336-4.513*(U1826/L1826)+5.679*(O1826/L1826)-0.004*(I1826/P1826)</f>
        <v>-0.6533415130940633</v>
      </c>
      <c r="N1826" s="31">
        <v>7.4649912574460018</v>
      </c>
      <c r="O1826" s="1">
        <v>3326016900969</v>
      </c>
      <c r="P1826" s="1">
        <v>3005641724631</v>
      </c>
      <c r="Q1826" s="1">
        <v>320375176338</v>
      </c>
      <c r="R1826" s="1">
        <v>1640317600389</v>
      </c>
      <c r="S1826" s="1">
        <v>4966334501358</v>
      </c>
      <c r="T1826" s="1">
        <v>73059815421</v>
      </c>
      <c r="U1826" s="1">
        <v>127316722277</v>
      </c>
      <c r="V1826" s="1">
        <v>252826203397</v>
      </c>
    </row>
    <row r="1827" spans="1:22" ht="16.5" customHeight="1" x14ac:dyDescent="0.3">
      <c r="A1827" s="1" t="s">
        <v>193</v>
      </c>
      <c r="B1827" s="1">
        <v>2018</v>
      </c>
      <c r="C1827" s="27">
        <f t="shared" si="163"/>
        <v>3.9318256327243257</v>
      </c>
      <c r="D1827" s="5">
        <v>22</v>
      </c>
      <c r="E1827" s="5">
        <v>51</v>
      </c>
      <c r="F1827" s="4">
        <v>0.35</v>
      </c>
      <c r="G1827" s="5">
        <v>0</v>
      </c>
      <c r="H1827" s="5">
        <v>1</v>
      </c>
      <c r="I1827" s="1">
        <v>4330671814214</v>
      </c>
      <c r="J1827" s="1">
        <v>1005806038013</v>
      </c>
      <c r="K1827" s="1">
        <v>1232389760023</v>
      </c>
      <c r="L1827" s="1">
        <v>5563061574237</v>
      </c>
      <c r="M1827" s="29">
        <f>-4.336-4.513*(U1827/L1827)+5.679*(O1827/L1827)-0.004*(I1827/P1827)</f>
        <v>-0.42146509757518413</v>
      </c>
      <c r="N1827" s="31">
        <v>7.3592809998546045</v>
      </c>
      <c r="O1827" s="1">
        <v>3942652024730</v>
      </c>
      <c r="P1827" s="1">
        <v>3557079155532</v>
      </c>
      <c r="Q1827" s="1">
        <v>385572869198</v>
      </c>
      <c r="R1827" s="1">
        <v>1620409549507</v>
      </c>
      <c r="S1827" s="1">
        <v>5563061574237</v>
      </c>
      <c r="T1827" s="1">
        <v>125261973866</v>
      </c>
      <c r="U1827" s="1">
        <v>129942497820</v>
      </c>
      <c r="V1827" s="1">
        <v>275888573997</v>
      </c>
    </row>
    <row r="1828" spans="1:22" ht="16.5" customHeight="1" x14ac:dyDescent="0.3">
      <c r="A1828" s="1" t="s">
        <v>193</v>
      </c>
      <c r="B1828" s="1">
        <v>2017</v>
      </c>
      <c r="C1828" s="27">
        <f t="shared" si="163"/>
        <v>3.912023005428146</v>
      </c>
      <c r="D1828" s="5">
        <v>21</v>
      </c>
      <c r="E1828" s="5">
        <v>50</v>
      </c>
      <c r="F1828" s="4">
        <v>0.35</v>
      </c>
      <c r="G1828" s="5">
        <v>0</v>
      </c>
      <c r="H1828" s="5">
        <v>1</v>
      </c>
      <c r="I1828" s="1">
        <v>4786143044848</v>
      </c>
      <c r="J1828" s="1">
        <v>774605298993</v>
      </c>
      <c r="K1828" s="1">
        <v>1386636201219</v>
      </c>
      <c r="L1828" s="1">
        <v>6172779246067</v>
      </c>
      <c r="M1828" s="29">
        <f>-4.336-4.513*(U1828/L1828)+5.679*(O1828/L1828)-0.004*(I1828/P1828)</f>
        <v>-0.29456449348435032</v>
      </c>
      <c r="N1828" s="31">
        <v>2.8654119461210428</v>
      </c>
      <c r="O1828" s="1">
        <v>4512198485463</v>
      </c>
      <c r="P1828" s="1">
        <v>4099088566592</v>
      </c>
      <c r="Q1828" s="1">
        <v>413109918871</v>
      </c>
      <c r="R1828" s="1">
        <v>1660580760604</v>
      </c>
      <c r="S1828" s="1">
        <v>6172779246067</v>
      </c>
      <c r="T1828" s="1">
        <v>113393202528</v>
      </c>
      <c r="U1828" s="1">
        <v>143819265964</v>
      </c>
      <c r="V1828" s="1">
        <v>308065357002</v>
      </c>
    </row>
    <row r="1829" spans="1:22" ht="16.5" customHeight="1" x14ac:dyDescent="0.3">
      <c r="A1829" s="1" t="s">
        <v>193</v>
      </c>
      <c r="B1829" s="1">
        <v>2016</v>
      </c>
      <c r="C1829" s="27">
        <f t="shared" si="163"/>
        <v>3.8918202981106265</v>
      </c>
      <c r="D1829" s="5">
        <v>20</v>
      </c>
      <c r="E1829" s="5">
        <v>49</v>
      </c>
      <c r="F1829" s="4">
        <v>0.35</v>
      </c>
      <c r="G1829" s="5">
        <v>0</v>
      </c>
      <c r="H1829" s="5">
        <v>1</v>
      </c>
      <c r="I1829" s="1">
        <v>4741485264868</v>
      </c>
      <c r="J1829" s="1">
        <v>969659943435</v>
      </c>
      <c r="K1829" s="1">
        <v>1485521151402</v>
      </c>
      <c r="L1829" s="1">
        <v>6227006416270</v>
      </c>
      <c r="M1829" s="29">
        <f>-4.336-4.513*(U1829/L1829)+5.679*(O1829/L1829)-0.004*(I1829/P1829)</f>
        <v>-0.28541664336827693</v>
      </c>
      <c r="N1829" s="31">
        <v>2.5615511423249444</v>
      </c>
      <c r="O1829" s="1">
        <v>4579147052293</v>
      </c>
      <c r="P1829" s="1">
        <v>4158915168811</v>
      </c>
      <c r="Q1829" s="1">
        <v>420231883482</v>
      </c>
      <c r="R1829" s="1">
        <v>1647859363977</v>
      </c>
      <c r="S1829" s="1">
        <v>6227006416270</v>
      </c>
      <c r="T1829" s="1">
        <v>104195476130</v>
      </c>
      <c r="U1829" s="1">
        <v>166977726793</v>
      </c>
      <c r="V1829" s="1">
        <v>293053024578</v>
      </c>
    </row>
    <row r="1830" spans="1:22" ht="16.5" customHeight="1" x14ac:dyDescent="0.3">
      <c r="A1830" s="1" t="s">
        <v>193</v>
      </c>
      <c r="B1830" s="1">
        <v>2015</v>
      </c>
      <c r="C1830" s="27">
        <f t="shared" si="163"/>
        <v>3.8712010109078911</v>
      </c>
      <c r="D1830" s="5">
        <v>19</v>
      </c>
      <c r="E1830" s="5">
        <v>48</v>
      </c>
      <c r="F1830" s="4">
        <v>0.12</v>
      </c>
      <c r="G1830" s="5">
        <v>0</v>
      </c>
      <c r="H1830" s="5">
        <v>1</v>
      </c>
      <c r="I1830" s="1">
        <v>4542240259676</v>
      </c>
      <c r="J1830" s="1">
        <v>1300928166252</v>
      </c>
      <c r="K1830" s="1">
        <v>602421642023</v>
      </c>
      <c r="L1830" s="1">
        <v>5144661901699</v>
      </c>
      <c r="M1830" s="29">
        <f>-4.336-4.513*(U1830/L1830)+5.679*(O1830/L1830)-0.004*(I1830/P1830)</f>
        <v>-0.58614419026949349</v>
      </c>
      <c r="N1830" s="31">
        <v>8.0197984581497224</v>
      </c>
      <c r="O1830" s="1">
        <v>3570295234266</v>
      </c>
      <c r="P1830" s="1">
        <v>3376319221450</v>
      </c>
      <c r="Q1830" s="1">
        <v>193976012816</v>
      </c>
      <c r="R1830" s="1">
        <v>1574366667433</v>
      </c>
      <c r="S1830" s="1">
        <v>5144661901699</v>
      </c>
      <c r="T1830" s="1">
        <v>125817223764</v>
      </c>
      <c r="U1830" s="1">
        <v>211894833616</v>
      </c>
      <c r="V1830" s="1">
        <v>369294847098</v>
      </c>
    </row>
    <row r="1831" spans="1:22" ht="16.5" customHeight="1" x14ac:dyDescent="0.3">
      <c r="A1831" s="1" t="s">
        <v>193</v>
      </c>
      <c r="B1831" s="1">
        <v>2014</v>
      </c>
      <c r="C1831" s="27">
        <f t="shared" si="163"/>
        <v>3.912023005428146</v>
      </c>
      <c r="D1831" s="6">
        <v>18</v>
      </c>
      <c r="E1831" s="6">
        <v>50</v>
      </c>
      <c r="F1831" s="7">
        <v>1.23</v>
      </c>
      <c r="G1831" s="6">
        <v>0</v>
      </c>
      <c r="H1831" s="6">
        <v>1</v>
      </c>
      <c r="I1831" s="1">
        <v>5282004772886</v>
      </c>
      <c r="J1831" s="1">
        <v>1521815562318</v>
      </c>
      <c r="K1831" s="1">
        <v>482538987085</v>
      </c>
      <c r="L1831" s="1">
        <v>5764543759971</v>
      </c>
      <c r="M1831" s="29">
        <f>-4.336-4.513*(U1831/L1831)+5.679*(O1831/L1831)-0.004*(I1831/P1831)</f>
        <v>-0.32365181550863553</v>
      </c>
      <c r="N1831" s="28">
        <v>5.05</v>
      </c>
      <c r="O1831" s="1">
        <v>4265313985196</v>
      </c>
      <c r="P1831" s="1">
        <v>4206313866131</v>
      </c>
      <c r="Q1831" s="1">
        <v>59000119065</v>
      </c>
      <c r="R1831" s="1">
        <v>1499229774775</v>
      </c>
      <c r="S1831" s="1">
        <v>5764543759971</v>
      </c>
      <c r="T1831" s="1">
        <v>164828432488</v>
      </c>
      <c r="U1831" s="1">
        <v>235853430931</v>
      </c>
      <c r="V1831" s="1">
        <v>431453107319</v>
      </c>
    </row>
    <row r="1832" spans="1:22" ht="16.5" customHeight="1" x14ac:dyDescent="0.3">
      <c r="A1832" s="1" t="s">
        <v>194</v>
      </c>
      <c r="B1832" s="1">
        <v>2023</v>
      </c>
      <c r="C1832" s="27">
        <f t="shared" si="163"/>
        <v>3.9889840465642745</v>
      </c>
      <c r="D1832" s="5">
        <v>19</v>
      </c>
      <c r="E1832" s="5">
        <v>54</v>
      </c>
      <c r="F1832" s="4">
        <v>0</v>
      </c>
      <c r="G1832" s="5">
        <v>0</v>
      </c>
      <c r="H1832" s="5">
        <v>0</v>
      </c>
      <c r="I1832" s="1">
        <v>1895536812235</v>
      </c>
      <c r="J1832" s="1">
        <v>175751641472</v>
      </c>
      <c r="K1832" s="1">
        <v>640381829366</v>
      </c>
      <c r="L1832" s="1">
        <v>2535918641601</v>
      </c>
      <c r="M1832" s="29">
        <f>-4.336-4.513*(U1832/L1832)+5.679*(O1832/L1832)-0.004*(I1832/P1832)</f>
        <v>-0.78907721337115155</v>
      </c>
      <c r="N1832" s="31">
        <v>6.4222466560102589</v>
      </c>
      <c r="O1832" s="1">
        <v>1666953675858</v>
      </c>
      <c r="P1832" s="1">
        <v>1601285862840</v>
      </c>
      <c r="Q1832" s="1">
        <v>65667813018</v>
      </c>
      <c r="R1832" s="1">
        <v>868964965743</v>
      </c>
      <c r="S1832" s="1">
        <v>2535918641601</v>
      </c>
      <c r="T1832" s="1">
        <v>75280145788</v>
      </c>
      <c r="U1832" s="1">
        <v>101908850555</v>
      </c>
      <c r="V1832" s="1">
        <v>203780014700</v>
      </c>
    </row>
    <row r="1833" spans="1:22" ht="16.5" customHeight="1" x14ac:dyDescent="0.3">
      <c r="A1833" s="1" t="s">
        <v>194</v>
      </c>
      <c r="B1833" s="1">
        <v>2022</v>
      </c>
      <c r="C1833" s="27">
        <f t="shared" si="163"/>
        <v>3.970291913552122</v>
      </c>
      <c r="D1833" s="5">
        <v>18</v>
      </c>
      <c r="E1833" s="5">
        <v>53</v>
      </c>
      <c r="F1833" s="4">
        <v>0</v>
      </c>
      <c r="G1833" s="5">
        <v>0</v>
      </c>
      <c r="H1833" s="5">
        <v>0</v>
      </c>
      <c r="I1833" s="1">
        <v>1912555317945</v>
      </c>
      <c r="J1833" s="1">
        <v>150777521308</v>
      </c>
      <c r="K1833" s="1">
        <v>609036938202</v>
      </c>
      <c r="L1833" s="1">
        <v>2521592256147</v>
      </c>
      <c r="M1833" s="29">
        <f>-4.336-4.513*(U1833/L1833)+5.679*(O1833/L1833)-0.004*(I1833/P1833)</f>
        <v>-0.70634837293643349</v>
      </c>
      <c r="N1833" s="31">
        <v>6.9871667237754878</v>
      </c>
      <c r="O1833" s="1">
        <v>1714306262596</v>
      </c>
      <c r="P1833" s="1">
        <v>1660459228809</v>
      </c>
      <c r="Q1833" s="1">
        <v>53847033787</v>
      </c>
      <c r="R1833" s="1">
        <v>807285993551</v>
      </c>
      <c r="S1833" s="1">
        <v>2521592256147</v>
      </c>
      <c r="T1833" s="1">
        <v>63984997734</v>
      </c>
      <c r="U1833" s="1">
        <v>126617796809</v>
      </c>
      <c r="V1833" s="1">
        <v>216195498968</v>
      </c>
    </row>
    <row r="1834" spans="1:22" ht="16.5" customHeight="1" x14ac:dyDescent="0.3">
      <c r="A1834" s="1" t="s">
        <v>194</v>
      </c>
      <c r="B1834" s="1">
        <v>2021</v>
      </c>
      <c r="C1834" s="26"/>
      <c r="D1834" s="9"/>
      <c r="E1834" s="9"/>
      <c r="F1834" s="10"/>
      <c r="G1834" s="9"/>
      <c r="H1834" s="9"/>
      <c r="I1834" s="1">
        <v>1841733557794</v>
      </c>
      <c r="J1834" s="1">
        <v>195055808065</v>
      </c>
      <c r="K1834" s="1">
        <v>585892857980</v>
      </c>
      <c r="L1834" s="1">
        <v>2427626415774</v>
      </c>
      <c r="M1834" s="29">
        <f>-4.336-4.513*(U1834/L1834)+5.679*(O1834/L1834)-0.004*(I1834/P1834)</f>
        <v>-0.92815002690772785</v>
      </c>
      <c r="N1834" s="31">
        <v>6.6900092133089402</v>
      </c>
      <c r="O1834" s="1">
        <v>1558873750031</v>
      </c>
      <c r="P1834" s="1">
        <v>1485213234888</v>
      </c>
      <c r="Q1834" s="1">
        <v>73660515143</v>
      </c>
      <c r="R1834" s="1">
        <v>868752665743</v>
      </c>
      <c r="S1834" s="1">
        <v>2427626415774</v>
      </c>
      <c r="T1834" s="1">
        <v>32698203316</v>
      </c>
      <c r="U1834" s="1">
        <v>125817844370</v>
      </c>
      <c r="V1834" s="1">
        <v>192387428036</v>
      </c>
    </row>
    <row r="1835" spans="1:22" ht="16.5" customHeight="1" x14ac:dyDescent="0.3">
      <c r="A1835" s="1" t="s">
        <v>194</v>
      </c>
      <c r="B1835" s="1">
        <v>2020</v>
      </c>
      <c r="C1835" s="27">
        <f t="shared" ref="C1835:C1840" si="164">LN(E1835)</f>
        <v>4.0775374439057197</v>
      </c>
      <c r="D1835" s="5">
        <v>16</v>
      </c>
      <c r="E1835" s="5">
        <v>59</v>
      </c>
      <c r="F1835" s="4">
        <v>1.4E-2</v>
      </c>
      <c r="G1835" s="5">
        <v>0</v>
      </c>
      <c r="H1835" s="5">
        <v>0</v>
      </c>
      <c r="I1835" s="1">
        <v>1280326900165</v>
      </c>
      <c r="J1835" s="1">
        <v>120780153625</v>
      </c>
      <c r="K1835" s="1">
        <v>625725166105</v>
      </c>
      <c r="L1835" s="1">
        <v>1906052066270</v>
      </c>
      <c r="M1835" s="29">
        <f>-4.336-4.513*(U1835/L1835)+5.679*(O1835/L1835)-0.004*(I1835/P1835)</f>
        <v>-1.2871279171973302</v>
      </c>
      <c r="N1835" s="31">
        <v>6.9401877821904918</v>
      </c>
      <c r="O1835" s="1">
        <v>1124646532654</v>
      </c>
      <c r="P1835" s="1">
        <v>1027319135645</v>
      </c>
      <c r="Q1835" s="1">
        <v>97327397009</v>
      </c>
      <c r="R1835" s="1">
        <v>781405533616</v>
      </c>
      <c r="S1835" s="1">
        <v>1906052066270</v>
      </c>
      <c r="T1835" s="1">
        <v>34086355851</v>
      </c>
      <c r="U1835" s="1">
        <v>125428059020</v>
      </c>
      <c r="V1835" s="1">
        <v>188654077164</v>
      </c>
    </row>
    <row r="1836" spans="1:22" ht="16.5" customHeight="1" x14ac:dyDescent="0.3">
      <c r="A1836" s="1" t="s">
        <v>194</v>
      </c>
      <c r="B1836" s="1">
        <v>2019</v>
      </c>
      <c r="C1836" s="27">
        <f t="shared" si="164"/>
        <v>4.0604430105464191</v>
      </c>
      <c r="D1836" s="5">
        <v>15</v>
      </c>
      <c r="E1836" s="5">
        <v>58</v>
      </c>
      <c r="F1836" s="4">
        <v>1.4E-2</v>
      </c>
      <c r="G1836" s="5">
        <v>0</v>
      </c>
      <c r="H1836" s="5">
        <v>0</v>
      </c>
      <c r="I1836" s="1">
        <v>1317906510868</v>
      </c>
      <c r="J1836" s="1">
        <v>167872451164</v>
      </c>
      <c r="K1836" s="1">
        <v>670755988466</v>
      </c>
      <c r="L1836" s="1">
        <v>1988662499334</v>
      </c>
      <c r="M1836" s="29">
        <f>-4.336-4.513*(U1836/L1836)+5.679*(O1836/L1836)-0.004*(I1836/P1836)</f>
        <v>-1.4832838373065866</v>
      </c>
      <c r="N1836" s="31">
        <v>7.4649912574460018</v>
      </c>
      <c r="O1836" s="1">
        <v>1124030843106</v>
      </c>
      <c r="P1836" s="1">
        <v>1004990898956</v>
      </c>
      <c r="Q1836" s="1">
        <v>119039944150</v>
      </c>
      <c r="R1836" s="1">
        <v>864631656228</v>
      </c>
      <c r="S1836" s="1">
        <v>1988662499334</v>
      </c>
      <c r="T1836" s="1">
        <v>45184189994</v>
      </c>
      <c r="U1836" s="1">
        <v>155074247986</v>
      </c>
      <c r="V1836" s="1">
        <v>239506589037</v>
      </c>
    </row>
    <row r="1837" spans="1:22" ht="16.5" customHeight="1" x14ac:dyDescent="0.3">
      <c r="A1837" s="1" t="s">
        <v>194</v>
      </c>
      <c r="B1837" s="1">
        <v>2018</v>
      </c>
      <c r="C1837" s="27">
        <f t="shared" si="164"/>
        <v>4.0430512678345503</v>
      </c>
      <c r="D1837" s="5">
        <v>14</v>
      </c>
      <c r="E1837" s="5">
        <v>57</v>
      </c>
      <c r="F1837" s="4">
        <v>1.4E-2</v>
      </c>
      <c r="G1837" s="5">
        <v>0</v>
      </c>
      <c r="H1837" s="5">
        <v>0</v>
      </c>
      <c r="I1837" s="1">
        <v>1258287929810</v>
      </c>
      <c r="J1837" s="1">
        <v>157461009254</v>
      </c>
      <c r="K1837" s="1">
        <v>740271085475</v>
      </c>
      <c r="L1837" s="1">
        <v>1998559015285</v>
      </c>
      <c r="M1837" s="29">
        <f>-4.336-4.513*(U1837/L1837)+5.679*(O1837/L1837)-0.004*(I1837/P1837)</f>
        <v>-1.4296849885850555</v>
      </c>
      <c r="N1837" s="31">
        <v>7.3592809998546045</v>
      </c>
      <c r="O1837" s="1">
        <v>1146061765973</v>
      </c>
      <c r="P1837" s="1">
        <v>1012164485688</v>
      </c>
      <c r="Q1837" s="1">
        <v>133897280285</v>
      </c>
      <c r="R1837" s="1">
        <v>852497249312</v>
      </c>
      <c r="S1837" s="1">
        <v>1998559015285</v>
      </c>
      <c r="T1837" s="1">
        <v>52004295655</v>
      </c>
      <c r="U1837" s="1">
        <v>152914811318</v>
      </c>
      <c r="V1837" s="1">
        <v>239348564914</v>
      </c>
    </row>
    <row r="1838" spans="1:22" ht="16.5" customHeight="1" x14ac:dyDescent="0.3">
      <c r="A1838" s="1" t="s">
        <v>194</v>
      </c>
      <c r="B1838" s="1">
        <v>2017</v>
      </c>
      <c r="C1838" s="27">
        <f t="shared" si="164"/>
        <v>4.0253516907351496</v>
      </c>
      <c r="D1838" s="5">
        <v>13</v>
      </c>
      <c r="E1838" s="5">
        <v>56</v>
      </c>
      <c r="F1838" s="4">
        <v>1.4E-2</v>
      </c>
      <c r="G1838" s="5">
        <v>0</v>
      </c>
      <c r="H1838" s="5">
        <v>0</v>
      </c>
      <c r="I1838" s="1">
        <v>1526155843679</v>
      </c>
      <c r="J1838" s="1">
        <v>147138062837</v>
      </c>
      <c r="K1838" s="1">
        <v>782030632761</v>
      </c>
      <c r="L1838" s="1">
        <v>2308186476440</v>
      </c>
      <c r="M1838" s="29">
        <f>-4.336-4.513*(U1838/L1838)+5.679*(O1838/L1838)-0.004*(I1838/P1838)</f>
        <v>-0.90331738089278557</v>
      </c>
      <c r="N1838" s="31">
        <v>2.8654119461210428</v>
      </c>
      <c r="O1838" s="1">
        <v>1517053326710</v>
      </c>
      <c r="P1838" s="1">
        <v>1366706698187</v>
      </c>
      <c r="Q1838" s="1">
        <v>150346628523</v>
      </c>
      <c r="R1838" s="1">
        <v>791133149730</v>
      </c>
      <c r="S1838" s="1">
        <v>2308186476440</v>
      </c>
      <c r="T1838" s="1">
        <v>48123045111</v>
      </c>
      <c r="U1838" s="1">
        <v>151066772269</v>
      </c>
      <c r="V1838" s="1">
        <v>237438883643</v>
      </c>
    </row>
    <row r="1839" spans="1:22" ht="16.5" customHeight="1" x14ac:dyDescent="0.3">
      <c r="A1839" s="1" t="s">
        <v>194</v>
      </c>
      <c r="B1839" s="1">
        <v>2016</v>
      </c>
      <c r="C1839" s="27">
        <f t="shared" si="164"/>
        <v>4.0073331852324712</v>
      </c>
      <c r="D1839" s="5">
        <v>12</v>
      </c>
      <c r="E1839" s="5">
        <v>55</v>
      </c>
      <c r="F1839" s="4">
        <v>1.4E-2</v>
      </c>
      <c r="G1839" s="5">
        <v>0</v>
      </c>
      <c r="H1839" s="5">
        <v>0</v>
      </c>
      <c r="I1839" s="1">
        <v>1189063573307</v>
      </c>
      <c r="J1839" s="1">
        <v>124195026915</v>
      </c>
      <c r="K1839" s="1">
        <v>789094967721</v>
      </c>
      <c r="L1839" s="1">
        <v>1978158541028</v>
      </c>
      <c r="M1839" s="29">
        <f>-4.336-4.513*(U1839/L1839)+5.679*(O1839/L1839)-0.004*(I1839/P1839)</f>
        <v>-1.0201123800051293</v>
      </c>
      <c r="N1839" s="31">
        <v>2.5615511423249444</v>
      </c>
      <c r="O1839" s="1">
        <v>1245733548230</v>
      </c>
      <c r="P1839" s="1">
        <v>1084472461506</v>
      </c>
      <c r="Q1839" s="1">
        <v>161261086724</v>
      </c>
      <c r="R1839" s="1">
        <v>732424992798</v>
      </c>
      <c r="S1839" s="1">
        <v>1978158541028</v>
      </c>
      <c r="T1839" s="1">
        <v>44433494553</v>
      </c>
      <c r="U1839" s="1">
        <v>112229922832</v>
      </c>
      <c r="V1839" s="1">
        <v>183947105564</v>
      </c>
    </row>
    <row r="1840" spans="1:22" ht="16.5" customHeight="1" x14ac:dyDescent="0.3">
      <c r="A1840" s="1" t="s">
        <v>194</v>
      </c>
      <c r="B1840" s="1">
        <v>2015</v>
      </c>
      <c r="C1840" s="27">
        <f t="shared" si="164"/>
        <v>3.9889840465642745</v>
      </c>
      <c r="D1840" s="6">
        <v>11</v>
      </c>
      <c r="E1840" s="6">
        <v>54</v>
      </c>
      <c r="F1840" s="7">
        <v>1.4E-2</v>
      </c>
      <c r="G1840" s="6">
        <v>0</v>
      </c>
      <c r="H1840" s="6">
        <v>0</v>
      </c>
      <c r="I1840" s="1">
        <v>872489157719</v>
      </c>
      <c r="J1840" s="1">
        <v>126887073553</v>
      </c>
      <c r="K1840" s="1">
        <v>1162072271606</v>
      </c>
      <c r="L1840" s="1">
        <v>2034561429325</v>
      </c>
      <c r="M1840" s="29">
        <f>-4.336-4.513*(U1840/L1840)+5.679*(O1840/L1840)-0.004*(I1840/P1840)</f>
        <v>-0.68705096952639122</v>
      </c>
      <c r="N1840" s="31">
        <v>8.0197984581497224</v>
      </c>
      <c r="O1840" s="1">
        <v>1385592448936</v>
      </c>
      <c r="P1840" s="1">
        <v>1229273553847</v>
      </c>
      <c r="Q1840" s="1">
        <v>156318895089</v>
      </c>
      <c r="R1840" s="1">
        <v>648968980389</v>
      </c>
      <c r="S1840" s="1">
        <v>2034561429325</v>
      </c>
      <c r="T1840" s="1">
        <v>41554910429</v>
      </c>
      <c r="U1840" s="1">
        <v>97272847666</v>
      </c>
      <c r="V1840" s="1">
        <v>163122202815</v>
      </c>
    </row>
    <row r="1841" spans="1:22" ht="16.5" customHeight="1" x14ac:dyDescent="0.3">
      <c r="A1841" s="1" t="s">
        <v>194</v>
      </c>
      <c r="B1841" s="1">
        <v>2014</v>
      </c>
      <c r="C1841" s="26"/>
      <c r="D1841" s="9"/>
      <c r="E1841" s="9"/>
      <c r="F1841" s="10"/>
      <c r="G1841" s="9"/>
      <c r="H1841" s="9"/>
      <c r="I1841" s="1">
        <v>1349565822050</v>
      </c>
      <c r="J1841" s="1">
        <v>109930122084</v>
      </c>
      <c r="K1841" s="1">
        <v>691165741210</v>
      </c>
      <c r="L1841" s="1">
        <v>2040731563260</v>
      </c>
      <c r="M1841" s="29">
        <f>-4.336-4.513*(U1841/L1841)+5.679*(O1841/L1841)-0.004*(I1841/P1841)</f>
        <v>-0.59917842418698863</v>
      </c>
      <c r="N1841" s="28">
        <v>5.05</v>
      </c>
      <c r="O1841" s="1">
        <v>1412015875571</v>
      </c>
      <c r="P1841" s="1">
        <v>1255033158930</v>
      </c>
      <c r="Q1841" s="1">
        <v>156982716641</v>
      </c>
      <c r="R1841" s="1">
        <v>628715687689</v>
      </c>
      <c r="S1841" s="1">
        <v>2040731563260</v>
      </c>
      <c r="T1841" s="1">
        <v>41625803091</v>
      </c>
      <c r="U1841" s="1">
        <v>85134199044</v>
      </c>
      <c r="V1841" s="1">
        <v>146493805159</v>
      </c>
    </row>
    <row r="1842" spans="1:22" ht="16.5" customHeight="1" x14ac:dyDescent="0.3">
      <c r="A1842" s="1" t="s">
        <v>195</v>
      </c>
      <c r="B1842" s="1">
        <v>2023</v>
      </c>
      <c r="C1842" s="27">
        <f t="shared" ref="C1842:C1859" si="165">LN(E1842)</f>
        <v>3.8501476017100584</v>
      </c>
      <c r="D1842" s="5">
        <v>16</v>
      </c>
      <c r="E1842" s="5">
        <v>47</v>
      </c>
      <c r="F1842" s="4">
        <v>0</v>
      </c>
      <c r="G1842" s="5">
        <v>0</v>
      </c>
      <c r="H1842" s="5">
        <v>1</v>
      </c>
      <c r="I1842" s="1">
        <v>2955146117979</v>
      </c>
      <c r="J1842" s="1">
        <v>46714496401</v>
      </c>
      <c r="K1842" s="1">
        <v>407782248002</v>
      </c>
      <c r="L1842" s="1">
        <v>3362928365981</v>
      </c>
      <c r="M1842" s="29">
        <f>-4.336-4.513*(U1842/L1842)+5.679*(O1842/L1842)-0.004*(I1842/P1842)</f>
        <v>-1.3864650160373837</v>
      </c>
      <c r="N1842" s="31">
        <v>6.4222466560102589</v>
      </c>
      <c r="O1842" s="1">
        <v>1961409306438</v>
      </c>
      <c r="P1842" s="1">
        <v>1961321306438</v>
      </c>
      <c r="Q1842" s="1">
        <v>88000000</v>
      </c>
      <c r="R1842" s="1">
        <v>1401519059543</v>
      </c>
      <c r="S1842" s="1">
        <v>3362928365981</v>
      </c>
      <c r="T1842" s="1">
        <v>7354224800</v>
      </c>
      <c r="U1842" s="1">
        <v>265787886267</v>
      </c>
      <c r="V1842" s="1">
        <v>335406772948</v>
      </c>
    </row>
    <row r="1843" spans="1:22" ht="16.5" customHeight="1" x14ac:dyDescent="0.3">
      <c r="A1843" s="1" t="s">
        <v>195</v>
      </c>
      <c r="B1843" s="1">
        <v>2022</v>
      </c>
      <c r="C1843" s="27">
        <f t="shared" si="165"/>
        <v>3.8286413964890951</v>
      </c>
      <c r="D1843" s="5">
        <v>15</v>
      </c>
      <c r="E1843" s="5">
        <v>46</v>
      </c>
      <c r="F1843" s="4">
        <v>0</v>
      </c>
      <c r="G1843" s="5">
        <v>0</v>
      </c>
      <c r="H1843" s="5">
        <v>1</v>
      </c>
      <c r="I1843" s="1">
        <v>3191206172837</v>
      </c>
      <c r="J1843" s="1">
        <v>42798848408</v>
      </c>
      <c r="K1843" s="1">
        <v>420570552210</v>
      </c>
      <c r="L1843" s="1">
        <v>3611776725047</v>
      </c>
      <c r="M1843" s="29">
        <f>-4.336-4.513*(U1843/L1843)+5.679*(O1843/L1843)-0.004*(I1843/P1843)</f>
        <v>-1.6242563500559255</v>
      </c>
      <c r="N1843" s="31">
        <v>6.9871667237754878</v>
      </c>
      <c r="O1843" s="1">
        <v>2056560096495</v>
      </c>
      <c r="P1843" s="1">
        <v>2056472096495</v>
      </c>
      <c r="Q1843" s="1">
        <v>88000000</v>
      </c>
      <c r="R1843" s="1">
        <v>1555216628552</v>
      </c>
      <c r="S1843" s="1">
        <v>3611776725047</v>
      </c>
      <c r="T1843" s="1">
        <v>4002538440</v>
      </c>
      <c r="U1843" s="1">
        <v>412712909288</v>
      </c>
      <c r="V1843" s="1">
        <v>519665687169</v>
      </c>
    </row>
    <row r="1844" spans="1:22" ht="16.5" customHeight="1" x14ac:dyDescent="0.3">
      <c r="A1844" s="1" t="s">
        <v>195</v>
      </c>
      <c r="B1844" s="1">
        <v>2021</v>
      </c>
      <c r="C1844" s="27">
        <f t="shared" si="165"/>
        <v>3.8066624897703196</v>
      </c>
      <c r="D1844" s="5">
        <v>14</v>
      </c>
      <c r="E1844" s="5">
        <v>45</v>
      </c>
      <c r="F1844" s="4">
        <v>0</v>
      </c>
      <c r="G1844" s="5">
        <v>0</v>
      </c>
      <c r="H1844" s="5">
        <v>1</v>
      </c>
      <c r="I1844" s="1">
        <v>2892991080555</v>
      </c>
      <c r="J1844" s="1">
        <v>39847725031</v>
      </c>
      <c r="K1844" s="1">
        <v>450118892958</v>
      </c>
      <c r="L1844" s="1">
        <v>3343109973513</v>
      </c>
      <c r="M1844" s="29">
        <f>-4.336-4.513*(U1844/L1844)+5.679*(O1844/L1844)-0.004*(I1844/P1844)</f>
        <v>-1.3558363684699553</v>
      </c>
      <c r="N1844" s="31">
        <v>6.6900092133089402</v>
      </c>
      <c r="O1844" s="1">
        <v>1959702036127</v>
      </c>
      <c r="P1844" s="1">
        <v>1959614036127</v>
      </c>
      <c r="Q1844" s="1">
        <v>88000000</v>
      </c>
      <c r="R1844" s="1">
        <v>1383407937386</v>
      </c>
      <c r="S1844" s="1">
        <v>3343109973513</v>
      </c>
      <c r="T1844" s="1">
        <v>5781089983</v>
      </c>
      <c r="U1844" s="1">
        <v>254019783513</v>
      </c>
      <c r="V1844" s="1">
        <v>323246207598</v>
      </c>
    </row>
    <row r="1845" spans="1:22" ht="16.5" customHeight="1" x14ac:dyDescent="0.3">
      <c r="A1845" s="1" t="s">
        <v>195</v>
      </c>
      <c r="B1845" s="1">
        <v>2020</v>
      </c>
      <c r="C1845" s="27">
        <f t="shared" si="165"/>
        <v>3.784189633918261</v>
      </c>
      <c r="D1845" s="5">
        <v>13</v>
      </c>
      <c r="E1845" s="5">
        <v>44</v>
      </c>
      <c r="F1845" s="4">
        <v>0</v>
      </c>
      <c r="G1845" s="5">
        <v>0</v>
      </c>
      <c r="H1845" s="5">
        <v>1</v>
      </c>
      <c r="I1845" s="1">
        <v>2662561112764</v>
      </c>
      <c r="J1845" s="1">
        <v>64171421429</v>
      </c>
      <c r="K1845" s="1">
        <v>608769678442</v>
      </c>
      <c r="L1845" s="1">
        <v>3271330791206</v>
      </c>
      <c r="M1845" s="29">
        <f>-4.336-4.513*(U1845/L1845)+5.679*(O1845/L1845)-0.004*(I1845/P1845)</f>
        <v>-1.2488633796061304</v>
      </c>
      <c r="N1845" s="31">
        <v>6.9401877821904918</v>
      </c>
      <c r="O1845" s="1">
        <v>1942723997333</v>
      </c>
      <c r="P1845" s="1">
        <v>1942638057333</v>
      </c>
      <c r="Q1845" s="1">
        <v>85940000</v>
      </c>
      <c r="R1845" s="1">
        <v>1328606793873</v>
      </c>
      <c r="S1845" s="1">
        <v>3271330791206</v>
      </c>
      <c r="T1845" s="1">
        <v>0</v>
      </c>
      <c r="U1845" s="1">
        <v>202913777823</v>
      </c>
      <c r="V1845" s="1">
        <v>255291204352</v>
      </c>
    </row>
    <row r="1846" spans="1:22" ht="16.5" customHeight="1" x14ac:dyDescent="0.3">
      <c r="A1846" s="1" t="s">
        <v>195</v>
      </c>
      <c r="B1846" s="1">
        <v>2019</v>
      </c>
      <c r="C1846" s="27">
        <f t="shared" si="165"/>
        <v>3.7612001156935624</v>
      </c>
      <c r="D1846" s="5">
        <v>12</v>
      </c>
      <c r="E1846" s="5">
        <v>43</v>
      </c>
      <c r="F1846" s="4">
        <v>0</v>
      </c>
      <c r="G1846" s="5">
        <v>0</v>
      </c>
      <c r="H1846" s="5">
        <v>1</v>
      </c>
      <c r="I1846" s="1">
        <v>2345668640287</v>
      </c>
      <c r="J1846" s="1">
        <v>64391889477</v>
      </c>
      <c r="K1846" s="1">
        <v>615467656890</v>
      </c>
      <c r="L1846" s="1">
        <v>2961136297177</v>
      </c>
      <c r="M1846" s="29">
        <f>-4.336-4.513*(U1846/L1846)+5.679*(O1846/L1846)-0.004*(I1846/P1846)</f>
        <v>-1.6365744992167366</v>
      </c>
      <c r="N1846" s="31">
        <v>7.4649912574460018</v>
      </c>
      <c r="O1846" s="1">
        <v>1596339479988</v>
      </c>
      <c r="P1846" s="1">
        <v>1595891539988</v>
      </c>
      <c r="Q1846" s="1">
        <v>447940000</v>
      </c>
      <c r="R1846" s="1">
        <v>1364796817189</v>
      </c>
      <c r="S1846" s="1">
        <v>2961136297177</v>
      </c>
      <c r="T1846" s="1">
        <v>0</v>
      </c>
      <c r="U1846" s="1">
        <v>233732718847</v>
      </c>
      <c r="V1846" s="1">
        <v>295519014303</v>
      </c>
    </row>
    <row r="1847" spans="1:22" ht="16.5" customHeight="1" x14ac:dyDescent="0.3">
      <c r="A1847" s="1" t="s">
        <v>195</v>
      </c>
      <c r="B1847" s="1">
        <v>2018</v>
      </c>
      <c r="C1847" s="27">
        <f t="shared" si="165"/>
        <v>3.7376696182833684</v>
      </c>
      <c r="D1847" s="5">
        <v>11</v>
      </c>
      <c r="E1847" s="5">
        <v>42</v>
      </c>
      <c r="F1847" s="4">
        <v>0</v>
      </c>
      <c r="G1847" s="5">
        <v>0</v>
      </c>
      <c r="H1847" s="5">
        <v>1</v>
      </c>
      <c r="I1847" s="1">
        <v>1975277682379</v>
      </c>
      <c r="J1847" s="1">
        <v>60380340024</v>
      </c>
      <c r="K1847" s="1">
        <v>669056287476</v>
      </c>
      <c r="L1847" s="1">
        <v>2644333969855</v>
      </c>
      <c r="M1847" s="29">
        <f>-4.336-4.513*(U1847/L1847)+5.679*(O1847/L1847)-0.004*(I1847/P1847)</f>
        <v>-2.0252622965660092</v>
      </c>
      <c r="N1847" s="31">
        <v>7.3592809998546045</v>
      </c>
      <c r="O1847" s="1">
        <v>1272054696513</v>
      </c>
      <c r="P1847" s="1">
        <v>1271606756513</v>
      </c>
      <c r="Q1847" s="1">
        <v>447940000</v>
      </c>
      <c r="R1847" s="1">
        <v>1372279273342</v>
      </c>
      <c r="S1847" s="1">
        <v>2644333969855</v>
      </c>
      <c r="T1847" s="1">
        <v>0</v>
      </c>
      <c r="U1847" s="1">
        <v>243121179899</v>
      </c>
      <c r="V1847" s="1">
        <v>306690867383</v>
      </c>
    </row>
    <row r="1848" spans="1:22" ht="16.5" customHeight="1" x14ac:dyDescent="0.3">
      <c r="A1848" s="1" t="s">
        <v>195</v>
      </c>
      <c r="B1848" s="1">
        <v>2017</v>
      </c>
      <c r="C1848" s="27">
        <f t="shared" si="165"/>
        <v>3.713572066704308</v>
      </c>
      <c r="D1848" s="5">
        <v>10</v>
      </c>
      <c r="E1848" s="5">
        <v>41</v>
      </c>
      <c r="F1848" s="4">
        <v>0</v>
      </c>
      <c r="G1848" s="5">
        <v>0</v>
      </c>
      <c r="H1848" s="5">
        <v>1</v>
      </c>
      <c r="I1848" s="1">
        <v>2189992236339</v>
      </c>
      <c r="J1848" s="1">
        <v>31563829435</v>
      </c>
      <c r="K1848" s="1">
        <v>769274917079</v>
      </c>
      <c r="L1848" s="1">
        <v>2959267153418</v>
      </c>
      <c r="M1848" s="29">
        <f>-4.336-4.513*(U1848/L1848)+5.679*(O1848/L1848)-0.004*(I1848/P1848)</f>
        <v>-1.6969675566809845</v>
      </c>
      <c r="N1848" s="31">
        <v>2.8654119461210428</v>
      </c>
      <c r="O1848" s="1">
        <v>1543970594737</v>
      </c>
      <c r="P1848" s="1">
        <v>1543528594737</v>
      </c>
      <c r="Q1848" s="1">
        <v>442000000</v>
      </c>
      <c r="R1848" s="1">
        <v>1415296558681</v>
      </c>
      <c r="S1848" s="1">
        <v>2959267153418</v>
      </c>
      <c r="T1848" s="1">
        <v>2082963056</v>
      </c>
      <c r="U1848" s="1">
        <v>208688741088</v>
      </c>
      <c r="V1848" s="1">
        <v>265211817116</v>
      </c>
    </row>
    <row r="1849" spans="1:22" ht="16.5" customHeight="1" x14ac:dyDescent="0.3">
      <c r="A1849" s="1" t="s">
        <v>195</v>
      </c>
      <c r="B1849" s="1">
        <v>2016</v>
      </c>
      <c r="C1849" s="27">
        <f t="shared" si="165"/>
        <v>3.6888794541139363</v>
      </c>
      <c r="D1849" s="5">
        <v>9</v>
      </c>
      <c r="E1849" s="5">
        <v>40</v>
      </c>
      <c r="F1849" s="4">
        <v>0</v>
      </c>
      <c r="G1849" s="5">
        <v>0</v>
      </c>
      <c r="H1849" s="5">
        <v>1</v>
      </c>
      <c r="I1849" s="1">
        <v>2039279963568</v>
      </c>
      <c r="J1849" s="1">
        <v>21993517522</v>
      </c>
      <c r="K1849" s="1">
        <v>786865057228</v>
      </c>
      <c r="L1849" s="1">
        <v>2826145020796</v>
      </c>
      <c r="M1849" s="29">
        <f>-4.336-4.513*(U1849/L1849)+5.679*(O1849/L1849)-0.004*(I1849/P1849)</f>
        <v>-1.7962956610491092</v>
      </c>
      <c r="N1849" s="31">
        <v>2.5615511423249444</v>
      </c>
      <c r="O1849" s="1">
        <v>1441470402203</v>
      </c>
      <c r="P1849" s="1">
        <v>1247031760759</v>
      </c>
      <c r="Q1849" s="1">
        <v>194438641444</v>
      </c>
      <c r="R1849" s="1">
        <v>1384674618593</v>
      </c>
      <c r="S1849" s="1">
        <v>2826145020796</v>
      </c>
      <c r="T1849" s="1">
        <v>18459055995</v>
      </c>
      <c r="U1849" s="1">
        <v>219377616125</v>
      </c>
      <c r="V1849" s="1">
        <v>294079942785</v>
      </c>
    </row>
    <row r="1850" spans="1:22" ht="16.5" customHeight="1" x14ac:dyDescent="0.3">
      <c r="A1850" s="1" t="s">
        <v>195</v>
      </c>
      <c r="B1850" s="1">
        <v>2015</v>
      </c>
      <c r="C1850" s="27">
        <f t="shared" si="165"/>
        <v>3.6635616461296463</v>
      </c>
      <c r="D1850" s="5">
        <v>8</v>
      </c>
      <c r="E1850" s="5">
        <v>39</v>
      </c>
      <c r="F1850" s="4">
        <v>0</v>
      </c>
      <c r="G1850" s="5">
        <v>0</v>
      </c>
      <c r="H1850" s="5">
        <v>1</v>
      </c>
      <c r="I1850" s="1">
        <v>1834614629054</v>
      </c>
      <c r="J1850" s="1">
        <v>19289804120</v>
      </c>
      <c r="K1850" s="1">
        <v>888106402914</v>
      </c>
      <c r="L1850" s="1">
        <v>2722721031968</v>
      </c>
      <c r="M1850" s="29">
        <f>-4.336-4.513*(U1850/L1850)+5.679*(O1850/L1850)-0.004*(I1850/P1850)</f>
        <v>-1.7065743901821988</v>
      </c>
      <c r="N1850" s="31">
        <v>8.0197984581497224</v>
      </c>
      <c r="O1850" s="1">
        <v>1452798053158</v>
      </c>
      <c r="P1850" s="1">
        <v>1241719613167</v>
      </c>
      <c r="Q1850" s="1">
        <v>211078439991</v>
      </c>
      <c r="R1850" s="1">
        <v>1269922978810</v>
      </c>
      <c r="S1850" s="1">
        <v>2722721031968</v>
      </c>
      <c r="T1850" s="1">
        <v>4631201384</v>
      </c>
      <c r="U1850" s="1">
        <v>238235471228</v>
      </c>
      <c r="V1850" s="1">
        <v>312900455612</v>
      </c>
    </row>
    <row r="1851" spans="1:22" ht="16.5" customHeight="1" x14ac:dyDescent="0.3">
      <c r="A1851" s="1" t="s">
        <v>195</v>
      </c>
      <c r="B1851" s="1">
        <v>2014</v>
      </c>
      <c r="C1851" s="27">
        <f t="shared" si="165"/>
        <v>3.6375861597263857</v>
      </c>
      <c r="D1851" s="6">
        <v>7</v>
      </c>
      <c r="E1851" s="6">
        <v>38</v>
      </c>
      <c r="F1851" s="7">
        <v>0</v>
      </c>
      <c r="G1851" s="6">
        <v>0</v>
      </c>
      <c r="H1851" s="6">
        <v>1</v>
      </c>
      <c r="I1851" s="1">
        <v>3063306579839</v>
      </c>
      <c r="J1851" s="1">
        <v>16383710632</v>
      </c>
      <c r="K1851" s="1">
        <v>396476005969</v>
      </c>
      <c r="L1851" s="1">
        <v>3459782585808</v>
      </c>
      <c r="M1851" s="29">
        <f>-4.336-4.513*(U1851/L1851)+5.679*(O1851/L1851)-0.004*(I1851/P1851)</f>
        <v>-0.78640638831126342</v>
      </c>
      <c r="N1851" s="28">
        <v>5.05</v>
      </c>
      <c r="O1851" s="1">
        <v>2297296988226</v>
      </c>
      <c r="P1851" s="1">
        <v>2272875391316</v>
      </c>
      <c r="Q1851" s="1">
        <v>24421596910</v>
      </c>
      <c r="R1851" s="1">
        <v>1162485597582</v>
      </c>
      <c r="S1851" s="1">
        <v>3459782585808</v>
      </c>
      <c r="T1851" s="1">
        <v>0</v>
      </c>
      <c r="U1851" s="1">
        <v>165494240578</v>
      </c>
      <c r="V1851" s="1">
        <v>213809402460</v>
      </c>
    </row>
    <row r="1852" spans="1:22" ht="16.5" customHeight="1" x14ac:dyDescent="0.3">
      <c r="A1852" s="1" t="s">
        <v>196</v>
      </c>
      <c r="B1852" s="1">
        <v>2023</v>
      </c>
      <c r="C1852" s="27">
        <f t="shared" si="165"/>
        <v>3.8286413964890951</v>
      </c>
      <c r="D1852" s="5">
        <v>16</v>
      </c>
      <c r="E1852" s="5">
        <v>46</v>
      </c>
      <c r="F1852" s="4">
        <v>0</v>
      </c>
      <c r="G1852" s="5">
        <v>0</v>
      </c>
      <c r="H1852" s="5">
        <v>0</v>
      </c>
      <c r="I1852" s="1">
        <v>1578488435818</v>
      </c>
      <c r="J1852" s="1">
        <v>92402675242</v>
      </c>
      <c r="K1852" s="1">
        <v>1159148886449</v>
      </c>
      <c r="L1852" s="1">
        <v>2737637322267</v>
      </c>
      <c r="M1852" s="29">
        <f>-4.336-4.513*(U1852/L1852)+5.679*(O1852/L1852)-0.004*(I1852/P1852)</f>
        <v>-0.93082637288525838</v>
      </c>
      <c r="N1852" s="31">
        <v>6.4222466560102589</v>
      </c>
      <c r="O1852" s="1">
        <v>1727864471701</v>
      </c>
      <c r="P1852" s="1">
        <v>1528216103650</v>
      </c>
      <c r="Q1852" s="1">
        <v>199648368051</v>
      </c>
      <c r="R1852" s="1">
        <v>1009772850566</v>
      </c>
      <c r="S1852" s="1">
        <v>2737637322267</v>
      </c>
      <c r="T1852" s="1">
        <v>12815390908</v>
      </c>
      <c r="U1852" s="1">
        <v>106160235957</v>
      </c>
      <c r="V1852" s="1">
        <v>158341089334</v>
      </c>
    </row>
    <row r="1853" spans="1:22" ht="16.5" customHeight="1" x14ac:dyDescent="0.3">
      <c r="A1853" s="1" t="s">
        <v>196</v>
      </c>
      <c r="B1853" s="1">
        <v>2022</v>
      </c>
      <c r="C1853" s="27">
        <f t="shared" si="165"/>
        <v>3.8066624897703196</v>
      </c>
      <c r="D1853" s="5">
        <v>15</v>
      </c>
      <c r="E1853" s="5">
        <v>45</v>
      </c>
      <c r="F1853" s="4">
        <v>0</v>
      </c>
      <c r="G1853" s="5">
        <v>0</v>
      </c>
      <c r="H1853" s="5">
        <v>0</v>
      </c>
      <c r="I1853" s="1">
        <v>1161053243780</v>
      </c>
      <c r="J1853" s="1">
        <v>130568619422</v>
      </c>
      <c r="K1853" s="1">
        <v>1228398072450</v>
      </c>
      <c r="L1853" s="1">
        <v>2389451316230</v>
      </c>
      <c r="M1853" s="29">
        <f>-4.336-4.513*(U1853/L1853)+5.679*(O1853/L1853)-0.004*(I1853/P1853)</f>
        <v>-1.2696226970513111</v>
      </c>
      <c r="N1853" s="31">
        <v>6.9871667237754878</v>
      </c>
      <c r="O1853" s="1">
        <v>1370459551997</v>
      </c>
      <c r="P1853" s="1">
        <v>1140426364431</v>
      </c>
      <c r="Q1853" s="1">
        <v>230033187566</v>
      </c>
      <c r="R1853" s="1">
        <v>1018991764233</v>
      </c>
      <c r="S1853" s="1">
        <v>2389451316230</v>
      </c>
      <c r="T1853" s="1">
        <v>10374455966</v>
      </c>
      <c r="U1853" s="1">
        <v>98858815869</v>
      </c>
      <c r="V1853" s="1">
        <v>132319324706</v>
      </c>
    </row>
    <row r="1854" spans="1:22" ht="16.5" customHeight="1" x14ac:dyDescent="0.3">
      <c r="A1854" s="1" t="s">
        <v>196</v>
      </c>
      <c r="B1854" s="1">
        <v>2021</v>
      </c>
      <c r="C1854" s="27">
        <f t="shared" si="165"/>
        <v>3.784189633918261</v>
      </c>
      <c r="D1854" s="5">
        <v>14</v>
      </c>
      <c r="E1854" s="5">
        <v>44</v>
      </c>
      <c r="F1854" s="4">
        <v>0</v>
      </c>
      <c r="G1854" s="5">
        <v>0</v>
      </c>
      <c r="H1854" s="5">
        <v>0</v>
      </c>
      <c r="I1854" s="1">
        <v>1174433329319</v>
      </c>
      <c r="J1854" s="1">
        <v>152356849588</v>
      </c>
      <c r="K1854" s="1">
        <v>1235580354141</v>
      </c>
      <c r="L1854" s="1">
        <v>2410013683460</v>
      </c>
      <c r="M1854" s="29">
        <f>-4.336-4.513*(U1854/L1854)+5.679*(O1854/L1854)-0.004*(I1854/P1854)</f>
        <v>-1.1816254233012828</v>
      </c>
      <c r="N1854" s="31">
        <v>6.6900092133089402</v>
      </c>
      <c r="O1854" s="1">
        <v>1403264105721</v>
      </c>
      <c r="P1854" s="1">
        <v>1169207345304</v>
      </c>
      <c r="Q1854" s="1">
        <v>234056760417</v>
      </c>
      <c r="R1854" s="1">
        <v>1006749577739</v>
      </c>
      <c r="S1854" s="1">
        <v>2410013683460</v>
      </c>
      <c r="T1854" s="1">
        <v>12179139679</v>
      </c>
      <c r="U1854" s="1">
        <v>79186310898</v>
      </c>
      <c r="V1854" s="1">
        <v>111738273469</v>
      </c>
    </row>
    <row r="1855" spans="1:22" ht="16.5" customHeight="1" x14ac:dyDescent="0.3">
      <c r="A1855" s="1" t="s">
        <v>196</v>
      </c>
      <c r="B1855" s="1">
        <v>2020</v>
      </c>
      <c r="C1855" s="27">
        <f t="shared" si="165"/>
        <v>3.7612001156935624</v>
      </c>
      <c r="D1855" s="5">
        <v>13</v>
      </c>
      <c r="E1855" s="5">
        <v>43</v>
      </c>
      <c r="F1855" s="4">
        <v>0</v>
      </c>
      <c r="G1855" s="5">
        <v>0</v>
      </c>
      <c r="H1855" s="5">
        <v>0</v>
      </c>
      <c r="I1855" s="1">
        <v>1119243493175</v>
      </c>
      <c r="J1855" s="1">
        <v>152340328378</v>
      </c>
      <c r="K1855" s="1">
        <v>1231253030463</v>
      </c>
      <c r="L1855" s="1">
        <v>2350496523638</v>
      </c>
      <c r="M1855" s="29">
        <f>-4.336-4.513*(U1855/L1855)+5.679*(O1855/L1855)-0.004*(I1855/P1855)</f>
        <v>-1.1577761023578361</v>
      </c>
      <c r="N1855" s="31">
        <v>6.9401877821904918</v>
      </c>
      <c r="O1855" s="1">
        <v>1362234462797</v>
      </c>
      <c r="P1855" s="1">
        <v>1135761555794</v>
      </c>
      <c r="Q1855" s="1">
        <v>226472907003</v>
      </c>
      <c r="R1855" s="1">
        <v>988262060841</v>
      </c>
      <c r="S1855" s="1">
        <v>2350496523638</v>
      </c>
      <c r="T1855" s="1">
        <v>17623122279</v>
      </c>
      <c r="U1855" s="1">
        <v>56826954157</v>
      </c>
      <c r="V1855" s="1">
        <v>90212840955</v>
      </c>
    </row>
    <row r="1856" spans="1:22" ht="16.5" customHeight="1" x14ac:dyDescent="0.3">
      <c r="A1856" s="1" t="s">
        <v>196</v>
      </c>
      <c r="B1856" s="1">
        <v>2019</v>
      </c>
      <c r="C1856" s="27">
        <f t="shared" si="165"/>
        <v>3.7376696182833684</v>
      </c>
      <c r="D1856" s="5">
        <v>12</v>
      </c>
      <c r="E1856" s="5">
        <v>42</v>
      </c>
      <c r="F1856" s="4">
        <v>0</v>
      </c>
      <c r="G1856" s="5">
        <v>0</v>
      </c>
      <c r="H1856" s="5">
        <v>0</v>
      </c>
      <c r="I1856" s="1">
        <v>949043034478</v>
      </c>
      <c r="J1856" s="1">
        <v>103984300431</v>
      </c>
      <c r="K1856" s="1">
        <v>1213145481158</v>
      </c>
      <c r="L1856" s="1">
        <v>2162188515636</v>
      </c>
      <c r="M1856" s="29">
        <f>-4.336-4.513*(U1856/L1856)+5.679*(O1856/L1856)-0.004*(I1856/P1856)</f>
        <v>-1.3942336826707142</v>
      </c>
      <c r="N1856" s="31">
        <v>7.4649912574460018</v>
      </c>
      <c r="O1856" s="1">
        <v>1180514686552</v>
      </c>
      <c r="P1856" s="1">
        <v>977921997210</v>
      </c>
      <c r="Q1856" s="1">
        <v>202592689342</v>
      </c>
      <c r="R1856" s="1">
        <v>981673829084</v>
      </c>
      <c r="S1856" s="1">
        <v>2162188515636</v>
      </c>
      <c r="T1856" s="1">
        <v>3724874210</v>
      </c>
      <c r="U1856" s="1">
        <v>74251320574</v>
      </c>
      <c r="V1856" s="1">
        <v>96890359630</v>
      </c>
    </row>
    <row r="1857" spans="1:22" ht="16.5" customHeight="1" x14ac:dyDescent="0.3">
      <c r="A1857" s="1" t="s">
        <v>196</v>
      </c>
      <c r="B1857" s="1">
        <v>2018</v>
      </c>
      <c r="C1857" s="27">
        <f t="shared" si="165"/>
        <v>3.713572066704308</v>
      </c>
      <c r="D1857" s="5">
        <v>11</v>
      </c>
      <c r="E1857" s="5">
        <v>41</v>
      </c>
      <c r="F1857" s="4">
        <v>0</v>
      </c>
      <c r="G1857" s="5">
        <v>0</v>
      </c>
      <c r="H1857" s="5">
        <v>1</v>
      </c>
      <c r="I1857" s="1">
        <v>1239638015309</v>
      </c>
      <c r="J1857" s="1">
        <v>147897690341</v>
      </c>
      <c r="K1857" s="1">
        <v>1249043490858</v>
      </c>
      <c r="L1857" s="1">
        <v>2488681506167</v>
      </c>
      <c r="M1857" s="29">
        <f>-4.336-4.513*(U1857/L1857)+5.679*(O1857/L1857)-0.004*(I1857/P1857)</f>
        <v>-1.039221192757986</v>
      </c>
      <c r="N1857" s="31">
        <v>7.3592809998546045</v>
      </c>
      <c r="O1857" s="1">
        <v>1533445394657</v>
      </c>
      <c r="P1857" s="1">
        <v>1370303492014</v>
      </c>
      <c r="Q1857" s="1">
        <v>163141902643</v>
      </c>
      <c r="R1857" s="1">
        <v>955236111510</v>
      </c>
      <c r="S1857" s="1">
        <v>2488681506167</v>
      </c>
      <c r="T1857" s="1">
        <v>4314084986</v>
      </c>
      <c r="U1857" s="1">
        <v>109638479279</v>
      </c>
      <c r="V1857" s="1">
        <v>140962372729</v>
      </c>
    </row>
    <row r="1858" spans="1:22" ht="16.5" customHeight="1" x14ac:dyDescent="0.3">
      <c r="A1858" s="1" t="s">
        <v>196</v>
      </c>
      <c r="B1858" s="1">
        <v>2017</v>
      </c>
      <c r="C1858" s="27">
        <f t="shared" si="165"/>
        <v>3.6888794541139363</v>
      </c>
      <c r="D1858" s="5">
        <v>10</v>
      </c>
      <c r="E1858" s="5">
        <v>40</v>
      </c>
      <c r="F1858" s="4">
        <v>0</v>
      </c>
      <c r="G1858" s="5">
        <v>0</v>
      </c>
      <c r="H1858" s="5">
        <v>1</v>
      </c>
      <c r="I1858" s="1">
        <v>1125825858372</v>
      </c>
      <c r="J1858" s="1">
        <v>155630597161</v>
      </c>
      <c r="K1858" s="1">
        <v>1163148092771</v>
      </c>
      <c r="L1858" s="1">
        <v>2288973951143</v>
      </c>
      <c r="M1858" s="29">
        <f>-4.336-4.513*(U1858/L1858)+5.679*(O1858/L1858)-0.004*(I1858/P1858)</f>
        <v>-1.2621890561138316</v>
      </c>
      <c r="N1858" s="31">
        <v>2.8654119461210428</v>
      </c>
      <c r="O1858" s="1">
        <v>1327692695712</v>
      </c>
      <c r="P1858" s="1">
        <v>1170525308542</v>
      </c>
      <c r="Q1858" s="1">
        <v>157167387170</v>
      </c>
      <c r="R1858" s="1">
        <v>961281255431</v>
      </c>
      <c r="S1858" s="1">
        <v>2288973951143</v>
      </c>
      <c r="T1858" s="1">
        <v>16770745197</v>
      </c>
      <c r="U1858" s="1">
        <v>109746816472</v>
      </c>
      <c r="V1858" s="1">
        <v>154852333934</v>
      </c>
    </row>
    <row r="1859" spans="1:22" ht="16.5" customHeight="1" x14ac:dyDescent="0.3">
      <c r="A1859" s="1" t="s">
        <v>196</v>
      </c>
      <c r="B1859" s="1">
        <v>2016</v>
      </c>
      <c r="C1859" s="27">
        <f t="shared" si="165"/>
        <v>3.6635616461296463</v>
      </c>
      <c r="D1859" s="6">
        <v>9</v>
      </c>
      <c r="E1859" s="6">
        <v>39</v>
      </c>
      <c r="F1859" s="7">
        <v>0</v>
      </c>
      <c r="G1859" s="6">
        <v>0</v>
      </c>
      <c r="H1859" s="6">
        <v>1</v>
      </c>
      <c r="I1859" s="1">
        <v>1135470875261</v>
      </c>
      <c r="J1859" s="1">
        <v>120365971703</v>
      </c>
      <c r="K1859" s="1">
        <v>1114117313624</v>
      </c>
      <c r="L1859" s="1">
        <v>2249588188885</v>
      </c>
      <c r="M1859" s="29">
        <f>-4.336-4.513*(U1859/L1859)+5.679*(O1859/L1859)-0.004*(I1859/P1859)</f>
        <v>-1.7872847682272246</v>
      </c>
      <c r="N1859" s="31">
        <v>2.5615511423249444</v>
      </c>
      <c r="O1859" s="1">
        <v>1282755920727</v>
      </c>
      <c r="P1859" s="1">
        <v>1121752439437</v>
      </c>
      <c r="Q1859" s="1">
        <v>161003481290</v>
      </c>
      <c r="R1859" s="1">
        <v>966832268158</v>
      </c>
      <c r="S1859" s="1">
        <v>2249588188885</v>
      </c>
      <c r="T1859" s="1">
        <v>71531641184</v>
      </c>
      <c r="U1859" s="1">
        <v>341702369545</v>
      </c>
      <c r="V1859" s="1">
        <v>443181634132</v>
      </c>
    </row>
    <row r="1860" spans="1:22" ht="16.5" customHeight="1" x14ac:dyDescent="0.3">
      <c r="A1860" s="1" t="s">
        <v>196</v>
      </c>
      <c r="B1860" s="1">
        <v>2015</v>
      </c>
      <c r="C1860" s="26"/>
      <c r="D1860" s="9"/>
      <c r="E1860" s="9"/>
      <c r="F1860" s="10"/>
      <c r="G1860" s="9"/>
      <c r="H1860" s="9"/>
      <c r="I1860" s="1">
        <v>1290701565502</v>
      </c>
      <c r="J1860" s="1">
        <v>146331462671</v>
      </c>
      <c r="K1860" s="1">
        <v>1356263107282</v>
      </c>
      <c r="L1860" s="1">
        <v>2646964672784</v>
      </c>
      <c r="M1860" s="29">
        <f>-4.336-4.513*(U1860/L1860)+5.679*(O1860/L1860)-0.004*(I1860/P1860)</f>
        <v>-1.234408613983438</v>
      </c>
      <c r="N1860" s="31">
        <v>8.0197984581497224</v>
      </c>
      <c r="O1860" s="1">
        <v>1578207672528</v>
      </c>
      <c r="P1860" s="1">
        <v>1364042234264</v>
      </c>
      <c r="Q1860" s="1">
        <v>214165438264</v>
      </c>
      <c r="R1860" s="1">
        <v>1068757000256</v>
      </c>
      <c r="S1860" s="1">
        <v>2646964672784</v>
      </c>
      <c r="T1860" s="1">
        <v>28148433418</v>
      </c>
      <c r="U1860" s="1">
        <v>164595604792</v>
      </c>
      <c r="V1860" s="1">
        <v>254666086320</v>
      </c>
    </row>
    <row r="1861" spans="1:22" ht="16.5" customHeight="1" x14ac:dyDescent="0.3">
      <c r="A1861" s="1" t="s">
        <v>196</v>
      </c>
      <c r="B1861" s="1">
        <v>2014</v>
      </c>
      <c r="C1861" s="26"/>
      <c r="D1861" s="9"/>
      <c r="E1861" s="9"/>
      <c r="F1861" s="10"/>
      <c r="G1861" s="9"/>
      <c r="H1861" s="9"/>
      <c r="I1861" s="1">
        <v>1845754525124</v>
      </c>
      <c r="J1861" s="1">
        <v>184109292453</v>
      </c>
      <c r="K1861" s="1">
        <v>1356800464843</v>
      </c>
      <c r="L1861" s="1">
        <v>3202554989967</v>
      </c>
      <c r="M1861" s="29">
        <f>-4.336-4.513*(U1861/L1861)+5.679*(O1861/L1861)-0.004*(I1861/P1861)</f>
        <v>-0.94292776310480952</v>
      </c>
      <c r="N1861" s="28">
        <v>5.05</v>
      </c>
      <c r="O1861" s="1">
        <v>2067877707579</v>
      </c>
      <c r="P1861" s="1">
        <v>1827859921978</v>
      </c>
      <c r="Q1861" s="1">
        <v>240017785601</v>
      </c>
      <c r="R1861" s="1">
        <v>1134677282388</v>
      </c>
      <c r="S1861" s="1">
        <v>3202554989967</v>
      </c>
      <c r="T1861" s="1">
        <v>33445080952</v>
      </c>
      <c r="U1861" s="1">
        <v>191456114948</v>
      </c>
      <c r="V1861" s="1">
        <v>279310553978</v>
      </c>
    </row>
    <row r="1862" spans="1:22" ht="16.5" customHeight="1" x14ac:dyDescent="0.3">
      <c r="A1862" s="1" t="s">
        <v>197</v>
      </c>
      <c r="B1862" s="1">
        <v>2023</v>
      </c>
      <c r="C1862" s="27">
        <f t="shared" ref="C1862:C1888" si="166">LN(E1862)</f>
        <v>4.0775374439057197</v>
      </c>
      <c r="D1862" s="5">
        <v>30</v>
      </c>
      <c r="E1862" s="5">
        <v>59</v>
      </c>
      <c r="F1862" s="4">
        <v>0.31</v>
      </c>
      <c r="G1862" s="5">
        <v>0</v>
      </c>
      <c r="H1862" s="5">
        <v>0</v>
      </c>
      <c r="I1862" s="1">
        <v>2761558839599</v>
      </c>
      <c r="J1862" s="1">
        <v>325592274303</v>
      </c>
      <c r="K1862" s="1">
        <v>3398973651088</v>
      </c>
      <c r="L1862" s="1">
        <v>6160532490687</v>
      </c>
      <c r="M1862" s="29">
        <f>-4.336-4.513*(U1862/L1862)+5.679*(O1862/L1862)-0.004*(I1862/P1862)</f>
        <v>-2.6700505071386624</v>
      </c>
      <c r="N1862" s="31">
        <v>6.4222466560102589</v>
      </c>
      <c r="O1862" s="1">
        <v>2346294739345</v>
      </c>
      <c r="P1862" s="1">
        <v>882868362279</v>
      </c>
      <c r="Q1862" s="1">
        <v>1463426377066</v>
      </c>
      <c r="R1862" s="1">
        <v>3814237751342</v>
      </c>
      <c r="S1862" s="1">
        <v>6160532490687</v>
      </c>
      <c r="T1862" s="1">
        <v>23514480068</v>
      </c>
      <c r="U1862" s="1">
        <v>661288002217</v>
      </c>
      <c r="V1862" s="1">
        <v>809282824969</v>
      </c>
    </row>
    <row r="1863" spans="1:22" ht="16.5" customHeight="1" x14ac:dyDescent="0.3">
      <c r="A1863" s="1" t="s">
        <v>197</v>
      </c>
      <c r="B1863" s="1">
        <v>2022</v>
      </c>
      <c r="C1863" s="27">
        <f t="shared" si="166"/>
        <v>4.0604430105464191</v>
      </c>
      <c r="D1863" s="5">
        <v>29</v>
      </c>
      <c r="E1863" s="5">
        <v>58</v>
      </c>
      <c r="F1863" s="4">
        <v>0.31</v>
      </c>
      <c r="G1863" s="5">
        <v>0</v>
      </c>
      <c r="H1863" s="5">
        <v>0</v>
      </c>
      <c r="I1863" s="1">
        <v>3055201601036</v>
      </c>
      <c r="J1863" s="1">
        <v>320513757664</v>
      </c>
      <c r="K1863" s="1">
        <v>3273309809556</v>
      </c>
      <c r="L1863" s="1">
        <v>6328511410592</v>
      </c>
      <c r="M1863" s="29">
        <f>-4.336-4.513*(U1863/L1863)+5.679*(O1863/L1863)-0.004*(I1863/P1863)</f>
        <v>-2.4092620831858942</v>
      </c>
      <c r="N1863" s="31">
        <v>6.9871667237754878</v>
      </c>
      <c r="O1863" s="1">
        <v>2893288701795</v>
      </c>
      <c r="P1863" s="1">
        <v>1293854071267</v>
      </c>
      <c r="Q1863" s="1">
        <v>1599434630528</v>
      </c>
      <c r="R1863" s="1">
        <v>3435222708797</v>
      </c>
      <c r="S1863" s="1">
        <v>6328511410592</v>
      </c>
      <c r="T1863" s="1">
        <v>20585028862</v>
      </c>
      <c r="U1863" s="1">
        <v>925732133952</v>
      </c>
      <c r="V1863" s="1">
        <v>1143841816813</v>
      </c>
    </row>
    <row r="1864" spans="1:22" ht="16.5" customHeight="1" x14ac:dyDescent="0.3">
      <c r="A1864" s="1" t="s">
        <v>197</v>
      </c>
      <c r="B1864" s="1">
        <v>2021</v>
      </c>
      <c r="C1864" s="27">
        <f t="shared" si="166"/>
        <v>4.0430512678345503</v>
      </c>
      <c r="D1864" s="5">
        <v>28</v>
      </c>
      <c r="E1864" s="5">
        <v>57</v>
      </c>
      <c r="F1864" s="4">
        <v>0.17</v>
      </c>
      <c r="G1864" s="5">
        <v>0</v>
      </c>
      <c r="H1864" s="5">
        <v>0</v>
      </c>
      <c r="I1864" s="1">
        <v>2738366419370</v>
      </c>
      <c r="J1864" s="1">
        <v>336156599858</v>
      </c>
      <c r="K1864" s="1">
        <v>3288718048294</v>
      </c>
      <c r="L1864" s="1">
        <v>6027084467664</v>
      </c>
      <c r="M1864" s="29">
        <f>-4.336-4.513*(U1864/L1864)+5.679*(O1864/L1864)-0.004*(I1864/P1864)</f>
        <v>-1.9802091251563207</v>
      </c>
      <c r="N1864" s="31">
        <v>6.6900092133089402</v>
      </c>
      <c r="O1864" s="1">
        <v>2917913811841</v>
      </c>
      <c r="P1864" s="1">
        <v>1191719829396</v>
      </c>
      <c r="Q1864" s="1">
        <v>1726193982445</v>
      </c>
      <c r="R1864" s="1">
        <v>3109170655823</v>
      </c>
      <c r="S1864" s="1">
        <v>6027084467664</v>
      </c>
      <c r="T1864" s="1">
        <v>25776988628</v>
      </c>
      <c r="U1864" s="1">
        <v>513380267771</v>
      </c>
      <c r="V1864" s="1">
        <v>617149005243</v>
      </c>
    </row>
    <row r="1865" spans="1:22" ht="16.5" customHeight="1" x14ac:dyDescent="0.3">
      <c r="A1865" s="1" t="s">
        <v>197</v>
      </c>
      <c r="B1865" s="1">
        <v>2020</v>
      </c>
      <c r="C1865" s="27">
        <f t="shared" si="166"/>
        <v>4.0253516907351496</v>
      </c>
      <c r="D1865" s="5">
        <v>27</v>
      </c>
      <c r="E1865" s="5">
        <v>56</v>
      </c>
      <c r="F1865" s="4">
        <v>0.17</v>
      </c>
      <c r="G1865" s="5">
        <v>0</v>
      </c>
      <c r="H1865" s="5">
        <v>0</v>
      </c>
      <c r="I1865" s="1">
        <v>3110756990959</v>
      </c>
      <c r="J1865" s="1">
        <v>293974204639</v>
      </c>
      <c r="K1865" s="1">
        <v>3428167784775</v>
      </c>
      <c r="L1865" s="1">
        <v>6538924775734</v>
      </c>
      <c r="M1865" s="29">
        <f>-4.336-4.513*(U1865/L1865)+5.679*(O1865/L1865)-0.004*(I1865/P1865)</f>
        <v>-2.3202527453740673</v>
      </c>
      <c r="N1865" s="31">
        <v>6.9401877821904918</v>
      </c>
      <c r="O1865" s="1">
        <v>3227633788883</v>
      </c>
      <c r="P1865" s="1">
        <v>1136931679242</v>
      </c>
      <c r="Q1865" s="1">
        <v>2090702109641</v>
      </c>
      <c r="R1865" s="1">
        <v>3311290986851</v>
      </c>
      <c r="S1865" s="1">
        <v>6538924775734</v>
      </c>
      <c r="T1865" s="1">
        <v>53787004965</v>
      </c>
      <c r="U1865" s="1">
        <v>1125049424935</v>
      </c>
      <c r="V1865" s="1">
        <v>1432644334632</v>
      </c>
    </row>
    <row r="1866" spans="1:22" ht="16.5" customHeight="1" x14ac:dyDescent="0.3">
      <c r="A1866" s="1" t="s">
        <v>197</v>
      </c>
      <c r="B1866" s="1">
        <v>2019</v>
      </c>
      <c r="C1866" s="27">
        <f t="shared" si="166"/>
        <v>4.0073331852324712</v>
      </c>
      <c r="D1866" s="5">
        <v>26</v>
      </c>
      <c r="E1866" s="5">
        <v>55</v>
      </c>
      <c r="F1866" s="4">
        <v>0.08</v>
      </c>
      <c r="G1866" s="5">
        <v>0</v>
      </c>
      <c r="H1866" s="5">
        <v>0</v>
      </c>
      <c r="I1866" s="1">
        <v>2301780379808</v>
      </c>
      <c r="J1866" s="1">
        <v>327128862028</v>
      </c>
      <c r="K1866" s="1">
        <v>3552733302891</v>
      </c>
      <c r="L1866" s="1">
        <v>5854513682699</v>
      </c>
      <c r="M1866" s="29">
        <f>-4.336-4.513*(U1866/L1866)+5.679*(O1866/L1866)-0.004*(I1866/P1866)</f>
        <v>-1.5636047325513611</v>
      </c>
      <c r="N1866" s="31">
        <v>7.4649912574460018</v>
      </c>
      <c r="O1866" s="1">
        <v>3253353275184</v>
      </c>
      <c r="P1866" s="1">
        <v>1245108606284</v>
      </c>
      <c r="Q1866" s="1">
        <v>2008244668900</v>
      </c>
      <c r="R1866" s="1">
        <v>2601160407515</v>
      </c>
      <c r="S1866" s="1">
        <v>5854513682699</v>
      </c>
      <c r="T1866" s="1">
        <v>48007372591</v>
      </c>
      <c r="U1866" s="1">
        <v>487807498562</v>
      </c>
      <c r="V1866" s="1">
        <v>637276543938</v>
      </c>
    </row>
    <row r="1867" spans="1:22" ht="16.5" customHeight="1" x14ac:dyDescent="0.3">
      <c r="A1867" s="1" t="s">
        <v>197</v>
      </c>
      <c r="B1867" s="1">
        <v>2018</v>
      </c>
      <c r="C1867" s="27">
        <f t="shared" si="166"/>
        <v>3.9889840465642745</v>
      </c>
      <c r="D1867" s="5">
        <v>25</v>
      </c>
      <c r="E1867" s="5">
        <v>54</v>
      </c>
      <c r="F1867" s="4">
        <v>2.1000000000000001E-2</v>
      </c>
      <c r="G1867" s="5">
        <v>0</v>
      </c>
      <c r="H1867" s="5">
        <v>0</v>
      </c>
      <c r="I1867" s="1">
        <v>1368946392562</v>
      </c>
      <c r="J1867" s="1">
        <v>307901995744</v>
      </c>
      <c r="K1867" s="1">
        <v>3718383703064</v>
      </c>
      <c r="L1867" s="1">
        <v>5087330095626</v>
      </c>
      <c r="M1867" s="29">
        <f>-4.336-4.513*(U1867/L1867)+5.679*(O1867/L1867)-0.004*(I1867/P1867)</f>
        <v>-2.2342176163092757</v>
      </c>
      <c r="N1867" s="31">
        <v>7.3592809998546045</v>
      </c>
      <c r="O1867" s="1">
        <v>2400496729434</v>
      </c>
      <c r="P1867" s="1">
        <v>782596523887</v>
      </c>
      <c r="Q1867" s="1">
        <v>1617900205547</v>
      </c>
      <c r="R1867" s="1">
        <v>2686833366192</v>
      </c>
      <c r="S1867" s="1">
        <v>5087330095626</v>
      </c>
      <c r="T1867" s="1">
        <v>40822702381</v>
      </c>
      <c r="U1867" s="1">
        <v>643555146863</v>
      </c>
      <c r="V1867" s="1">
        <v>797777380127</v>
      </c>
    </row>
    <row r="1868" spans="1:22" ht="16.5" customHeight="1" x14ac:dyDescent="0.3">
      <c r="A1868" s="1" t="s">
        <v>197</v>
      </c>
      <c r="B1868" s="1">
        <v>2017</v>
      </c>
      <c r="C1868" s="27">
        <f t="shared" si="166"/>
        <v>3.970291913552122</v>
      </c>
      <c r="D1868" s="5">
        <v>24</v>
      </c>
      <c r="E1868" s="5">
        <v>53</v>
      </c>
      <c r="F1868" s="4">
        <v>2.1000000000000001E-2</v>
      </c>
      <c r="G1868" s="5">
        <v>0</v>
      </c>
      <c r="H1868" s="5">
        <v>0</v>
      </c>
      <c r="I1868" s="1">
        <v>1050551591713</v>
      </c>
      <c r="J1868" s="1">
        <v>257999311939</v>
      </c>
      <c r="K1868" s="1">
        <v>3244471869756</v>
      </c>
      <c r="L1868" s="1">
        <v>4295023461469</v>
      </c>
      <c r="M1868" s="29">
        <f>-4.336-4.513*(U1868/L1868)+5.679*(O1868/L1868)-0.004*(I1868/P1868)</f>
        <v>-2.1962819227856212</v>
      </c>
      <c r="N1868" s="31">
        <v>2.8654119461210428</v>
      </c>
      <c r="O1868" s="1">
        <v>1883879867105</v>
      </c>
      <c r="P1868" s="1">
        <v>1062596498405</v>
      </c>
      <c r="Q1868" s="1">
        <v>821283368700</v>
      </c>
      <c r="R1868" s="1">
        <v>2411143594364</v>
      </c>
      <c r="S1868" s="1">
        <v>4295023461469</v>
      </c>
      <c r="T1868" s="1">
        <v>50606188626</v>
      </c>
      <c r="U1868" s="1">
        <v>330473979905</v>
      </c>
      <c r="V1868" s="1">
        <v>460756415485</v>
      </c>
    </row>
    <row r="1869" spans="1:22" ht="16.5" customHeight="1" x14ac:dyDescent="0.3">
      <c r="A1869" s="1" t="s">
        <v>197</v>
      </c>
      <c r="B1869" s="1">
        <v>2016</v>
      </c>
      <c r="C1869" s="27">
        <f t="shared" si="166"/>
        <v>4.0253516907351496</v>
      </c>
      <c r="D1869" s="5">
        <v>23</v>
      </c>
      <c r="E1869" s="5">
        <v>56</v>
      </c>
      <c r="F1869" s="4">
        <v>0.08</v>
      </c>
      <c r="G1869" s="5">
        <v>0</v>
      </c>
      <c r="H1869" s="5">
        <v>0</v>
      </c>
      <c r="I1869" s="1">
        <v>1193969265550</v>
      </c>
      <c r="J1869" s="1">
        <v>177262947673</v>
      </c>
      <c r="K1869" s="1">
        <v>2666389924365</v>
      </c>
      <c r="L1869" s="1">
        <v>3860359189915</v>
      </c>
      <c r="M1869" s="29">
        <f>-4.336-4.513*(U1869/L1869)+5.679*(O1869/L1869)-0.004*(I1869/P1869)</f>
        <v>-2.2997210499018585</v>
      </c>
      <c r="N1869" s="31">
        <v>2.5615511423249444</v>
      </c>
      <c r="O1869" s="1">
        <v>1564738166954</v>
      </c>
      <c r="P1869" s="1">
        <v>1015671528771</v>
      </c>
      <c r="Q1869" s="1">
        <v>549066638183</v>
      </c>
      <c r="R1869" s="1">
        <v>2295621022961</v>
      </c>
      <c r="S1869" s="1">
        <v>3860359189915</v>
      </c>
      <c r="T1869" s="1">
        <v>21172437963</v>
      </c>
      <c r="U1869" s="1">
        <v>223183638954</v>
      </c>
      <c r="V1869" s="1">
        <v>278497064726</v>
      </c>
    </row>
    <row r="1870" spans="1:22" ht="16.5" customHeight="1" x14ac:dyDescent="0.3">
      <c r="A1870" s="1" t="s">
        <v>197</v>
      </c>
      <c r="B1870" s="1">
        <v>2015</v>
      </c>
      <c r="C1870" s="27">
        <f t="shared" si="166"/>
        <v>4.0073331852324712</v>
      </c>
      <c r="D1870" s="5">
        <v>22</v>
      </c>
      <c r="E1870" s="5">
        <v>55</v>
      </c>
      <c r="F1870" s="4">
        <v>0.08</v>
      </c>
      <c r="G1870" s="5">
        <v>0</v>
      </c>
      <c r="H1870" s="5">
        <v>0</v>
      </c>
      <c r="I1870" s="1">
        <v>890299326402</v>
      </c>
      <c r="J1870" s="1">
        <v>148295095350</v>
      </c>
      <c r="K1870" s="1">
        <v>2410072445047</v>
      </c>
      <c r="L1870" s="1">
        <v>3300371771449</v>
      </c>
      <c r="M1870" s="29">
        <f>-4.336-4.513*(U1870/L1870)+5.679*(O1870/L1870)-0.004*(I1870/P1870)</f>
        <v>-2.7294957544574689</v>
      </c>
      <c r="N1870" s="31">
        <v>8.0197984581497224</v>
      </c>
      <c r="O1870" s="1">
        <v>1107173249201</v>
      </c>
      <c r="P1870" s="1">
        <v>778612021959</v>
      </c>
      <c r="Q1870" s="1">
        <v>328561227242</v>
      </c>
      <c r="R1870" s="1">
        <v>2193198522248</v>
      </c>
      <c r="S1870" s="1">
        <v>3300371771449</v>
      </c>
      <c r="T1870" s="1">
        <v>34735742043</v>
      </c>
      <c r="U1870" s="1">
        <v>215041093935</v>
      </c>
      <c r="V1870" s="1">
        <v>296088523406</v>
      </c>
    </row>
    <row r="1871" spans="1:22" ht="16.5" customHeight="1" x14ac:dyDescent="0.3">
      <c r="A1871" s="1" t="s">
        <v>197</v>
      </c>
      <c r="B1871" s="1">
        <v>2014</v>
      </c>
      <c r="C1871" s="27">
        <f t="shared" si="166"/>
        <v>3.9889840465642745</v>
      </c>
      <c r="D1871" s="6">
        <v>21</v>
      </c>
      <c r="E1871" s="6">
        <v>54</v>
      </c>
      <c r="F1871" s="7">
        <v>0.08</v>
      </c>
      <c r="G1871" s="6">
        <v>0</v>
      </c>
      <c r="H1871" s="6">
        <v>0</v>
      </c>
      <c r="I1871" s="1">
        <v>1209710240547</v>
      </c>
      <c r="J1871" s="1">
        <v>215122825903</v>
      </c>
      <c r="K1871" s="1">
        <v>2219119904580</v>
      </c>
      <c r="L1871" s="1">
        <v>3428830145127</v>
      </c>
      <c r="M1871" s="29">
        <f>-4.336-4.513*(U1871/L1871)+5.679*(O1871/L1871)-0.004*(I1871/P1871)</f>
        <v>-2.8222342985865447</v>
      </c>
      <c r="N1871" s="28">
        <v>5.05</v>
      </c>
      <c r="O1871" s="1">
        <v>1129528286290</v>
      </c>
      <c r="P1871" s="1">
        <v>828856619257</v>
      </c>
      <c r="Q1871" s="1">
        <v>300671667033</v>
      </c>
      <c r="R1871" s="1">
        <v>2299301858837</v>
      </c>
      <c r="S1871" s="1">
        <v>3428830145127</v>
      </c>
      <c r="T1871" s="1">
        <v>32429673970</v>
      </c>
      <c r="U1871" s="1">
        <v>266813263238</v>
      </c>
      <c r="V1871" s="1" t="e">
        <v>#VALUE!</v>
      </c>
    </row>
    <row r="1872" spans="1:22" ht="16.5" customHeight="1" x14ac:dyDescent="0.3">
      <c r="A1872" s="1" t="s">
        <v>198</v>
      </c>
      <c r="B1872" s="1">
        <v>2023</v>
      </c>
      <c r="C1872" s="27">
        <f t="shared" si="166"/>
        <v>3.9889840465642745</v>
      </c>
      <c r="D1872" s="5">
        <v>24</v>
      </c>
      <c r="E1872" s="5">
        <v>54</v>
      </c>
      <c r="F1872" s="4">
        <v>0.34</v>
      </c>
      <c r="G1872" s="5">
        <v>0</v>
      </c>
      <c r="H1872" s="5">
        <v>0</v>
      </c>
      <c r="I1872" s="1">
        <v>130468581472</v>
      </c>
      <c r="J1872" s="1">
        <v>7729250238</v>
      </c>
      <c r="K1872" s="1">
        <v>101263944623</v>
      </c>
      <c r="L1872" s="1">
        <v>231732526095</v>
      </c>
      <c r="M1872" s="29">
        <f>-4.336-4.513*(U1872/L1872)+5.679*(O1872/L1872)-0.004*(I1872/P1872)</f>
        <v>-3.02343173366171</v>
      </c>
      <c r="N1872" s="31">
        <v>6.4222466560102589</v>
      </c>
      <c r="O1872" s="1">
        <v>79105159302</v>
      </c>
      <c r="P1872" s="1">
        <v>64498699660</v>
      </c>
      <c r="Q1872" s="1">
        <v>14606459642</v>
      </c>
      <c r="R1872" s="1">
        <v>152627366793</v>
      </c>
      <c r="S1872" s="1">
        <v>231732526095</v>
      </c>
      <c r="T1872" s="1">
        <v>631001675</v>
      </c>
      <c r="U1872" s="1">
        <v>31730209758</v>
      </c>
      <c r="V1872" s="1">
        <v>39812785479</v>
      </c>
    </row>
    <row r="1873" spans="1:22" ht="16.5" customHeight="1" x14ac:dyDescent="0.3">
      <c r="A1873" s="1" t="s">
        <v>198</v>
      </c>
      <c r="B1873" s="1">
        <v>2022</v>
      </c>
      <c r="C1873" s="27">
        <f t="shared" si="166"/>
        <v>3.970291913552122</v>
      </c>
      <c r="D1873" s="5">
        <v>23</v>
      </c>
      <c r="E1873" s="5">
        <v>53</v>
      </c>
      <c r="F1873" s="4">
        <v>0.34</v>
      </c>
      <c r="G1873" s="5">
        <v>0</v>
      </c>
      <c r="H1873" s="5">
        <v>0</v>
      </c>
      <c r="I1873" s="1">
        <v>131584142412</v>
      </c>
      <c r="J1873" s="1">
        <v>7655095217</v>
      </c>
      <c r="K1873" s="1">
        <v>96895533772</v>
      </c>
      <c r="L1873" s="1">
        <v>228479676184</v>
      </c>
      <c r="M1873" s="29">
        <f>-4.336-4.513*(U1873/L1873)+5.679*(O1873/L1873)-0.004*(I1873/P1873)</f>
        <v>-2.5991580648435013</v>
      </c>
      <c r="N1873" s="31">
        <v>6.9871667237754878</v>
      </c>
      <c r="O1873" s="1">
        <v>89861947871</v>
      </c>
      <c r="P1873" s="1">
        <v>75538474823</v>
      </c>
      <c r="Q1873" s="1">
        <v>14323473048</v>
      </c>
      <c r="R1873" s="1">
        <v>138617728313</v>
      </c>
      <c r="S1873" s="1">
        <v>228479676184</v>
      </c>
      <c r="T1873" s="1">
        <v>1077135053</v>
      </c>
      <c r="U1873" s="1">
        <v>24795240328</v>
      </c>
      <c r="V1873" s="1">
        <v>31277361131</v>
      </c>
    </row>
    <row r="1874" spans="1:22" ht="16.5" customHeight="1" x14ac:dyDescent="0.3">
      <c r="A1874" s="1" t="s">
        <v>198</v>
      </c>
      <c r="B1874" s="1">
        <v>2021</v>
      </c>
      <c r="C1874" s="27">
        <f t="shared" si="166"/>
        <v>3.9512437185814275</v>
      </c>
      <c r="D1874" s="5">
        <v>22</v>
      </c>
      <c r="E1874" s="5">
        <v>52</v>
      </c>
      <c r="F1874" s="4">
        <v>0.34</v>
      </c>
      <c r="G1874" s="5">
        <v>0</v>
      </c>
      <c r="H1874" s="5">
        <v>0</v>
      </c>
      <c r="I1874" s="1">
        <v>63473232649</v>
      </c>
      <c r="J1874" s="1">
        <v>9858407244</v>
      </c>
      <c r="K1874" s="1">
        <v>130642930314</v>
      </c>
      <c r="L1874" s="1">
        <v>194116162963</v>
      </c>
      <c r="M1874" s="29">
        <f>-4.336-4.513*(U1874/L1874)+5.679*(O1874/L1874)-0.004*(I1874/P1874)</f>
        <v>-2.962718554326595</v>
      </c>
      <c r="N1874" s="31">
        <v>6.6900092133089402</v>
      </c>
      <c r="O1874" s="1">
        <v>63615209428</v>
      </c>
      <c r="P1874" s="1">
        <v>47615696380</v>
      </c>
      <c r="Q1874" s="1">
        <v>15999513048</v>
      </c>
      <c r="R1874" s="1">
        <v>130500953535</v>
      </c>
      <c r="S1874" s="1">
        <v>194116162963</v>
      </c>
      <c r="T1874" s="1">
        <v>2353907179</v>
      </c>
      <c r="U1874" s="1">
        <v>20753289928</v>
      </c>
      <c r="V1874" s="1">
        <v>27218818840</v>
      </c>
    </row>
    <row r="1875" spans="1:22" ht="16.5" customHeight="1" x14ac:dyDescent="0.3">
      <c r="A1875" s="1" t="s">
        <v>198</v>
      </c>
      <c r="B1875" s="1">
        <v>2020</v>
      </c>
      <c r="C1875" s="27">
        <f t="shared" si="166"/>
        <v>3.9318256327243257</v>
      </c>
      <c r="D1875" s="5">
        <v>21</v>
      </c>
      <c r="E1875" s="5">
        <v>51</v>
      </c>
      <c r="F1875" s="4">
        <v>3.4547140729999999E-3</v>
      </c>
      <c r="G1875" s="5">
        <v>0</v>
      </c>
      <c r="H1875" s="5">
        <v>0</v>
      </c>
      <c r="I1875" s="1">
        <v>55216260580</v>
      </c>
      <c r="J1875" s="1">
        <v>8033792094</v>
      </c>
      <c r="K1875" s="1">
        <v>175131573598</v>
      </c>
      <c r="L1875" s="1">
        <v>230347834178</v>
      </c>
      <c r="M1875" s="29">
        <f>-4.336-4.513*(U1875/L1875)+5.679*(O1875/L1875)-0.004*(I1875/P1875)</f>
        <v>-2.057737265869056</v>
      </c>
      <c r="N1875" s="31">
        <v>6.9401877821904918</v>
      </c>
      <c r="O1875" s="1">
        <v>106115814135</v>
      </c>
      <c r="P1875" s="1">
        <v>78568874980</v>
      </c>
      <c r="Q1875" s="1">
        <v>27546939155</v>
      </c>
      <c r="R1875" s="1">
        <v>124232020043</v>
      </c>
      <c r="S1875" s="1">
        <v>230347834178</v>
      </c>
      <c r="T1875" s="1">
        <v>5536220302</v>
      </c>
      <c r="U1875" s="1">
        <v>17104208055</v>
      </c>
      <c r="V1875" s="1">
        <v>25635658826</v>
      </c>
    </row>
    <row r="1876" spans="1:22" ht="16.5" customHeight="1" x14ac:dyDescent="0.3">
      <c r="A1876" s="1" t="s">
        <v>198</v>
      </c>
      <c r="B1876" s="1">
        <v>2019</v>
      </c>
      <c r="C1876" s="27">
        <f t="shared" si="166"/>
        <v>3.970291913552122</v>
      </c>
      <c r="D1876" s="5">
        <v>20</v>
      </c>
      <c r="E1876" s="5">
        <v>53</v>
      </c>
      <c r="F1876" s="4">
        <v>4.375971159E-3</v>
      </c>
      <c r="G1876" s="5">
        <v>0</v>
      </c>
      <c r="H1876" s="5">
        <v>0</v>
      </c>
      <c r="I1876" s="1">
        <v>64330167027</v>
      </c>
      <c r="J1876" s="1">
        <v>10796460524</v>
      </c>
      <c r="K1876" s="1">
        <v>211212043977</v>
      </c>
      <c r="L1876" s="1">
        <v>275542211004</v>
      </c>
      <c r="M1876" s="29">
        <f>-4.336-4.513*(U1876/L1876)+5.679*(O1876/L1876)-0.004*(I1876/P1876)</f>
        <v>-1.3483571841635531</v>
      </c>
      <c r="N1876" s="31">
        <v>7.4649912574460018</v>
      </c>
      <c r="O1876" s="1">
        <v>163411797666</v>
      </c>
      <c r="P1876" s="1">
        <v>125993430252</v>
      </c>
      <c r="Q1876" s="1">
        <v>37418367414</v>
      </c>
      <c r="R1876" s="1">
        <v>112130413338</v>
      </c>
      <c r="S1876" s="1">
        <v>275542211004</v>
      </c>
      <c r="T1876" s="1">
        <v>4944622298</v>
      </c>
      <c r="U1876" s="1">
        <v>23095755052</v>
      </c>
      <c r="V1876" s="1">
        <v>33533365584</v>
      </c>
    </row>
    <row r="1877" spans="1:22" ht="16.5" customHeight="1" x14ac:dyDescent="0.3">
      <c r="A1877" s="1" t="s">
        <v>198</v>
      </c>
      <c r="B1877" s="1">
        <v>2018</v>
      </c>
      <c r="C1877" s="27">
        <f t="shared" si="166"/>
        <v>3.9512437185814275</v>
      </c>
      <c r="D1877" s="5">
        <v>19</v>
      </c>
      <c r="E1877" s="5">
        <v>52</v>
      </c>
      <c r="F1877" s="4">
        <v>4.375971159E-3</v>
      </c>
      <c r="G1877" s="5">
        <v>0</v>
      </c>
      <c r="H1877" s="5">
        <v>0</v>
      </c>
      <c r="I1877" s="1">
        <v>63806991216</v>
      </c>
      <c r="J1877" s="1">
        <v>10458900975</v>
      </c>
      <c r="K1877" s="1">
        <v>209436672562</v>
      </c>
      <c r="L1877" s="1">
        <v>273243663778</v>
      </c>
      <c r="M1877" s="29">
        <f>-4.336-4.513*(U1877/L1877)+5.679*(O1877/L1877)-0.004*(I1877/P1877)</f>
        <v>-1.225233939404512</v>
      </c>
      <c r="N1877" s="31">
        <v>7.3592809998546045</v>
      </c>
      <c r="O1877" s="1">
        <v>167442529940</v>
      </c>
      <c r="P1877" s="1">
        <v>152813699440</v>
      </c>
      <c r="Q1877" s="1">
        <v>14628830500</v>
      </c>
      <c r="R1877" s="1">
        <v>105801133838</v>
      </c>
      <c r="S1877" s="1">
        <v>273243663778</v>
      </c>
      <c r="T1877" s="1">
        <v>1003463509</v>
      </c>
      <c r="U1877" s="1">
        <v>22258507212</v>
      </c>
      <c r="V1877" s="1">
        <v>28907983665</v>
      </c>
    </row>
    <row r="1878" spans="1:22" ht="16.5" customHeight="1" x14ac:dyDescent="0.3">
      <c r="A1878" s="1" t="s">
        <v>198</v>
      </c>
      <c r="B1878" s="1">
        <v>2017</v>
      </c>
      <c r="C1878" s="27">
        <f t="shared" si="166"/>
        <v>3.9318256327243257</v>
      </c>
      <c r="D1878" s="5">
        <v>18</v>
      </c>
      <c r="E1878" s="5">
        <v>51</v>
      </c>
      <c r="F1878" s="4">
        <v>4.375971159E-3</v>
      </c>
      <c r="G1878" s="5">
        <v>0</v>
      </c>
      <c r="H1878" s="5">
        <v>0</v>
      </c>
      <c r="I1878" s="1">
        <v>75785814432</v>
      </c>
      <c r="J1878" s="1">
        <v>9299534899</v>
      </c>
      <c r="K1878" s="1">
        <v>145413232236</v>
      </c>
      <c r="L1878" s="1">
        <v>221199046668</v>
      </c>
      <c r="M1878" s="29">
        <f>-4.336-4.513*(U1878/L1878)+5.679*(O1878/L1878)-0.004*(I1878/P1878)</f>
        <v>-1.6757304350211397</v>
      </c>
      <c r="N1878" s="31">
        <v>2.8654119461210428</v>
      </c>
      <c r="O1878" s="1">
        <v>119878305292</v>
      </c>
      <c r="P1878" s="1">
        <v>107659474792</v>
      </c>
      <c r="Q1878" s="1">
        <v>12218830500</v>
      </c>
      <c r="R1878" s="1">
        <v>101320741376</v>
      </c>
      <c r="S1878" s="1">
        <v>221199046668</v>
      </c>
      <c r="T1878" s="1">
        <v>831466600</v>
      </c>
      <c r="U1878" s="1">
        <v>20322836393</v>
      </c>
      <c r="V1878" s="1">
        <v>26301759310</v>
      </c>
    </row>
    <row r="1879" spans="1:22" ht="16.5" customHeight="1" x14ac:dyDescent="0.3">
      <c r="A1879" s="1" t="s">
        <v>198</v>
      </c>
      <c r="B1879" s="1">
        <v>2016</v>
      </c>
      <c r="C1879" s="27">
        <f t="shared" si="166"/>
        <v>3.912023005428146</v>
      </c>
      <c r="D1879" s="5">
        <v>17</v>
      </c>
      <c r="E1879" s="5">
        <v>50</v>
      </c>
      <c r="F1879" s="4">
        <v>4.375971159E-3</v>
      </c>
      <c r="G1879" s="5">
        <v>0</v>
      </c>
      <c r="H1879" s="5">
        <v>0</v>
      </c>
      <c r="I1879" s="1">
        <v>75313650524</v>
      </c>
      <c r="J1879" s="1">
        <v>13497292954</v>
      </c>
      <c r="K1879" s="1">
        <v>114055515365</v>
      </c>
      <c r="L1879" s="1">
        <v>189369165889</v>
      </c>
      <c r="M1879" s="29">
        <f>-4.336-4.513*(U1879/L1879)+5.679*(O1879/L1879)-0.004*(I1879/P1879)</f>
        <v>-2.021358235855133</v>
      </c>
      <c r="N1879" s="31">
        <v>2.5615511423249444</v>
      </c>
      <c r="O1879" s="1">
        <v>91863588406</v>
      </c>
      <c r="P1879" s="1">
        <v>82063757906</v>
      </c>
      <c r="Q1879" s="1">
        <v>9799830500</v>
      </c>
      <c r="R1879" s="1">
        <v>97505577483</v>
      </c>
      <c r="S1879" s="1">
        <v>189369165889</v>
      </c>
      <c r="T1879" s="1">
        <v>548840030</v>
      </c>
      <c r="U1879" s="1">
        <v>18319602813</v>
      </c>
      <c r="V1879" s="1">
        <v>23517198623</v>
      </c>
    </row>
    <row r="1880" spans="1:22" ht="16.5" customHeight="1" x14ac:dyDescent="0.3">
      <c r="A1880" s="1" t="s">
        <v>198</v>
      </c>
      <c r="B1880" s="1">
        <v>2015</v>
      </c>
      <c r="C1880" s="27">
        <f t="shared" si="166"/>
        <v>3.8918202981106265</v>
      </c>
      <c r="D1880" s="5">
        <v>16</v>
      </c>
      <c r="E1880" s="5">
        <v>49</v>
      </c>
      <c r="F1880" s="4">
        <v>4.3757796759999997E-3</v>
      </c>
      <c r="G1880" s="5">
        <v>0</v>
      </c>
      <c r="H1880" s="5">
        <v>0</v>
      </c>
      <c r="I1880" s="1">
        <v>70289165576</v>
      </c>
      <c r="J1880" s="1">
        <v>11467068294</v>
      </c>
      <c r="K1880" s="1">
        <v>98188374705</v>
      </c>
      <c r="L1880" s="1">
        <v>168477540281</v>
      </c>
      <c r="M1880" s="29">
        <f>-4.336-4.513*(U1880/L1880)+5.679*(O1880/L1880)-0.004*(I1880/P1880)</f>
        <v>-1.9339533592059845</v>
      </c>
      <c r="N1880" s="31">
        <v>8.0197984581497224</v>
      </c>
      <c r="O1880" s="1">
        <v>82122390611</v>
      </c>
      <c r="P1880" s="1">
        <v>73497560111</v>
      </c>
      <c r="Q1880" s="1">
        <v>8624830500</v>
      </c>
      <c r="R1880" s="1">
        <v>86355149670</v>
      </c>
      <c r="S1880" s="1">
        <v>168477540281</v>
      </c>
      <c r="T1880" s="1">
        <v>-1442688404</v>
      </c>
      <c r="U1880" s="1">
        <v>13524851471</v>
      </c>
      <c r="V1880" s="1">
        <v>17938580829</v>
      </c>
    </row>
    <row r="1881" spans="1:22" ht="16.5" customHeight="1" x14ac:dyDescent="0.3">
      <c r="A1881" s="1" t="s">
        <v>198</v>
      </c>
      <c r="B1881" s="1">
        <v>2014</v>
      </c>
      <c r="C1881" s="27">
        <f t="shared" si="166"/>
        <v>3.8712010109078911</v>
      </c>
      <c r="D1881" s="6">
        <v>15</v>
      </c>
      <c r="E1881" s="6">
        <v>48</v>
      </c>
      <c r="F1881" s="7">
        <v>4.3757796759999997E-3</v>
      </c>
      <c r="G1881" s="6">
        <v>0</v>
      </c>
      <c r="H1881" s="6">
        <v>0</v>
      </c>
      <c r="I1881" s="1">
        <v>59159634948</v>
      </c>
      <c r="J1881" s="1">
        <v>6895459957</v>
      </c>
      <c r="K1881" s="1">
        <v>85709808670</v>
      </c>
      <c r="L1881" s="1">
        <v>144869443618</v>
      </c>
      <c r="M1881" s="29">
        <f>-4.336-4.513*(U1881/L1881)+5.679*(O1881/L1881)-0.004*(I1881/P1881)</f>
        <v>-2.0169636628007646</v>
      </c>
      <c r="N1881" s="28">
        <v>5.05</v>
      </c>
      <c r="O1881" s="1">
        <v>65716575419</v>
      </c>
      <c r="P1881" s="1">
        <v>56761744919</v>
      </c>
      <c r="Q1881" s="1">
        <v>8954830500</v>
      </c>
      <c r="R1881" s="1">
        <v>79152868199</v>
      </c>
      <c r="S1881" s="1">
        <v>144869443618</v>
      </c>
      <c r="T1881" s="1">
        <v>680705956</v>
      </c>
      <c r="U1881" s="1">
        <v>8119426145</v>
      </c>
      <c r="V1881" s="1">
        <v>11284049744</v>
      </c>
    </row>
    <row r="1882" spans="1:22" ht="16.5" customHeight="1" x14ac:dyDescent="0.3">
      <c r="A1882" s="1" t="s">
        <v>199</v>
      </c>
      <c r="B1882" s="1">
        <v>2023</v>
      </c>
      <c r="C1882" s="27">
        <f t="shared" si="166"/>
        <v>3.8918202981106265</v>
      </c>
      <c r="D1882" s="5">
        <v>19</v>
      </c>
      <c r="E1882" s="5">
        <v>49</v>
      </c>
      <c r="F1882" s="4">
        <v>8.3999999999999995E-3</v>
      </c>
      <c r="G1882" s="5">
        <v>0</v>
      </c>
      <c r="H1882" s="5">
        <v>1</v>
      </c>
      <c r="I1882" s="1">
        <v>3356358876316</v>
      </c>
      <c r="J1882" s="1">
        <v>1373320952594</v>
      </c>
      <c r="K1882" s="1">
        <v>883027681415</v>
      </c>
      <c r="L1882" s="1">
        <v>4239386557731</v>
      </c>
      <c r="M1882" s="29">
        <f>-4.336-4.513*(U1882/L1882)+5.679*(O1882/L1882)-0.004*(I1882/P1882)</f>
        <v>-0.52960331679277284</v>
      </c>
      <c r="N1882" s="31">
        <v>6.4222466560102589</v>
      </c>
      <c r="O1882" s="1">
        <v>2925910876037</v>
      </c>
      <c r="P1882" s="1">
        <v>2918232435028</v>
      </c>
      <c r="Q1882" s="1">
        <v>7678441009</v>
      </c>
      <c r="R1882" s="1">
        <v>1313475681694</v>
      </c>
      <c r="S1882" s="1">
        <v>4239386557731</v>
      </c>
      <c r="T1882" s="1">
        <v>155550460316</v>
      </c>
      <c r="U1882" s="1">
        <v>101918342402</v>
      </c>
      <c r="V1882" s="1">
        <v>258559722619</v>
      </c>
    </row>
    <row r="1883" spans="1:22" ht="16.5" customHeight="1" x14ac:dyDescent="0.3">
      <c r="A1883" s="1" t="s">
        <v>199</v>
      </c>
      <c r="B1883" s="1">
        <v>2022</v>
      </c>
      <c r="C1883" s="27">
        <f t="shared" si="166"/>
        <v>3.8712010109078911</v>
      </c>
      <c r="D1883" s="5">
        <v>18</v>
      </c>
      <c r="E1883" s="5">
        <v>48</v>
      </c>
      <c r="F1883" s="4">
        <v>8.3999999999999995E-3</v>
      </c>
      <c r="G1883" s="5">
        <v>0</v>
      </c>
      <c r="H1883" s="5">
        <v>1</v>
      </c>
      <c r="I1883" s="1">
        <v>3686295962743</v>
      </c>
      <c r="J1883" s="1">
        <v>1431770337999</v>
      </c>
      <c r="K1883" s="1">
        <v>934961209250</v>
      </c>
      <c r="L1883" s="1">
        <v>4621257171993</v>
      </c>
      <c r="M1883" s="29">
        <f>-4.336-4.513*(U1883/L1883)+5.679*(O1883/L1883)-0.004*(I1883/P1883)</f>
        <v>-0.28543628735096904</v>
      </c>
      <c r="N1883" s="31">
        <v>6.9871667237754878</v>
      </c>
      <c r="O1883" s="1">
        <v>3392611680068</v>
      </c>
      <c r="P1883" s="1">
        <v>3387392745552</v>
      </c>
      <c r="Q1883" s="1">
        <v>5218934516</v>
      </c>
      <c r="R1883" s="1">
        <v>1228645491925</v>
      </c>
      <c r="S1883" s="1">
        <v>4621257171993</v>
      </c>
      <c r="T1883" s="1">
        <v>222559431768</v>
      </c>
      <c r="U1883" s="1">
        <v>116957451259</v>
      </c>
      <c r="V1883" s="1">
        <v>269128163518</v>
      </c>
    </row>
    <row r="1884" spans="1:22" ht="16.5" customHeight="1" x14ac:dyDescent="0.3">
      <c r="A1884" s="1" t="s">
        <v>199</v>
      </c>
      <c r="B1884" s="1">
        <v>2021</v>
      </c>
      <c r="C1884" s="27">
        <f t="shared" si="166"/>
        <v>3.8501476017100584</v>
      </c>
      <c r="D1884" s="5">
        <v>17</v>
      </c>
      <c r="E1884" s="5">
        <v>47</v>
      </c>
      <c r="F1884" s="4">
        <v>8.3999999999999995E-3</v>
      </c>
      <c r="G1884" s="5">
        <v>0</v>
      </c>
      <c r="H1884" s="5">
        <v>1</v>
      </c>
      <c r="I1884" s="1">
        <v>3782712781572</v>
      </c>
      <c r="J1884" s="1">
        <v>1246675651140</v>
      </c>
      <c r="K1884" s="1">
        <v>1045204628014</v>
      </c>
      <c r="L1884" s="1">
        <v>4827917409586</v>
      </c>
      <c r="M1884" s="29">
        <f>-4.336-4.513*(U1884/L1884)+5.679*(O1884/L1884)-0.004*(I1884/P1884)</f>
        <v>-0.4400972622269565</v>
      </c>
      <c r="N1884" s="31">
        <v>6.6900092133089402</v>
      </c>
      <c r="O1884" s="1">
        <v>3454420467766</v>
      </c>
      <c r="P1884" s="1">
        <v>3453252593685</v>
      </c>
      <c r="Q1884" s="1">
        <v>1167874081</v>
      </c>
      <c r="R1884" s="1">
        <v>1373496941820</v>
      </c>
      <c r="S1884" s="1">
        <v>4827917409586</v>
      </c>
      <c r="T1884" s="1">
        <v>80017828087</v>
      </c>
      <c r="U1884" s="1">
        <v>174474422455</v>
      </c>
      <c r="V1884" s="1">
        <v>291418975223</v>
      </c>
    </row>
    <row r="1885" spans="1:22" ht="16.5" customHeight="1" x14ac:dyDescent="0.3">
      <c r="A1885" s="1" t="s">
        <v>199</v>
      </c>
      <c r="B1885" s="1">
        <v>2020</v>
      </c>
      <c r="C1885" s="27">
        <f t="shared" si="166"/>
        <v>3.8286413964890951</v>
      </c>
      <c r="D1885" s="5">
        <v>16</v>
      </c>
      <c r="E1885" s="5">
        <v>46</v>
      </c>
      <c r="F1885" s="4">
        <v>8.3999999999999995E-3</v>
      </c>
      <c r="G1885" s="5">
        <v>0</v>
      </c>
      <c r="H1885" s="5">
        <v>1</v>
      </c>
      <c r="I1885" s="1">
        <v>3550517092811</v>
      </c>
      <c r="J1885" s="1">
        <v>1041011268142</v>
      </c>
      <c r="K1885" s="1">
        <v>1151541644265</v>
      </c>
      <c r="L1885" s="1">
        <v>4702058737076</v>
      </c>
      <c r="M1885" s="29">
        <f>-4.336-4.513*(U1885/L1885)+5.679*(O1885/L1885)-0.004*(I1885/P1885)</f>
        <v>-0.32061679746393423</v>
      </c>
      <c r="N1885" s="31">
        <v>6.9401877821904918</v>
      </c>
      <c r="O1885" s="1">
        <v>3445570605727</v>
      </c>
      <c r="P1885" s="1">
        <v>3403973245480</v>
      </c>
      <c r="Q1885" s="1">
        <v>41597360247</v>
      </c>
      <c r="R1885" s="1">
        <v>1256488131349</v>
      </c>
      <c r="S1885" s="1">
        <v>4702058737076</v>
      </c>
      <c r="T1885" s="1">
        <v>118017780134</v>
      </c>
      <c r="U1885" s="1">
        <v>147841758210</v>
      </c>
      <c r="V1885" s="1">
        <v>296116781085</v>
      </c>
    </row>
    <row r="1886" spans="1:22" ht="16.5" customHeight="1" x14ac:dyDescent="0.3">
      <c r="A1886" s="1" t="s">
        <v>199</v>
      </c>
      <c r="B1886" s="1">
        <v>2019</v>
      </c>
      <c r="C1886" s="27">
        <f t="shared" si="166"/>
        <v>4.0775374439057197</v>
      </c>
      <c r="D1886" s="5">
        <v>15</v>
      </c>
      <c r="E1886" s="5">
        <v>59</v>
      </c>
      <c r="F1886" s="4">
        <v>0.18790000000000001</v>
      </c>
      <c r="G1886" s="5">
        <v>0</v>
      </c>
      <c r="H1886" s="5">
        <v>1</v>
      </c>
      <c r="I1886" s="1">
        <v>3308424386005</v>
      </c>
      <c r="J1886" s="1">
        <v>989890962425</v>
      </c>
      <c r="K1886" s="1">
        <v>1156010566369</v>
      </c>
      <c r="L1886" s="1">
        <v>4464434952374</v>
      </c>
      <c r="M1886" s="29">
        <f>-4.336-4.513*(U1886/L1886)+5.679*(O1886/L1886)-0.004*(I1886/P1886)</f>
        <v>-0.48955222352959177</v>
      </c>
      <c r="N1886" s="31">
        <v>7.4649912574460018</v>
      </c>
      <c r="O1886" s="1">
        <v>3142609666080</v>
      </c>
      <c r="P1886" s="1">
        <v>3023818407804</v>
      </c>
      <c r="Q1886" s="1">
        <v>118791258276</v>
      </c>
      <c r="R1886" s="1">
        <v>1321825286294</v>
      </c>
      <c r="S1886" s="1">
        <v>4464434952374</v>
      </c>
      <c r="T1886" s="1">
        <v>137239836013</v>
      </c>
      <c r="U1886" s="1">
        <v>145164161952</v>
      </c>
      <c r="V1886" s="1">
        <v>312441256007</v>
      </c>
    </row>
    <row r="1887" spans="1:22" ht="16.5" customHeight="1" x14ac:dyDescent="0.3">
      <c r="A1887" s="1" t="s">
        <v>199</v>
      </c>
      <c r="B1887" s="1">
        <v>2018</v>
      </c>
      <c r="C1887" s="27">
        <f t="shared" si="166"/>
        <v>4.0604430105464191</v>
      </c>
      <c r="D1887" s="5">
        <v>14</v>
      </c>
      <c r="E1887" s="5">
        <v>58</v>
      </c>
      <c r="F1887" s="4">
        <v>0.18790000000000001</v>
      </c>
      <c r="G1887" s="5">
        <v>0</v>
      </c>
      <c r="H1887" s="5">
        <v>1</v>
      </c>
      <c r="I1887" s="1">
        <v>3795725359562</v>
      </c>
      <c r="J1887" s="1">
        <v>1139019474211</v>
      </c>
      <c r="K1887" s="1">
        <v>1058518160132</v>
      </c>
      <c r="L1887" s="1">
        <v>4854243519694</v>
      </c>
      <c r="M1887" s="29">
        <f>-4.336-4.513*(U1887/L1887)+5.679*(O1887/L1887)-0.004*(I1887/P1887)</f>
        <v>-0.35345169343311889</v>
      </c>
      <c r="N1887" s="31">
        <v>7.3592809998546045</v>
      </c>
      <c r="O1887" s="1">
        <v>3529516069783</v>
      </c>
      <c r="P1887" s="1">
        <v>3441161911141</v>
      </c>
      <c r="Q1887" s="1">
        <v>88354158642</v>
      </c>
      <c r="R1887" s="1">
        <v>1324727449911</v>
      </c>
      <c r="S1887" s="1">
        <v>4854243519694</v>
      </c>
      <c r="T1887" s="1">
        <v>111220124566</v>
      </c>
      <c r="U1887" s="1">
        <v>152990212825</v>
      </c>
      <c r="V1887" s="1">
        <v>279670005717</v>
      </c>
    </row>
    <row r="1888" spans="1:22" ht="16.5" customHeight="1" x14ac:dyDescent="0.3">
      <c r="A1888" s="1" t="s">
        <v>199</v>
      </c>
      <c r="B1888" s="1">
        <v>2017</v>
      </c>
      <c r="C1888" s="27">
        <f t="shared" si="166"/>
        <v>4.0430512678345503</v>
      </c>
      <c r="D1888" s="5">
        <v>13</v>
      </c>
      <c r="E1888" s="5">
        <v>57</v>
      </c>
      <c r="F1888" s="4">
        <v>0.18790000000000001</v>
      </c>
      <c r="G1888" s="5">
        <v>0</v>
      </c>
      <c r="H1888" s="5">
        <v>1</v>
      </c>
      <c r="I1888" s="1">
        <v>2983178841054</v>
      </c>
      <c r="J1888" s="1">
        <v>776729529665</v>
      </c>
      <c r="K1888" s="1">
        <v>897559049676</v>
      </c>
      <c r="L1888" s="1">
        <v>3880737890730</v>
      </c>
      <c r="M1888" s="29">
        <f>-4.336-4.513*(U1888/L1888)+5.679*(O1888/L1888)-0.004*(I1888/P1888)</f>
        <v>-0.82751014008035384</v>
      </c>
      <c r="N1888" s="31">
        <v>2.8654119461210428</v>
      </c>
      <c r="O1888" s="1">
        <v>2537043216684</v>
      </c>
      <c r="P1888" s="1">
        <v>2462289679528</v>
      </c>
      <c r="Q1888" s="1">
        <v>74753537156</v>
      </c>
      <c r="R1888" s="1">
        <v>1343694674046</v>
      </c>
      <c r="S1888" s="1">
        <v>3880737890730</v>
      </c>
      <c r="T1888" s="1">
        <v>60268695295</v>
      </c>
      <c r="U1888" s="1">
        <v>171400866114</v>
      </c>
      <c r="V1888" s="1">
        <v>269279242405</v>
      </c>
    </row>
    <row r="1889" spans="1:22" ht="16.5" customHeight="1" x14ac:dyDescent="0.3">
      <c r="A1889" s="1" t="s">
        <v>199</v>
      </c>
      <c r="B1889" s="1">
        <v>2016</v>
      </c>
      <c r="C1889" s="26"/>
      <c r="D1889" s="13"/>
      <c r="E1889" s="13"/>
      <c r="F1889" s="14"/>
      <c r="G1889" s="13"/>
      <c r="H1889" s="13"/>
      <c r="I1889" s="1">
        <v>2556268617270</v>
      </c>
      <c r="J1889" s="1">
        <v>733380600929</v>
      </c>
      <c r="K1889" s="1">
        <v>814708236499</v>
      </c>
      <c r="L1889" s="1">
        <v>3370976853769</v>
      </c>
      <c r="M1889" s="29">
        <f>-4.336-4.513*(U1889/L1889)+5.679*(O1889/L1889)-0.004*(I1889/P1889)</f>
        <v>-1.2129760178455491</v>
      </c>
      <c r="N1889" s="31">
        <v>2.5615511423249444</v>
      </c>
      <c r="O1889" s="1">
        <v>2019622154131</v>
      </c>
      <c r="P1889" s="1">
        <v>1978198065264</v>
      </c>
      <c r="Q1889" s="1">
        <v>41424088867</v>
      </c>
      <c r="R1889" s="1">
        <v>1351354699638</v>
      </c>
      <c r="S1889" s="1">
        <v>3370976853769</v>
      </c>
      <c r="T1889" s="1">
        <v>77350158678</v>
      </c>
      <c r="U1889" s="1">
        <v>204823503334</v>
      </c>
      <c r="V1889" s="1">
        <v>306893860841</v>
      </c>
    </row>
    <row r="1890" spans="1:22" ht="16.5" customHeight="1" x14ac:dyDescent="0.3">
      <c r="A1890" s="1" t="s">
        <v>199</v>
      </c>
      <c r="B1890" s="1">
        <v>2015</v>
      </c>
      <c r="C1890" s="27">
        <f>LN(E1890)</f>
        <v>4.0073331852324712</v>
      </c>
      <c r="D1890" s="6">
        <v>11</v>
      </c>
      <c r="E1890" s="6">
        <v>55</v>
      </c>
      <c r="F1890" s="7">
        <v>0.18790000000000001</v>
      </c>
      <c r="G1890" s="6">
        <v>0</v>
      </c>
      <c r="H1890" s="6">
        <v>1</v>
      </c>
      <c r="I1890" s="1">
        <v>3379138595353</v>
      </c>
      <c r="J1890" s="1">
        <v>922995218226</v>
      </c>
      <c r="K1890" s="1">
        <v>772185342770</v>
      </c>
      <c r="L1890" s="1">
        <v>4151323938123</v>
      </c>
      <c r="M1890" s="29">
        <f>-4.336-4.513*(U1890/L1890)+5.679*(O1890/L1890)-0.004*(I1890/P1890)</f>
        <v>-0.59354561013879248</v>
      </c>
      <c r="N1890" s="31">
        <v>8.0197984581497224</v>
      </c>
      <c r="O1890" s="1">
        <v>3000182223613</v>
      </c>
      <c r="P1890" s="1">
        <v>2972432223613</v>
      </c>
      <c r="Q1890" s="1">
        <v>27750000000</v>
      </c>
      <c r="R1890" s="1">
        <v>1151141714510</v>
      </c>
      <c r="S1890" s="1">
        <v>4151323938123</v>
      </c>
      <c r="T1890" s="1">
        <v>158611185292</v>
      </c>
      <c r="U1890" s="1">
        <v>328610019493</v>
      </c>
      <c r="V1890" s="1">
        <v>473923211548</v>
      </c>
    </row>
    <row r="1891" spans="1:22" ht="16.5" customHeight="1" x14ac:dyDescent="0.3">
      <c r="A1891" s="1" t="s">
        <v>199</v>
      </c>
      <c r="B1891" s="1">
        <v>2014</v>
      </c>
      <c r="C1891" s="26"/>
      <c r="D1891" s="9"/>
      <c r="E1891" s="9"/>
      <c r="F1891" s="10"/>
      <c r="G1891" s="9"/>
      <c r="H1891" s="9"/>
      <c r="I1891" s="1">
        <v>2940987329258</v>
      </c>
      <c r="J1891" s="1">
        <v>1018703682471</v>
      </c>
      <c r="K1891" s="1">
        <v>637296042815</v>
      </c>
      <c r="L1891" s="1">
        <v>3578283372073</v>
      </c>
      <c r="M1891" s="29">
        <f>-4.336-4.513*(U1891/L1891)+5.679*(O1891/L1891)-0.004*(I1891/P1891)</f>
        <v>-0.7465173963350854</v>
      </c>
      <c r="N1891" s="28">
        <v>5.05</v>
      </c>
      <c r="O1891" s="1">
        <v>2476751829895</v>
      </c>
      <c r="P1891" s="1">
        <v>2476751829895</v>
      </c>
      <c r="Q1891" s="1">
        <v>0</v>
      </c>
      <c r="R1891" s="1">
        <v>1101531542178</v>
      </c>
      <c r="S1891" s="1">
        <v>3578283372073</v>
      </c>
      <c r="T1891" s="1">
        <v>50388284206</v>
      </c>
      <c r="U1891" s="1">
        <v>266849496869</v>
      </c>
      <c r="V1891" s="1">
        <v>370717922550</v>
      </c>
    </row>
    <row r="1892" spans="1:22" ht="16.5" customHeight="1" x14ac:dyDescent="0.3">
      <c r="A1892" s="1" t="s">
        <v>200</v>
      </c>
      <c r="B1892" s="1">
        <v>2023</v>
      </c>
      <c r="C1892" s="27">
        <f t="shared" ref="C1892:C1898" si="167">LN(E1892)</f>
        <v>3.7612001156935624</v>
      </c>
      <c r="D1892" s="5">
        <v>15</v>
      </c>
      <c r="E1892" s="5">
        <v>43</v>
      </c>
      <c r="F1892" s="4">
        <v>0.38</v>
      </c>
      <c r="G1892" s="5">
        <v>1</v>
      </c>
      <c r="H1892" s="5">
        <v>0</v>
      </c>
      <c r="I1892" s="1">
        <v>1257807735730</v>
      </c>
      <c r="J1892" s="1">
        <v>288220450644</v>
      </c>
      <c r="K1892" s="1">
        <v>485592088630</v>
      </c>
      <c r="L1892" s="1">
        <v>1743399824360</v>
      </c>
      <c r="M1892" s="29">
        <f>-4.336-4.513*(U1892/L1892)+5.679*(O1892/L1892)-0.004*(I1892/P1892)</f>
        <v>-1.2692584281029857</v>
      </c>
      <c r="N1892" s="31">
        <v>6.4222466560102589</v>
      </c>
      <c r="O1892" s="1">
        <v>951912026660</v>
      </c>
      <c r="P1892" s="1">
        <v>937987975719</v>
      </c>
      <c r="Q1892" s="1">
        <v>13924050941</v>
      </c>
      <c r="R1892" s="1">
        <v>791487797700</v>
      </c>
      <c r="S1892" s="1">
        <v>1743399824360</v>
      </c>
      <c r="T1892" s="1">
        <v>65768084658</v>
      </c>
      <c r="U1892" s="1">
        <v>11079179871</v>
      </c>
      <c r="V1892" s="1">
        <v>78316431514</v>
      </c>
    </row>
    <row r="1893" spans="1:22" ht="16.5" customHeight="1" x14ac:dyDescent="0.3">
      <c r="A1893" s="1" t="s">
        <v>200</v>
      </c>
      <c r="B1893" s="1">
        <v>2022</v>
      </c>
      <c r="C1893" s="27">
        <f t="shared" si="167"/>
        <v>3.7376696182833684</v>
      </c>
      <c r="D1893" s="5">
        <v>14</v>
      </c>
      <c r="E1893" s="5">
        <v>42</v>
      </c>
      <c r="F1893" s="4">
        <v>0.38</v>
      </c>
      <c r="G1893" s="5">
        <v>1</v>
      </c>
      <c r="H1893" s="5">
        <v>0</v>
      </c>
      <c r="I1893" s="1">
        <v>1783242800307</v>
      </c>
      <c r="J1893" s="1">
        <v>558722529376</v>
      </c>
      <c r="K1893" s="1">
        <v>937413094710</v>
      </c>
      <c r="L1893" s="1">
        <v>2720655895017</v>
      </c>
      <c r="M1893" s="29">
        <f>-4.336-4.513*(U1893/L1893)+5.679*(O1893/L1893)-0.004*(I1893/P1893)</f>
        <v>-1.1004812117241149</v>
      </c>
      <c r="N1893" s="31">
        <v>6.9871667237754878</v>
      </c>
      <c r="O1893" s="1">
        <v>1584730605504</v>
      </c>
      <c r="P1893" s="1">
        <v>1509850136480</v>
      </c>
      <c r="Q1893" s="1">
        <v>74880469024</v>
      </c>
      <c r="R1893" s="1">
        <v>1135925289513</v>
      </c>
      <c r="S1893" s="1">
        <v>2720655895017</v>
      </c>
      <c r="T1893" s="1">
        <v>172363753001</v>
      </c>
      <c r="U1893" s="1">
        <v>40792970112</v>
      </c>
      <c r="V1893" s="1">
        <v>145653762647</v>
      </c>
    </row>
    <row r="1894" spans="1:22" ht="16.5" customHeight="1" x14ac:dyDescent="0.3">
      <c r="A1894" s="1" t="s">
        <v>200</v>
      </c>
      <c r="B1894" s="1">
        <v>2021</v>
      </c>
      <c r="C1894" s="27">
        <f t="shared" si="167"/>
        <v>3.713572066704308</v>
      </c>
      <c r="D1894" s="5">
        <v>13</v>
      </c>
      <c r="E1894" s="5">
        <v>41</v>
      </c>
      <c r="F1894" s="4">
        <v>0.44</v>
      </c>
      <c r="G1894" s="5">
        <v>1</v>
      </c>
      <c r="H1894" s="5">
        <v>0</v>
      </c>
      <c r="I1894" s="1">
        <v>1643140576574</v>
      </c>
      <c r="J1894" s="1">
        <v>543813200614</v>
      </c>
      <c r="K1894" s="1">
        <v>973376556295</v>
      </c>
      <c r="L1894" s="1">
        <v>2616517132869</v>
      </c>
      <c r="M1894" s="29">
        <f>-4.336-4.513*(U1894/L1894)+5.679*(O1894/L1894)-0.004*(I1894/P1894)</f>
        <v>-0.5077632424867965</v>
      </c>
      <c r="N1894" s="31">
        <v>6.6900092133089402</v>
      </c>
      <c r="O1894" s="1">
        <v>1862651500818</v>
      </c>
      <c r="P1894" s="1">
        <v>1723180932288</v>
      </c>
      <c r="Q1894" s="1">
        <v>139470568530</v>
      </c>
      <c r="R1894" s="1">
        <v>753865632051</v>
      </c>
      <c r="S1894" s="1">
        <v>2616517132869</v>
      </c>
      <c r="T1894" s="1">
        <v>87609292217</v>
      </c>
      <c r="U1894" s="1">
        <v>122173915420</v>
      </c>
      <c r="V1894" s="1">
        <v>203359229417</v>
      </c>
    </row>
    <row r="1895" spans="1:22" ht="16.5" customHeight="1" x14ac:dyDescent="0.3">
      <c r="A1895" s="1" t="s">
        <v>200</v>
      </c>
      <c r="B1895" s="1">
        <v>2020</v>
      </c>
      <c r="C1895" s="27">
        <f t="shared" si="167"/>
        <v>3.8918202981106265</v>
      </c>
      <c r="D1895" s="5">
        <v>12</v>
      </c>
      <c r="E1895" s="5">
        <v>49</v>
      </c>
      <c r="F1895" s="4">
        <v>24.6</v>
      </c>
      <c r="G1895" s="5">
        <v>0</v>
      </c>
      <c r="H1895" s="5">
        <v>0</v>
      </c>
      <c r="I1895" s="1">
        <v>771407396477</v>
      </c>
      <c r="J1895" s="1">
        <v>277861758111</v>
      </c>
      <c r="K1895" s="1">
        <v>509818776390</v>
      </c>
      <c r="L1895" s="1">
        <v>1281226172867</v>
      </c>
      <c r="M1895" s="29">
        <f>-4.336-4.513*(U1895/L1895)+5.679*(O1895/L1895)-0.004*(I1895/P1895)</f>
        <v>-0.76814404702705152</v>
      </c>
      <c r="N1895" s="31">
        <v>6.9401877821904918</v>
      </c>
      <c r="O1895" s="1">
        <v>837532435452</v>
      </c>
      <c r="P1895" s="1">
        <v>717649902939</v>
      </c>
      <c r="Q1895" s="1">
        <v>119882532513</v>
      </c>
      <c r="R1895" s="1">
        <v>443693737415</v>
      </c>
      <c r="S1895" s="1">
        <v>1281226172867</v>
      </c>
      <c r="T1895" s="1">
        <v>61581650176</v>
      </c>
      <c r="U1895" s="1">
        <v>39797800470</v>
      </c>
      <c r="V1895" s="1" t="e">
        <v>#VALUE!</v>
      </c>
    </row>
    <row r="1896" spans="1:22" ht="16.5" customHeight="1" x14ac:dyDescent="0.3">
      <c r="A1896" s="1" t="s">
        <v>200</v>
      </c>
      <c r="B1896" s="1">
        <v>2019</v>
      </c>
      <c r="C1896" s="27">
        <f t="shared" si="167"/>
        <v>3.8712010109078911</v>
      </c>
      <c r="D1896" s="5">
        <v>11</v>
      </c>
      <c r="E1896" s="5">
        <v>48</v>
      </c>
      <c r="F1896" s="4">
        <v>24.6</v>
      </c>
      <c r="G1896" s="5">
        <v>0</v>
      </c>
      <c r="H1896" s="5">
        <v>0</v>
      </c>
      <c r="I1896" s="1">
        <v>537949007923</v>
      </c>
      <c r="J1896" s="1">
        <v>207038800400</v>
      </c>
      <c r="K1896" s="1">
        <v>463977203557</v>
      </c>
      <c r="L1896" s="1">
        <v>1001926211480</v>
      </c>
      <c r="M1896" s="29">
        <f>-4.336-4.513*(U1896/L1896)+5.679*(O1896/L1896)-0.004*(I1896/P1896)</f>
        <v>-1.2067766569239851</v>
      </c>
      <c r="N1896" s="31">
        <v>7.4649912574460018</v>
      </c>
      <c r="O1896" s="1">
        <v>592472726398</v>
      </c>
      <c r="P1896" s="1">
        <v>558190193885</v>
      </c>
      <c r="Q1896" s="1">
        <v>34282532513</v>
      </c>
      <c r="R1896" s="1">
        <v>409453485082</v>
      </c>
      <c r="S1896" s="1">
        <v>1001926211480</v>
      </c>
      <c r="T1896" s="1">
        <v>31049501263</v>
      </c>
      <c r="U1896" s="1">
        <v>49975481371</v>
      </c>
      <c r="V1896" s="1" t="e">
        <v>#VALUE!</v>
      </c>
    </row>
    <row r="1897" spans="1:22" ht="16.5" customHeight="1" x14ac:dyDescent="0.3">
      <c r="A1897" s="1" t="s">
        <v>200</v>
      </c>
      <c r="B1897" s="1">
        <v>2018</v>
      </c>
      <c r="C1897" s="27">
        <f t="shared" si="167"/>
        <v>3.8501476017100584</v>
      </c>
      <c r="D1897" s="5">
        <v>10</v>
      </c>
      <c r="E1897" s="5">
        <v>47</v>
      </c>
      <c r="F1897" s="4">
        <v>26</v>
      </c>
      <c r="G1897" s="5">
        <v>0</v>
      </c>
      <c r="H1897" s="5">
        <v>0</v>
      </c>
      <c r="I1897" s="1">
        <v>406197991813</v>
      </c>
      <c r="J1897" s="1">
        <v>183693409425</v>
      </c>
      <c r="K1897" s="1">
        <v>205442981234</v>
      </c>
      <c r="L1897" s="1">
        <v>611640973047</v>
      </c>
      <c r="M1897" s="29">
        <f>-4.336-4.513*(U1897/L1897)+5.679*(O1897/L1897)-0.004*(I1897/P1897)</f>
        <v>-1.5190182032330184</v>
      </c>
      <c r="N1897" s="31">
        <v>7.3592809998546045</v>
      </c>
      <c r="O1897" s="1">
        <v>351192426600</v>
      </c>
      <c r="P1897" s="1">
        <v>299413857203</v>
      </c>
      <c r="Q1897" s="1">
        <v>51778569397</v>
      </c>
      <c r="R1897" s="1">
        <v>260448546447</v>
      </c>
      <c r="S1897" s="1">
        <v>611640973047</v>
      </c>
      <c r="T1897" s="1">
        <v>22321049456</v>
      </c>
      <c r="U1897" s="1">
        <v>59410854726</v>
      </c>
      <c r="V1897" s="1" t="e">
        <v>#VALUE!</v>
      </c>
    </row>
    <row r="1898" spans="1:22" ht="16.5" customHeight="1" x14ac:dyDescent="0.3">
      <c r="A1898" s="1" t="s">
        <v>200</v>
      </c>
      <c r="B1898" s="1">
        <v>2017</v>
      </c>
      <c r="C1898" s="27">
        <f t="shared" si="167"/>
        <v>3.8066624897703196</v>
      </c>
      <c r="D1898" s="6">
        <v>9</v>
      </c>
      <c r="E1898" s="6">
        <v>45</v>
      </c>
      <c r="F1898" s="7">
        <v>10</v>
      </c>
      <c r="G1898" s="6">
        <v>0</v>
      </c>
      <c r="H1898" s="6">
        <v>0</v>
      </c>
      <c r="I1898" s="1">
        <v>231820338421</v>
      </c>
      <c r="J1898" s="1">
        <v>100979824366</v>
      </c>
      <c r="K1898" s="1">
        <v>183619826215</v>
      </c>
      <c r="L1898" s="1">
        <v>415440164636</v>
      </c>
      <c r="M1898" s="29">
        <f>-4.336-4.513*(U1898/L1898)+5.679*(O1898/L1898)-0.004*(I1898/P1898)</f>
        <v>-2.0080841953568025</v>
      </c>
      <c r="N1898" s="31">
        <v>2.8654119461210428</v>
      </c>
      <c r="O1898" s="1">
        <v>211816255988</v>
      </c>
      <c r="P1898" s="1">
        <v>163036222418</v>
      </c>
      <c r="Q1898" s="1">
        <v>48780033570</v>
      </c>
      <c r="R1898" s="1">
        <v>203623908648</v>
      </c>
      <c r="S1898" s="1">
        <v>415440164636</v>
      </c>
      <c r="T1898" s="1">
        <v>16696805234</v>
      </c>
      <c r="U1898" s="1">
        <v>51724339456</v>
      </c>
      <c r="V1898" s="1" t="e">
        <v>#VALUE!</v>
      </c>
    </row>
    <row r="1899" spans="1:22" ht="16.5" customHeight="1" x14ac:dyDescent="0.3">
      <c r="A1899" s="1" t="s">
        <v>200</v>
      </c>
      <c r="B1899" s="1">
        <v>2016</v>
      </c>
      <c r="C1899" s="26"/>
      <c r="D1899" s="17"/>
      <c r="E1899" s="17"/>
      <c r="F1899" s="18"/>
      <c r="G1899" s="17"/>
      <c r="H1899" s="17"/>
      <c r="I1899" s="1">
        <v>95010102558</v>
      </c>
      <c r="J1899" s="1">
        <v>40062165655</v>
      </c>
      <c r="K1899" s="1">
        <v>162609051479</v>
      </c>
      <c r="L1899" s="1">
        <v>257619154037</v>
      </c>
      <c r="M1899" s="29">
        <f>-4.336-4.513*(U1899/L1899)+5.679*(O1899/L1899)-0.004*(I1899/P1899)</f>
        <v>-1.1952729622421012</v>
      </c>
      <c r="N1899" s="31">
        <v>2.5615511423249444</v>
      </c>
      <c r="O1899" s="1">
        <v>148698728611</v>
      </c>
      <c r="P1899" s="1">
        <v>88809857590</v>
      </c>
      <c r="Q1899" s="1">
        <v>59888871021</v>
      </c>
      <c r="R1899" s="1">
        <v>108920425426</v>
      </c>
      <c r="S1899" s="1">
        <v>257619154037</v>
      </c>
      <c r="T1899" s="1">
        <v>5839570743</v>
      </c>
      <c r="U1899" s="1">
        <v>7588348790</v>
      </c>
      <c r="V1899" s="1" t="e">
        <v>#VALUE!</v>
      </c>
    </row>
    <row r="1900" spans="1:22" ht="16.5" customHeight="1" x14ac:dyDescent="0.3">
      <c r="A1900" s="1" t="s">
        <v>200</v>
      </c>
      <c r="B1900" s="1">
        <v>2015</v>
      </c>
      <c r="C1900" s="26"/>
      <c r="D1900" s="17"/>
      <c r="E1900" s="17"/>
      <c r="F1900" s="18"/>
      <c r="G1900" s="17"/>
      <c r="H1900" s="17"/>
      <c r="I1900" s="1">
        <v>99272314527</v>
      </c>
      <c r="J1900" s="1">
        <v>9862708806</v>
      </c>
      <c r="K1900" s="1">
        <v>110618527970</v>
      </c>
      <c r="L1900" s="1">
        <v>209890842497</v>
      </c>
      <c r="M1900" s="29">
        <f>-4.336-4.513*(U1900/L1900)+5.679*(O1900/L1900)-0.004*(I1900/P1900)</f>
        <v>-1.4361031869938068</v>
      </c>
      <c r="N1900" s="31">
        <v>8.0197984581497224</v>
      </c>
      <c r="O1900" s="1">
        <v>108558765861</v>
      </c>
      <c r="P1900" s="1">
        <v>43540544109</v>
      </c>
      <c r="Q1900" s="1">
        <v>65018221752</v>
      </c>
      <c r="R1900" s="1">
        <v>101332076636</v>
      </c>
      <c r="S1900" s="1">
        <v>209890842497</v>
      </c>
      <c r="T1900" s="1">
        <v>211844415</v>
      </c>
      <c r="U1900" s="1">
        <v>1313814322</v>
      </c>
      <c r="V1900" s="1" t="e">
        <v>#VALUE!</v>
      </c>
    </row>
    <row r="1901" spans="1:22" ht="16.5" customHeight="1" x14ac:dyDescent="0.3">
      <c r="A1901" s="1" t="s">
        <v>200</v>
      </c>
      <c r="B1901" s="1">
        <v>2014</v>
      </c>
      <c r="C1901" s="26"/>
      <c r="D1901" s="17"/>
      <c r="E1901" s="17"/>
      <c r="F1901" s="18"/>
      <c r="G1901" s="17"/>
      <c r="H1901" s="17"/>
      <c r="I1901" s="1">
        <v>61155502159</v>
      </c>
      <c r="J1901" s="1">
        <v>1151672674</v>
      </c>
      <c r="K1901" s="1">
        <v>66784830110</v>
      </c>
      <c r="L1901" s="1">
        <v>127940332269</v>
      </c>
      <c r="M1901" s="29">
        <f>-4.336-4.513*(U1901/L1901)+5.679*(O1901/L1901)-0.004*(I1901/P1901)</f>
        <v>-3.3423616828919176</v>
      </c>
      <c r="N1901" s="28">
        <v>5.05</v>
      </c>
      <c r="O1901" s="1">
        <v>27922069955</v>
      </c>
      <c r="P1901" s="1">
        <v>8668710255</v>
      </c>
      <c r="Q1901" s="1">
        <v>19253359700</v>
      </c>
      <c r="R1901" s="1">
        <v>100018262314</v>
      </c>
      <c r="S1901" s="1">
        <v>127940332269</v>
      </c>
      <c r="T1901" s="1">
        <v>27456020</v>
      </c>
      <c r="U1901" s="1">
        <v>6167222558</v>
      </c>
      <c r="V1901" s="1" t="e">
        <v>#VALUE!</v>
      </c>
    </row>
    <row r="1902" spans="1:22" ht="16.5" customHeight="1" x14ac:dyDescent="0.3">
      <c r="A1902" s="1" t="s">
        <v>201</v>
      </c>
      <c r="B1902" s="1">
        <v>2023</v>
      </c>
      <c r="C1902" s="27">
        <f t="shared" ref="C1902:C1907" si="168">LN(E1902)</f>
        <v>3.784189633918261</v>
      </c>
      <c r="D1902" s="11">
        <v>15</v>
      </c>
      <c r="E1902" s="11">
        <v>44</v>
      </c>
      <c r="F1902" s="12">
        <v>30</v>
      </c>
      <c r="G1902" s="11">
        <v>0</v>
      </c>
      <c r="H1902" s="11">
        <v>1</v>
      </c>
      <c r="I1902" s="1">
        <v>172173099706</v>
      </c>
      <c r="J1902" s="1">
        <v>29612036468</v>
      </c>
      <c r="K1902" s="1">
        <v>12757732437</v>
      </c>
      <c r="L1902" s="1">
        <v>184930832143</v>
      </c>
      <c r="M1902" s="29">
        <f>-4.336-4.513*(U1902/L1902)+5.679*(O1902/L1902)-0.004*(I1902/P1902)</f>
        <v>-3.2600840685598875</v>
      </c>
      <c r="N1902" s="31">
        <v>6.4222466560102589</v>
      </c>
      <c r="O1902" s="1">
        <v>40617068924</v>
      </c>
      <c r="P1902" s="1">
        <v>40617068924</v>
      </c>
      <c r="Q1902" s="1">
        <v>0</v>
      </c>
      <c r="R1902" s="1">
        <v>144313763219</v>
      </c>
      <c r="S1902" s="1">
        <v>184930832143</v>
      </c>
      <c r="T1902" s="1">
        <v>18493151</v>
      </c>
      <c r="U1902" s="1">
        <v>6328089314</v>
      </c>
      <c r="V1902" s="1">
        <v>10364306714</v>
      </c>
    </row>
    <row r="1903" spans="1:22" ht="16.5" customHeight="1" x14ac:dyDescent="0.3">
      <c r="A1903" s="1" t="s">
        <v>201</v>
      </c>
      <c r="B1903" s="1">
        <v>2022</v>
      </c>
      <c r="C1903" s="27">
        <f t="shared" si="168"/>
        <v>3.7612001156935624</v>
      </c>
      <c r="D1903" s="11">
        <v>14</v>
      </c>
      <c r="E1903" s="11">
        <v>43</v>
      </c>
      <c r="F1903" s="12">
        <v>30</v>
      </c>
      <c r="G1903" s="11">
        <v>0</v>
      </c>
      <c r="H1903" s="11">
        <v>1</v>
      </c>
      <c r="I1903" s="1">
        <v>183642464294</v>
      </c>
      <c r="J1903" s="1">
        <v>66339869795</v>
      </c>
      <c r="K1903" s="1">
        <v>14078047255</v>
      </c>
      <c r="L1903" s="1">
        <v>197720511549</v>
      </c>
      <c r="M1903" s="29">
        <f>-4.336-4.513*(U1903/L1903)+5.679*(O1903/L1903)-0.004*(I1903/P1903)</f>
        <v>-3.5134496707313332</v>
      </c>
      <c r="N1903" s="31">
        <v>6.9871667237754878</v>
      </c>
      <c r="O1903" s="1">
        <v>43408922991</v>
      </c>
      <c r="P1903" s="1">
        <v>43408922991</v>
      </c>
      <c r="Q1903" s="1">
        <v>0</v>
      </c>
      <c r="R1903" s="1">
        <v>154311588558</v>
      </c>
      <c r="S1903" s="1">
        <v>197720511549</v>
      </c>
      <c r="T1903" s="1">
        <v>328145205</v>
      </c>
      <c r="U1903" s="1">
        <v>17845857919</v>
      </c>
      <c r="V1903" s="1">
        <v>22681217603</v>
      </c>
    </row>
    <row r="1904" spans="1:22" ht="16.5" customHeight="1" x14ac:dyDescent="0.3">
      <c r="A1904" s="1" t="s">
        <v>201</v>
      </c>
      <c r="B1904" s="1">
        <v>2021</v>
      </c>
      <c r="C1904" s="27">
        <f t="shared" si="168"/>
        <v>3.7612001156935624</v>
      </c>
      <c r="D1904" s="5">
        <v>13</v>
      </c>
      <c r="E1904" s="5">
        <v>43</v>
      </c>
      <c r="F1904" s="4">
        <v>4.2000000000000003E-2</v>
      </c>
      <c r="G1904" s="5">
        <v>0</v>
      </c>
      <c r="H1904" s="5">
        <v>0</v>
      </c>
      <c r="I1904" s="1">
        <v>213779952289</v>
      </c>
      <c r="J1904" s="1">
        <v>51015360489</v>
      </c>
      <c r="K1904" s="1">
        <v>15622346755</v>
      </c>
      <c r="L1904" s="1">
        <v>229402299044</v>
      </c>
      <c r="M1904" s="29">
        <f>-4.336-4.513*(U1904/L1904)+5.679*(O1904/L1904)-0.004*(I1904/P1904)</f>
        <v>-3.4409790494033645</v>
      </c>
      <c r="N1904" s="31">
        <v>6.6900092133089402</v>
      </c>
      <c r="O1904" s="1">
        <v>67186025195</v>
      </c>
      <c r="P1904" s="1">
        <v>67186025195</v>
      </c>
      <c r="Q1904" s="1">
        <v>0</v>
      </c>
      <c r="R1904" s="1">
        <v>162216273849</v>
      </c>
      <c r="S1904" s="1">
        <v>229402299044</v>
      </c>
      <c r="T1904" s="1">
        <v>633849315</v>
      </c>
      <c r="U1904" s="1">
        <v>38402353763</v>
      </c>
      <c r="V1904" s="1">
        <v>48785585677</v>
      </c>
    </row>
    <row r="1905" spans="1:22" ht="16.5" customHeight="1" x14ac:dyDescent="0.3">
      <c r="A1905" s="1" t="s">
        <v>201</v>
      </c>
      <c r="B1905" s="1">
        <v>2020</v>
      </c>
      <c r="C1905" s="27">
        <f t="shared" si="168"/>
        <v>3.7376696182833684</v>
      </c>
      <c r="D1905" s="5">
        <v>12</v>
      </c>
      <c r="E1905" s="5">
        <v>42</v>
      </c>
      <c r="F1905" s="4">
        <v>4.2000000000000003E-2</v>
      </c>
      <c r="G1905" s="5">
        <v>0</v>
      </c>
      <c r="H1905" s="5">
        <v>0</v>
      </c>
      <c r="I1905" s="1">
        <v>166718780039</v>
      </c>
      <c r="J1905" s="1">
        <v>11107001079</v>
      </c>
      <c r="K1905" s="1">
        <v>21837107896</v>
      </c>
      <c r="L1905" s="1">
        <v>188555887935</v>
      </c>
      <c r="M1905" s="29">
        <f>-4.336-4.513*(U1905/L1905)+5.679*(O1905/L1905)-0.004*(I1905/P1905)</f>
        <v>-3.0947977775745845</v>
      </c>
      <c r="N1905" s="31">
        <v>6.9401877821904918</v>
      </c>
      <c r="O1905" s="1">
        <v>48654046270</v>
      </c>
      <c r="P1905" s="1">
        <v>48654046270</v>
      </c>
      <c r="Q1905" s="1">
        <v>0</v>
      </c>
      <c r="R1905" s="1">
        <v>139901841665</v>
      </c>
      <c r="S1905" s="1">
        <v>188555887935</v>
      </c>
      <c r="T1905" s="1">
        <v>0</v>
      </c>
      <c r="U1905" s="1">
        <v>8793686328</v>
      </c>
      <c r="V1905" s="1">
        <v>11043130535</v>
      </c>
    </row>
    <row r="1906" spans="1:22" ht="16.5" customHeight="1" x14ac:dyDescent="0.3">
      <c r="A1906" s="1" t="s">
        <v>201</v>
      </c>
      <c r="B1906" s="1">
        <v>2019</v>
      </c>
      <c r="C1906" s="27">
        <f t="shared" si="168"/>
        <v>3.7612001156935624</v>
      </c>
      <c r="D1906" s="5">
        <v>11</v>
      </c>
      <c r="E1906" s="5">
        <v>43</v>
      </c>
      <c r="F1906" s="4">
        <v>0.17</v>
      </c>
      <c r="G1906" s="5">
        <v>0</v>
      </c>
      <c r="H1906" s="5">
        <v>0</v>
      </c>
      <c r="I1906" s="1">
        <v>168063730895</v>
      </c>
      <c r="J1906" s="1">
        <v>21284177315</v>
      </c>
      <c r="K1906" s="1">
        <v>19439866239</v>
      </c>
      <c r="L1906" s="1">
        <v>187503597134</v>
      </c>
      <c r="M1906" s="29">
        <f>-4.336-4.513*(U1906/L1906)+5.679*(O1906/L1906)-0.004*(I1906/P1906)</f>
        <v>-3.354391857475965</v>
      </c>
      <c r="N1906" s="31">
        <v>7.4649912574460018</v>
      </c>
      <c r="O1906" s="1">
        <v>42610356429</v>
      </c>
      <c r="P1906" s="1">
        <v>42610356429</v>
      </c>
      <c r="Q1906" s="1">
        <v>0</v>
      </c>
      <c r="R1906" s="1">
        <v>144893240705</v>
      </c>
      <c r="S1906" s="1">
        <v>187503597134</v>
      </c>
      <c r="T1906" s="1">
        <v>0</v>
      </c>
      <c r="U1906" s="1">
        <v>12180578409</v>
      </c>
      <c r="V1906" s="1">
        <v>15288515137</v>
      </c>
    </row>
    <row r="1907" spans="1:22" ht="16.5" customHeight="1" x14ac:dyDescent="0.3">
      <c r="A1907" s="1" t="s">
        <v>201</v>
      </c>
      <c r="B1907" s="1">
        <v>2018</v>
      </c>
      <c r="C1907" s="27">
        <f t="shared" si="168"/>
        <v>3.7376696182833684</v>
      </c>
      <c r="D1907" s="5">
        <v>10</v>
      </c>
      <c r="E1907" s="5">
        <v>42</v>
      </c>
      <c r="F1907" s="4">
        <v>0.17</v>
      </c>
      <c r="G1907" s="5">
        <v>0</v>
      </c>
      <c r="H1907" s="5">
        <v>0</v>
      </c>
      <c r="I1907" s="1">
        <v>173436086486</v>
      </c>
      <c r="J1907" s="1">
        <v>55307176798</v>
      </c>
      <c r="K1907" s="1">
        <v>24116601420</v>
      </c>
      <c r="L1907" s="1">
        <v>197552687906</v>
      </c>
      <c r="M1907" s="29">
        <f>-4.336-4.513*(U1907/L1907)+5.679*(O1907/L1907)-0.004*(I1907/P1907)</f>
        <v>-3.2366289410756703</v>
      </c>
      <c r="N1907" s="31">
        <v>7.3592809998546045</v>
      </c>
      <c r="O1907" s="1">
        <v>50093937245</v>
      </c>
      <c r="P1907" s="1">
        <v>50093937245</v>
      </c>
      <c r="Q1907" s="1">
        <v>0</v>
      </c>
      <c r="R1907" s="1">
        <v>147458750661</v>
      </c>
      <c r="S1907" s="1">
        <v>197552687906</v>
      </c>
      <c r="T1907" s="1">
        <v>0</v>
      </c>
      <c r="U1907" s="1">
        <v>14306200030</v>
      </c>
      <c r="V1907" s="1">
        <v>17946063287</v>
      </c>
    </row>
    <row r="1908" spans="1:22" ht="16.5" customHeight="1" x14ac:dyDescent="0.3">
      <c r="A1908" s="1" t="s">
        <v>201</v>
      </c>
      <c r="B1908" s="1">
        <v>2017</v>
      </c>
      <c r="C1908" s="26"/>
      <c r="D1908" s="13"/>
      <c r="E1908" s="13"/>
      <c r="F1908" s="14"/>
      <c r="G1908" s="13"/>
      <c r="H1908" s="13"/>
      <c r="I1908" s="1">
        <v>144291844313</v>
      </c>
      <c r="J1908" s="1">
        <v>5362189458</v>
      </c>
      <c r="K1908" s="1">
        <v>29258729723</v>
      </c>
      <c r="L1908" s="1">
        <v>173550574036</v>
      </c>
      <c r="M1908" s="29">
        <f>-4.336-4.513*(U1908/L1908)+5.679*(O1908/L1908)-0.004*(I1908/P1908)</f>
        <v>-3.9636070597241155</v>
      </c>
      <c r="N1908" s="31">
        <v>2.8654119461210428</v>
      </c>
      <c r="O1908" s="1">
        <v>22612365585</v>
      </c>
      <c r="P1908" s="1">
        <v>22612365585</v>
      </c>
      <c r="Q1908" s="1">
        <v>0</v>
      </c>
      <c r="R1908" s="1">
        <v>150938208451</v>
      </c>
      <c r="S1908" s="1">
        <v>173550574036</v>
      </c>
      <c r="T1908" s="1">
        <v>31520548</v>
      </c>
      <c r="U1908" s="1">
        <v>13152412792</v>
      </c>
      <c r="V1908" s="1">
        <v>16541583788</v>
      </c>
    </row>
    <row r="1909" spans="1:22" ht="16.5" customHeight="1" x14ac:dyDescent="0.3">
      <c r="A1909" s="1" t="s">
        <v>201</v>
      </c>
      <c r="B1909" s="1">
        <v>2016</v>
      </c>
      <c r="C1909" s="27">
        <f>LN(E1909)</f>
        <v>3.6635616461296463</v>
      </c>
      <c r="D1909" s="6">
        <v>8</v>
      </c>
      <c r="E1909" s="6">
        <v>39</v>
      </c>
      <c r="F1909" s="7">
        <v>0</v>
      </c>
      <c r="G1909" s="6">
        <v>0</v>
      </c>
      <c r="H1909" s="6">
        <v>0</v>
      </c>
      <c r="I1909" s="1">
        <v>170581669614</v>
      </c>
      <c r="J1909" s="1">
        <v>6974580760</v>
      </c>
      <c r="K1909" s="1">
        <v>22356455321</v>
      </c>
      <c r="L1909" s="1">
        <v>192938124935</v>
      </c>
      <c r="M1909" s="29">
        <f>-4.336-4.513*(U1909/L1909)+5.679*(O1909/L1909)-0.004*(I1909/P1909)</f>
        <v>-3.7160624072500648</v>
      </c>
      <c r="N1909" s="31">
        <v>2.5615511423249444</v>
      </c>
      <c r="O1909" s="1">
        <v>38098559057</v>
      </c>
      <c r="P1909" s="1">
        <v>38098559057</v>
      </c>
      <c r="Q1909" s="1">
        <v>0</v>
      </c>
      <c r="R1909" s="1">
        <v>154839565878</v>
      </c>
      <c r="S1909" s="1">
        <v>192938124935</v>
      </c>
      <c r="T1909" s="1">
        <v>0</v>
      </c>
      <c r="U1909" s="1">
        <v>20672876602</v>
      </c>
      <c r="V1909" s="1">
        <v>25935989616</v>
      </c>
    </row>
    <row r="1910" spans="1:22" ht="16.5" customHeight="1" x14ac:dyDescent="0.3">
      <c r="A1910" s="1" t="s">
        <v>201</v>
      </c>
      <c r="B1910" s="1">
        <v>2015</v>
      </c>
      <c r="C1910" s="26"/>
      <c r="D1910" s="9"/>
      <c r="E1910" s="9"/>
      <c r="F1910" s="10"/>
      <c r="G1910" s="9"/>
      <c r="H1910" s="9"/>
      <c r="I1910" s="1">
        <v>166797315388</v>
      </c>
      <c r="J1910" s="1">
        <v>51471278753</v>
      </c>
      <c r="K1910" s="1">
        <v>25985979033</v>
      </c>
      <c r="L1910" s="1">
        <v>192783294421</v>
      </c>
      <c r="M1910" s="29">
        <f>-4.336-4.513*(U1910/L1910)+5.679*(O1910/L1910)-0.004*(I1910/P1910)</f>
        <v>-3.9225403519727093</v>
      </c>
      <c r="N1910" s="31">
        <v>8.0197984581497224</v>
      </c>
      <c r="O1910" s="1">
        <v>34698017487</v>
      </c>
      <c r="P1910" s="1">
        <v>34698017487</v>
      </c>
      <c r="Q1910" s="1">
        <v>0</v>
      </c>
      <c r="R1910" s="1">
        <v>158085276934</v>
      </c>
      <c r="S1910" s="1">
        <v>192783294421</v>
      </c>
      <c r="T1910" s="1">
        <v>0</v>
      </c>
      <c r="U1910" s="1">
        <v>25179482248</v>
      </c>
      <c r="V1910" s="1">
        <v>32447920996</v>
      </c>
    </row>
    <row r="1911" spans="1:22" ht="16.5" customHeight="1" x14ac:dyDescent="0.3">
      <c r="A1911" s="1" t="s">
        <v>201</v>
      </c>
      <c r="B1911" s="1">
        <v>2014</v>
      </c>
      <c r="C1911" s="26"/>
      <c r="D1911" s="9"/>
      <c r="E1911" s="9"/>
      <c r="F1911" s="10"/>
      <c r="G1911" s="9"/>
      <c r="H1911" s="9"/>
      <c r="I1911" s="1">
        <v>161631036122</v>
      </c>
      <c r="J1911" s="1">
        <v>40293349975</v>
      </c>
      <c r="K1911" s="1">
        <v>29110670163</v>
      </c>
      <c r="L1911" s="1">
        <v>190741706285</v>
      </c>
      <c r="M1911" s="29">
        <f>-4.336-4.513*(U1911/L1911)+5.679*(O1911/L1911)-0.004*(I1911/P1911)</f>
        <v>-3.6819564634035231</v>
      </c>
      <c r="N1911" s="28">
        <v>5.05</v>
      </c>
      <c r="O1911" s="1">
        <v>43258989262</v>
      </c>
      <c r="P1911" s="1">
        <v>43258989262</v>
      </c>
      <c r="Q1911" s="1">
        <v>0</v>
      </c>
      <c r="R1911" s="1">
        <v>147482717023</v>
      </c>
      <c r="S1911" s="1">
        <v>190741706285</v>
      </c>
      <c r="T1911" s="1">
        <v>0</v>
      </c>
      <c r="U1911" s="1">
        <v>26160802852</v>
      </c>
      <c r="V1911" s="1">
        <v>34101267907</v>
      </c>
    </row>
    <row r="1912" spans="1:22" ht="16.5" customHeight="1" x14ac:dyDescent="0.3">
      <c r="A1912" s="1" t="s">
        <v>202</v>
      </c>
      <c r="B1912" s="1">
        <v>2023</v>
      </c>
      <c r="C1912" s="27">
        <f t="shared" ref="C1912:C1920" si="169">LN(E1912)</f>
        <v>4.2046926193909657</v>
      </c>
      <c r="D1912" s="5">
        <v>26</v>
      </c>
      <c r="E1912" s="5">
        <v>67</v>
      </c>
      <c r="F1912" s="4">
        <v>0.04</v>
      </c>
      <c r="G1912" s="5">
        <v>0</v>
      </c>
      <c r="H1912" s="5">
        <v>0</v>
      </c>
      <c r="I1912" s="1">
        <v>379070958797</v>
      </c>
      <c r="J1912" s="1">
        <v>67243924381</v>
      </c>
      <c r="K1912" s="1">
        <v>47303625473</v>
      </c>
      <c r="L1912" s="1">
        <v>426374584270</v>
      </c>
      <c r="M1912" s="29">
        <f>-4.336-4.513*(U1912/L1912)+5.679*(O1912/L1912)-0.004*(I1912/P1912)</f>
        <v>-4.1308582929513831</v>
      </c>
      <c r="N1912" s="31">
        <v>6.4222466560102589</v>
      </c>
      <c r="O1912" s="1">
        <v>83177690919</v>
      </c>
      <c r="P1912" s="1">
        <v>83177690919</v>
      </c>
      <c r="Q1912" s="1">
        <v>0</v>
      </c>
      <c r="R1912" s="1">
        <v>343196893351</v>
      </c>
      <c r="S1912" s="1">
        <v>426374584270</v>
      </c>
      <c r="T1912" s="1">
        <v>16105100</v>
      </c>
      <c r="U1912" s="1">
        <v>83564440745</v>
      </c>
      <c r="V1912" s="1">
        <v>104602410747</v>
      </c>
    </row>
    <row r="1913" spans="1:22" ht="16.5" customHeight="1" x14ac:dyDescent="0.3">
      <c r="A1913" s="1" t="s">
        <v>202</v>
      </c>
      <c r="B1913" s="1">
        <v>2022</v>
      </c>
      <c r="C1913" s="27">
        <f t="shared" si="169"/>
        <v>4.1896547420264252</v>
      </c>
      <c r="D1913" s="5">
        <v>25</v>
      </c>
      <c r="E1913" s="5">
        <v>66</v>
      </c>
      <c r="F1913" s="4">
        <v>0.04</v>
      </c>
      <c r="G1913" s="5">
        <v>0</v>
      </c>
      <c r="H1913" s="5">
        <v>0</v>
      </c>
      <c r="I1913" s="1">
        <v>441141345528</v>
      </c>
      <c r="J1913" s="1">
        <v>104546139625</v>
      </c>
      <c r="K1913" s="1">
        <v>52982806169</v>
      </c>
      <c r="L1913" s="1">
        <v>494124151697</v>
      </c>
      <c r="M1913" s="29">
        <f>-4.336-4.513*(U1913/L1913)+5.679*(O1913/L1913)-0.004*(I1913/P1913)</f>
        <v>-4.3619940234491299</v>
      </c>
      <c r="N1913" s="31">
        <v>6.9871667237754878</v>
      </c>
      <c r="O1913" s="1">
        <v>66342117399</v>
      </c>
      <c r="P1913" s="1">
        <v>66342117399</v>
      </c>
      <c r="Q1913" s="1">
        <v>0</v>
      </c>
      <c r="R1913" s="1">
        <v>427782034298</v>
      </c>
      <c r="S1913" s="1">
        <v>494124151697</v>
      </c>
      <c r="T1913" s="1">
        <v>85442331</v>
      </c>
      <c r="U1913" s="1">
        <v>83416455155</v>
      </c>
      <c r="V1913" s="1">
        <v>104480438316</v>
      </c>
    </row>
    <row r="1914" spans="1:22" ht="16.5" customHeight="1" x14ac:dyDescent="0.3">
      <c r="A1914" s="1" t="s">
        <v>202</v>
      </c>
      <c r="B1914" s="1">
        <v>2021</v>
      </c>
      <c r="C1914" s="27">
        <f t="shared" si="169"/>
        <v>4.1743872698956368</v>
      </c>
      <c r="D1914" s="5">
        <v>24</v>
      </c>
      <c r="E1914" s="5">
        <v>65</v>
      </c>
      <c r="F1914" s="4">
        <v>0.04</v>
      </c>
      <c r="G1914" s="5">
        <v>0</v>
      </c>
      <c r="H1914" s="5">
        <v>0</v>
      </c>
      <c r="I1914" s="1">
        <v>389042182267</v>
      </c>
      <c r="J1914" s="1">
        <v>71378651185</v>
      </c>
      <c r="K1914" s="1">
        <v>62451692242</v>
      </c>
      <c r="L1914" s="1">
        <v>451493874509</v>
      </c>
      <c r="M1914" s="29">
        <f>-4.336-4.513*(U1914/L1914)+5.679*(O1914/L1914)-0.004*(I1914/P1914)</f>
        <v>-4.2205591904071271</v>
      </c>
      <c r="N1914" s="31">
        <v>6.6900092133089402</v>
      </c>
      <c r="O1914" s="1">
        <v>62617001170</v>
      </c>
      <c r="P1914" s="1">
        <v>62617001170</v>
      </c>
      <c r="Q1914" s="1">
        <v>0</v>
      </c>
      <c r="R1914" s="1">
        <v>388876873339</v>
      </c>
      <c r="S1914" s="1">
        <v>451493874509</v>
      </c>
      <c r="T1914" s="1">
        <v>10550173</v>
      </c>
      <c r="U1914" s="1">
        <v>64759699988</v>
      </c>
      <c r="V1914" s="1">
        <v>81284088804</v>
      </c>
    </row>
    <row r="1915" spans="1:22" ht="16.5" customHeight="1" x14ac:dyDescent="0.3">
      <c r="A1915" s="1" t="s">
        <v>202</v>
      </c>
      <c r="B1915" s="1">
        <v>2020</v>
      </c>
      <c r="C1915" s="27">
        <f t="shared" si="169"/>
        <v>4.1588830833596715</v>
      </c>
      <c r="D1915" s="5">
        <v>23</v>
      </c>
      <c r="E1915" s="5">
        <v>64</v>
      </c>
      <c r="F1915" s="4">
        <v>0.04</v>
      </c>
      <c r="G1915" s="5">
        <v>0</v>
      </c>
      <c r="H1915" s="5">
        <v>0</v>
      </c>
      <c r="I1915" s="1">
        <v>355934242490</v>
      </c>
      <c r="J1915" s="1">
        <v>89414149701</v>
      </c>
      <c r="K1915" s="1">
        <v>73118394932</v>
      </c>
      <c r="L1915" s="1">
        <v>429052637422</v>
      </c>
      <c r="M1915" s="29">
        <f>-4.336-4.513*(U1915/L1915)+5.679*(O1915/L1915)-0.004*(I1915/P1915)</f>
        <v>-4.284065437374684</v>
      </c>
      <c r="N1915" s="31">
        <v>6.9401877821904918</v>
      </c>
      <c r="O1915" s="1">
        <v>64879371204</v>
      </c>
      <c r="P1915" s="1">
        <v>64879371204</v>
      </c>
      <c r="Q1915" s="1">
        <v>0</v>
      </c>
      <c r="R1915" s="1">
        <v>364173266218</v>
      </c>
      <c r="S1915" s="1">
        <v>429052637422</v>
      </c>
      <c r="T1915" s="1">
        <v>170655185</v>
      </c>
      <c r="U1915" s="1">
        <v>74618213581</v>
      </c>
      <c r="V1915" s="1">
        <v>93700331397</v>
      </c>
    </row>
    <row r="1916" spans="1:22" ht="16.5" customHeight="1" x14ac:dyDescent="0.3">
      <c r="A1916" s="1" t="s">
        <v>202</v>
      </c>
      <c r="B1916" s="1">
        <v>2019</v>
      </c>
      <c r="C1916" s="27">
        <f t="shared" si="169"/>
        <v>4.1431347263915326</v>
      </c>
      <c r="D1916" s="5">
        <v>22</v>
      </c>
      <c r="E1916" s="5">
        <v>63</v>
      </c>
      <c r="F1916" s="4">
        <v>0.04</v>
      </c>
      <c r="G1916" s="5">
        <v>0</v>
      </c>
      <c r="H1916" s="5">
        <v>0</v>
      </c>
      <c r="I1916" s="1">
        <v>328699384112</v>
      </c>
      <c r="J1916" s="1">
        <v>93282147625</v>
      </c>
      <c r="K1916" s="1">
        <v>55410886108</v>
      </c>
      <c r="L1916" s="1">
        <v>384110270220</v>
      </c>
      <c r="M1916" s="29">
        <f>-4.336-4.513*(U1916/L1916)+5.679*(O1916/L1916)-0.004*(I1916/P1916)</f>
        <v>-4.4666310653393912</v>
      </c>
      <c r="N1916" s="31">
        <v>7.4649912574460018</v>
      </c>
      <c r="O1916" s="1">
        <v>52014593684</v>
      </c>
      <c r="P1916" s="1">
        <v>52014593684</v>
      </c>
      <c r="Q1916" s="1">
        <v>0</v>
      </c>
      <c r="R1916" s="1">
        <v>332095676536</v>
      </c>
      <c r="S1916" s="1">
        <v>384110270220</v>
      </c>
      <c r="T1916" s="1">
        <v>14131581</v>
      </c>
      <c r="U1916" s="1">
        <v>74420180366</v>
      </c>
      <c r="V1916" s="1">
        <v>93457322221</v>
      </c>
    </row>
    <row r="1917" spans="1:22" ht="16.5" customHeight="1" x14ac:dyDescent="0.3">
      <c r="A1917" s="1" t="s">
        <v>202</v>
      </c>
      <c r="B1917" s="1">
        <v>2018</v>
      </c>
      <c r="C1917" s="27">
        <f t="shared" si="169"/>
        <v>4.1271343850450917</v>
      </c>
      <c r="D1917" s="5">
        <v>21</v>
      </c>
      <c r="E1917" s="5">
        <v>62</v>
      </c>
      <c r="F1917" s="4">
        <v>0.04</v>
      </c>
      <c r="G1917" s="5">
        <v>0</v>
      </c>
      <c r="H1917" s="5">
        <v>0</v>
      </c>
      <c r="I1917" s="1">
        <v>302753170501</v>
      </c>
      <c r="J1917" s="1">
        <v>89056723699</v>
      </c>
      <c r="K1917" s="1">
        <v>51761811319</v>
      </c>
      <c r="L1917" s="1">
        <v>354514981820</v>
      </c>
      <c r="M1917" s="29">
        <f>-4.336-4.513*(U1917/L1917)+5.679*(O1917/L1917)-0.004*(I1917/P1917)</f>
        <v>-4.4248716472547081</v>
      </c>
      <c r="N1917" s="31">
        <v>7.3592809998546045</v>
      </c>
      <c r="O1917" s="1">
        <v>54370089931</v>
      </c>
      <c r="P1917" s="1">
        <v>54370089931</v>
      </c>
      <c r="Q1917" s="1">
        <v>0</v>
      </c>
      <c r="R1917" s="1">
        <v>300144891889</v>
      </c>
      <c r="S1917" s="1">
        <v>354514981820</v>
      </c>
      <c r="T1917" s="1">
        <v>39909473</v>
      </c>
      <c r="U1917" s="1">
        <v>73648964885</v>
      </c>
      <c r="V1917" s="1">
        <v>92560451320</v>
      </c>
    </row>
    <row r="1918" spans="1:22" ht="16.5" customHeight="1" x14ac:dyDescent="0.3">
      <c r="A1918" s="1" t="s">
        <v>202</v>
      </c>
      <c r="B1918" s="1">
        <v>2017</v>
      </c>
      <c r="C1918" s="27">
        <f t="shared" si="169"/>
        <v>4.1108738641733114</v>
      </c>
      <c r="D1918" s="5">
        <v>20</v>
      </c>
      <c r="E1918" s="5">
        <v>61</v>
      </c>
      <c r="F1918" s="4">
        <v>0.04</v>
      </c>
      <c r="G1918" s="5">
        <v>0</v>
      </c>
      <c r="H1918" s="5">
        <v>0</v>
      </c>
      <c r="I1918" s="1">
        <v>277295251642</v>
      </c>
      <c r="J1918" s="1">
        <v>90195718147</v>
      </c>
      <c r="K1918" s="1">
        <v>55150661411</v>
      </c>
      <c r="L1918" s="1">
        <v>332445913053</v>
      </c>
      <c r="M1918" s="29">
        <f>-4.336-4.513*(U1918/L1918)+5.679*(O1918/L1918)-0.004*(I1918/P1918)</f>
        <v>-4.2528207774625821</v>
      </c>
      <c r="N1918" s="31">
        <v>2.8654119461210428</v>
      </c>
      <c r="O1918" s="1">
        <v>63691745493</v>
      </c>
      <c r="P1918" s="1">
        <v>63691745493</v>
      </c>
      <c r="Q1918" s="1">
        <v>0</v>
      </c>
      <c r="R1918" s="1">
        <v>268754167560</v>
      </c>
      <c r="S1918" s="1">
        <v>332445913053</v>
      </c>
      <c r="T1918" s="1">
        <v>141723992</v>
      </c>
      <c r="U1918" s="1">
        <v>72737279096</v>
      </c>
      <c r="V1918" s="1">
        <v>91516195613</v>
      </c>
    </row>
    <row r="1919" spans="1:22" ht="16.5" customHeight="1" x14ac:dyDescent="0.3">
      <c r="A1919" s="1" t="s">
        <v>202</v>
      </c>
      <c r="B1919" s="1">
        <v>2016</v>
      </c>
      <c r="C1919" s="27">
        <f t="shared" si="169"/>
        <v>4.0943445622221004</v>
      </c>
      <c r="D1919" s="5">
        <v>19</v>
      </c>
      <c r="E1919" s="5">
        <v>60</v>
      </c>
      <c r="F1919" s="4">
        <v>0.04</v>
      </c>
      <c r="G1919" s="5">
        <v>0</v>
      </c>
      <c r="H1919" s="5">
        <v>0</v>
      </c>
      <c r="I1919" s="1">
        <v>249899005060</v>
      </c>
      <c r="J1919" s="1">
        <v>73722928304</v>
      </c>
      <c r="K1919" s="1">
        <v>47092333835</v>
      </c>
      <c r="L1919" s="1">
        <v>296991338895</v>
      </c>
      <c r="M1919" s="29">
        <f>-4.336-4.513*(U1919/L1919)+5.679*(O1919/L1919)-0.004*(I1919/P1919)</f>
        <v>-4.3548599180505638</v>
      </c>
      <c r="N1919" s="31">
        <v>2.5615511423249444</v>
      </c>
      <c r="O1919" s="1">
        <v>58657557812</v>
      </c>
      <c r="P1919" s="1">
        <v>58657557812</v>
      </c>
      <c r="Q1919" s="1">
        <v>0</v>
      </c>
      <c r="R1919" s="1">
        <v>238333781083</v>
      </c>
      <c r="S1919" s="1">
        <v>296991338895</v>
      </c>
      <c r="T1919" s="1">
        <v>42482434</v>
      </c>
      <c r="U1919" s="1">
        <v>73932286736</v>
      </c>
      <c r="V1919" s="1">
        <v>92899893635</v>
      </c>
    </row>
    <row r="1920" spans="1:22" ht="16.5" customHeight="1" x14ac:dyDescent="0.3">
      <c r="A1920" s="1" t="s">
        <v>202</v>
      </c>
      <c r="B1920" s="1">
        <v>2015</v>
      </c>
      <c r="C1920" s="27">
        <f t="shared" si="169"/>
        <v>4.0775374439057197</v>
      </c>
      <c r="D1920" s="6">
        <v>18</v>
      </c>
      <c r="E1920" s="6">
        <v>59</v>
      </c>
      <c r="F1920" s="7">
        <v>0.04</v>
      </c>
      <c r="G1920" s="6">
        <v>0</v>
      </c>
      <c r="H1920" s="6">
        <v>0</v>
      </c>
      <c r="I1920" s="1">
        <v>221367604779</v>
      </c>
      <c r="J1920" s="1">
        <v>56942356249</v>
      </c>
      <c r="K1920" s="1">
        <v>39907190883</v>
      </c>
      <c r="L1920" s="1">
        <v>261274795662</v>
      </c>
      <c r="M1920" s="29">
        <f>-4.336-4.513*(U1920/L1920)+5.679*(O1920/L1920)-0.004*(I1920/P1920)</f>
        <v>-4.2593515557853978</v>
      </c>
      <c r="N1920" s="31">
        <v>8.0197984581497224</v>
      </c>
      <c r="O1920" s="1">
        <v>55064852553</v>
      </c>
      <c r="P1920" s="1">
        <v>55064852553</v>
      </c>
      <c r="Q1920" s="1">
        <v>0</v>
      </c>
      <c r="R1920" s="1">
        <v>206209943109</v>
      </c>
      <c r="S1920" s="1">
        <v>261274795662</v>
      </c>
      <c r="T1920" s="1">
        <v>123038304</v>
      </c>
      <c r="U1920" s="1">
        <v>63923235414</v>
      </c>
      <c r="V1920" s="1">
        <v>82611061399</v>
      </c>
    </row>
    <row r="1921" spans="1:22" ht="16.5" customHeight="1" x14ac:dyDescent="0.3">
      <c r="A1921" s="1" t="s">
        <v>202</v>
      </c>
      <c r="B1921" s="1">
        <v>2014</v>
      </c>
      <c r="C1921" s="26"/>
      <c r="D1921" s="9"/>
      <c r="E1921" s="9"/>
      <c r="F1921" s="10"/>
      <c r="G1921" s="9"/>
      <c r="H1921" s="9"/>
      <c r="I1921" s="1">
        <v>196295724545</v>
      </c>
      <c r="J1921" s="1">
        <v>64874358800</v>
      </c>
      <c r="K1921" s="1">
        <v>38006896614</v>
      </c>
      <c r="L1921" s="1">
        <v>234302621159</v>
      </c>
      <c r="M1921" s="29">
        <f>-4.336-4.513*(U1921/L1921)+5.679*(O1921/L1921)-0.004*(I1921/P1921)</f>
        <v>-4.2836953083731144</v>
      </c>
      <c r="N1921" s="28">
        <v>5.05</v>
      </c>
      <c r="O1921" s="1">
        <v>52308935554</v>
      </c>
      <c r="P1921" s="1">
        <v>52308935554</v>
      </c>
      <c r="Q1921" s="1">
        <v>0</v>
      </c>
      <c r="R1921" s="1">
        <v>181993685605</v>
      </c>
      <c r="S1921" s="1">
        <v>234302621159</v>
      </c>
      <c r="T1921" s="1">
        <v>38268923</v>
      </c>
      <c r="U1921" s="1">
        <v>62328898929</v>
      </c>
      <c r="V1921" s="1">
        <v>80211746593</v>
      </c>
    </row>
    <row r="1922" spans="1:22" ht="16.5" customHeight="1" x14ac:dyDescent="0.3">
      <c r="A1922" s="1" t="s">
        <v>203</v>
      </c>
      <c r="B1922" s="1">
        <v>2023</v>
      </c>
      <c r="C1922" s="27">
        <f t="shared" ref="C1922:C1929" si="170">LN(E1922)</f>
        <v>3.8286413964890951</v>
      </c>
      <c r="D1922" s="5">
        <v>15</v>
      </c>
      <c r="E1922" s="5">
        <v>46</v>
      </c>
      <c r="F1922" s="4">
        <v>0</v>
      </c>
      <c r="G1922" s="5">
        <v>0</v>
      </c>
      <c r="H1922" s="5">
        <v>0</v>
      </c>
      <c r="I1922" s="1">
        <v>175102436132</v>
      </c>
      <c r="J1922" s="1">
        <v>79299681810</v>
      </c>
      <c r="K1922" s="1">
        <v>63190134712</v>
      </c>
      <c r="L1922" s="1">
        <v>238292570844</v>
      </c>
      <c r="M1922" s="29">
        <f>-4.336-4.513*(U1922/L1922)+5.679*(O1922/L1922)-0.004*(I1922/P1922)</f>
        <v>-0.43748211888426425</v>
      </c>
      <c r="N1922" s="31">
        <v>6.4222466560102589</v>
      </c>
      <c r="O1922" s="1">
        <v>169559092932</v>
      </c>
      <c r="P1922" s="1">
        <v>167248912432</v>
      </c>
      <c r="Q1922" s="1">
        <v>2310180500</v>
      </c>
      <c r="R1922" s="1">
        <v>68733477912</v>
      </c>
      <c r="S1922" s="1">
        <v>238292570844</v>
      </c>
      <c r="T1922" s="1">
        <v>8633318211</v>
      </c>
      <c r="U1922" s="1">
        <v>7298983380</v>
      </c>
      <c r="V1922" s="1">
        <v>17425169065</v>
      </c>
    </row>
    <row r="1923" spans="1:22" ht="16.5" customHeight="1" x14ac:dyDescent="0.3">
      <c r="A1923" s="1" t="s">
        <v>203</v>
      </c>
      <c r="B1923" s="1">
        <v>2022</v>
      </c>
      <c r="C1923" s="27">
        <f t="shared" si="170"/>
        <v>3.8066624897703196</v>
      </c>
      <c r="D1923" s="5">
        <v>14</v>
      </c>
      <c r="E1923" s="5">
        <v>45</v>
      </c>
      <c r="F1923" s="4">
        <v>0</v>
      </c>
      <c r="G1923" s="5">
        <v>0</v>
      </c>
      <c r="H1923" s="5">
        <v>0</v>
      </c>
      <c r="I1923" s="1">
        <v>172855954729</v>
      </c>
      <c r="J1923" s="1">
        <v>76326010676</v>
      </c>
      <c r="K1923" s="1">
        <v>66684500205</v>
      </c>
      <c r="L1923" s="1">
        <v>239540454934</v>
      </c>
      <c r="M1923" s="29">
        <f>-4.336-4.513*(U1923/L1923)+5.679*(O1923/L1923)-0.004*(I1923/P1923)</f>
        <v>-0.39706503679402039</v>
      </c>
      <c r="N1923" s="31">
        <v>6.9871667237754878</v>
      </c>
      <c r="O1923" s="1">
        <v>171994676649</v>
      </c>
      <c r="P1923" s="1">
        <v>166936353723</v>
      </c>
      <c r="Q1923" s="1">
        <v>5058322926</v>
      </c>
      <c r="R1923" s="1">
        <v>67545778285</v>
      </c>
      <c r="S1923" s="1">
        <v>239540454934</v>
      </c>
      <c r="T1923" s="1">
        <v>9788296534</v>
      </c>
      <c r="U1923" s="1">
        <v>7141891689</v>
      </c>
      <c r="V1923" s="1">
        <v>16421285210</v>
      </c>
    </row>
    <row r="1924" spans="1:22" ht="16.5" customHeight="1" x14ac:dyDescent="0.3">
      <c r="A1924" s="1" t="s">
        <v>203</v>
      </c>
      <c r="B1924" s="1">
        <v>2021</v>
      </c>
      <c r="C1924" s="27">
        <f t="shared" si="170"/>
        <v>3.784189633918261</v>
      </c>
      <c r="D1924" s="5">
        <v>13</v>
      </c>
      <c r="E1924" s="5">
        <v>44</v>
      </c>
      <c r="F1924" s="4">
        <v>0.47599999999999998</v>
      </c>
      <c r="G1924" s="5">
        <v>0</v>
      </c>
      <c r="H1924" s="5">
        <v>0</v>
      </c>
      <c r="I1924" s="1">
        <v>186471291087</v>
      </c>
      <c r="J1924" s="1">
        <v>98034497308</v>
      </c>
      <c r="K1924" s="1">
        <v>68572287534</v>
      </c>
      <c r="L1924" s="1">
        <v>255043578621</v>
      </c>
      <c r="M1924" s="29">
        <f>-4.336-4.513*(U1924/L1924)+5.679*(O1924/L1924)-0.004*(I1924/P1924)</f>
        <v>-0.25032993870479148</v>
      </c>
      <c r="N1924" s="31">
        <v>6.6900092133089402</v>
      </c>
      <c r="O1924" s="1">
        <v>189011777979</v>
      </c>
      <c r="P1924" s="1">
        <v>181312688730</v>
      </c>
      <c r="Q1924" s="1">
        <v>7699089249</v>
      </c>
      <c r="R1924" s="1">
        <v>66031800642</v>
      </c>
      <c r="S1924" s="1">
        <v>255043578621</v>
      </c>
      <c r="T1924" s="1">
        <v>8112413119</v>
      </c>
      <c r="U1924" s="1">
        <v>6719426973</v>
      </c>
      <c r="V1924" s="1">
        <v>15419859065</v>
      </c>
    </row>
    <row r="1925" spans="1:22" ht="16.5" customHeight="1" x14ac:dyDescent="0.3">
      <c r="A1925" s="1" t="s">
        <v>203</v>
      </c>
      <c r="B1925" s="1">
        <v>2020</v>
      </c>
      <c r="C1925" s="27">
        <f t="shared" si="170"/>
        <v>3.7612001156935624</v>
      </c>
      <c r="D1925" s="5">
        <v>12</v>
      </c>
      <c r="E1925" s="5">
        <v>43</v>
      </c>
      <c r="F1925" s="4">
        <v>0.47599999999999998</v>
      </c>
      <c r="G1925" s="5">
        <v>0</v>
      </c>
      <c r="H1925" s="5">
        <v>0</v>
      </c>
      <c r="I1925" s="1">
        <v>168903661754</v>
      </c>
      <c r="J1925" s="1">
        <v>84782306867</v>
      </c>
      <c r="K1925" s="1">
        <v>73865411574</v>
      </c>
      <c r="L1925" s="1">
        <v>242769073328</v>
      </c>
      <c r="M1925" s="29">
        <f>-4.336-4.513*(U1925/L1925)+5.679*(O1925/L1925)-0.004*(I1925/P1925)</f>
        <v>-0.28612769661095727</v>
      </c>
      <c r="N1925" s="31">
        <v>6.9401877821904918</v>
      </c>
      <c r="O1925" s="1">
        <v>178204840117</v>
      </c>
      <c r="P1925" s="1">
        <v>166429334204</v>
      </c>
      <c r="Q1925" s="1">
        <v>11775505913</v>
      </c>
      <c r="R1925" s="1">
        <v>64564233211</v>
      </c>
      <c r="S1925" s="1">
        <v>242769073328</v>
      </c>
      <c r="T1925" s="1">
        <v>7578794258</v>
      </c>
      <c r="U1925" s="1">
        <v>6172396946</v>
      </c>
      <c r="V1925" s="1">
        <v>14186825597</v>
      </c>
    </row>
    <row r="1926" spans="1:22" ht="16.5" customHeight="1" x14ac:dyDescent="0.3">
      <c r="A1926" s="1" t="s">
        <v>203</v>
      </c>
      <c r="B1926" s="1">
        <v>2019</v>
      </c>
      <c r="C1926" s="27">
        <f t="shared" si="170"/>
        <v>3.7376696182833684</v>
      </c>
      <c r="D1926" s="5">
        <v>11</v>
      </c>
      <c r="E1926" s="5">
        <v>42</v>
      </c>
      <c r="F1926" s="4">
        <v>0.47599999999999998</v>
      </c>
      <c r="G1926" s="5">
        <v>0</v>
      </c>
      <c r="H1926" s="5">
        <v>0</v>
      </c>
      <c r="I1926" s="1">
        <v>149214562674</v>
      </c>
      <c r="J1926" s="1">
        <v>61095864474</v>
      </c>
      <c r="K1926" s="1">
        <v>70705748015</v>
      </c>
      <c r="L1926" s="1">
        <v>219920310689</v>
      </c>
      <c r="M1926" s="29">
        <f>-4.336-4.513*(U1926/L1926)+5.679*(O1926/L1926)-0.004*(I1926/P1926)</f>
        <v>-0.34954595322480286</v>
      </c>
      <c r="N1926" s="31">
        <v>7.4649912574460018</v>
      </c>
      <c r="O1926" s="1">
        <v>157662472288</v>
      </c>
      <c r="P1926" s="1">
        <v>143963116573</v>
      </c>
      <c r="Q1926" s="1">
        <v>13699355715</v>
      </c>
      <c r="R1926" s="1">
        <v>62257838401</v>
      </c>
      <c r="S1926" s="1">
        <v>219920310689</v>
      </c>
      <c r="T1926" s="1">
        <v>8036895974</v>
      </c>
      <c r="U1926" s="1">
        <v>3933347574</v>
      </c>
      <c r="V1926" s="1">
        <v>12761538695</v>
      </c>
    </row>
    <row r="1927" spans="1:22" ht="16.5" customHeight="1" x14ac:dyDescent="0.3">
      <c r="A1927" s="1" t="s">
        <v>203</v>
      </c>
      <c r="B1927" s="1">
        <v>2018</v>
      </c>
      <c r="C1927" s="27">
        <f t="shared" si="170"/>
        <v>3.713572066704308</v>
      </c>
      <c r="D1927" s="5">
        <v>10</v>
      </c>
      <c r="E1927" s="5">
        <v>41</v>
      </c>
      <c r="F1927" s="4">
        <v>0.47599999999999998</v>
      </c>
      <c r="G1927" s="5">
        <v>0</v>
      </c>
      <c r="H1927" s="5">
        <v>0</v>
      </c>
      <c r="I1927" s="1">
        <v>165063132391</v>
      </c>
      <c r="J1927" s="1">
        <v>71810732318</v>
      </c>
      <c r="K1927" s="1">
        <v>72656322960</v>
      </c>
      <c r="L1927" s="1">
        <v>237719455351</v>
      </c>
      <c r="M1927" s="29">
        <f>-4.336-4.513*(U1927/L1927)+5.679*(O1927/L1927)-0.004*(I1927/P1927)</f>
        <v>-0.39164179772443108</v>
      </c>
      <c r="N1927" s="31">
        <v>7.3592809998546045</v>
      </c>
      <c r="O1927" s="1">
        <v>172182870040</v>
      </c>
      <c r="P1927" s="1">
        <v>156930909023</v>
      </c>
      <c r="Q1927" s="1">
        <v>15251961017</v>
      </c>
      <c r="R1927" s="1">
        <v>65536585311</v>
      </c>
      <c r="S1927" s="1">
        <v>237719455351</v>
      </c>
      <c r="T1927" s="1">
        <v>7542728589</v>
      </c>
      <c r="U1927" s="1">
        <v>8680629893</v>
      </c>
      <c r="V1927" s="1">
        <v>17463147328</v>
      </c>
    </row>
    <row r="1928" spans="1:22" ht="16.5" customHeight="1" x14ac:dyDescent="0.3">
      <c r="A1928" s="1" t="s">
        <v>203</v>
      </c>
      <c r="B1928" s="1">
        <v>2017</v>
      </c>
      <c r="C1928" s="27">
        <f t="shared" si="170"/>
        <v>3.6888794541139363</v>
      </c>
      <c r="D1928" s="5">
        <v>9</v>
      </c>
      <c r="E1928" s="5">
        <v>40</v>
      </c>
      <c r="F1928" s="4">
        <v>0.47599999999999998</v>
      </c>
      <c r="G1928" s="5">
        <v>0</v>
      </c>
      <c r="H1928" s="5">
        <v>0</v>
      </c>
      <c r="I1928" s="1">
        <v>119659214609</v>
      </c>
      <c r="J1928" s="1">
        <v>65546686720</v>
      </c>
      <c r="K1928" s="1">
        <v>77215798115</v>
      </c>
      <c r="L1928" s="1">
        <v>196875012724</v>
      </c>
      <c r="M1928" s="29">
        <f>-4.336-4.513*(U1928/L1928)+5.679*(O1928/L1928)-0.004*(I1928/P1928)</f>
        <v>-0.83534168459124758</v>
      </c>
      <c r="N1928" s="31">
        <v>2.8654119461210428</v>
      </c>
      <c r="O1928" s="1">
        <v>130963994893</v>
      </c>
      <c r="P1928" s="1">
        <v>111411407971</v>
      </c>
      <c r="Q1928" s="1">
        <v>19552586922</v>
      </c>
      <c r="R1928" s="1">
        <v>65911017831</v>
      </c>
      <c r="S1928" s="1">
        <v>196875012724</v>
      </c>
      <c r="T1928" s="1">
        <v>4616707310</v>
      </c>
      <c r="U1928" s="1">
        <v>11900416084</v>
      </c>
      <c r="V1928" s="1">
        <v>19808096331</v>
      </c>
    </row>
    <row r="1929" spans="1:22" ht="16.5" customHeight="1" x14ac:dyDescent="0.3">
      <c r="A1929" s="1" t="s">
        <v>203</v>
      </c>
      <c r="B1929" s="1">
        <v>2016</v>
      </c>
      <c r="C1929" s="27">
        <f t="shared" si="170"/>
        <v>3.6635616461296463</v>
      </c>
      <c r="D1929" s="6">
        <v>8</v>
      </c>
      <c r="E1929" s="6">
        <v>39</v>
      </c>
      <c r="F1929" s="7">
        <v>0.47599999999999998</v>
      </c>
      <c r="G1929" s="6">
        <v>0</v>
      </c>
      <c r="H1929" s="6">
        <v>0</v>
      </c>
      <c r="I1929" s="1">
        <v>94133218775</v>
      </c>
      <c r="J1929" s="1">
        <v>51540671283</v>
      </c>
      <c r="K1929" s="1">
        <v>48759405836</v>
      </c>
      <c r="L1929" s="1">
        <v>142892624611</v>
      </c>
      <c r="M1929" s="29">
        <f>-4.336-4.513*(U1929/L1929)+5.679*(O1929/L1929)-0.004*(I1929/P1929)</f>
        <v>-1.5403584260124672</v>
      </c>
      <c r="N1929" s="31">
        <v>2.5615511423249444</v>
      </c>
      <c r="O1929" s="1">
        <v>78689786112</v>
      </c>
      <c r="P1929" s="1">
        <v>76741540812</v>
      </c>
      <c r="Q1929" s="1">
        <v>1948245300</v>
      </c>
      <c r="R1929" s="1">
        <v>64202838499</v>
      </c>
      <c r="S1929" s="1">
        <v>142892624611</v>
      </c>
      <c r="T1929" s="1">
        <v>3048291962</v>
      </c>
      <c r="U1929" s="1">
        <v>10348245014</v>
      </c>
      <c r="V1929" s="1">
        <v>15856806845</v>
      </c>
    </row>
    <row r="1930" spans="1:22" ht="16.5" customHeight="1" x14ac:dyDescent="0.3">
      <c r="A1930" s="1" t="s">
        <v>203</v>
      </c>
      <c r="B1930" s="1">
        <v>2015</v>
      </c>
      <c r="C1930" s="26"/>
      <c r="D1930" s="9"/>
      <c r="E1930" s="9"/>
      <c r="F1930" s="10"/>
      <c r="G1930" s="9"/>
      <c r="H1930" s="9"/>
      <c r="I1930" s="1">
        <v>83386677666</v>
      </c>
      <c r="J1930" s="1">
        <v>35712587633</v>
      </c>
      <c r="K1930" s="1">
        <v>41116343537</v>
      </c>
      <c r="L1930" s="1">
        <v>124503021203</v>
      </c>
      <c r="M1930" s="29">
        <f>-4.336-4.513*(U1930/L1930)+5.679*(O1930/L1930)-0.004*(I1930/P1930)</f>
        <v>-1.9336404342692661</v>
      </c>
      <c r="N1930" s="31">
        <v>8.0197984581497224</v>
      </c>
      <c r="O1930" s="1">
        <v>61621461339</v>
      </c>
      <c r="P1930" s="1">
        <v>59855835578</v>
      </c>
      <c r="Q1930" s="1">
        <v>1765625761</v>
      </c>
      <c r="R1930" s="1">
        <v>62881559864</v>
      </c>
      <c r="S1930" s="1">
        <v>124503021203</v>
      </c>
      <c r="T1930" s="1">
        <v>2925126827</v>
      </c>
      <c r="U1930" s="1">
        <v>11113109189</v>
      </c>
      <c r="V1930" s="1">
        <v>15311053563</v>
      </c>
    </row>
    <row r="1931" spans="1:22" ht="16.5" customHeight="1" x14ac:dyDescent="0.3">
      <c r="A1931" s="1" t="s">
        <v>203</v>
      </c>
      <c r="B1931" s="1">
        <v>2014</v>
      </c>
      <c r="C1931" s="26"/>
      <c r="D1931" s="9"/>
      <c r="E1931" s="9"/>
      <c r="F1931" s="10"/>
      <c r="G1931" s="9"/>
      <c r="H1931" s="9"/>
      <c r="I1931" s="1">
        <v>66772907261</v>
      </c>
      <c r="J1931" s="1">
        <v>17488643696</v>
      </c>
      <c r="K1931" s="1">
        <v>42635770409</v>
      </c>
      <c r="L1931" s="1">
        <v>109408677670</v>
      </c>
      <c r="M1931" s="29">
        <f>-4.336-4.513*(U1931/L1931)+5.679*(O1931/L1931)-0.004*(I1931/P1931)</f>
        <v>-2.2137133839954588</v>
      </c>
      <c r="N1931" s="28">
        <v>5.05</v>
      </c>
      <c r="O1931" s="1">
        <v>49082480203</v>
      </c>
      <c r="P1931" s="1">
        <v>47754835340</v>
      </c>
      <c r="Q1931" s="1">
        <v>1327644863</v>
      </c>
      <c r="R1931" s="1">
        <v>60326197467</v>
      </c>
      <c r="S1931" s="1">
        <v>109408677670</v>
      </c>
      <c r="T1931" s="1">
        <v>2331454934</v>
      </c>
      <c r="U1931" s="1">
        <v>10177467918</v>
      </c>
      <c r="V1931" s="1">
        <v>11969452847</v>
      </c>
    </row>
    <row r="1932" spans="1:22" ht="16.5" customHeight="1" x14ac:dyDescent="0.3">
      <c r="A1932" s="1" t="s">
        <v>204</v>
      </c>
      <c r="B1932" s="1">
        <v>2023</v>
      </c>
      <c r="C1932" s="27">
        <f t="shared" ref="C1932:C1946" si="171">LN(E1932)</f>
        <v>4.0073331852324712</v>
      </c>
      <c r="D1932" s="5">
        <v>26</v>
      </c>
      <c r="E1932" s="5">
        <v>55</v>
      </c>
      <c r="F1932" s="4">
        <v>0.85499999999999998</v>
      </c>
      <c r="G1932" s="5">
        <v>0</v>
      </c>
      <c r="H1932" s="5">
        <v>0</v>
      </c>
      <c r="I1932" s="1">
        <v>300105059775</v>
      </c>
      <c r="J1932" s="1">
        <v>81516677278</v>
      </c>
      <c r="K1932" s="1">
        <v>121327818030</v>
      </c>
      <c r="L1932" s="1">
        <v>421432877805</v>
      </c>
      <c r="M1932" s="29">
        <f>-4.336-4.513*(U1932/L1932)+5.679*(O1932/L1932)-0.004*(I1932/P1932)</f>
        <v>-1.2887688671184421</v>
      </c>
      <c r="N1932" s="31">
        <v>6.4222466560102589</v>
      </c>
      <c r="O1932" s="1">
        <v>249989285006</v>
      </c>
      <c r="P1932" s="1">
        <v>246908285006</v>
      </c>
      <c r="Q1932" s="1">
        <v>3081000000</v>
      </c>
      <c r="R1932" s="1">
        <v>171443592799</v>
      </c>
      <c r="S1932" s="1">
        <v>421432877805</v>
      </c>
      <c r="T1932" s="1">
        <v>3999995933</v>
      </c>
      <c r="U1932" s="1">
        <v>29567214467</v>
      </c>
      <c r="V1932" s="1">
        <v>39665863481</v>
      </c>
    </row>
    <row r="1933" spans="1:22" ht="16.5" customHeight="1" x14ac:dyDescent="0.3">
      <c r="A1933" s="1" t="s">
        <v>204</v>
      </c>
      <c r="B1933" s="1">
        <v>2022</v>
      </c>
      <c r="C1933" s="27">
        <f t="shared" si="171"/>
        <v>3.9889840465642745</v>
      </c>
      <c r="D1933" s="5">
        <v>25</v>
      </c>
      <c r="E1933" s="5">
        <v>54</v>
      </c>
      <c r="F1933" s="4">
        <v>0.85499999999999998</v>
      </c>
      <c r="G1933" s="5">
        <v>0</v>
      </c>
      <c r="H1933" s="5">
        <v>0</v>
      </c>
      <c r="I1933" s="1">
        <v>207591815071</v>
      </c>
      <c r="J1933" s="1">
        <v>78225007563</v>
      </c>
      <c r="K1933" s="1">
        <v>125756165378</v>
      </c>
      <c r="L1933" s="1">
        <v>333347980449</v>
      </c>
      <c r="M1933" s="29">
        <f>-4.336-4.513*(U1933/L1933)+5.679*(O1933/L1933)-0.004*(I1933/P1933)</f>
        <v>-1.8172878431530777</v>
      </c>
      <c r="N1933" s="31">
        <v>6.9871667237754878</v>
      </c>
      <c r="O1933" s="1">
        <v>167256121546</v>
      </c>
      <c r="P1933" s="1">
        <v>165895121546</v>
      </c>
      <c r="Q1933" s="1">
        <v>1361000000</v>
      </c>
      <c r="R1933" s="1">
        <v>166091858903</v>
      </c>
      <c r="S1933" s="1">
        <v>333347980449</v>
      </c>
      <c r="T1933" s="1">
        <v>3088365372</v>
      </c>
      <c r="U1933" s="1">
        <v>24057472161</v>
      </c>
      <c r="V1933" s="1">
        <v>29522028704</v>
      </c>
    </row>
    <row r="1934" spans="1:22" ht="16.5" customHeight="1" x14ac:dyDescent="0.3">
      <c r="A1934" s="1" t="s">
        <v>204</v>
      </c>
      <c r="B1934" s="1">
        <v>2021</v>
      </c>
      <c r="C1934" s="27">
        <f t="shared" si="171"/>
        <v>3.970291913552122</v>
      </c>
      <c r="D1934" s="5">
        <v>24</v>
      </c>
      <c r="E1934" s="5">
        <v>53</v>
      </c>
      <c r="F1934" s="4">
        <v>0.85499999999999998</v>
      </c>
      <c r="G1934" s="5">
        <v>0</v>
      </c>
      <c r="H1934" s="5">
        <v>0</v>
      </c>
      <c r="I1934" s="1">
        <v>187691388914</v>
      </c>
      <c r="J1934" s="1">
        <v>81132471282</v>
      </c>
      <c r="K1934" s="1">
        <v>137044774753</v>
      </c>
      <c r="L1934" s="1">
        <v>324736163667</v>
      </c>
      <c r="M1934" s="29">
        <f>-4.336-4.513*(U1934/L1934)+5.679*(O1934/L1934)-0.004*(I1934/P1934)</f>
        <v>-1.8572299009098865</v>
      </c>
      <c r="N1934" s="31">
        <v>6.6900092133089402</v>
      </c>
      <c r="O1934" s="1">
        <v>161257998609</v>
      </c>
      <c r="P1934" s="1">
        <v>160092998609</v>
      </c>
      <c r="Q1934" s="1">
        <v>1165000000</v>
      </c>
      <c r="R1934" s="1">
        <v>163478165058</v>
      </c>
      <c r="S1934" s="1">
        <v>324736163667</v>
      </c>
      <c r="T1934" s="1">
        <v>2497653720</v>
      </c>
      <c r="U1934" s="1">
        <v>24222249529</v>
      </c>
      <c r="V1934" s="1">
        <v>29109797613</v>
      </c>
    </row>
    <row r="1935" spans="1:22" ht="16.5" customHeight="1" x14ac:dyDescent="0.3">
      <c r="A1935" s="1" t="s">
        <v>204</v>
      </c>
      <c r="B1935" s="1">
        <v>2020</v>
      </c>
      <c r="C1935" s="27">
        <f t="shared" si="171"/>
        <v>3.9512437185814275</v>
      </c>
      <c r="D1935" s="5">
        <v>23</v>
      </c>
      <c r="E1935" s="5">
        <v>52</v>
      </c>
      <c r="F1935" s="4">
        <v>0.85499999999999998</v>
      </c>
      <c r="G1935" s="5">
        <v>0</v>
      </c>
      <c r="H1935" s="5">
        <v>0</v>
      </c>
      <c r="I1935" s="1">
        <v>173379390383</v>
      </c>
      <c r="J1935" s="1">
        <v>28874955602</v>
      </c>
      <c r="K1935" s="1">
        <v>147018431634</v>
      </c>
      <c r="L1935" s="1">
        <v>320397822017</v>
      </c>
      <c r="M1935" s="29">
        <f>-4.336-4.513*(U1935/L1935)+5.679*(O1935/L1935)-0.004*(I1935/P1935)</f>
        <v>-1.7663337456461461</v>
      </c>
      <c r="N1935" s="31">
        <v>6.9401877821904918</v>
      </c>
      <c r="O1935" s="1">
        <v>162059312077</v>
      </c>
      <c r="P1935" s="1">
        <v>156620410712</v>
      </c>
      <c r="Q1935" s="1">
        <v>5438901365</v>
      </c>
      <c r="R1935" s="1">
        <v>158338509940</v>
      </c>
      <c r="S1935" s="1">
        <v>320397822017</v>
      </c>
      <c r="T1935" s="1">
        <v>3117023520</v>
      </c>
      <c r="U1935" s="1">
        <v>21183389242</v>
      </c>
      <c r="V1935" s="1">
        <v>26889694532</v>
      </c>
    </row>
    <row r="1936" spans="1:22" ht="16.5" customHeight="1" x14ac:dyDescent="0.3">
      <c r="A1936" s="1" t="s">
        <v>204</v>
      </c>
      <c r="B1936" s="1">
        <v>2019</v>
      </c>
      <c r="C1936" s="27">
        <f t="shared" si="171"/>
        <v>3.9318256327243257</v>
      </c>
      <c r="D1936" s="5">
        <v>22</v>
      </c>
      <c r="E1936" s="5">
        <v>51</v>
      </c>
      <c r="F1936" s="4">
        <v>0.85499999999999998</v>
      </c>
      <c r="G1936" s="5">
        <v>0</v>
      </c>
      <c r="H1936" s="5">
        <v>0</v>
      </c>
      <c r="I1936" s="1">
        <v>163383224795</v>
      </c>
      <c r="J1936" s="1">
        <v>45085058325</v>
      </c>
      <c r="K1936" s="1">
        <v>151552918014</v>
      </c>
      <c r="L1936" s="1">
        <v>314936142809</v>
      </c>
      <c r="M1936" s="29">
        <f>-4.336-4.513*(U1936/L1936)+5.679*(O1936/L1936)-0.004*(I1936/P1936)</f>
        <v>-1.6938466570116322</v>
      </c>
      <c r="N1936" s="31">
        <v>7.4649912574460018</v>
      </c>
      <c r="O1936" s="1">
        <v>160417447508</v>
      </c>
      <c r="P1936" s="1">
        <v>154144546143</v>
      </c>
      <c r="Q1936" s="1">
        <v>6272901365</v>
      </c>
      <c r="R1936" s="1">
        <v>154518695301</v>
      </c>
      <c r="S1936" s="1">
        <v>314936142809</v>
      </c>
      <c r="T1936" s="1">
        <v>6384141584</v>
      </c>
      <c r="U1936" s="1">
        <v>17187204582</v>
      </c>
      <c r="V1936" s="1">
        <v>25605890960</v>
      </c>
    </row>
    <row r="1937" spans="1:22" ht="16.5" customHeight="1" x14ac:dyDescent="0.3">
      <c r="A1937" s="1" t="s">
        <v>204</v>
      </c>
      <c r="B1937" s="1">
        <v>2018</v>
      </c>
      <c r="C1937" s="27">
        <f t="shared" si="171"/>
        <v>3.912023005428146</v>
      </c>
      <c r="D1937" s="5">
        <v>21</v>
      </c>
      <c r="E1937" s="5">
        <v>50</v>
      </c>
      <c r="F1937" s="4">
        <v>0.85499999999999998</v>
      </c>
      <c r="G1937" s="5">
        <v>0</v>
      </c>
      <c r="H1937" s="5">
        <v>0</v>
      </c>
      <c r="I1937" s="1">
        <v>190441634189</v>
      </c>
      <c r="J1937" s="1">
        <v>61841192891</v>
      </c>
      <c r="K1937" s="1">
        <v>167015895111</v>
      </c>
      <c r="L1937" s="1">
        <v>357457529300</v>
      </c>
      <c r="M1937" s="29">
        <f>-4.336-4.513*(U1937/L1937)+5.679*(O1937/L1937)-0.004*(I1937/P1937)</f>
        <v>-1.2306673765385272</v>
      </c>
      <c r="N1937" s="31">
        <v>7.3592809998546045</v>
      </c>
      <c r="O1937" s="1">
        <v>206488019982</v>
      </c>
      <c r="P1937" s="1">
        <v>199386118617</v>
      </c>
      <c r="Q1937" s="1">
        <v>7101901365</v>
      </c>
      <c r="R1937" s="1">
        <v>150969509318</v>
      </c>
      <c r="S1937" s="1">
        <v>357457529300</v>
      </c>
      <c r="T1937" s="1">
        <v>7055488153</v>
      </c>
      <c r="U1937" s="1">
        <v>13573066800</v>
      </c>
      <c r="V1937" s="1">
        <v>21801160477</v>
      </c>
    </row>
    <row r="1938" spans="1:22" ht="16.5" customHeight="1" x14ac:dyDescent="0.3">
      <c r="A1938" s="1" t="s">
        <v>204</v>
      </c>
      <c r="B1938" s="1">
        <v>2017</v>
      </c>
      <c r="C1938" s="27">
        <f t="shared" si="171"/>
        <v>3.8918202981106265</v>
      </c>
      <c r="D1938" s="5">
        <v>20</v>
      </c>
      <c r="E1938" s="5">
        <v>49</v>
      </c>
      <c r="F1938" s="4">
        <v>0.85499999999999998</v>
      </c>
      <c r="G1938" s="5">
        <v>0</v>
      </c>
      <c r="H1938" s="5">
        <v>0</v>
      </c>
      <c r="I1938" s="1">
        <v>151505669226</v>
      </c>
      <c r="J1938" s="1">
        <v>56496642331</v>
      </c>
      <c r="K1938" s="1">
        <v>153779802760</v>
      </c>
      <c r="L1938" s="1">
        <v>305285471986</v>
      </c>
      <c r="M1938" s="29">
        <f>-4.336-4.513*(U1938/L1938)+5.679*(O1938/L1938)-0.004*(I1938/P1938)</f>
        <v>-1.9825864531444737</v>
      </c>
      <c r="N1938" s="31">
        <v>2.8654119461210428</v>
      </c>
      <c r="O1938" s="1">
        <v>145592789954</v>
      </c>
      <c r="P1938" s="1">
        <v>145047568589</v>
      </c>
      <c r="Q1938" s="1">
        <v>545221365</v>
      </c>
      <c r="R1938" s="1">
        <v>159692682032</v>
      </c>
      <c r="S1938" s="1">
        <v>305285471986</v>
      </c>
      <c r="T1938" s="1">
        <v>5234522587</v>
      </c>
      <c r="U1938" s="1">
        <v>23727670438</v>
      </c>
      <c r="V1938" s="1">
        <v>29734291295</v>
      </c>
    </row>
    <row r="1939" spans="1:22" ht="16.5" customHeight="1" x14ac:dyDescent="0.3">
      <c r="A1939" s="1" t="s">
        <v>204</v>
      </c>
      <c r="B1939" s="1">
        <v>2016</v>
      </c>
      <c r="C1939" s="27">
        <f t="shared" si="171"/>
        <v>3.8712010109078911</v>
      </c>
      <c r="D1939" s="5">
        <v>19</v>
      </c>
      <c r="E1939" s="5">
        <v>48</v>
      </c>
      <c r="F1939" s="4">
        <v>0.85499999999999998</v>
      </c>
      <c r="G1939" s="5">
        <v>0</v>
      </c>
      <c r="H1939" s="5">
        <v>0</v>
      </c>
      <c r="I1939" s="1">
        <v>153162714594</v>
      </c>
      <c r="J1939" s="1">
        <v>59388841789</v>
      </c>
      <c r="K1939" s="1">
        <v>153976879756</v>
      </c>
      <c r="L1939" s="1">
        <v>307139594350</v>
      </c>
      <c r="M1939" s="29">
        <f>-4.336-4.513*(U1939/L1939)+5.679*(O1939/L1939)-0.004*(I1939/P1939)</f>
        <v>-2.2344713970809686</v>
      </c>
      <c r="N1939" s="31">
        <v>2.5615511423249444</v>
      </c>
      <c r="O1939" s="1">
        <v>140496785232</v>
      </c>
      <c r="P1939" s="1">
        <v>139597663867</v>
      </c>
      <c r="Q1939" s="1">
        <v>899121365</v>
      </c>
      <c r="R1939" s="1">
        <v>166642809118</v>
      </c>
      <c r="S1939" s="1">
        <v>307139594350</v>
      </c>
      <c r="T1939" s="1">
        <v>3323488003</v>
      </c>
      <c r="U1939" s="1">
        <v>33474553574</v>
      </c>
      <c r="V1939" s="1">
        <v>42367787700</v>
      </c>
    </row>
    <row r="1940" spans="1:22" ht="16.5" customHeight="1" x14ac:dyDescent="0.3">
      <c r="A1940" s="1" t="s">
        <v>204</v>
      </c>
      <c r="B1940" s="1">
        <v>2015</v>
      </c>
      <c r="C1940" s="27">
        <f t="shared" si="171"/>
        <v>3.8501476017100584</v>
      </c>
      <c r="D1940" s="5">
        <v>18</v>
      </c>
      <c r="E1940" s="5">
        <v>47</v>
      </c>
      <c r="F1940" s="4">
        <v>0.85499999999999998</v>
      </c>
      <c r="G1940" s="5">
        <v>0</v>
      </c>
      <c r="H1940" s="5">
        <v>0</v>
      </c>
      <c r="I1940" s="1">
        <v>201579897175</v>
      </c>
      <c r="J1940" s="1">
        <v>55660473665</v>
      </c>
      <c r="K1940" s="1">
        <v>25187683686</v>
      </c>
      <c r="L1940" s="1">
        <v>226767580861</v>
      </c>
      <c r="M1940" s="29">
        <f>-4.336-4.513*(U1940/L1940)+5.679*(O1940/L1940)-0.004*(I1940/P1940)</f>
        <v>-2.9348712423252041</v>
      </c>
      <c r="N1940" s="31">
        <v>8.0197984581497224</v>
      </c>
      <c r="O1940" s="1">
        <v>82474529189</v>
      </c>
      <c r="P1940" s="1">
        <v>81020541158</v>
      </c>
      <c r="Q1940" s="1">
        <v>1453988031</v>
      </c>
      <c r="R1940" s="1">
        <v>144293051672</v>
      </c>
      <c r="S1940" s="1">
        <v>226767580861</v>
      </c>
      <c r="T1940" s="1">
        <v>291928109</v>
      </c>
      <c r="U1940" s="1">
        <v>32879564058</v>
      </c>
      <c r="V1940" s="1">
        <v>40859590552</v>
      </c>
    </row>
    <row r="1941" spans="1:22" ht="16.5" customHeight="1" x14ac:dyDescent="0.3">
      <c r="A1941" s="1" t="s">
        <v>204</v>
      </c>
      <c r="B1941" s="1">
        <v>2014</v>
      </c>
      <c r="C1941" s="27">
        <f t="shared" si="171"/>
        <v>3.8286413964890951</v>
      </c>
      <c r="D1941" s="6">
        <v>17</v>
      </c>
      <c r="E1941" s="6">
        <v>46</v>
      </c>
      <c r="F1941" s="7">
        <v>0.85499999999999998</v>
      </c>
      <c r="G1941" s="6">
        <v>0</v>
      </c>
      <c r="H1941" s="6">
        <v>0</v>
      </c>
      <c r="I1941" s="1">
        <v>147748963943</v>
      </c>
      <c r="J1941" s="1">
        <v>50726162360</v>
      </c>
      <c r="K1941" s="1">
        <v>43816696914</v>
      </c>
      <c r="L1941" s="1">
        <v>191565660857</v>
      </c>
      <c r="M1941" s="29">
        <f>-4.336-4.513*(U1941/L1941)+5.679*(O1941/L1941)-0.004*(I1941/P1941)</f>
        <v>-2.4595008335043924</v>
      </c>
      <c r="N1941" s="28">
        <v>5.05</v>
      </c>
      <c r="O1941" s="1">
        <v>71041587286</v>
      </c>
      <c r="P1941" s="1">
        <v>69683469655</v>
      </c>
      <c r="Q1941" s="1">
        <v>1358117631</v>
      </c>
      <c r="R1941" s="1">
        <v>120524073571</v>
      </c>
      <c r="S1941" s="1">
        <v>191565660857</v>
      </c>
      <c r="T1941" s="1">
        <v>192346290</v>
      </c>
      <c r="U1941" s="1">
        <v>9383486472</v>
      </c>
      <c r="V1941" s="1">
        <v>12198156228</v>
      </c>
    </row>
    <row r="1942" spans="1:22" ht="16.5" customHeight="1" x14ac:dyDescent="0.3">
      <c r="A1942" s="1" t="s">
        <v>205</v>
      </c>
      <c r="B1942" s="1">
        <v>2023</v>
      </c>
      <c r="C1942" s="27">
        <f t="shared" si="171"/>
        <v>3.7376696182833684</v>
      </c>
      <c r="D1942" s="5">
        <v>30</v>
      </c>
      <c r="E1942" s="5">
        <v>42</v>
      </c>
      <c r="F1942" s="4">
        <v>0</v>
      </c>
      <c r="G1942" s="5">
        <v>1</v>
      </c>
      <c r="H1942" s="5">
        <v>0</v>
      </c>
      <c r="I1942" s="1">
        <v>494537492478</v>
      </c>
      <c r="J1942" s="1">
        <v>247563973473</v>
      </c>
      <c r="K1942" s="1">
        <v>33184461260</v>
      </c>
      <c r="L1942" s="1">
        <v>527721953738</v>
      </c>
      <c r="M1942" s="29">
        <f>-4.336-4.513*(U1942/L1942)+5.679*(O1942/L1942)-0.004*(I1942/P1942)</f>
        <v>-0.76742600909745984</v>
      </c>
      <c r="N1942" s="31">
        <v>6.4222466560102589</v>
      </c>
      <c r="O1942" s="1">
        <v>345478228067</v>
      </c>
      <c r="P1942" s="1">
        <v>344715996567</v>
      </c>
      <c r="Q1942" s="1">
        <v>762231500</v>
      </c>
      <c r="R1942" s="1">
        <v>182243725671</v>
      </c>
      <c r="S1942" s="1">
        <v>527721953738</v>
      </c>
      <c r="T1942" s="1">
        <v>389328000</v>
      </c>
      <c r="U1942" s="1">
        <v>16779900393</v>
      </c>
      <c r="V1942" s="1">
        <v>23167822400</v>
      </c>
    </row>
    <row r="1943" spans="1:22" ht="16.5" customHeight="1" x14ac:dyDescent="0.3">
      <c r="A1943" s="1" t="s">
        <v>205</v>
      </c>
      <c r="B1943" s="1">
        <v>2022</v>
      </c>
      <c r="C1943" s="27">
        <f t="shared" si="171"/>
        <v>3.713572066704308</v>
      </c>
      <c r="D1943" s="5">
        <v>29</v>
      </c>
      <c r="E1943" s="5">
        <v>41</v>
      </c>
      <c r="F1943" s="4">
        <v>0</v>
      </c>
      <c r="G1943" s="5">
        <v>1</v>
      </c>
      <c r="H1943" s="5">
        <v>0</v>
      </c>
      <c r="I1943" s="1">
        <v>504564949125</v>
      </c>
      <c r="J1943" s="1">
        <v>271425489667</v>
      </c>
      <c r="K1943" s="1">
        <v>33257715912</v>
      </c>
      <c r="L1943" s="1">
        <v>537822665037</v>
      </c>
      <c r="M1943" s="29">
        <f>-4.336-4.513*(U1943/L1943)+5.679*(O1943/L1943)-0.004*(I1943/P1943)</f>
        <v>-0.52090151416273278</v>
      </c>
      <c r="N1943" s="31">
        <v>6.9871667237754878</v>
      </c>
      <c r="O1943" s="1">
        <v>372358839758</v>
      </c>
      <c r="P1943" s="1">
        <v>368163234382</v>
      </c>
      <c r="Q1943" s="1">
        <v>4195605376</v>
      </c>
      <c r="R1943" s="1">
        <v>165463825279</v>
      </c>
      <c r="S1943" s="1">
        <v>537822665037</v>
      </c>
      <c r="T1943" s="1">
        <v>1594500</v>
      </c>
      <c r="U1943" s="1">
        <v>13257497951</v>
      </c>
      <c r="V1943" s="1">
        <v>17707378670</v>
      </c>
    </row>
    <row r="1944" spans="1:22" ht="16.5" customHeight="1" x14ac:dyDescent="0.3">
      <c r="A1944" s="1" t="s">
        <v>205</v>
      </c>
      <c r="B1944" s="1">
        <v>2021</v>
      </c>
      <c r="C1944" s="27">
        <f t="shared" si="171"/>
        <v>4.0943445622221004</v>
      </c>
      <c r="D1944" s="5">
        <v>28</v>
      </c>
      <c r="E1944" s="5">
        <v>60</v>
      </c>
      <c r="F1944" s="4">
        <v>0.38</v>
      </c>
      <c r="G1944" s="5">
        <v>0</v>
      </c>
      <c r="H1944" s="5">
        <v>0</v>
      </c>
      <c r="I1944" s="1">
        <v>464556324620</v>
      </c>
      <c r="J1944" s="1">
        <v>254975210838</v>
      </c>
      <c r="K1944" s="1">
        <v>46701106610</v>
      </c>
      <c r="L1944" s="1">
        <v>511257431230</v>
      </c>
      <c r="M1944" s="29">
        <f>-4.336-4.513*(U1944/L1944)+5.679*(O1944/L1944)-0.004*(I1944/P1944)</f>
        <v>-0.21999767943373463</v>
      </c>
      <c r="N1944" s="31">
        <v>6.6900092133089402</v>
      </c>
      <c r="O1944" s="1">
        <v>359051103902</v>
      </c>
      <c r="P1944" s="1">
        <v>354738710926</v>
      </c>
      <c r="Q1944" s="1">
        <v>4312392976</v>
      </c>
      <c r="R1944" s="1">
        <v>152206327328</v>
      </c>
      <c r="S1944" s="1">
        <v>511257431230</v>
      </c>
      <c r="T1944" s="1">
        <v>9224617</v>
      </c>
      <c r="U1944" s="1">
        <v>-15059532573</v>
      </c>
      <c r="V1944" s="1">
        <v>-14758763222</v>
      </c>
    </row>
    <row r="1945" spans="1:22" ht="16.5" customHeight="1" x14ac:dyDescent="0.3">
      <c r="A1945" s="1" t="s">
        <v>205</v>
      </c>
      <c r="B1945" s="1">
        <v>2020</v>
      </c>
      <c r="C1945" s="27">
        <f t="shared" si="171"/>
        <v>4.0775374439057197</v>
      </c>
      <c r="D1945" s="5">
        <v>27</v>
      </c>
      <c r="E1945" s="5">
        <v>59</v>
      </c>
      <c r="F1945" s="4">
        <v>0.38</v>
      </c>
      <c r="G1945" s="5">
        <v>0</v>
      </c>
      <c r="H1945" s="5">
        <v>0</v>
      </c>
      <c r="I1945" s="1">
        <v>443088964700</v>
      </c>
      <c r="J1945" s="1">
        <v>231932561209</v>
      </c>
      <c r="K1945" s="1">
        <v>63071442527</v>
      </c>
      <c r="L1945" s="1">
        <v>506160407227</v>
      </c>
      <c r="M1945" s="29">
        <f>-4.336-4.513*(U1945/L1945)+5.679*(O1945/L1945)-0.004*(I1945/P1945)</f>
        <v>-0.59260721627224733</v>
      </c>
      <c r="N1945" s="31">
        <v>6.9401877821904918</v>
      </c>
      <c r="O1945" s="1">
        <v>338594547326</v>
      </c>
      <c r="P1945" s="1">
        <v>333170568640</v>
      </c>
      <c r="Q1945" s="1">
        <v>5423978686</v>
      </c>
      <c r="R1945" s="1">
        <v>167565859901</v>
      </c>
      <c r="S1945" s="1">
        <v>506160407227</v>
      </c>
      <c r="T1945" s="1">
        <v>21983</v>
      </c>
      <c r="U1945" s="1">
        <v>5634525719</v>
      </c>
      <c r="V1945" s="1">
        <v>5918173795</v>
      </c>
    </row>
    <row r="1946" spans="1:22" ht="16.5" customHeight="1" x14ac:dyDescent="0.3">
      <c r="A1946" s="1" t="s">
        <v>205</v>
      </c>
      <c r="B1946" s="1">
        <v>2019</v>
      </c>
      <c r="C1946" s="27">
        <f t="shared" si="171"/>
        <v>4.0604430105464191</v>
      </c>
      <c r="D1946" s="5">
        <v>26</v>
      </c>
      <c r="E1946" s="5">
        <v>58</v>
      </c>
      <c r="F1946" s="4">
        <v>0.38</v>
      </c>
      <c r="G1946" s="5">
        <v>0</v>
      </c>
      <c r="H1946" s="5">
        <v>0</v>
      </c>
      <c r="I1946" s="1">
        <v>380492488034</v>
      </c>
      <c r="J1946" s="1">
        <v>230505793396</v>
      </c>
      <c r="K1946" s="1">
        <v>80140878821</v>
      </c>
      <c r="L1946" s="1">
        <v>460633366855</v>
      </c>
      <c r="M1946" s="29">
        <f>-4.336-4.513*(U1946/L1946)+5.679*(O1946/L1946)-0.004*(I1946/P1946)</f>
        <v>-0.8623904019266091</v>
      </c>
      <c r="N1946" s="31">
        <v>7.4649912574460018</v>
      </c>
      <c r="O1946" s="1">
        <v>293302357173</v>
      </c>
      <c r="P1946" s="1">
        <v>288410118187</v>
      </c>
      <c r="Q1946" s="1">
        <v>4892238986</v>
      </c>
      <c r="R1946" s="1">
        <v>167331009682</v>
      </c>
      <c r="S1946" s="1">
        <v>460633366855</v>
      </c>
      <c r="T1946" s="1">
        <v>538542408</v>
      </c>
      <c r="U1946" s="1">
        <v>13997959734</v>
      </c>
      <c r="V1946" s="1">
        <v>15883207456</v>
      </c>
    </row>
    <row r="1947" spans="1:22" ht="16.5" customHeight="1" x14ac:dyDescent="0.3">
      <c r="A1947" s="1" t="s">
        <v>205</v>
      </c>
      <c r="B1947" s="1">
        <v>2018</v>
      </c>
      <c r="C1947" s="26"/>
      <c r="D1947" s="9"/>
      <c r="E1947" s="9"/>
      <c r="F1947" s="10"/>
      <c r="G1947" s="9"/>
      <c r="H1947" s="9"/>
      <c r="I1947" s="1">
        <v>331775573321</v>
      </c>
      <c r="J1947" s="1">
        <v>218979583215</v>
      </c>
      <c r="K1947" s="1">
        <v>92606880269</v>
      </c>
      <c r="L1947" s="1">
        <v>424382453590</v>
      </c>
      <c r="M1947" s="29">
        <f>-4.336-4.513*(U1947/L1947)+5.679*(O1947/L1947)-0.004*(I1947/P1947)</f>
        <v>-2.2693776172854068</v>
      </c>
      <c r="N1947" s="31">
        <v>7.3592809998546045</v>
      </c>
      <c r="O1947" s="1">
        <v>271049403642</v>
      </c>
      <c r="P1947" s="1">
        <v>266063535406</v>
      </c>
      <c r="Q1947" s="1">
        <v>4985868236</v>
      </c>
      <c r="R1947" s="1">
        <v>153333049948</v>
      </c>
      <c r="S1947" s="1">
        <v>424382453590</v>
      </c>
      <c r="T1947" s="1">
        <v>6962375655</v>
      </c>
      <c r="U1947" s="1">
        <v>146273986764</v>
      </c>
      <c r="V1947" s="1">
        <v>163804562735</v>
      </c>
    </row>
    <row r="1948" spans="1:22" ht="16.5" customHeight="1" x14ac:dyDescent="0.3">
      <c r="A1948" s="1" t="s">
        <v>205</v>
      </c>
      <c r="B1948" s="1">
        <v>2017</v>
      </c>
      <c r="C1948" s="26"/>
      <c r="D1948" s="9"/>
      <c r="E1948" s="9"/>
      <c r="F1948" s="10"/>
      <c r="G1948" s="9"/>
      <c r="H1948" s="9"/>
      <c r="I1948" s="1">
        <v>297157344590</v>
      </c>
      <c r="J1948" s="1">
        <v>233204613409</v>
      </c>
      <c r="K1948" s="1">
        <v>213525594658</v>
      </c>
      <c r="L1948" s="1">
        <v>510682939248</v>
      </c>
      <c r="M1948" s="29">
        <f>-4.336-4.513*(U1948/L1948)+5.679*(O1948/L1948)-0.004*(I1948/P1948)</f>
        <v>1.609591303929176</v>
      </c>
      <c r="N1948" s="31">
        <v>2.8654119461210428</v>
      </c>
      <c r="O1948" s="1">
        <v>482025174064</v>
      </c>
      <c r="P1948" s="1">
        <v>477506975828</v>
      </c>
      <c r="Q1948" s="1">
        <v>4518198236</v>
      </c>
      <c r="R1948" s="1">
        <v>28657765184</v>
      </c>
      <c r="S1948" s="1">
        <v>510682939248</v>
      </c>
      <c r="T1948" s="1">
        <v>8323124295</v>
      </c>
      <c r="U1948" s="1">
        <v>-66510589731</v>
      </c>
      <c r="V1948" s="1">
        <v>-60604393669</v>
      </c>
    </row>
    <row r="1949" spans="1:22" ht="16.5" customHeight="1" x14ac:dyDescent="0.3">
      <c r="A1949" s="1" t="s">
        <v>205</v>
      </c>
      <c r="B1949" s="1">
        <v>2016</v>
      </c>
      <c r="C1949" s="27">
        <f t="shared" ref="C1949:C1960" si="172">LN(E1949)</f>
        <v>4.0073331852324712</v>
      </c>
      <c r="D1949" s="5">
        <v>23</v>
      </c>
      <c r="E1949" s="5">
        <v>55</v>
      </c>
      <c r="F1949" s="4">
        <v>0.38</v>
      </c>
      <c r="G1949" s="5">
        <v>0</v>
      </c>
      <c r="H1949" s="5">
        <v>0</v>
      </c>
      <c r="I1949" s="1">
        <v>351050539108</v>
      </c>
      <c r="J1949" s="1">
        <v>243397701060</v>
      </c>
      <c r="K1949" s="1">
        <v>176310789517</v>
      </c>
      <c r="L1949" s="1">
        <v>527361328625</v>
      </c>
      <c r="M1949" s="29">
        <f>-4.336-4.513*(U1949/L1949)+5.679*(O1949/L1949)-0.004*(I1949/P1949)</f>
        <v>0.29844532965921972</v>
      </c>
      <c r="N1949" s="31">
        <v>2.5615511423249444</v>
      </c>
      <c r="O1949" s="1">
        <v>432192973710</v>
      </c>
      <c r="P1949" s="1">
        <v>427352804112</v>
      </c>
      <c r="Q1949" s="1">
        <v>4840169598</v>
      </c>
      <c r="R1949" s="1">
        <v>95168354915</v>
      </c>
      <c r="S1949" s="1">
        <v>527361328625</v>
      </c>
      <c r="T1949" s="1">
        <v>13451902928</v>
      </c>
      <c r="U1949" s="1">
        <v>1919751732</v>
      </c>
      <c r="V1949" s="1">
        <v>10275482001</v>
      </c>
    </row>
    <row r="1950" spans="1:22" ht="16.5" customHeight="1" x14ac:dyDescent="0.3">
      <c r="A1950" s="1" t="s">
        <v>205</v>
      </c>
      <c r="B1950" s="1">
        <v>2015</v>
      </c>
      <c r="C1950" s="27">
        <f t="shared" si="172"/>
        <v>3.9889840465642745</v>
      </c>
      <c r="D1950" s="5">
        <v>22</v>
      </c>
      <c r="E1950" s="5">
        <v>54</v>
      </c>
      <c r="F1950" s="4">
        <v>0.38</v>
      </c>
      <c r="G1950" s="5">
        <v>0</v>
      </c>
      <c r="H1950" s="5">
        <v>0</v>
      </c>
      <c r="I1950" s="1">
        <v>288961860703</v>
      </c>
      <c r="J1950" s="1">
        <v>213891965118</v>
      </c>
      <c r="K1950" s="1">
        <v>178044831874</v>
      </c>
      <c r="L1950" s="1">
        <v>467006692577</v>
      </c>
      <c r="M1950" s="29">
        <f>-4.336-4.513*(U1950/L1950)+5.679*(O1950/L1950)-0.004*(I1950/P1950)</f>
        <v>0.12253493143944225</v>
      </c>
      <c r="N1950" s="31">
        <v>8.0197984581497224</v>
      </c>
      <c r="O1950" s="1">
        <v>370001571653</v>
      </c>
      <c r="P1950" s="1">
        <v>365321877255</v>
      </c>
      <c r="Q1950" s="1">
        <v>4679694398</v>
      </c>
      <c r="R1950" s="1">
        <v>97005120924</v>
      </c>
      <c r="S1950" s="1">
        <v>467006692577</v>
      </c>
      <c r="T1950" s="1">
        <v>14763521038</v>
      </c>
      <c r="U1950" s="1">
        <v>3898892925</v>
      </c>
      <c r="V1950" s="1" t="e">
        <v>#VALUE!</v>
      </c>
    </row>
    <row r="1951" spans="1:22" ht="16.5" customHeight="1" x14ac:dyDescent="0.3">
      <c r="A1951" s="1" t="s">
        <v>205</v>
      </c>
      <c r="B1951" s="1">
        <v>2014</v>
      </c>
      <c r="C1951" s="27">
        <f t="shared" si="172"/>
        <v>4.0073331852324712</v>
      </c>
      <c r="D1951" s="6">
        <v>21</v>
      </c>
      <c r="E1951" s="6">
        <v>55</v>
      </c>
      <c r="F1951" s="7">
        <v>5.48</v>
      </c>
      <c r="G1951" s="6">
        <v>1</v>
      </c>
      <c r="H1951" s="6">
        <v>0</v>
      </c>
      <c r="I1951" s="1">
        <v>245818080673</v>
      </c>
      <c r="J1951" s="1">
        <v>169787537736</v>
      </c>
      <c r="K1951" s="1">
        <v>119722944898</v>
      </c>
      <c r="L1951" s="1">
        <v>365541025571</v>
      </c>
      <c r="M1951" s="29">
        <f>-4.336-4.513*(U1951/L1951)+5.679*(O1951/L1951)-0.004*(I1951/P1951)</f>
        <v>0.15305882748650176</v>
      </c>
      <c r="N1951" s="28">
        <v>5.05</v>
      </c>
      <c r="O1951" s="1">
        <v>291212753202</v>
      </c>
      <c r="P1951" s="1">
        <v>171687659098</v>
      </c>
      <c r="Q1951" s="1">
        <v>119525094104</v>
      </c>
      <c r="R1951" s="1">
        <v>74328272369</v>
      </c>
      <c r="S1951" s="1">
        <v>365541025571</v>
      </c>
      <c r="T1951" s="1">
        <v>10227716367</v>
      </c>
      <c r="U1951" s="1">
        <v>2386121854</v>
      </c>
      <c r="V1951" s="1" t="e">
        <v>#VALUE!</v>
      </c>
    </row>
    <row r="1952" spans="1:22" ht="16.5" customHeight="1" x14ac:dyDescent="0.3">
      <c r="A1952" s="1" t="s">
        <v>206</v>
      </c>
      <c r="B1952" s="1">
        <v>2023</v>
      </c>
      <c r="C1952" s="27">
        <f t="shared" si="172"/>
        <v>3.784189633918261</v>
      </c>
      <c r="D1952" s="5">
        <v>19</v>
      </c>
      <c r="E1952" s="5">
        <v>44</v>
      </c>
      <c r="F1952" s="4">
        <v>0.28000000000000003</v>
      </c>
      <c r="G1952" s="5">
        <v>0</v>
      </c>
      <c r="H1952" s="5">
        <v>1</v>
      </c>
      <c r="I1952" s="1">
        <v>12958118192260</v>
      </c>
      <c r="J1952" s="1">
        <v>10940937959289</v>
      </c>
      <c r="K1952" s="1">
        <v>1469439823096</v>
      </c>
      <c r="L1952" s="1">
        <v>14427558015356</v>
      </c>
      <c r="M1952" s="29">
        <f>-4.336-4.513*(U1952/L1952)+5.679*(O1952/L1952)-0.004*(I1952/P1952)</f>
        <v>-3.1447322789003156</v>
      </c>
      <c r="N1952" s="31">
        <v>6.4222466560102589</v>
      </c>
      <c r="O1952" s="1">
        <v>4621377351380</v>
      </c>
      <c r="P1952" s="1">
        <v>4611956609380</v>
      </c>
      <c r="Q1952" s="1">
        <v>9420742000</v>
      </c>
      <c r="R1952" s="1">
        <v>9806180663976</v>
      </c>
      <c r="S1952" s="1">
        <v>14427558015356</v>
      </c>
      <c r="T1952" s="1">
        <v>142580680640</v>
      </c>
      <c r="U1952" s="1">
        <v>1971099177135</v>
      </c>
      <c r="V1952" s="1">
        <v>2607328806477</v>
      </c>
    </row>
    <row r="1953" spans="1:22" ht="16.5" customHeight="1" x14ac:dyDescent="0.3">
      <c r="A1953" s="1" t="s">
        <v>206</v>
      </c>
      <c r="B1953" s="1">
        <v>2022</v>
      </c>
      <c r="C1953" s="27">
        <f t="shared" si="172"/>
        <v>3.7612001156935624</v>
      </c>
      <c r="D1953" s="5">
        <v>18</v>
      </c>
      <c r="E1953" s="5">
        <v>43</v>
      </c>
      <c r="F1953" s="4">
        <v>0.28000000000000003</v>
      </c>
      <c r="G1953" s="5">
        <v>0</v>
      </c>
      <c r="H1953" s="5">
        <v>1</v>
      </c>
      <c r="I1953" s="1">
        <v>11966357761798</v>
      </c>
      <c r="J1953" s="1">
        <v>10506054932284</v>
      </c>
      <c r="K1953" s="1">
        <v>1370766887448</v>
      </c>
      <c r="L1953" s="1">
        <v>13337124649246</v>
      </c>
      <c r="M1953" s="29">
        <f>-4.336-4.513*(U1953/L1953)+5.679*(O1953/L1953)-0.004*(I1953/P1953)</f>
        <v>-2.8750306678741628</v>
      </c>
      <c r="N1953" s="31">
        <v>6.9871667237754878</v>
      </c>
      <c r="O1953" s="1">
        <v>4893029994396</v>
      </c>
      <c r="P1953" s="1">
        <v>4883064421396</v>
      </c>
      <c r="Q1953" s="1">
        <v>9965573000</v>
      </c>
      <c r="R1953" s="1">
        <v>8444094654850</v>
      </c>
      <c r="S1953" s="1">
        <v>13337124649246</v>
      </c>
      <c r="T1953" s="1">
        <v>141471203463</v>
      </c>
      <c r="U1953" s="1">
        <v>1810691843397</v>
      </c>
      <c r="V1953" s="1">
        <v>2406470986121</v>
      </c>
    </row>
    <row r="1954" spans="1:22" ht="16.5" customHeight="1" x14ac:dyDescent="0.3">
      <c r="A1954" s="1" t="s">
        <v>206</v>
      </c>
      <c r="B1954" s="1">
        <v>2021</v>
      </c>
      <c r="C1954" s="27">
        <f t="shared" si="172"/>
        <v>3.7376696182833684</v>
      </c>
      <c r="D1954" s="5">
        <v>17</v>
      </c>
      <c r="E1954" s="5">
        <v>42</v>
      </c>
      <c r="F1954" s="4">
        <v>0.28000000000000003</v>
      </c>
      <c r="G1954" s="5">
        <v>0</v>
      </c>
      <c r="H1954" s="5">
        <v>1</v>
      </c>
      <c r="I1954" s="1">
        <v>9292192238421</v>
      </c>
      <c r="J1954" s="1">
        <v>8754741712359</v>
      </c>
      <c r="K1954" s="1">
        <v>1326824308701</v>
      </c>
      <c r="L1954" s="1">
        <v>10619016547122</v>
      </c>
      <c r="M1954" s="29">
        <f>-4.336-4.513*(U1954/L1954)+5.679*(O1954/L1954)-0.004*(I1954/P1954)</f>
        <v>-2.3180089674818554</v>
      </c>
      <c r="N1954" s="31">
        <v>6.6900092133089402</v>
      </c>
      <c r="O1954" s="1">
        <v>4606382566869</v>
      </c>
      <c r="P1954" s="1">
        <v>4563002409508</v>
      </c>
      <c r="Q1954" s="1">
        <v>43380157361</v>
      </c>
      <c r="R1954" s="1">
        <v>6012633980253</v>
      </c>
      <c r="S1954" s="1">
        <v>10619016547122</v>
      </c>
      <c r="T1954" s="1">
        <v>118252734395</v>
      </c>
      <c r="U1954" s="1">
        <v>1029042165645</v>
      </c>
      <c r="V1954" s="1">
        <v>1383610796191</v>
      </c>
    </row>
    <row r="1955" spans="1:22" ht="16.5" customHeight="1" x14ac:dyDescent="0.3">
      <c r="A1955" s="1" t="s">
        <v>206</v>
      </c>
      <c r="B1955" s="1">
        <v>2020</v>
      </c>
      <c r="C1955" s="27">
        <f t="shared" si="172"/>
        <v>4.1431347263915326</v>
      </c>
      <c r="D1955" s="5">
        <v>16</v>
      </c>
      <c r="E1955" s="5">
        <v>63</v>
      </c>
      <c r="F1955" s="4">
        <v>9.0434999999999999</v>
      </c>
      <c r="G1955" s="5">
        <v>1</v>
      </c>
      <c r="H1955" s="5">
        <v>0</v>
      </c>
      <c r="I1955" s="1">
        <v>7143929036497</v>
      </c>
      <c r="J1955" s="1">
        <v>6545905987056</v>
      </c>
      <c r="K1955" s="1">
        <v>1339217061954</v>
      </c>
      <c r="L1955" s="1">
        <v>8483146098451</v>
      </c>
      <c r="M1955" s="29">
        <f>-4.336-4.513*(U1955/L1955)+5.679*(O1955/L1955)-0.004*(I1955/P1955)</f>
        <v>-2.7438488517334996</v>
      </c>
      <c r="N1955" s="31">
        <v>6.9401877821904918</v>
      </c>
      <c r="O1955" s="1">
        <v>3241284233443</v>
      </c>
      <c r="P1955" s="1">
        <v>3231907356443</v>
      </c>
      <c r="Q1955" s="1">
        <v>9376877000</v>
      </c>
      <c r="R1955" s="1">
        <v>5241861865008</v>
      </c>
      <c r="S1955" s="1">
        <v>8483146098451</v>
      </c>
      <c r="T1955" s="1">
        <v>161541087492</v>
      </c>
      <c r="U1955" s="1">
        <v>1069310105261</v>
      </c>
      <c r="V1955" s="1">
        <v>1500397162991</v>
      </c>
    </row>
    <row r="1956" spans="1:22" ht="16.5" customHeight="1" x14ac:dyDescent="0.3">
      <c r="A1956" s="1" t="s">
        <v>206</v>
      </c>
      <c r="B1956" s="1">
        <v>2019</v>
      </c>
      <c r="C1956" s="27">
        <f t="shared" si="172"/>
        <v>4.1271343850450917</v>
      </c>
      <c r="D1956" s="5">
        <v>15</v>
      </c>
      <c r="E1956" s="5">
        <v>62</v>
      </c>
      <c r="F1956" s="4">
        <v>9.0221999999999998</v>
      </c>
      <c r="G1956" s="5">
        <v>1</v>
      </c>
      <c r="H1956" s="5">
        <v>0</v>
      </c>
      <c r="I1956" s="1">
        <v>7333364485251</v>
      </c>
      <c r="J1956" s="1">
        <v>7030420371216</v>
      </c>
      <c r="K1956" s="1">
        <v>1269599936565</v>
      </c>
      <c r="L1956" s="1">
        <v>8602964421816</v>
      </c>
      <c r="M1956" s="29">
        <f>-4.336-4.513*(U1956/L1956)+5.679*(O1956/L1956)-0.004*(I1956/P1956)</f>
        <v>-2.3121684460111678</v>
      </c>
      <c r="N1956" s="31">
        <v>7.4649912574460018</v>
      </c>
      <c r="O1956" s="1">
        <v>4025698610469</v>
      </c>
      <c r="P1956" s="1">
        <v>4017860824469</v>
      </c>
      <c r="Q1956" s="1">
        <v>7837786000</v>
      </c>
      <c r="R1956" s="1">
        <v>4577265811347</v>
      </c>
      <c r="S1956" s="1">
        <v>8602964421816</v>
      </c>
      <c r="T1956" s="1">
        <v>133678118497</v>
      </c>
      <c r="U1956" s="1">
        <v>1193924957243</v>
      </c>
      <c r="V1956" s="1">
        <v>1622079995969</v>
      </c>
    </row>
    <row r="1957" spans="1:22" ht="16.5" customHeight="1" x14ac:dyDescent="0.3">
      <c r="A1957" s="1" t="s">
        <v>206</v>
      </c>
      <c r="B1957" s="1">
        <v>2018</v>
      </c>
      <c r="C1957" s="27">
        <f t="shared" si="172"/>
        <v>4.1108738641733114</v>
      </c>
      <c r="D1957" s="5">
        <v>14</v>
      </c>
      <c r="E1957" s="5">
        <v>61</v>
      </c>
      <c r="F1957" s="4">
        <v>9.0418000000000003</v>
      </c>
      <c r="G1957" s="5">
        <v>1</v>
      </c>
      <c r="H1957" s="5">
        <v>0</v>
      </c>
      <c r="I1957" s="1">
        <v>5405256600641</v>
      </c>
      <c r="J1957" s="1">
        <v>4968145942990</v>
      </c>
      <c r="K1957" s="1">
        <v>1032638955963</v>
      </c>
      <c r="L1957" s="1">
        <v>6437895556604</v>
      </c>
      <c r="M1957" s="29">
        <f>-4.336-4.513*(U1957/L1957)+5.679*(O1957/L1957)-0.004*(I1957/P1957)</f>
        <v>-2.6415933964382159</v>
      </c>
      <c r="N1957" s="31">
        <v>7.3592809998546045</v>
      </c>
      <c r="O1957" s="1">
        <v>2692822128700</v>
      </c>
      <c r="P1957" s="1">
        <v>2677317785700</v>
      </c>
      <c r="Q1957" s="1">
        <v>15504343000</v>
      </c>
      <c r="R1957" s="1">
        <v>3745073427904</v>
      </c>
      <c r="S1957" s="1">
        <v>6437895556604</v>
      </c>
      <c r="T1957" s="1">
        <v>66345864211</v>
      </c>
      <c r="U1957" s="1">
        <v>959923347147</v>
      </c>
      <c r="V1957" s="1">
        <v>1266659315511</v>
      </c>
    </row>
    <row r="1958" spans="1:22" ht="16.5" customHeight="1" x14ac:dyDescent="0.3">
      <c r="A1958" s="1" t="s">
        <v>206</v>
      </c>
      <c r="B1958" s="1">
        <v>2017</v>
      </c>
      <c r="C1958" s="27">
        <f t="shared" si="172"/>
        <v>4.0943445622221004</v>
      </c>
      <c r="D1958" s="5">
        <v>13</v>
      </c>
      <c r="E1958" s="5">
        <v>60</v>
      </c>
      <c r="F1958" s="4">
        <v>9.2196999999999996</v>
      </c>
      <c r="G1958" s="5">
        <v>1</v>
      </c>
      <c r="H1958" s="5">
        <v>0</v>
      </c>
      <c r="I1958" s="1">
        <v>3896141901410</v>
      </c>
      <c r="J1958" s="1">
        <v>3401959226624</v>
      </c>
      <c r="K1958" s="1">
        <v>596103931401</v>
      </c>
      <c r="L1958" s="1">
        <v>4492245832811</v>
      </c>
      <c r="M1958" s="29">
        <f>-4.336-4.513*(U1958/L1958)+5.679*(O1958/L1958)-0.004*(I1958/P1958)</f>
        <v>-3.1244289718236971</v>
      </c>
      <c r="N1958" s="31">
        <v>2.8654119461210428</v>
      </c>
      <c r="O1958" s="1">
        <v>1542697241029</v>
      </c>
      <c r="P1958" s="1">
        <v>1488758034029</v>
      </c>
      <c r="Q1958" s="1">
        <v>53939207000</v>
      </c>
      <c r="R1958" s="1">
        <v>2949548591782</v>
      </c>
      <c r="S1958" s="1">
        <v>4492245832811</v>
      </c>
      <c r="T1958" s="1">
        <v>56475629564</v>
      </c>
      <c r="U1958" s="1">
        <v>724856448060</v>
      </c>
      <c r="V1958" s="1">
        <v>962360428356</v>
      </c>
    </row>
    <row r="1959" spans="1:22" ht="16.5" customHeight="1" x14ac:dyDescent="0.3">
      <c r="A1959" s="1" t="s">
        <v>206</v>
      </c>
      <c r="B1959" s="1">
        <v>2016</v>
      </c>
      <c r="C1959" s="27">
        <f t="shared" si="172"/>
        <v>4.0943445622221004</v>
      </c>
      <c r="D1959" s="5">
        <v>12</v>
      </c>
      <c r="E1959" s="5">
        <v>60</v>
      </c>
      <c r="F1959" s="4">
        <v>0.91269999999999996</v>
      </c>
      <c r="G1959" s="5">
        <v>0</v>
      </c>
      <c r="H1959" s="5">
        <v>1</v>
      </c>
      <c r="I1959" s="1">
        <v>3102579808767</v>
      </c>
      <c r="J1959" s="1">
        <v>2838689610580</v>
      </c>
      <c r="K1959" s="1">
        <v>485407101396</v>
      </c>
      <c r="L1959" s="1">
        <v>3587986910163</v>
      </c>
      <c r="M1959" s="29">
        <f>-4.336-4.513*(U1959/L1959)+5.679*(O1959/L1959)-0.004*(I1959/P1959)</f>
        <v>-1.6044559705635619</v>
      </c>
      <c r="N1959" s="31">
        <v>2.5615511423249444</v>
      </c>
      <c r="O1959" s="1">
        <v>2087660199499</v>
      </c>
      <c r="P1959" s="1">
        <v>2021660998255</v>
      </c>
      <c r="Q1959" s="1">
        <v>65999201244</v>
      </c>
      <c r="R1959" s="1">
        <v>1500326710664</v>
      </c>
      <c r="S1959" s="1">
        <v>3587986910163</v>
      </c>
      <c r="T1959" s="1">
        <v>181560472623</v>
      </c>
      <c r="U1959" s="1">
        <v>450488049260</v>
      </c>
      <c r="V1959" s="1">
        <v>663824248019</v>
      </c>
    </row>
    <row r="1960" spans="1:22" ht="16.5" customHeight="1" x14ac:dyDescent="0.3">
      <c r="A1960" s="1" t="s">
        <v>206</v>
      </c>
      <c r="B1960" s="1">
        <v>2015</v>
      </c>
      <c r="C1960" s="27">
        <f t="shared" si="172"/>
        <v>4.0604430105464191</v>
      </c>
      <c r="D1960" s="6">
        <v>11</v>
      </c>
      <c r="E1960" s="6">
        <v>58</v>
      </c>
      <c r="F1960" s="7">
        <v>10.14</v>
      </c>
      <c r="G1960" s="6">
        <v>1</v>
      </c>
      <c r="H1960" s="6">
        <v>0</v>
      </c>
      <c r="I1960" s="1">
        <v>2265184856056</v>
      </c>
      <c r="J1960" s="1">
        <v>2135224563617</v>
      </c>
      <c r="K1960" s="1">
        <v>710104580011</v>
      </c>
      <c r="L1960" s="1">
        <v>2975289436067</v>
      </c>
      <c r="M1960" s="29">
        <f>-4.336-4.513*(U1960/L1960)+5.679*(O1960/L1960)-0.004*(I1960/P1960)</f>
        <v>-1.555476140231828</v>
      </c>
      <c r="N1960" s="31">
        <v>8.0197984581497224</v>
      </c>
      <c r="O1960" s="1">
        <v>1580939890550</v>
      </c>
      <c r="P1960" s="1">
        <v>1501707663181</v>
      </c>
      <c r="Q1960" s="1">
        <v>79232227369</v>
      </c>
      <c r="R1960" s="1">
        <v>1394349545517</v>
      </c>
      <c r="S1960" s="1">
        <v>2975289436067</v>
      </c>
      <c r="T1960" s="1">
        <v>430803003461</v>
      </c>
      <c r="U1960" s="1">
        <v>152302812748</v>
      </c>
      <c r="V1960" s="1">
        <v>278372108971</v>
      </c>
    </row>
    <row r="1961" spans="1:22" ht="16.5" customHeight="1" x14ac:dyDescent="0.3">
      <c r="A1961" s="1" t="s">
        <v>206</v>
      </c>
      <c r="B1961" s="1">
        <v>2014</v>
      </c>
      <c r="C1961" s="26"/>
      <c r="D1961" s="9"/>
      <c r="E1961" s="9"/>
      <c r="F1961" s="10"/>
      <c r="G1961" s="9"/>
      <c r="H1961" s="9"/>
      <c r="I1961" s="1">
        <v>1830870956574</v>
      </c>
      <c r="J1961" s="1">
        <v>1437415596122</v>
      </c>
      <c r="K1961" s="1">
        <v>997801184775</v>
      </c>
      <c r="L1961" s="1">
        <v>2828672141349</v>
      </c>
      <c r="M1961" s="29">
        <f>-4.336-4.513*(U1961/L1961)+5.679*(O1961/L1961)-0.004*(I1961/P1961)</f>
        <v>-1.6734531966857638</v>
      </c>
      <c r="N1961" s="28">
        <v>5.05</v>
      </c>
      <c r="O1961" s="1">
        <v>1532149329780</v>
      </c>
      <c r="P1961" s="1">
        <v>1394564947680</v>
      </c>
      <c r="Q1961" s="1">
        <v>137584382100</v>
      </c>
      <c r="R1961" s="1">
        <v>1296522811569</v>
      </c>
      <c r="S1961" s="1">
        <v>2828672141349</v>
      </c>
      <c r="T1961" s="1">
        <v>90254654225</v>
      </c>
      <c r="U1961" s="1">
        <v>255871804695</v>
      </c>
      <c r="V1961" s="1">
        <v>414715744682</v>
      </c>
    </row>
    <row r="1962" spans="1:22" ht="16.5" customHeight="1" x14ac:dyDescent="0.3">
      <c r="A1962" s="1" t="s">
        <v>207</v>
      </c>
      <c r="B1962" s="1">
        <v>2023</v>
      </c>
      <c r="C1962" s="27">
        <f t="shared" ref="C1962:C1966" si="173">LN(E1962)</f>
        <v>3.8501476017100584</v>
      </c>
      <c r="D1962" s="5">
        <v>18</v>
      </c>
      <c r="E1962" s="5">
        <v>47</v>
      </c>
      <c r="F1962" s="4">
        <v>0.12</v>
      </c>
      <c r="G1962" s="5">
        <v>0</v>
      </c>
      <c r="H1962" s="5">
        <v>1</v>
      </c>
      <c r="I1962" s="1">
        <v>1065773567021</v>
      </c>
      <c r="J1962" s="1">
        <v>347366178627</v>
      </c>
      <c r="K1962" s="1">
        <v>1215791456869</v>
      </c>
      <c r="L1962" s="1">
        <v>2281565023890</v>
      </c>
      <c r="M1962" s="29">
        <f>-4.336-4.513*(U1962/L1962)+5.679*(O1962/L1962)-0.004*(I1962/P1962)</f>
        <v>0.55976087299204602</v>
      </c>
      <c r="N1962" s="31">
        <v>6.4222466560102589</v>
      </c>
      <c r="O1962" s="1">
        <v>1970679116944</v>
      </c>
      <c r="P1962" s="1">
        <v>1003220435223</v>
      </c>
      <c r="Q1962" s="1">
        <v>967458681721</v>
      </c>
      <c r="R1962" s="1">
        <v>310885906946</v>
      </c>
      <c r="S1962" s="1">
        <v>2281565023890</v>
      </c>
      <c r="T1962" s="1">
        <v>53748432243</v>
      </c>
      <c r="U1962" s="1">
        <v>2613478462</v>
      </c>
      <c r="V1962" s="1">
        <v>62224540770</v>
      </c>
    </row>
    <row r="1963" spans="1:22" ht="16.5" customHeight="1" x14ac:dyDescent="0.3">
      <c r="A1963" s="1" t="s">
        <v>207</v>
      </c>
      <c r="B1963" s="1">
        <v>2022</v>
      </c>
      <c r="C1963" s="27">
        <f t="shared" si="173"/>
        <v>3.8286413964890951</v>
      </c>
      <c r="D1963" s="5">
        <v>17</v>
      </c>
      <c r="E1963" s="5">
        <v>46</v>
      </c>
      <c r="F1963" s="4">
        <v>0.12</v>
      </c>
      <c r="G1963" s="5">
        <v>0</v>
      </c>
      <c r="H1963" s="5">
        <v>1</v>
      </c>
      <c r="I1963" s="1">
        <v>1223022509076</v>
      </c>
      <c r="J1963" s="1">
        <v>329118007425</v>
      </c>
      <c r="K1963" s="1">
        <v>1252275418367</v>
      </c>
      <c r="L1963" s="1">
        <v>2475297927443</v>
      </c>
      <c r="M1963" s="29">
        <f>-4.336-4.513*(U1963/L1963)+5.679*(O1963/L1963)-0.004*(I1963/P1963)</f>
        <v>0.55308429166647155</v>
      </c>
      <c r="N1963" s="31">
        <v>6.9871667237754878</v>
      </c>
      <c r="O1963" s="1">
        <v>2144955667248</v>
      </c>
      <c r="P1963" s="1">
        <v>1170454428408</v>
      </c>
      <c r="Q1963" s="1">
        <v>974501238840</v>
      </c>
      <c r="R1963" s="1">
        <v>330342260195</v>
      </c>
      <c r="S1963" s="1">
        <v>2475297927443</v>
      </c>
      <c r="T1963" s="1">
        <v>48718647780</v>
      </c>
      <c r="U1963" s="1">
        <v>15270804492</v>
      </c>
      <c r="V1963" s="1">
        <v>64168160345</v>
      </c>
    </row>
    <row r="1964" spans="1:22" ht="16.5" customHeight="1" x14ac:dyDescent="0.3">
      <c r="A1964" s="1" t="s">
        <v>207</v>
      </c>
      <c r="B1964" s="1">
        <v>2021</v>
      </c>
      <c r="C1964" s="27">
        <f t="shared" si="173"/>
        <v>3.8066624897703196</v>
      </c>
      <c r="D1964" s="5">
        <v>16</v>
      </c>
      <c r="E1964" s="5">
        <v>45</v>
      </c>
      <c r="F1964" s="4">
        <v>0.12</v>
      </c>
      <c r="G1964" s="5">
        <v>0</v>
      </c>
      <c r="H1964" s="5">
        <v>1</v>
      </c>
      <c r="I1964" s="1">
        <v>1035326174862</v>
      </c>
      <c r="J1964" s="1">
        <v>259123787555</v>
      </c>
      <c r="K1964" s="1">
        <v>1277939225854</v>
      </c>
      <c r="L1964" s="1">
        <v>2313265400716</v>
      </c>
      <c r="M1964" s="29">
        <f>-4.336-4.513*(U1964/L1964)+5.679*(O1964/L1964)-0.004*(I1964/P1964)</f>
        <v>0.50727521818408505</v>
      </c>
      <c r="N1964" s="31">
        <v>6.6900092133089402</v>
      </c>
      <c r="O1964" s="1">
        <v>1985097387549</v>
      </c>
      <c r="P1964" s="1">
        <v>980939810679</v>
      </c>
      <c r="Q1964" s="1">
        <v>1004157576870</v>
      </c>
      <c r="R1964" s="1">
        <v>328168013167</v>
      </c>
      <c r="S1964" s="1">
        <v>2313265400716</v>
      </c>
      <c r="T1964" s="1">
        <v>33178484351</v>
      </c>
      <c r="U1964" s="1">
        <v>13255261535</v>
      </c>
      <c r="V1964" s="1">
        <v>51323816124</v>
      </c>
    </row>
    <row r="1965" spans="1:22" ht="16.5" customHeight="1" x14ac:dyDescent="0.3">
      <c r="A1965" s="1" t="s">
        <v>207</v>
      </c>
      <c r="B1965" s="1">
        <v>2020</v>
      </c>
      <c r="C1965" s="27">
        <f t="shared" si="173"/>
        <v>3.784189633918261</v>
      </c>
      <c r="D1965" s="5">
        <v>15</v>
      </c>
      <c r="E1965" s="5">
        <v>44</v>
      </c>
      <c r="F1965" s="4">
        <v>0.12</v>
      </c>
      <c r="G1965" s="5">
        <v>0</v>
      </c>
      <c r="H1965" s="5">
        <v>1</v>
      </c>
      <c r="I1965" s="1">
        <v>929298527602</v>
      </c>
      <c r="J1965" s="1">
        <v>187110759351</v>
      </c>
      <c r="K1965" s="1">
        <v>1167238128451</v>
      </c>
      <c r="L1965" s="1">
        <v>2096536656053</v>
      </c>
      <c r="M1965" s="29">
        <f>-4.336-4.513*(U1965/L1965)+5.679*(O1965/L1965)-0.004*(I1965/P1965)</f>
        <v>0.41114755628010091</v>
      </c>
      <c r="N1965" s="31">
        <v>6.9401877821904918</v>
      </c>
      <c r="O1965" s="1">
        <v>1768334143496</v>
      </c>
      <c r="P1965" s="1">
        <v>941147302417</v>
      </c>
      <c r="Q1965" s="1">
        <v>827186841079</v>
      </c>
      <c r="R1965" s="1">
        <v>328202512557</v>
      </c>
      <c r="S1965" s="1">
        <v>2096536656053</v>
      </c>
      <c r="T1965" s="1">
        <v>37256004531</v>
      </c>
      <c r="U1965" s="1">
        <v>18063410157</v>
      </c>
      <c r="V1965" s="1">
        <v>55767561315</v>
      </c>
    </row>
    <row r="1966" spans="1:22" ht="16.5" customHeight="1" x14ac:dyDescent="0.3">
      <c r="A1966" s="1" t="s">
        <v>207</v>
      </c>
      <c r="B1966" s="1">
        <v>2019</v>
      </c>
      <c r="C1966" s="27">
        <f t="shared" si="173"/>
        <v>3.8918202981106265</v>
      </c>
      <c r="D1966" s="5">
        <v>14</v>
      </c>
      <c r="E1966" s="5">
        <v>49</v>
      </c>
      <c r="F1966" s="4">
        <v>0.92</v>
      </c>
      <c r="G1966" s="5">
        <v>0</v>
      </c>
      <c r="H1966" s="5">
        <v>1</v>
      </c>
      <c r="I1966" s="1">
        <v>1093186809439</v>
      </c>
      <c r="J1966" s="1">
        <v>234858620370</v>
      </c>
      <c r="K1966" s="1">
        <v>1202385858536</v>
      </c>
      <c r="L1966" s="1">
        <v>2295572667975</v>
      </c>
      <c r="M1966" s="29">
        <f>-4.336-4.513*(U1966/L1966)+5.679*(O1966/L1966)-0.004*(I1966/P1966)</f>
        <v>0.50137921140635755</v>
      </c>
      <c r="N1966" s="31">
        <v>7.4649912574460018</v>
      </c>
      <c r="O1966" s="1">
        <v>1971480156511</v>
      </c>
      <c r="P1966" s="1">
        <v>972449788110</v>
      </c>
      <c r="Q1966" s="1">
        <v>999030368401</v>
      </c>
      <c r="R1966" s="1">
        <v>324092511464</v>
      </c>
      <c r="S1966" s="1">
        <v>2295572667975</v>
      </c>
      <c r="T1966" s="1">
        <v>40475002692</v>
      </c>
      <c r="U1966" s="1">
        <v>17983151949</v>
      </c>
      <c r="V1966" s="1">
        <v>67328031930</v>
      </c>
    </row>
    <row r="1967" spans="1:22" ht="16.5" customHeight="1" x14ac:dyDescent="0.3">
      <c r="A1967" s="1" t="s">
        <v>207</v>
      </c>
      <c r="B1967" s="1">
        <v>2018</v>
      </c>
      <c r="C1967" s="26"/>
      <c r="D1967" s="9"/>
      <c r="E1967" s="9"/>
      <c r="F1967" s="10"/>
      <c r="G1967" s="9"/>
      <c r="H1967" s="9"/>
      <c r="I1967" s="1">
        <v>1151113027016</v>
      </c>
      <c r="J1967" s="1">
        <v>300902704078</v>
      </c>
      <c r="K1967" s="1">
        <v>1192017675597</v>
      </c>
      <c r="L1967" s="1">
        <v>2343130702613</v>
      </c>
      <c r="M1967" s="29">
        <f>-4.336-4.513*(U1967/L1967)+5.679*(O1967/L1967)-0.004*(I1967/P1967)</f>
        <v>0.48421434702658972</v>
      </c>
      <c r="N1967" s="31">
        <v>7.3592809998546045</v>
      </c>
      <c r="O1967" s="1">
        <v>2016786995990</v>
      </c>
      <c r="P1967" s="1">
        <v>963487568414</v>
      </c>
      <c r="Q1967" s="1">
        <v>1053299427576</v>
      </c>
      <c r="R1967" s="1">
        <v>326343706623</v>
      </c>
      <c r="S1967" s="1">
        <v>2343130702613</v>
      </c>
      <c r="T1967" s="1">
        <v>35727700545</v>
      </c>
      <c r="U1967" s="1">
        <v>32737299494</v>
      </c>
      <c r="V1967" s="1">
        <v>78394711501</v>
      </c>
    </row>
    <row r="1968" spans="1:22" ht="16.5" customHeight="1" x14ac:dyDescent="0.3">
      <c r="A1968" s="1" t="s">
        <v>207</v>
      </c>
      <c r="B1968" s="1">
        <v>2017</v>
      </c>
      <c r="C1968" s="27">
        <f t="shared" ref="C1968:C1970" si="174">LN(E1968)</f>
        <v>3.8501476017100584</v>
      </c>
      <c r="D1968" s="5">
        <v>12</v>
      </c>
      <c r="E1968" s="5">
        <v>47</v>
      </c>
      <c r="F1968" s="4">
        <v>0.92</v>
      </c>
      <c r="G1968" s="5">
        <v>0</v>
      </c>
      <c r="H1968" s="5">
        <v>1</v>
      </c>
      <c r="I1968" s="1">
        <v>1565224480757</v>
      </c>
      <c r="J1968" s="1">
        <v>235053997897</v>
      </c>
      <c r="K1968" s="1">
        <v>280990762916</v>
      </c>
      <c r="L1968" s="1">
        <v>1846215243673</v>
      </c>
      <c r="M1968" s="29">
        <f>-4.336-4.513*(U1968/L1968)+5.679*(O1968/L1968)-0.004*(I1968/P1968)</f>
        <v>0.25218959199773733</v>
      </c>
      <c r="N1968" s="31">
        <v>2.8654119461210428</v>
      </c>
      <c r="O1968" s="1">
        <v>1518671672156</v>
      </c>
      <c r="P1968" s="1">
        <v>1059620178235</v>
      </c>
      <c r="Q1968" s="1">
        <v>459051493921</v>
      </c>
      <c r="R1968" s="1">
        <v>327543571517</v>
      </c>
      <c r="S1968" s="1">
        <v>1846215243673</v>
      </c>
      <c r="T1968" s="1">
        <v>23886493567</v>
      </c>
      <c r="U1968" s="1">
        <v>31651289084</v>
      </c>
      <c r="V1968" s="1">
        <v>63001620969</v>
      </c>
    </row>
    <row r="1969" spans="1:22" ht="16.5" customHeight="1" x14ac:dyDescent="0.3">
      <c r="A1969" s="1" t="s">
        <v>207</v>
      </c>
      <c r="B1969" s="1">
        <v>2016</v>
      </c>
      <c r="C1969" s="27">
        <f t="shared" si="174"/>
        <v>3.8286413964890951</v>
      </c>
      <c r="D1969" s="5">
        <v>11</v>
      </c>
      <c r="E1969" s="5">
        <v>46</v>
      </c>
      <c r="F1969" s="4">
        <v>0.92</v>
      </c>
      <c r="G1969" s="5">
        <v>0</v>
      </c>
      <c r="H1969" s="5">
        <v>1</v>
      </c>
      <c r="I1969" s="1">
        <v>798338905212</v>
      </c>
      <c r="J1969" s="1">
        <v>233689921990</v>
      </c>
      <c r="K1969" s="1">
        <v>263066324670</v>
      </c>
      <c r="L1969" s="1">
        <v>1061405229882</v>
      </c>
      <c r="M1969" s="29">
        <f>-4.336-4.513*(U1969/L1969)+5.679*(O1969/L1969)-0.004*(I1969/P1969)</f>
        <v>-0.46749437026932861</v>
      </c>
      <c r="N1969" s="31">
        <v>2.5615511423249444</v>
      </c>
      <c r="O1969" s="1">
        <v>744474850491</v>
      </c>
      <c r="P1969" s="1">
        <v>452592703159</v>
      </c>
      <c r="Q1969" s="1">
        <v>291882147332</v>
      </c>
      <c r="R1969" s="1">
        <v>316930379391</v>
      </c>
      <c r="S1969" s="1">
        <v>1061405229882</v>
      </c>
      <c r="T1969" s="1">
        <v>27388773873</v>
      </c>
      <c r="U1969" s="1">
        <v>25333839619</v>
      </c>
      <c r="V1969" s="1">
        <v>57969988897</v>
      </c>
    </row>
    <row r="1970" spans="1:22" ht="16.5" customHeight="1" x14ac:dyDescent="0.3">
      <c r="A1970" s="1" t="s">
        <v>207</v>
      </c>
      <c r="B1970" s="1">
        <v>2015</v>
      </c>
      <c r="C1970" s="27">
        <f t="shared" si="174"/>
        <v>3.8066624897703196</v>
      </c>
      <c r="D1970" s="6">
        <v>10</v>
      </c>
      <c r="E1970" s="6">
        <v>45</v>
      </c>
      <c r="F1970" s="7">
        <v>0.92</v>
      </c>
      <c r="G1970" s="6">
        <v>0</v>
      </c>
      <c r="H1970" s="6">
        <v>1</v>
      </c>
      <c r="I1970" s="1">
        <v>1170587628153</v>
      </c>
      <c r="J1970" s="1">
        <v>332516490182</v>
      </c>
      <c r="K1970" s="1">
        <v>249174137293</v>
      </c>
      <c r="L1970" s="1">
        <v>1419761765446</v>
      </c>
      <c r="M1970" s="29">
        <f>-4.336-4.513*(U1970/L1970)+5.679*(O1970/L1970)-0.004*(I1970/P1970)</f>
        <v>-4.1015077863710411E-3</v>
      </c>
      <c r="N1970" s="31">
        <v>8.0197984581497224</v>
      </c>
      <c r="O1970" s="1">
        <v>1106485660873</v>
      </c>
      <c r="P1970" s="1">
        <v>856579764933</v>
      </c>
      <c r="Q1970" s="1">
        <v>249905895940</v>
      </c>
      <c r="R1970" s="1">
        <v>313276104573</v>
      </c>
      <c r="S1970" s="1">
        <v>1419761765446</v>
      </c>
      <c r="T1970" s="1">
        <v>24617946267</v>
      </c>
      <c r="U1970" s="1">
        <v>27854492801</v>
      </c>
      <c r="V1970" s="1">
        <v>59724706198</v>
      </c>
    </row>
    <row r="1971" spans="1:22" ht="16.5" customHeight="1" x14ac:dyDescent="0.3">
      <c r="A1971" s="1" t="s">
        <v>207</v>
      </c>
      <c r="B1971" s="1">
        <v>2014</v>
      </c>
      <c r="C1971" s="26"/>
      <c r="D1971" s="17"/>
      <c r="E1971" s="17"/>
      <c r="F1971" s="10"/>
      <c r="G1971" s="9"/>
      <c r="H1971" s="9"/>
      <c r="I1971" s="1">
        <v>557736370162</v>
      </c>
      <c r="J1971" s="1">
        <v>174122152013</v>
      </c>
      <c r="K1971" s="1">
        <v>225714140418</v>
      </c>
      <c r="L1971" s="1">
        <v>783450510580</v>
      </c>
      <c r="M1971" s="29">
        <f>-4.336-4.513*(U1971/L1971)+5.679*(O1971/L1971)-0.004*(I1971/P1971)</f>
        <v>-0.88691966485253149</v>
      </c>
      <c r="N1971" s="28">
        <v>5.05</v>
      </c>
      <c r="O1971" s="1">
        <v>486142560987</v>
      </c>
      <c r="P1971" s="1">
        <v>310198795226</v>
      </c>
      <c r="Q1971" s="1">
        <v>175943765761</v>
      </c>
      <c r="R1971" s="1">
        <v>297307949593</v>
      </c>
      <c r="S1971" s="1">
        <v>783450510580</v>
      </c>
      <c r="T1971" s="1">
        <v>10479421236</v>
      </c>
      <c r="U1971" s="1">
        <v>11740591384</v>
      </c>
      <c r="V1971" s="1">
        <v>24658706864</v>
      </c>
    </row>
    <row r="1972" spans="1:22" ht="16.5" customHeight="1" x14ac:dyDescent="0.3">
      <c r="A1972" s="1" t="s">
        <v>208</v>
      </c>
      <c r="B1972" s="1">
        <v>2023</v>
      </c>
      <c r="C1972" s="27">
        <f t="shared" ref="C1972:C1979" si="175">LN(E1972)</f>
        <v>3.8501476017100584</v>
      </c>
      <c r="D1972" s="11">
        <v>17</v>
      </c>
      <c r="E1972" s="11">
        <v>47</v>
      </c>
      <c r="F1972" s="4">
        <v>2.76E-2</v>
      </c>
      <c r="G1972" s="5">
        <v>0</v>
      </c>
      <c r="H1972" s="5">
        <v>1</v>
      </c>
      <c r="I1972" s="1">
        <v>2929235432033</v>
      </c>
      <c r="J1972" s="1">
        <v>709143601882</v>
      </c>
      <c r="K1972" s="1">
        <v>2848682496961</v>
      </c>
      <c r="L1972" s="1">
        <v>5777917928994</v>
      </c>
      <c r="M1972" s="29">
        <f>-4.336-4.513*(U1972/L1972)+5.679*(O1972/L1972)-0.004*(I1972/P1972)</f>
        <v>-3.8941959616040909</v>
      </c>
      <c r="N1972" s="31">
        <v>6.4222466560102589</v>
      </c>
      <c r="O1972" s="1">
        <v>767100345273</v>
      </c>
      <c r="P1972" s="1">
        <v>767100345273</v>
      </c>
      <c r="Q1972" s="1">
        <v>0</v>
      </c>
      <c r="R1972" s="1">
        <v>5010817583721</v>
      </c>
      <c r="S1972" s="1">
        <v>5777917928994</v>
      </c>
      <c r="T1972" s="1">
        <v>-825719205</v>
      </c>
      <c r="U1972" s="1">
        <v>380102277161</v>
      </c>
      <c r="V1972" s="1">
        <v>382808866596</v>
      </c>
    </row>
    <row r="1973" spans="1:22" ht="16.5" customHeight="1" x14ac:dyDescent="0.3">
      <c r="A1973" s="1" t="s">
        <v>208</v>
      </c>
      <c r="B1973" s="1">
        <v>2022</v>
      </c>
      <c r="C1973" s="27">
        <f t="shared" si="175"/>
        <v>3.8286413964890951</v>
      </c>
      <c r="D1973" s="11">
        <v>16</v>
      </c>
      <c r="E1973" s="11">
        <v>46</v>
      </c>
      <c r="F1973" s="4">
        <v>2.76E-2</v>
      </c>
      <c r="G1973" s="5">
        <v>0</v>
      </c>
      <c r="H1973" s="5">
        <v>1</v>
      </c>
      <c r="I1973" s="1">
        <v>2889884078075</v>
      </c>
      <c r="J1973" s="1">
        <v>496386074503</v>
      </c>
      <c r="K1973" s="1">
        <v>2889558861623</v>
      </c>
      <c r="L1973" s="1">
        <v>5779442939698</v>
      </c>
      <c r="M1973" s="29">
        <f>-4.336-4.513*(U1973/L1973)+5.679*(O1973/L1973)-0.004*(I1973/P1973)</f>
        <v>-4.1394214987394955</v>
      </c>
      <c r="N1973" s="31">
        <v>6.9871667237754878</v>
      </c>
      <c r="O1973" s="1">
        <v>614322977102</v>
      </c>
      <c r="P1973" s="1">
        <v>614322977102</v>
      </c>
      <c r="Q1973" s="1">
        <v>0</v>
      </c>
      <c r="R1973" s="1">
        <v>5165119962596</v>
      </c>
      <c r="S1973" s="1">
        <v>5779442939698</v>
      </c>
      <c r="T1973" s="1">
        <v>2622681836</v>
      </c>
      <c r="U1973" s="1">
        <v>497202717339</v>
      </c>
      <c r="V1973" s="1">
        <v>558632926062</v>
      </c>
    </row>
    <row r="1974" spans="1:22" ht="16.5" customHeight="1" x14ac:dyDescent="0.3">
      <c r="A1974" s="1" t="s">
        <v>208</v>
      </c>
      <c r="B1974" s="1">
        <v>2021</v>
      </c>
      <c r="C1974" s="27">
        <f t="shared" si="175"/>
        <v>3.8066624897703196</v>
      </c>
      <c r="D1974" s="5">
        <v>15</v>
      </c>
      <c r="E1974" s="5">
        <v>45</v>
      </c>
      <c r="F1974" s="4">
        <v>0</v>
      </c>
      <c r="G1974" s="5">
        <v>0</v>
      </c>
      <c r="H1974" s="5">
        <v>1</v>
      </c>
      <c r="I1974" s="1">
        <v>2489095640555</v>
      </c>
      <c r="J1974" s="1">
        <v>500636692263</v>
      </c>
      <c r="K1974" s="1">
        <v>2959470526214</v>
      </c>
      <c r="L1974" s="1">
        <v>5448566166769</v>
      </c>
      <c r="M1974" s="29">
        <f>-4.336-4.513*(U1974/L1974)+5.679*(O1974/L1974)-0.004*(I1974/P1974)</f>
        <v>-3.912366327847399</v>
      </c>
      <c r="N1974" s="31">
        <v>6.6900092133089402</v>
      </c>
      <c r="O1974" s="1">
        <v>594317517802</v>
      </c>
      <c r="P1974" s="1">
        <v>594317517802</v>
      </c>
      <c r="Q1974" s="1">
        <v>0</v>
      </c>
      <c r="R1974" s="1">
        <v>4854248648967</v>
      </c>
      <c r="S1974" s="1">
        <v>5448566166769</v>
      </c>
      <c r="T1974" s="1">
        <v>-24082105363</v>
      </c>
      <c r="U1974" s="1">
        <v>216187739296</v>
      </c>
      <c r="V1974" s="1">
        <v>177274367260</v>
      </c>
    </row>
    <row r="1975" spans="1:22" ht="16.5" customHeight="1" x14ac:dyDescent="0.3">
      <c r="A1975" s="1" t="s">
        <v>208</v>
      </c>
      <c r="B1975" s="1">
        <v>2020</v>
      </c>
      <c r="C1975" s="27">
        <f t="shared" si="175"/>
        <v>3.784189633918261</v>
      </c>
      <c r="D1975" s="5">
        <v>14</v>
      </c>
      <c r="E1975" s="5">
        <v>44</v>
      </c>
      <c r="F1975" s="4">
        <v>0</v>
      </c>
      <c r="G1975" s="5">
        <v>0</v>
      </c>
      <c r="H1975" s="5">
        <v>1</v>
      </c>
      <c r="I1975" s="1">
        <v>4259412442827</v>
      </c>
      <c r="J1975" s="1">
        <v>696960373839</v>
      </c>
      <c r="K1975" s="1">
        <v>2974291047185</v>
      </c>
      <c r="L1975" s="1">
        <v>7233703490012</v>
      </c>
      <c r="M1975" s="29">
        <f>-4.336-4.513*(U1975/L1975)+5.679*(O1975/L1975)-0.004*(I1975/P1975)</f>
        <v>-4.4008606048277237</v>
      </c>
      <c r="N1975" s="31">
        <v>6.9401877821904918</v>
      </c>
      <c r="O1975" s="1">
        <v>749779730224</v>
      </c>
      <c r="P1975" s="1">
        <v>749779730224</v>
      </c>
      <c r="Q1975" s="1">
        <v>0</v>
      </c>
      <c r="R1975" s="1">
        <v>6483923759788</v>
      </c>
      <c r="S1975" s="1">
        <v>7233703490012</v>
      </c>
      <c r="T1975" s="1">
        <v>6632011758</v>
      </c>
      <c r="U1975" s="1">
        <v>1011036144487</v>
      </c>
      <c r="V1975" s="1">
        <v>1213451330086</v>
      </c>
    </row>
    <row r="1976" spans="1:22" ht="16.5" customHeight="1" x14ac:dyDescent="0.3">
      <c r="A1976" s="1" t="s">
        <v>208</v>
      </c>
      <c r="B1976" s="1">
        <v>2019</v>
      </c>
      <c r="C1976" s="27">
        <f t="shared" si="175"/>
        <v>4.0943445622221004</v>
      </c>
      <c r="D1976" s="5">
        <v>13</v>
      </c>
      <c r="E1976" s="5">
        <v>60</v>
      </c>
      <c r="F1976" s="4">
        <v>2.76E-2</v>
      </c>
      <c r="G1976" s="5">
        <v>0</v>
      </c>
      <c r="H1976" s="5">
        <v>1</v>
      </c>
      <c r="I1976" s="1">
        <v>4208160334837</v>
      </c>
      <c r="J1976" s="1">
        <v>656780325397</v>
      </c>
      <c r="K1976" s="1">
        <v>3047474899730</v>
      </c>
      <c r="L1976" s="1">
        <v>7255635234567</v>
      </c>
      <c r="M1976" s="29">
        <f>-4.336-4.513*(U1976/L1976)+5.679*(O1976/L1976)-0.004*(I1976/P1976)</f>
        <v>-4.122991971176897</v>
      </c>
      <c r="N1976" s="31">
        <v>7.4649912574460018</v>
      </c>
      <c r="O1976" s="1">
        <v>1290794292241</v>
      </c>
      <c r="P1976" s="1">
        <v>1290794292241</v>
      </c>
      <c r="Q1976" s="1">
        <v>0</v>
      </c>
      <c r="R1976" s="1">
        <v>5964840942326</v>
      </c>
      <c r="S1976" s="1">
        <v>7255635234567</v>
      </c>
      <c r="T1976" s="1">
        <v>-14687061772</v>
      </c>
      <c r="U1976" s="1">
        <v>1260867471637</v>
      </c>
      <c r="V1976" s="1">
        <v>1541769658303</v>
      </c>
    </row>
    <row r="1977" spans="1:22" ht="16.5" customHeight="1" x14ac:dyDescent="0.3">
      <c r="A1977" s="1" t="s">
        <v>208</v>
      </c>
      <c r="B1977" s="1">
        <v>2018</v>
      </c>
      <c r="C1977" s="27">
        <f t="shared" si="175"/>
        <v>4.0775374439057197</v>
      </c>
      <c r="D1977" s="5">
        <v>12</v>
      </c>
      <c r="E1977" s="5">
        <v>59</v>
      </c>
      <c r="F1977" s="4">
        <v>2.76E-2</v>
      </c>
      <c r="G1977" s="5">
        <v>0</v>
      </c>
      <c r="H1977" s="5">
        <v>1</v>
      </c>
      <c r="I1977" s="1">
        <v>3926265561485</v>
      </c>
      <c r="J1977" s="1">
        <v>236586410479</v>
      </c>
      <c r="K1977" s="1">
        <v>3048676026827</v>
      </c>
      <c r="L1977" s="1">
        <v>6974941588312</v>
      </c>
      <c r="M1977" s="29">
        <f>-4.336-4.513*(U1977/L1977)+5.679*(O1977/L1977)-0.004*(I1977/P1977)</f>
        <v>-3.9953175659726141</v>
      </c>
      <c r="N1977" s="31">
        <v>7.3592809998546045</v>
      </c>
      <c r="O1977" s="1">
        <v>1324976290623</v>
      </c>
      <c r="P1977" s="1">
        <v>1324976290623</v>
      </c>
      <c r="Q1977" s="1">
        <v>0</v>
      </c>
      <c r="R1977" s="1">
        <v>5649965297689</v>
      </c>
      <c r="S1977" s="1">
        <v>6974941588312</v>
      </c>
      <c r="T1977" s="1">
        <v>-114551881898</v>
      </c>
      <c r="U1977" s="1">
        <v>1122451954727</v>
      </c>
      <c r="V1977" s="1">
        <v>1432341991485</v>
      </c>
    </row>
    <row r="1978" spans="1:22" ht="16.5" customHeight="1" x14ac:dyDescent="0.3">
      <c r="A1978" s="1" t="s">
        <v>208</v>
      </c>
      <c r="B1978" s="1">
        <v>2017</v>
      </c>
      <c r="C1978" s="27">
        <f t="shared" si="175"/>
        <v>4.0604430105464191</v>
      </c>
      <c r="D1978" s="5">
        <v>11</v>
      </c>
      <c r="E1978" s="5">
        <v>58</v>
      </c>
      <c r="F1978" s="4">
        <v>2.76E-2</v>
      </c>
      <c r="G1978" s="5">
        <v>0</v>
      </c>
      <c r="H1978" s="5">
        <v>1</v>
      </c>
      <c r="I1978" s="1">
        <v>3585591829936</v>
      </c>
      <c r="J1978" s="1">
        <v>551615005970</v>
      </c>
      <c r="K1978" s="1">
        <v>3962855263587</v>
      </c>
      <c r="L1978" s="1">
        <v>7548447093523</v>
      </c>
      <c r="M1978" s="29">
        <f>-4.336-4.513*(U1978/L1978)+5.679*(O1978/L1978)-0.004*(I1978/P1978)</f>
        <v>-3.2972707731648998</v>
      </c>
      <c r="N1978" s="31">
        <v>2.8654119461210428</v>
      </c>
      <c r="O1978" s="1">
        <v>2071503115178</v>
      </c>
      <c r="P1978" s="1">
        <v>1564978115178</v>
      </c>
      <c r="Q1978" s="1">
        <v>506525000000</v>
      </c>
      <c r="R1978" s="1">
        <v>5476943978345</v>
      </c>
      <c r="S1978" s="1">
        <v>7548447093523</v>
      </c>
      <c r="T1978" s="1">
        <v>119937680022</v>
      </c>
      <c r="U1978" s="1">
        <v>853998499818</v>
      </c>
      <c r="V1978" s="1">
        <v>1075328246527</v>
      </c>
    </row>
    <row r="1979" spans="1:22" ht="16.5" customHeight="1" x14ac:dyDescent="0.3">
      <c r="A1979" s="1" t="s">
        <v>208</v>
      </c>
      <c r="B1979" s="1">
        <v>2016</v>
      </c>
      <c r="C1979" s="27">
        <f t="shared" si="175"/>
        <v>4.0430512678345503</v>
      </c>
      <c r="D1979" s="6">
        <v>10</v>
      </c>
      <c r="E1979" s="6">
        <v>57</v>
      </c>
      <c r="F1979" s="7">
        <v>2.76E-2</v>
      </c>
      <c r="G1979" s="6">
        <v>0</v>
      </c>
      <c r="H1979" s="6">
        <v>1</v>
      </c>
      <c r="I1979" s="1">
        <v>6184310259386</v>
      </c>
      <c r="J1979" s="1">
        <v>556677442588</v>
      </c>
      <c r="K1979" s="1">
        <v>4403346334859</v>
      </c>
      <c r="L1979" s="1">
        <v>10587656594245</v>
      </c>
      <c r="M1979" s="29">
        <f>-4.336-4.513*(U1979/L1979)+5.679*(O1979/L1979)-0.004*(I1979/P1979)</f>
        <v>-1.6949029183978113</v>
      </c>
      <c r="N1979" s="31">
        <v>2.5615511423249444</v>
      </c>
      <c r="O1979" s="1">
        <v>5393873153088</v>
      </c>
      <c r="P1979" s="1">
        <v>1568408478347</v>
      </c>
      <c r="Q1979" s="1">
        <v>3825464674741</v>
      </c>
      <c r="R1979" s="1">
        <v>5193783441157</v>
      </c>
      <c r="S1979" s="1">
        <v>10587656594245</v>
      </c>
      <c r="T1979" s="1">
        <v>253671669059</v>
      </c>
      <c r="U1979" s="1">
        <v>554351017583</v>
      </c>
      <c r="V1979" s="1">
        <v>741435325884</v>
      </c>
    </row>
    <row r="1980" spans="1:22" ht="16.5" customHeight="1" x14ac:dyDescent="0.3">
      <c r="A1980" s="1" t="s">
        <v>208</v>
      </c>
      <c r="B1980" s="1">
        <v>2015</v>
      </c>
      <c r="C1980" s="26"/>
      <c r="D1980" s="9"/>
      <c r="E1980" s="9"/>
      <c r="F1980" s="10"/>
      <c r="G1980" s="9"/>
      <c r="H1980" s="9"/>
      <c r="I1980" s="1">
        <v>5972618212272</v>
      </c>
      <c r="J1980" s="1">
        <v>660122495795</v>
      </c>
      <c r="K1980" s="1">
        <v>5096656681309</v>
      </c>
      <c r="L1980" s="1">
        <v>11069274893581</v>
      </c>
      <c r="M1980" s="29">
        <f>-4.336-4.513*(U1980/L1980)+5.679*(O1980/L1980)-0.004*(I1980/P1980)</f>
        <v>-1.8500988246249577</v>
      </c>
      <c r="N1980" s="31">
        <v>8.0197984581497224</v>
      </c>
      <c r="O1980" s="1">
        <v>5330328449828</v>
      </c>
      <c r="P1980" s="1">
        <v>1319041005775</v>
      </c>
      <c r="Q1980" s="1">
        <v>4011287444053</v>
      </c>
      <c r="R1980" s="1">
        <v>5738946443753</v>
      </c>
      <c r="S1980" s="1">
        <v>11069274893581</v>
      </c>
      <c r="T1980" s="1">
        <v>733022458924</v>
      </c>
      <c r="U1980" s="1">
        <v>565771121900</v>
      </c>
      <c r="V1980" s="1">
        <v>724720210314</v>
      </c>
    </row>
    <row r="1981" spans="1:22" ht="16.5" customHeight="1" x14ac:dyDescent="0.3">
      <c r="A1981" s="1" t="s">
        <v>208</v>
      </c>
      <c r="B1981" s="1">
        <v>2014</v>
      </c>
      <c r="C1981" s="26"/>
      <c r="D1981" s="9"/>
      <c r="E1981" s="9"/>
      <c r="F1981" s="10"/>
      <c r="G1981" s="9"/>
      <c r="H1981" s="9"/>
      <c r="I1981" s="1">
        <v>7479970292640</v>
      </c>
      <c r="J1981" s="1">
        <v>704979615572</v>
      </c>
      <c r="K1981" s="1">
        <v>3844111113773</v>
      </c>
      <c r="L1981" s="1">
        <v>11324081406413</v>
      </c>
      <c r="M1981" s="29">
        <f>-4.336-4.513*(U1981/L1981)+5.679*(O1981/L1981)-0.004*(I1981/P1981)</f>
        <v>-1.9632507874332146</v>
      </c>
      <c r="N1981" s="28">
        <v>5.05</v>
      </c>
      <c r="O1981" s="1">
        <v>5608118987163</v>
      </c>
      <c r="P1981" s="1">
        <v>1525606912043</v>
      </c>
      <c r="Q1981" s="1">
        <v>4082512075120</v>
      </c>
      <c r="R1981" s="1">
        <v>5715962419250</v>
      </c>
      <c r="S1981" s="1">
        <v>11324081406413</v>
      </c>
      <c r="T1981" s="1">
        <v>142870393987</v>
      </c>
      <c r="U1981" s="1">
        <v>1054114112673</v>
      </c>
      <c r="V1981" s="1">
        <v>1440354717242</v>
      </c>
    </row>
    <row r="1982" spans="1:22" ht="16.5" customHeight="1" x14ac:dyDescent="0.3">
      <c r="A1982" s="1" t="s">
        <v>209</v>
      </c>
      <c r="B1982" s="1">
        <v>2023</v>
      </c>
      <c r="C1982" s="27">
        <f t="shared" ref="C1982:C1989" si="176">LN(E1982)</f>
        <v>3.9889840465642745</v>
      </c>
      <c r="D1982" s="5">
        <v>12</v>
      </c>
      <c r="E1982" s="5">
        <v>54</v>
      </c>
      <c r="F1982" s="4">
        <v>24.27</v>
      </c>
      <c r="G1982" s="5">
        <v>0</v>
      </c>
      <c r="H1982" s="5">
        <v>1</v>
      </c>
      <c r="I1982" s="1">
        <v>215359820269</v>
      </c>
      <c r="J1982" s="1">
        <v>109556612169</v>
      </c>
      <c r="K1982" s="1">
        <v>181520037776</v>
      </c>
      <c r="L1982" s="1">
        <v>396879858045</v>
      </c>
      <c r="M1982" s="29">
        <f>-4.336-4.513*(U1982/L1982)+5.679*(O1982/L1982)-0.004*(I1982/P1982)</f>
        <v>-1.0097882035518275</v>
      </c>
      <c r="N1982" s="31">
        <v>6.4222466560102589</v>
      </c>
      <c r="O1982" s="1">
        <v>241190016108</v>
      </c>
      <c r="P1982" s="1">
        <v>207289804721</v>
      </c>
      <c r="Q1982" s="1">
        <v>33900211387</v>
      </c>
      <c r="R1982" s="1">
        <v>155689841937</v>
      </c>
      <c r="S1982" s="1">
        <v>396879858045</v>
      </c>
      <c r="T1982" s="1">
        <v>1752227097</v>
      </c>
      <c r="U1982" s="1">
        <v>10627589763</v>
      </c>
      <c r="V1982" s="1">
        <v>14530104676</v>
      </c>
    </row>
    <row r="1983" spans="1:22" ht="16.5" customHeight="1" x14ac:dyDescent="0.3">
      <c r="A1983" s="1" t="s">
        <v>209</v>
      </c>
      <c r="B1983" s="1">
        <v>2022</v>
      </c>
      <c r="C1983" s="27">
        <f t="shared" si="176"/>
        <v>3.784189633918261</v>
      </c>
      <c r="D1983" s="5">
        <v>11</v>
      </c>
      <c r="E1983" s="5">
        <v>44</v>
      </c>
      <c r="F1983" s="4">
        <v>24.27</v>
      </c>
      <c r="G1983" s="5">
        <v>0</v>
      </c>
      <c r="H1983" s="5">
        <v>1</v>
      </c>
      <c r="I1983" s="1">
        <v>161087692115</v>
      </c>
      <c r="J1983" s="1">
        <v>41669966845</v>
      </c>
      <c r="K1983" s="1">
        <v>143780646841</v>
      </c>
      <c r="L1983" s="1">
        <v>304868338956</v>
      </c>
      <c r="M1983" s="29">
        <f>-4.336-4.513*(U1983/L1983)+5.679*(O1983/L1983)-0.004*(I1983/P1983)</f>
        <v>-2.0158793264408987</v>
      </c>
      <c r="N1983" s="31">
        <v>6.9871667237754878</v>
      </c>
      <c r="O1983" s="1">
        <v>144482843529</v>
      </c>
      <c r="P1983" s="1">
        <v>130964055371</v>
      </c>
      <c r="Q1983" s="1">
        <v>13518788158</v>
      </c>
      <c r="R1983" s="1">
        <v>160385495427</v>
      </c>
      <c r="S1983" s="1">
        <v>304868338956</v>
      </c>
      <c r="T1983" s="1">
        <v>1377054994</v>
      </c>
      <c r="U1983" s="1">
        <v>24747786953</v>
      </c>
      <c r="V1983" s="1">
        <v>32247770939</v>
      </c>
    </row>
    <row r="1984" spans="1:22" ht="16.5" customHeight="1" x14ac:dyDescent="0.3">
      <c r="A1984" s="1" t="s">
        <v>209</v>
      </c>
      <c r="B1984" s="1">
        <v>2021</v>
      </c>
      <c r="C1984" s="27">
        <f t="shared" si="176"/>
        <v>3.7612001156935624</v>
      </c>
      <c r="D1984" s="5">
        <v>10</v>
      </c>
      <c r="E1984" s="5">
        <v>43</v>
      </c>
      <c r="F1984" s="4">
        <v>0</v>
      </c>
      <c r="G1984" s="5">
        <v>0</v>
      </c>
      <c r="H1984" s="5">
        <v>1</v>
      </c>
      <c r="I1984" s="1">
        <v>128439461250</v>
      </c>
      <c r="J1984" s="1">
        <v>52784498700</v>
      </c>
      <c r="K1984" s="1">
        <v>131972897953</v>
      </c>
      <c r="L1984" s="1">
        <v>260412359203</v>
      </c>
      <c r="M1984" s="29">
        <f>-4.336-4.513*(U1984/L1984)+5.679*(O1984/L1984)-0.004*(I1984/P1984)</f>
        <v>-1.9546552159983408</v>
      </c>
      <c r="N1984" s="31">
        <v>6.6900092133089402</v>
      </c>
      <c r="O1984" s="1">
        <v>122834138679</v>
      </c>
      <c r="P1984" s="1">
        <v>95370832162</v>
      </c>
      <c r="Q1984" s="1">
        <v>27463306517</v>
      </c>
      <c r="R1984" s="1">
        <v>137578220524</v>
      </c>
      <c r="S1984" s="1">
        <v>260412359203</v>
      </c>
      <c r="T1984" s="1">
        <v>508677753</v>
      </c>
      <c r="U1984" s="1">
        <v>16849242651</v>
      </c>
      <c r="V1984" s="1">
        <v>21576208227</v>
      </c>
    </row>
    <row r="1985" spans="1:22" ht="16.5" customHeight="1" x14ac:dyDescent="0.3">
      <c r="A1985" s="1" t="s">
        <v>209</v>
      </c>
      <c r="B1985" s="1">
        <v>2020</v>
      </c>
      <c r="C1985" s="27">
        <f t="shared" si="176"/>
        <v>4.0775374439057197</v>
      </c>
      <c r="D1985" s="5">
        <v>9</v>
      </c>
      <c r="E1985" s="5">
        <v>59</v>
      </c>
      <c r="F1985" s="4">
        <v>0.02</v>
      </c>
      <c r="G1985" s="5">
        <v>0</v>
      </c>
      <c r="H1985" s="5">
        <v>0</v>
      </c>
      <c r="I1985" s="1">
        <v>102355938861</v>
      </c>
      <c r="J1985" s="1">
        <v>36175396811</v>
      </c>
      <c r="K1985" s="1">
        <v>120059144473</v>
      </c>
      <c r="L1985" s="1">
        <v>222415083334</v>
      </c>
      <c r="M1985" s="29">
        <f>-4.336-4.513*(U1985/L1985)+5.679*(O1985/L1985)-0.004*(I1985/P1985)</f>
        <v>-2.1943160789399818</v>
      </c>
      <c r="N1985" s="31">
        <v>6.9401877821904918</v>
      </c>
      <c r="O1985" s="1">
        <v>91838786212</v>
      </c>
      <c r="P1985" s="1">
        <v>81233118212</v>
      </c>
      <c r="Q1985" s="1">
        <v>10605668000</v>
      </c>
      <c r="R1985" s="1">
        <v>130576297122</v>
      </c>
      <c r="S1985" s="1">
        <v>222415083334</v>
      </c>
      <c r="T1985" s="1">
        <v>40092903</v>
      </c>
      <c r="U1985" s="1">
        <v>9769258342</v>
      </c>
      <c r="V1985" s="1">
        <v>11663714369</v>
      </c>
    </row>
    <row r="1986" spans="1:22" ht="16.5" customHeight="1" x14ac:dyDescent="0.3">
      <c r="A1986" s="1" t="s">
        <v>209</v>
      </c>
      <c r="B1986" s="1">
        <v>2019</v>
      </c>
      <c r="C1986" s="27">
        <f t="shared" si="176"/>
        <v>4.0604430105464191</v>
      </c>
      <c r="D1986" s="5">
        <v>8</v>
      </c>
      <c r="E1986" s="5">
        <v>58</v>
      </c>
      <c r="F1986" s="4">
        <v>0.02</v>
      </c>
      <c r="G1986" s="5">
        <v>0</v>
      </c>
      <c r="H1986" s="5">
        <v>0</v>
      </c>
      <c r="I1986" s="1">
        <v>97250312061</v>
      </c>
      <c r="J1986" s="1">
        <v>23559544262</v>
      </c>
      <c r="K1986" s="1">
        <v>124783390325</v>
      </c>
      <c r="L1986" s="1">
        <v>222033702386</v>
      </c>
      <c r="M1986" s="29">
        <f>-4.336-4.513*(U1986/L1986)+5.679*(O1986/L1986)-0.004*(I1986/P1986)</f>
        <v>-2.335312237868703</v>
      </c>
      <c r="N1986" s="31">
        <v>7.4649912574460018</v>
      </c>
      <c r="O1986" s="1">
        <v>93015289828</v>
      </c>
      <c r="P1986" s="1">
        <v>82977411048</v>
      </c>
      <c r="Q1986" s="1">
        <v>10037878780</v>
      </c>
      <c r="R1986" s="1">
        <v>129018412558</v>
      </c>
      <c r="S1986" s="1">
        <v>222033702386</v>
      </c>
      <c r="T1986" s="1">
        <v>0</v>
      </c>
      <c r="U1986" s="1">
        <v>18385290799</v>
      </c>
      <c r="V1986" s="1">
        <v>22263755806</v>
      </c>
    </row>
    <row r="1987" spans="1:22" ht="16.5" customHeight="1" x14ac:dyDescent="0.3">
      <c r="A1987" s="1" t="s">
        <v>209</v>
      </c>
      <c r="B1987" s="1">
        <v>2018</v>
      </c>
      <c r="C1987" s="27">
        <f t="shared" si="176"/>
        <v>4.0430512678345503</v>
      </c>
      <c r="D1987" s="5">
        <v>7</v>
      </c>
      <c r="E1987" s="5">
        <v>57</v>
      </c>
      <c r="F1987" s="4">
        <v>0.02</v>
      </c>
      <c r="G1987" s="5">
        <v>0</v>
      </c>
      <c r="H1987" s="5">
        <v>0</v>
      </c>
      <c r="I1987" s="1">
        <v>87803080534</v>
      </c>
      <c r="J1987" s="1">
        <v>20683307026</v>
      </c>
      <c r="K1987" s="1">
        <v>116732051227</v>
      </c>
      <c r="L1987" s="1">
        <v>204535131761</v>
      </c>
      <c r="M1987" s="29">
        <f>-4.336-4.513*(U1987/L1987)+5.679*(O1987/L1987)-0.004*(I1987/P1987)</f>
        <v>-2.4053999402973902</v>
      </c>
      <c r="N1987" s="31">
        <v>7.3592809998546045</v>
      </c>
      <c r="O1987" s="1">
        <v>84458837775</v>
      </c>
      <c r="P1987" s="1">
        <v>84458837775</v>
      </c>
      <c r="Q1987" s="1">
        <v>0</v>
      </c>
      <c r="R1987" s="1">
        <v>120076293986</v>
      </c>
      <c r="S1987" s="1">
        <v>204535131761</v>
      </c>
      <c r="T1987" s="1">
        <v>0</v>
      </c>
      <c r="U1987" s="1">
        <v>18594209265</v>
      </c>
      <c r="V1987" s="1">
        <v>22406414010</v>
      </c>
    </row>
    <row r="1988" spans="1:22" ht="16.5" customHeight="1" x14ac:dyDescent="0.3">
      <c r="A1988" s="1" t="s">
        <v>209</v>
      </c>
      <c r="B1988" s="1">
        <v>2017</v>
      </c>
      <c r="C1988" s="27">
        <f t="shared" si="176"/>
        <v>4.0253516907351496</v>
      </c>
      <c r="D1988" s="5">
        <v>6</v>
      </c>
      <c r="E1988" s="5">
        <v>56</v>
      </c>
      <c r="F1988" s="4">
        <v>0.02</v>
      </c>
      <c r="G1988" s="5">
        <v>0</v>
      </c>
      <c r="H1988" s="5">
        <v>0</v>
      </c>
      <c r="I1988" s="1">
        <v>118972512251</v>
      </c>
      <c r="J1988" s="1">
        <v>52158143443</v>
      </c>
      <c r="K1988" s="1">
        <v>105832813425</v>
      </c>
      <c r="L1988" s="1">
        <v>224805325676</v>
      </c>
      <c r="M1988" s="29">
        <f>-4.336-4.513*(U1988/L1988)+5.679*(O1988/L1988)-0.004*(I1988/P1988)</f>
        <v>-1.7591697397679253</v>
      </c>
      <c r="N1988" s="31">
        <v>2.8654119461210428</v>
      </c>
      <c r="O1988" s="1">
        <v>113433442405</v>
      </c>
      <c r="P1988" s="1">
        <v>113433442405</v>
      </c>
      <c r="Q1988" s="1">
        <v>0</v>
      </c>
      <c r="R1988" s="1">
        <v>111371883271</v>
      </c>
      <c r="S1988" s="1">
        <v>224805325676</v>
      </c>
      <c r="T1988" s="1">
        <v>2666772</v>
      </c>
      <c r="U1988" s="1">
        <v>14172440143</v>
      </c>
      <c r="V1988" s="1">
        <v>17768344454</v>
      </c>
    </row>
    <row r="1989" spans="1:22" ht="16.5" customHeight="1" x14ac:dyDescent="0.3">
      <c r="A1989" s="1" t="s">
        <v>209</v>
      </c>
      <c r="B1989" s="1">
        <v>2016</v>
      </c>
      <c r="C1989" s="27">
        <f t="shared" si="176"/>
        <v>4.0073331852324712</v>
      </c>
      <c r="D1989" s="6">
        <v>5</v>
      </c>
      <c r="E1989" s="6">
        <v>55</v>
      </c>
      <c r="F1989" s="7">
        <v>0.02</v>
      </c>
      <c r="G1989" s="6">
        <v>0</v>
      </c>
      <c r="H1989" s="6">
        <v>0</v>
      </c>
      <c r="I1989" s="1">
        <v>123681364648</v>
      </c>
      <c r="J1989" s="1">
        <v>58629560923</v>
      </c>
      <c r="K1989" s="1">
        <v>64821726846</v>
      </c>
      <c r="L1989" s="1">
        <v>188503091494</v>
      </c>
      <c r="M1989" s="29">
        <f>-4.336-4.513*(U1989/L1989)+5.679*(O1989/L1989)-0.004*(I1989/P1989)</f>
        <v>-2.6491788933185658</v>
      </c>
      <c r="N1989" s="31">
        <v>2.5615511423249444</v>
      </c>
      <c r="O1989" s="1">
        <v>73411029266</v>
      </c>
      <c r="P1989" s="1">
        <v>73411029266</v>
      </c>
      <c r="Q1989" s="1">
        <v>0</v>
      </c>
      <c r="R1989" s="1">
        <v>115092062228</v>
      </c>
      <c r="S1989" s="1">
        <v>188503091494</v>
      </c>
      <c r="T1989" s="1">
        <v>0</v>
      </c>
      <c r="U1989" s="1">
        <v>21639684811</v>
      </c>
      <c r="V1989" s="1">
        <v>26195210973</v>
      </c>
    </row>
    <row r="1990" spans="1:22" ht="16.5" customHeight="1" x14ac:dyDescent="0.3">
      <c r="A1990" s="1" t="s">
        <v>209</v>
      </c>
      <c r="B1990" s="1">
        <v>2015</v>
      </c>
      <c r="C1990" s="26"/>
      <c r="D1990" s="17"/>
      <c r="E1990" s="17"/>
      <c r="F1990" s="10"/>
      <c r="G1990" s="9"/>
      <c r="H1990" s="9"/>
      <c r="I1990" s="1">
        <v>110624516911</v>
      </c>
      <c r="J1990" s="1">
        <v>53333698048</v>
      </c>
      <c r="K1990" s="1">
        <v>43895649263</v>
      </c>
      <c r="L1990" s="1">
        <v>154520166174</v>
      </c>
      <c r="M1990" s="29">
        <f>-4.336-4.513*(U1990/L1990)+5.679*(O1990/L1990)-0.004*(I1990/P1990)</f>
        <v>-3.1948347545045372</v>
      </c>
      <c r="N1990" s="31">
        <v>8.0197984581497224</v>
      </c>
      <c r="O1990" s="1">
        <v>45066799619</v>
      </c>
      <c r="P1990" s="1">
        <v>45066799619</v>
      </c>
      <c r="Q1990" s="1">
        <v>0</v>
      </c>
      <c r="R1990" s="1">
        <v>109453366555</v>
      </c>
      <c r="S1990" s="1">
        <v>154520166174</v>
      </c>
      <c r="T1990" s="1">
        <v>0</v>
      </c>
      <c r="U1990" s="1">
        <v>17302043469</v>
      </c>
      <c r="V1990" s="1">
        <v>22065065706</v>
      </c>
    </row>
    <row r="1991" spans="1:22" ht="16.5" customHeight="1" x14ac:dyDescent="0.3">
      <c r="A1991" s="1" t="s">
        <v>209</v>
      </c>
      <c r="B1991" s="1">
        <v>2014</v>
      </c>
      <c r="C1991" s="26"/>
      <c r="D1991" s="17"/>
      <c r="E1991" s="17"/>
      <c r="F1991" s="10"/>
      <c r="G1991" s="9"/>
      <c r="H1991" s="9"/>
      <c r="I1991" s="1">
        <v>78831405004</v>
      </c>
      <c r="J1991" s="1">
        <v>12874421198</v>
      </c>
      <c r="K1991" s="1">
        <v>47783041880</v>
      </c>
      <c r="L1991" s="1">
        <v>126614446884</v>
      </c>
      <c r="M1991" s="29">
        <f>-4.336-4.513*(U1991/L1991)+5.679*(O1991/L1991)-0.004*(I1991/P1991)</f>
        <v>-3.657270582691559</v>
      </c>
      <c r="N1991" s="28">
        <v>5.05</v>
      </c>
      <c r="O1991" s="1">
        <v>24242888998</v>
      </c>
      <c r="P1991" s="1">
        <v>24242888998</v>
      </c>
      <c r="Q1991" s="1">
        <v>0</v>
      </c>
      <c r="R1991" s="1">
        <v>102371557886</v>
      </c>
      <c r="S1991" s="1">
        <v>126614446884</v>
      </c>
      <c r="T1991" s="1">
        <v>53055482</v>
      </c>
      <c r="U1991" s="1">
        <v>11099390938</v>
      </c>
      <c r="V1991" s="1">
        <v>13952846402</v>
      </c>
    </row>
    <row r="1992" spans="1:22" ht="16.5" customHeight="1" x14ac:dyDescent="0.3">
      <c r="A1992" s="1" t="s">
        <v>210</v>
      </c>
      <c r="B1992" s="1">
        <v>2023</v>
      </c>
      <c r="C1992" s="27">
        <f t="shared" ref="C1992:C2010" si="177">LN(E1992)</f>
        <v>4.1431347263915326</v>
      </c>
      <c r="D1992" s="11">
        <v>21</v>
      </c>
      <c r="E1992" s="11">
        <v>63</v>
      </c>
      <c r="F1992" s="4">
        <v>20.21</v>
      </c>
      <c r="G1992" s="5">
        <v>0</v>
      </c>
      <c r="H1992" s="5">
        <v>0</v>
      </c>
      <c r="I1992" s="1">
        <v>33857913509</v>
      </c>
      <c r="J1992" s="1">
        <v>3708219084</v>
      </c>
      <c r="K1992" s="1">
        <v>23037520092</v>
      </c>
      <c r="L1992" s="1">
        <v>56895433601</v>
      </c>
      <c r="M1992" s="29">
        <f>-4.336-4.513*(U1992/L1992)+5.679*(O1992/L1992)-0.004*(I1992/P1992)</f>
        <v>-2.1598300258987444</v>
      </c>
      <c r="N1992" s="31">
        <v>6.4222466560102589</v>
      </c>
      <c r="O1992" s="1">
        <v>21981407718</v>
      </c>
      <c r="P1992" s="1">
        <v>15455020784</v>
      </c>
      <c r="Q1992" s="1">
        <v>6526386934</v>
      </c>
      <c r="R1992" s="1">
        <v>34914025883</v>
      </c>
      <c r="S1992" s="1">
        <v>56895433601</v>
      </c>
      <c r="T1992" s="1">
        <v>986408757</v>
      </c>
      <c r="U1992" s="1">
        <v>115157995</v>
      </c>
      <c r="V1992" s="1" t="e">
        <v>#VALUE!</v>
      </c>
    </row>
    <row r="1993" spans="1:22" ht="16.5" customHeight="1" x14ac:dyDescent="0.3">
      <c r="A1993" s="1" t="s">
        <v>210</v>
      </c>
      <c r="B1993" s="1">
        <v>2022</v>
      </c>
      <c r="C1993" s="27">
        <f t="shared" si="177"/>
        <v>4.1271343850450917</v>
      </c>
      <c r="D1993" s="11">
        <v>20</v>
      </c>
      <c r="E1993" s="11">
        <v>62</v>
      </c>
      <c r="F1993" s="4">
        <v>20.21</v>
      </c>
      <c r="G1993" s="5">
        <v>0</v>
      </c>
      <c r="H1993" s="5">
        <v>0</v>
      </c>
      <c r="I1993" s="1">
        <v>81802467981</v>
      </c>
      <c r="J1993" s="1">
        <v>4206263838</v>
      </c>
      <c r="K1993" s="1">
        <v>23986507376</v>
      </c>
      <c r="L1993" s="1">
        <v>105788975357</v>
      </c>
      <c r="M1993" s="29">
        <f>-4.336-4.513*(U1993/L1993)+5.679*(O1993/L1993)-0.004*(I1993/P1993)</f>
        <v>-4.953937961865849</v>
      </c>
      <c r="N1993" s="31">
        <v>6.9871667237754878</v>
      </c>
      <c r="O1993" s="1">
        <v>28390107469</v>
      </c>
      <c r="P1993" s="1">
        <v>20990153255</v>
      </c>
      <c r="Q1993" s="1">
        <v>7399954214</v>
      </c>
      <c r="R1993" s="1">
        <v>77398867888</v>
      </c>
      <c r="S1993" s="1">
        <v>105788975357</v>
      </c>
      <c r="T1993" s="1">
        <v>1628247384</v>
      </c>
      <c r="U1993" s="1">
        <v>49844743665</v>
      </c>
      <c r="V1993" s="1" t="e">
        <v>#VALUE!</v>
      </c>
    </row>
    <row r="1994" spans="1:22" ht="16.5" customHeight="1" x14ac:dyDescent="0.3">
      <c r="A1994" s="1" t="s">
        <v>210</v>
      </c>
      <c r="B1994" s="1">
        <v>2021</v>
      </c>
      <c r="C1994" s="27">
        <f t="shared" si="177"/>
        <v>4.1108738641733114</v>
      </c>
      <c r="D1994" s="5">
        <v>19</v>
      </c>
      <c r="E1994" s="5">
        <v>61</v>
      </c>
      <c r="F1994" s="4">
        <v>20.21</v>
      </c>
      <c r="G1994" s="5">
        <v>0</v>
      </c>
      <c r="H1994" s="5">
        <v>0</v>
      </c>
      <c r="I1994" s="1">
        <v>19515369364</v>
      </c>
      <c r="J1994" s="1">
        <v>3915359354</v>
      </c>
      <c r="K1994" s="1">
        <v>40003473769</v>
      </c>
      <c r="L1994" s="1">
        <v>59518843133</v>
      </c>
      <c r="M1994" s="29">
        <f>-4.336-4.513*(U1994/L1994)+5.679*(O1994/L1994)-0.004*(I1994/P1994)</f>
        <v>-1.5056105495632988</v>
      </c>
      <c r="N1994" s="31">
        <v>6.6900092133089402</v>
      </c>
      <c r="O1994" s="1">
        <v>30764718910</v>
      </c>
      <c r="P1994" s="1">
        <v>19648197416</v>
      </c>
      <c r="Q1994" s="1">
        <v>11116521494</v>
      </c>
      <c r="R1994" s="1">
        <v>28754124223</v>
      </c>
      <c r="S1994" s="1">
        <v>59518843133</v>
      </c>
      <c r="T1994" s="1">
        <v>1560935260</v>
      </c>
      <c r="U1994" s="1">
        <v>1332786855</v>
      </c>
      <c r="V1994" s="1" t="e">
        <v>#VALUE!</v>
      </c>
    </row>
    <row r="1995" spans="1:22" ht="16.5" customHeight="1" x14ac:dyDescent="0.3">
      <c r="A1995" s="1" t="s">
        <v>210</v>
      </c>
      <c r="B1995" s="1">
        <v>2020</v>
      </c>
      <c r="C1995" s="27">
        <f t="shared" si="177"/>
        <v>4.0943445622221004</v>
      </c>
      <c r="D1995" s="5">
        <v>18</v>
      </c>
      <c r="E1995" s="5">
        <v>60</v>
      </c>
      <c r="F1995" s="4">
        <v>20.21</v>
      </c>
      <c r="G1995" s="5">
        <v>0</v>
      </c>
      <c r="H1995" s="5">
        <v>0</v>
      </c>
      <c r="I1995" s="1">
        <v>20416538152</v>
      </c>
      <c r="J1995" s="1">
        <v>3020406744</v>
      </c>
      <c r="K1995" s="1">
        <v>39523312935</v>
      </c>
      <c r="L1995" s="1">
        <v>59939851087</v>
      </c>
      <c r="M1995" s="29">
        <f>-4.336-4.513*(U1995/L1995)+5.679*(O1995/L1995)-0.004*(I1995/P1995)</f>
        <v>-1.3437559346347658</v>
      </c>
      <c r="N1995" s="31">
        <v>6.9401877821904918</v>
      </c>
      <c r="O1995" s="1">
        <v>31918513719</v>
      </c>
      <c r="P1995" s="1">
        <v>23061513719</v>
      </c>
      <c r="Q1995" s="1">
        <v>8857000000</v>
      </c>
      <c r="R1995" s="1">
        <v>28021337368</v>
      </c>
      <c r="S1995" s="1">
        <v>59939851087</v>
      </c>
      <c r="T1995" s="1">
        <v>1652668320</v>
      </c>
      <c r="U1995" s="1">
        <v>376316163</v>
      </c>
      <c r="V1995" s="1" t="e">
        <v>#VALUE!</v>
      </c>
    </row>
    <row r="1996" spans="1:22" ht="16.5" customHeight="1" x14ac:dyDescent="0.3">
      <c r="A1996" s="1" t="s">
        <v>210</v>
      </c>
      <c r="B1996" s="1">
        <v>2019</v>
      </c>
      <c r="C1996" s="27">
        <f t="shared" si="177"/>
        <v>4.0775374439057197</v>
      </c>
      <c r="D1996" s="5">
        <v>17</v>
      </c>
      <c r="E1996" s="5">
        <v>59</v>
      </c>
      <c r="F1996" s="4">
        <v>20.21</v>
      </c>
      <c r="G1996" s="5">
        <v>0</v>
      </c>
      <c r="H1996" s="5">
        <v>0</v>
      </c>
      <c r="I1996" s="1">
        <v>20296520526</v>
      </c>
      <c r="J1996" s="1">
        <v>3129955517</v>
      </c>
      <c r="K1996" s="1">
        <v>42644204250</v>
      </c>
      <c r="L1996" s="1">
        <v>62940724776</v>
      </c>
      <c r="M1996" s="29">
        <f>-4.336-4.513*(U1996/L1996)+5.679*(O1996/L1996)-0.004*(I1996/P1996)</f>
        <v>-1.3720733344240599</v>
      </c>
      <c r="N1996" s="31">
        <v>7.4649912574460018</v>
      </c>
      <c r="O1996" s="1">
        <v>34023958214</v>
      </c>
      <c r="P1996" s="1">
        <v>26254458214</v>
      </c>
      <c r="Q1996" s="1">
        <v>7769500000</v>
      </c>
      <c r="R1996" s="1">
        <v>28916766562</v>
      </c>
      <c r="S1996" s="1">
        <v>62940724776</v>
      </c>
      <c r="T1996" s="1">
        <v>1812199255</v>
      </c>
      <c r="U1996" s="1">
        <v>1434907150</v>
      </c>
      <c r="V1996" s="1" t="e">
        <v>#VALUE!</v>
      </c>
    </row>
    <row r="1997" spans="1:22" ht="16.5" customHeight="1" x14ac:dyDescent="0.3">
      <c r="A1997" s="1" t="s">
        <v>210</v>
      </c>
      <c r="B1997" s="1">
        <v>2018</v>
      </c>
      <c r="C1997" s="27">
        <f t="shared" si="177"/>
        <v>4.0604430105464191</v>
      </c>
      <c r="D1997" s="5">
        <v>16</v>
      </c>
      <c r="E1997" s="5">
        <v>58</v>
      </c>
      <c r="F1997" s="4">
        <v>19.579999999999998</v>
      </c>
      <c r="G1997" s="5">
        <v>0</v>
      </c>
      <c r="H1997" s="5">
        <v>0</v>
      </c>
      <c r="I1997" s="1">
        <v>22229491617</v>
      </c>
      <c r="J1997" s="1">
        <v>2613718973</v>
      </c>
      <c r="K1997" s="1">
        <v>42103043763</v>
      </c>
      <c r="L1997" s="1">
        <v>64332535380</v>
      </c>
      <c r="M1997" s="29">
        <f>-4.336-4.513*(U1997/L1997)+5.679*(O1997/L1997)-0.004*(I1997/P1997)</f>
        <v>-1.1723861235636921</v>
      </c>
      <c r="N1997" s="31">
        <v>7.3592809998546045</v>
      </c>
      <c r="O1997" s="1">
        <v>36250675968</v>
      </c>
      <c r="P1997" s="1">
        <v>24742800968</v>
      </c>
      <c r="Q1997" s="1">
        <v>11507875000</v>
      </c>
      <c r="R1997" s="1">
        <v>28081859412</v>
      </c>
      <c r="S1997" s="1">
        <v>64332535380</v>
      </c>
      <c r="T1997" s="1">
        <v>1901537383</v>
      </c>
      <c r="U1997" s="1">
        <v>468224235</v>
      </c>
      <c r="V1997" s="1" t="e">
        <v>#VALUE!</v>
      </c>
    </row>
    <row r="1998" spans="1:22" ht="16.5" customHeight="1" x14ac:dyDescent="0.3">
      <c r="A1998" s="1" t="s">
        <v>210</v>
      </c>
      <c r="B1998" s="1">
        <v>2017</v>
      </c>
      <c r="C1998" s="27">
        <f t="shared" si="177"/>
        <v>4.0430512678345503</v>
      </c>
      <c r="D1998" s="5">
        <v>15</v>
      </c>
      <c r="E1998" s="5">
        <v>57</v>
      </c>
      <c r="F1998" s="4">
        <v>19.579999999999998</v>
      </c>
      <c r="G1998" s="5">
        <v>0</v>
      </c>
      <c r="H1998" s="5">
        <v>0</v>
      </c>
      <c r="I1998" s="1">
        <v>21112812784</v>
      </c>
      <c r="J1998" s="1">
        <v>2214391570</v>
      </c>
      <c r="K1998" s="1">
        <v>43974037674</v>
      </c>
      <c r="L1998" s="1">
        <v>65086850458</v>
      </c>
      <c r="M1998" s="29">
        <f>-4.336-4.513*(U1998/L1998)+5.679*(O1998/L1998)-0.004*(I1998/P1998)</f>
        <v>-1.4792362879065484</v>
      </c>
      <c r="N1998" s="31">
        <v>2.8654119461210428</v>
      </c>
      <c r="O1998" s="1">
        <v>34937690516</v>
      </c>
      <c r="P1998" s="1">
        <v>22814690516</v>
      </c>
      <c r="Q1998" s="1">
        <v>12123000000</v>
      </c>
      <c r="R1998" s="1">
        <v>30149159942</v>
      </c>
      <c r="S1998" s="1">
        <v>65086850458</v>
      </c>
      <c r="T1998" s="1">
        <v>1941365884</v>
      </c>
      <c r="U1998" s="1">
        <v>2710495305</v>
      </c>
      <c r="V1998" s="1" t="e">
        <v>#VALUE!</v>
      </c>
    </row>
    <row r="1999" spans="1:22" ht="16.5" customHeight="1" x14ac:dyDescent="0.3">
      <c r="A1999" s="1" t="s">
        <v>210</v>
      </c>
      <c r="B1999" s="1">
        <v>2016</v>
      </c>
      <c r="C1999" s="27">
        <f t="shared" si="177"/>
        <v>4.0253516907351496</v>
      </c>
      <c r="D1999" s="5">
        <v>14</v>
      </c>
      <c r="E1999" s="5">
        <v>56</v>
      </c>
      <c r="F1999" s="4">
        <v>19.579999999999998</v>
      </c>
      <c r="G1999" s="5">
        <v>0</v>
      </c>
      <c r="H1999" s="5">
        <v>0</v>
      </c>
      <c r="I1999" s="1">
        <v>23144929524</v>
      </c>
      <c r="J1999" s="1">
        <v>2510470600</v>
      </c>
      <c r="K1999" s="1">
        <v>50011665211</v>
      </c>
      <c r="L1999" s="1">
        <v>73156594735</v>
      </c>
      <c r="M1999" s="29">
        <f>-4.336-4.513*(U1999/L1999)+5.679*(O1999/L1999)-0.004*(I1999/P1999)</f>
        <v>-1.1810783536922436</v>
      </c>
      <c r="N1999" s="31">
        <v>2.5615511423249444</v>
      </c>
      <c r="O1999" s="1">
        <v>43161857298</v>
      </c>
      <c r="P1999" s="1">
        <v>30003732298</v>
      </c>
      <c r="Q1999" s="1">
        <v>13158125000</v>
      </c>
      <c r="R1999" s="1">
        <v>29994737437</v>
      </c>
      <c r="S1999" s="1">
        <v>73156594735</v>
      </c>
      <c r="T1999" s="1">
        <v>1837907234</v>
      </c>
      <c r="U1999" s="1">
        <v>3121455975</v>
      </c>
      <c r="V1999" s="1" t="e">
        <v>#VALUE!</v>
      </c>
    </row>
    <row r="2000" spans="1:22" ht="16.5" customHeight="1" x14ac:dyDescent="0.3">
      <c r="A2000" s="1" t="s">
        <v>210</v>
      </c>
      <c r="B2000" s="1">
        <v>2015</v>
      </c>
      <c r="C2000" s="27">
        <f t="shared" si="177"/>
        <v>4.0073331852324712</v>
      </c>
      <c r="D2000" s="5">
        <v>13</v>
      </c>
      <c r="E2000" s="5">
        <v>55</v>
      </c>
      <c r="F2000" s="4">
        <v>15.42</v>
      </c>
      <c r="G2000" s="5">
        <v>0</v>
      </c>
      <c r="H2000" s="5">
        <v>0</v>
      </c>
      <c r="I2000" s="1">
        <v>27752906236</v>
      </c>
      <c r="J2000" s="1">
        <v>3500877135</v>
      </c>
      <c r="K2000" s="1">
        <v>36857504590</v>
      </c>
      <c r="L2000" s="1">
        <v>64610410826</v>
      </c>
      <c r="M2000" s="29">
        <f>-4.336-4.513*(U2000/L2000)+5.679*(O2000/L2000)-0.004*(I2000/P2000)</f>
        <v>-1.3585100414137476</v>
      </c>
      <c r="N2000" s="31">
        <v>8.0197984581497224</v>
      </c>
      <c r="O2000" s="1">
        <v>35672924879</v>
      </c>
      <c r="P2000" s="1">
        <v>26234424879</v>
      </c>
      <c r="Q2000" s="1">
        <v>9438500000</v>
      </c>
      <c r="R2000" s="1">
        <v>28937485947</v>
      </c>
      <c r="S2000" s="1">
        <v>64610410826</v>
      </c>
      <c r="T2000" s="1">
        <v>1210029822</v>
      </c>
      <c r="U2000" s="1">
        <v>2201704047</v>
      </c>
      <c r="V2000" s="1" t="e">
        <v>#VALUE!</v>
      </c>
    </row>
    <row r="2001" spans="1:22" ht="16.5" customHeight="1" x14ac:dyDescent="0.3">
      <c r="A2001" s="1" t="s">
        <v>210</v>
      </c>
      <c r="B2001" s="1">
        <v>2014</v>
      </c>
      <c r="C2001" s="27">
        <f t="shared" si="177"/>
        <v>3.9889840465642745</v>
      </c>
      <c r="D2001" s="6">
        <v>12</v>
      </c>
      <c r="E2001" s="6">
        <v>54</v>
      </c>
      <c r="F2001" s="7">
        <v>15.42</v>
      </c>
      <c r="G2001" s="6">
        <v>0</v>
      </c>
      <c r="H2001" s="6">
        <v>0</v>
      </c>
      <c r="I2001" s="1">
        <v>23999631564</v>
      </c>
      <c r="J2001" s="1">
        <v>3690811593</v>
      </c>
      <c r="K2001" s="1">
        <v>35929579825</v>
      </c>
      <c r="L2001" s="1">
        <v>59929211389</v>
      </c>
      <c r="M2001" s="29">
        <f>-4.336-4.513*(U2001/L2001)+5.679*(O2001/L2001)-0.004*(I2001/P2001)</f>
        <v>-1.4344116222673309</v>
      </c>
      <c r="N2001" s="28">
        <v>5.05</v>
      </c>
      <c r="O2001" s="1">
        <v>32080743128</v>
      </c>
      <c r="P2001" s="1">
        <v>22983276463</v>
      </c>
      <c r="Q2001" s="1">
        <v>9097466665</v>
      </c>
      <c r="R2001" s="1">
        <v>27848468261</v>
      </c>
      <c r="S2001" s="1">
        <v>59929211389</v>
      </c>
      <c r="T2001" s="1">
        <v>1549171997</v>
      </c>
      <c r="U2001" s="1">
        <v>1782920338</v>
      </c>
      <c r="V2001" s="1" t="e">
        <v>#VALUE!</v>
      </c>
    </row>
    <row r="2002" spans="1:22" ht="16.5" customHeight="1" x14ac:dyDescent="0.3">
      <c r="A2002" s="1" t="s">
        <v>211</v>
      </c>
      <c r="B2002" s="1">
        <v>2023</v>
      </c>
      <c r="C2002" s="27">
        <f t="shared" si="177"/>
        <v>3.8712010109078911</v>
      </c>
      <c r="D2002" s="11">
        <v>15</v>
      </c>
      <c r="E2002" s="11">
        <v>48</v>
      </c>
      <c r="F2002" s="12">
        <v>30</v>
      </c>
      <c r="G2002" s="5">
        <v>0</v>
      </c>
      <c r="H2002" s="5">
        <v>0</v>
      </c>
      <c r="I2002" s="1">
        <v>259011778101</v>
      </c>
      <c r="J2002" s="1">
        <v>32997457641</v>
      </c>
      <c r="K2002" s="1">
        <v>22139085241</v>
      </c>
      <c r="L2002" s="1">
        <v>281150863342</v>
      </c>
      <c r="M2002" s="29">
        <f>-4.336-4.513*(U2002/L2002)+5.679*(O2002/L2002)-0.004*(I2002/P2002)</f>
        <v>-2.2176033694158832</v>
      </c>
      <c r="N2002" s="31">
        <v>6.4222466560102589</v>
      </c>
      <c r="O2002" s="1">
        <v>114918063364</v>
      </c>
      <c r="P2002" s="1">
        <v>114365954864</v>
      </c>
      <c r="Q2002" s="1">
        <v>552108500</v>
      </c>
      <c r="R2002" s="1">
        <v>166232799978</v>
      </c>
      <c r="S2002" s="1">
        <v>281150863342</v>
      </c>
      <c r="T2002" s="1">
        <v>1433948196</v>
      </c>
      <c r="U2002" s="1">
        <v>12072608024</v>
      </c>
      <c r="V2002" s="1">
        <v>16760706048</v>
      </c>
    </row>
    <row r="2003" spans="1:22" ht="16.5" customHeight="1" x14ac:dyDescent="0.3">
      <c r="A2003" s="1" t="s">
        <v>211</v>
      </c>
      <c r="B2003" s="1">
        <v>2022</v>
      </c>
      <c r="C2003" s="27">
        <f t="shared" si="177"/>
        <v>3.8501476017100584</v>
      </c>
      <c r="D2003" s="11">
        <v>14</v>
      </c>
      <c r="E2003" s="11">
        <v>47</v>
      </c>
      <c r="F2003" s="12">
        <v>30</v>
      </c>
      <c r="G2003" s="5">
        <v>0</v>
      </c>
      <c r="H2003" s="5">
        <v>0</v>
      </c>
      <c r="I2003" s="1">
        <v>293415890948</v>
      </c>
      <c r="J2003" s="1">
        <v>103272667856</v>
      </c>
      <c r="K2003" s="1">
        <v>20848323251</v>
      </c>
      <c r="L2003" s="1">
        <v>314264214199</v>
      </c>
      <c r="M2003" s="29">
        <f>-4.336-4.513*(U2003/L2003)+5.679*(O2003/L2003)-0.004*(I2003/P2003)</f>
        <v>-2.13983481695205</v>
      </c>
      <c r="N2003" s="31">
        <v>6.9871667237754878</v>
      </c>
      <c r="O2003" s="1">
        <v>138939500640</v>
      </c>
      <c r="P2003" s="1">
        <v>138096527140</v>
      </c>
      <c r="Q2003" s="1">
        <v>842973500</v>
      </c>
      <c r="R2003" s="1">
        <v>175324713559</v>
      </c>
      <c r="S2003" s="1">
        <v>314264214199</v>
      </c>
      <c r="T2003" s="1">
        <v>988153468</v>
      </c>
      <c r="U2003" s="1">
        <v>21314072658</v>
      </c>
      <c r="V2003" s="1">
        <v>27755625121</v>
      </c>
    </row>
    <row r="2004" spans="1:22" ht="16.5" customHeight="1" x14ac:dyDescent="0.3">
      <c r="A2004" s="1" t="s">
        <v>211</v>
      </c>
      <c r="B2004" s="1">
        <v>2021</v>
      </c>
      <c r="C2004" s="27">
        <f t="shared" si="177"/>
        <v>3.8286413964890951</v>
      </c>
      <c r="D2004" s="5">
        <v>13</v>
      </c>
      <c r="E2004" s="5">
        <v>46</v>
      </c>
      <c r="F2004" s="4">
        <v>0</v>
      </c>
      <c r="G2004" s="5">
        <v>0</v>
      </c>
      <c r="H2004" s="5">
        <v>0</v>
      </c>
      <c r="I2004" s="1">
        <v>303610040422</v>
      </c>
      <c r="J2004" s="1">
        <v>189606028542</v>
      </c>
      <c r="K2004" s="1">
        <v>20755559879</v>
      </c>
      <c r="L2004" s="1">
        <v>324365600301</v>
      </c>
      <c r="M2004" s="29">
        <f>-4.336-4.513*(U2004/L2004)+5.679*(O2004/L2004)-0.004*(I2004/P2004)</f>
        <v>-2.7628471821261602</v>
      </c>
      <c r="N2004" s="31">
        <v>6.6900092133089402</v>
      </c>
      <c r="O2004" s="1">
        <v>134842144868</v>
      </c>
      <c r="P2004" s="1">
        <v>134842144868</v>
      </c>
      <c r="Q2004" s="1">
        <v>0</v>
      </c>
      <c r="R2004" s="1">
        <v>189523455433</v>
      </c>
      <c r="S2004" s="1">
        <v>324365600301</v>
      </c>
      <c r="T2004" s="1">
        <v>0</v>
      </c>
      <c r="U2004" s="1">
        <v>55965105552</v>
      </c>
      <c r="V2004" s="1">
        <v>70269345099</v>
      </c>
    </row>
    <row r="2005" spans="1:22" ht="16.5" customHeight="1" x14ac:dyDescent="0.3">
      <c r="A2005" s="1" t="s">
        <v>211</v>
      </c>
      <c r="B2005" s="1">
        <v>2020</v>
      </c>
      <c r="C2005" s="27">
        <f t="shared" si="177"/>
        <v>3.8066624897703196</v>
      </c>
      <c r="D2005" s="5">
        <v>12</v>
      </c>
      <c r="E2005" s="5">
        <v>45</v>
      </c>
      <c r="F2005" s="4">
        <v>0</v>
      </c>
      <c r="G2005" s="5">
        <v>0</v>
      </c>
      <c r="H2005" s="5">
        <v>0</v>
      </c>
      <c r="I2005" s="1">
        <v>228458210637</v>
      </c>
      <c r="J2005" s="1">
        <v>59875266766</v>
      </c>
      <c r="K2005" s="1">
        <v>22250732626</v>
      </c>
      <c r="L2005" s="1">
        <v>250708943263</v>
      </c>
      <c r="M2005" s="29">
        <f>-4.336-4.513*(U2005/L2005)+5.679*(O2005/L2005)-0.004*(I2005/P2005)</f>
        <v>-2.3785206630360256</v>
      </c>
      <c r="N2005" s="31">
        <v>6.9401877821904918</v>
      </c>
      <c r="O2005" s="1">
        <v>95785146430</v>
      </c>
      <c r="P2005" s="1">
        <v>95785146430</v>
      </c>
      <c r="Q2005" s="1">
        <v>0</v>
      </c>
      <c r="R2005" s="1">
        <v>154923796833</v>
      </c>
      <c r="S2005" s="1">
        <v>250708943263</v>
      </c>
      <c r="T2005" s="1">
        <v>1257016349</v>
      </c>
      <c r="U2005" s="1">
        <v>11259560352</v>
      </c>
      <c r="V2005" s="1">
        <v>15076418410</v>
      </c>
    </row>
    <row r="2006" spans="1:22" ht="16.5" customHeight="1" x14ac:dyDescent="0.3">
      <c r="A2006" s="1" t="s">
        <v>211</v>
      </c>
      <c r="B2006" s="1">
        <v>2019</v>
      </c>
      <c r="C2006" s="27">
        <f t="shared" si="177"/>
        <v>3.784189633918261</v>
      </c>
      <c r="D2006" s="5">
        <v>11</v>
      </c>
      <c r="E2006" s="5">
        <v>44</v>
      </c>
      <c r="F2006" s="4">
        <v>0</v>
      </c>
      <c r="G2006" s="5">
        <v>0</v>
      </c>
      <c r="H2006" s="5">
        <v>0</v>
      </c>
      <c r="I2006" s="1">
        <v>220582839243</v>
      </c>
      <c r="J2006" s="1">
        <v>85931245685</v>
      </c>
      <c r="K2006" s="1">
        <v>25456299883</v>
      </c>
      <c r="L2006" s="1">
        <v>246039139126</v>
      </c>
      <c r="M2006" s="29">
        <f>-4.336-4.513*(U2006/L2006)+5.679*(O2006/L2006)-0.004*(I2006/P2006)</f>
        <v>-2.4726129378570345</v>
      </c>
      <c r="N2006" s="31">
        <v>7.4649912574460018</v>
      </c>
      <c r="O2006" s="1">
        <v>89809444193</v>
      </c>
      <c r="P2006" s="1">
        <v>89809444193</v>
      </c>
      <c r="Q2006" s="1">
        <v>0</v>
      </c>
      <c r="R2006" s="1">
        <v>156229694933</v>
      </c>
      <c r="S2006" s="1">
        <v>246039139126</v>
      </c>
      <c r="T2006" s="1">
        <v>0</v>
      </c>
      <c r="U2006" s="1">
        <v>10889536363</v>
      </c>
      <c r="V2006" s="1">
        <v>13753785934</v>
      </c>
    </row>
    <row r="2007" spans="1:22" ht="16.5" customHeight="1" x14ac:dyDescent="0.3">
      <c r="A2007" s="1" t="s">
        <v>211</v>
      </c>
      <c r="B2007" s="1">
        <v>2018</v>
      </c>
      <c r="C2007" s="27">
        <f t="shared" si="177"/>
        <v>3.7612001156935624</v>
      </c>
      <c r="D2007" s="5">
        <v>10</v>
      </c>
      <c r="E2007" s="5">
        <v>43</v>
      </c>
      <c r="F2007" s="4">
        <v>0</v>
      </c>
      <c r="G2007" s="5">
        <v>0</v>
      </c>
      <c r="H2007" s="5">
        <v>0</v>
      </c>
      <c r="I2007" s="1">
        <v>320107262775</v>
      </c>
      <c r="J2007" s="1">
        <v>111226535103</v>
      </c>
      <c r="K2007" s="1">
        <v>30801674119</v>
      </c>
      <c r="L2007" s="1">
        <v>350908936894</v>
      </c>
      <c r="M2007" s="29">
        <f>-4.336-4.513*(U2007/L2007)+5.679*(O2007/L2007)-0.004*(I2007/P2007)</f>
        <v>-1.3823380671600931</v>
      </c>
      <c r="N2007" s="31">
        <v>7.3592809998546045</v>
      </c>
      <c r="O2007" s="1">
        <v>193168192169</v>
      </c>
      <c r="P2007" s="1">
        <v>193168192169</v>
      </c>
      <c r="Q2007" s="1">
        <v>0</v>
      </c>
      <c r="R2007" s="1">
        <v>157740744725</v>
      </c>
      <c r="S2007" s="1">
        <v>350908936894</v>
      </c>
      <c r="T2007" s="1">
        <v>0</v>
      </c>
      <c r="U2007" s="1">
        <v>12898242804</v>
      </c>
      <c r="V2007" s="1">
        <v>16249358851</v>
      </c>
    </row>
    <row r="2008" spans="1:22" ht="16.5" customHeight="1" x14ac:dyDescent="0.3">
      <c r="A2008" s="1" t="s">
        <v>211</v>
      </c>
      <c r="B2008" s="1">
        <v>2017</v>
      </c>
      <c r="C2008" s="27">
        <f t="shared" si="177"/>
        <v>3.7376696182833684</v>
      </c>
      <c r="D2008" s="5">
        <v>9</v>
      </c>
      <c r="E2008" s="5">
        <v>42</v>
      </c>
      <c r="F2008" s="4">
        <v>0</v>
      </c>
      <c r="G2008" s="5">
        <v>0</v>
      </c>
      <c r="H2008" s="5">
        <v>0</v>
      </c>
      <c r="I2008" s="1">
        <v>173693006213</v>
      </c>
      <c r="J2008" s="1">
        <v>47316769188</v>
      </c>
      <c r="K2008" s="1">
        <v>35100682382</v>
      </c>
      <c r="L2008" s="1">
        <v>208793688595</v>
      </c>
      <c r="M2008" s="29">
        <f>-4.336-4.513*(U2008/L2008)+5.679*(O2008/L2008)-0.004*(I2008/P2008)</f>
        <v>-3.3311116553741313</v>
      </c>
      <c r="N2008" s="31">
        <v>2.8654119461210428</v>
      </c>
      <c r="O2008" s="1">
        <v>47728590025</v>
      </c>
      <c r="P2008" s="1">
        <v>47728590025</v>
      </c>
      <c r="Q2008" s="1">
        <v>0</v>
      </c>
      <c r="R2008" s="1">
        <v>161065098570</v>
      </c>
      <c r="S2008" s="1">
        <v>208793688595</v>
      </c>
      <c r="T2008" s="1">
        <v>46907808</v>
      </c>
      <c r="U2008" s="1">
        <v>12895405730</v>
      </c>
      <c r="V2008" s="1">
        <v>16715844955</v>
      </c>
    </row>
    <row r="2009" spans="1:22" ht="16.5" customHeight="1" x14ac:dyDescent="0.3">
      <c r="A2009" s="1" t="s">
        <v>211</v>
      </c>
      <c r="B2009" s="1">
        <v>2016</v>
      </c>
      <c r="C2009" s="27">
        <f t="shared" si="177"/>
        <v>3.713572066704308</v>
      </c>
      <c r="D2009" s="5">
        <v>8</v>
      </c>
      <c r="E2009" s="5">
        <v>41</v>
      </c>
      <c r="F2009" s="4">
        <v>0</v>
      </c>
      <c r="G2009" s="5">
        <v>0</v>
      </c>
      <c r="H2009" s="5">
        <v>0</v>
      </c>
      <c r="I2009" s="1">
        <v>185980297340</v>
      </c>
      <c r="J2009" s="1">
        <v>290498100</v>
      </c>
      <c r="K2009" s="1">
        <v>38532573577</v>
      </c>
      <c r="L2009" s="1">
        <v>224512870917</v>
      </c>
      <c r="M2009" s="29">
        <f>-4.336-4.513*(U2009/L2009)+5.679*(O2009/L2009)-0.004*(I2009/P2009)</f>
        <v>-3.172349985918729</v>
      </c>
      <c r="N2009" s="31">
        <v>2.5615511423249444</v>
      </c>
      <c r="O2009" s="1">
        <v>65014096930</v>
      </c>
      <c r="P2009" s="1">
        <v>65014096930</v>
      </c>
      <c r="Q2009" s="1">
        <v>0</v>
      </c>
      <c r="R2009" s="1">
        <v>159498773987</v>
      </c>
      <c r="S2009" s="1">
        <v>224512870917</v>
      </c>
      <c r="T2009" s="1">
        <v>794880500</v>
      </c>
      <c r="U2009" s="1">
        <v>23352907504</v>
      </c>
      <c r="V2009" s="1">
        <v>29314509380</v>
      </c>
    </row>
    <row r="2010" spans="1:22" ht="16.5" customHeight="1" x14ac:dyDescent="0.3">
      <c r="A2010" s="1" t="s">
        <v>211</v>
      </c>
      <c r="B2010" s="1">
        <v>2015</v>
      </c>
      <c r="C2010" s="27">
        <f t="shared" si="177"/>
        <v>3.7376696182833684</v>
      </c>
      <c r="D2010" s="6">
        <v>7</v>
      </c>
      <c r="E2010" s="6">
        <v>42</v>
      </c>
      <c r="F2010" s="7">
        <v>0.16</v>
      </c>
      <c r="G2010" s="6">
        <v>0</v>
      </c>
      <c r="H2010" s="6">
        <v>1</v>
      </c>
      <c r="I2010" s="1">
        <v>227277791917</v>
      </c>
      <c r="J2010" s="1">
        <v>74652330613</v>
      </c>
      <c r="K2010" s="1">
        <v>53489739393</v>
      </c>
      <c r="L2010" s="1">
        <v>280767531310</v>
      </c>
      <c r="M2010" s="29">
        <f>-4.336-4.513*(U2010/L2010)+5.679*(O2010/L2010)-0.004*(I2010/P2010)</f>
        <v>-2.3721645655905075</v>
      </c>
      <c r="N2010" s="31">
        <v>8.0197984581497224</v>
      </c>
      <c r="O2010" s="1">
        <v>119152159904</v>
      </c>
      <c r="P2010" s="1">
        <v>119152159904</v>
      </c>
      <c r="Q2010" s="1">
        <v>0</v>
      </c>
      <c r="R2010" s="1">
        <v>161615371406</v>
      </c>
      <c r="S2010" s="1">
        <v>280767531310</v>
      </c>
      <c r="T2010" s="1">
        <v>2484626357</v>
      </c>
      <c r="U2010" s="1">
        <v>27285991513</v>
      </c>
      <c r="V2010" s="1">
        <v>35303346996</v>
      </c>
    </row>
    <row r="2011" spans="1:22" ht="16.5" customHeight="1" x14ac:dyDescent="0.3">
      <c r="A2011" s="1" t="s">
        <v>211</v>
      </c>
      <c r="B2011" s="1">
        <v>2014</v>
      </c>
      <c r="C2011" s="26"/>
      <c r="D2011" s="17"/>
      <c r="E2011" s="17"/>
      <c r="F2011" s="18"/>
      <c r="G2011" s="9"/>
      <c r="H2011" s="9"/>
      <c r="I2011" s="1">
        <v>215658515745</v>
      </c>
      <c r="J2011" s="1">
        <v>116936810106</v>
      </c>
      <c r="K2011" s="1">
        <v>56512851459</v>
      </c>
      <c r="L2011" s="1">
        <v>272171367204</v>
      </c>
      <c r="M2011" s="29">
        <f>-4.336-4.513*(U2011/L2011)+5.679*(O2011/L2011)-0.004*(I2011/P2011)</f>
        <v>-2.5598818711339568</v>
      </c>
      <c r="N2011" s="28">
        <v>5.05</v>
      </c>
      <c r="O2011" s="1">
        <v>109000030266</v>
      </c>
      <c r="P2011" s="1">
        <v>109000030266</v>
      </c>
      <c r="Q2011" s="1">
        <v>0</v>
      </c>
      <c r="R2011" s="1">
        <v>163171336938</v>
      </c>
      <c r="S2011" s="1">
        <v>272171367204</v>
      </c>
      <c r="T2011" s="1">
        <v>1175981724</v>
      </c>
      <c r="U2011" s="1">
        <v>29569840172</v>
      </c>
      <c r="V2011" s="1">
        <v>38704470736</v>
      </c>
    </row>
    <row r="2012" spans="1:22" ht="16.5" customHeight="1" x14ac:dyDescent="0.3">
      <c r="A2012" s="1" t="s">
        <v>212</v>
      </c>
      <c r="B2012" s="1">
        <v>2023</v>
      </c>
      <c r="C2012" s="27">
        <f t="shared" ref="C2012:C2019" si="178">LN(E2012)</f>
        <v>3.8286413964890951</v>
      </c>
      <c r="D2012" s="11">
        <v>15</v>
      </c>
      <c r="E2012" s="11">
        <v>46</v>
      </c>
      <c r="F2012" s="12">
        <v>30</v>
      </c>
      <c r="G2012" s="5">
        <v>0</v>
      </c>
      <c r="H2012" s="5">
        <v>0</v>
      </c>
      <c r="I2012" s="1">
        <v>265782017937</v>
      </c>
      <c r="J2012" s="1">
        <v>75473038551</v>
      </c>
      <c r="K2012" s="1">
        <v>18973154192</v>
      </c>
      <c r="L2012" s="1">
        <v>284755172129</v>
      </c>
      <c r="M2012" s="29">
        <f>-4.336-4.513*(U2012/L2012)+5.679*(O2012/L2012)-0.004*(I2012/P2012)</f>
        <v>-2.7303005021996731</v>
      </c>
      <c r="N2012" s="31">
        <v>6.4222466560102589</v>
      </c>
      <c r="O2012" s="1">
        <v>82794858572</v>
      </c>
      <c r="P2012" s="1">
        <v>82794858572</v>
      </c>
      <c r="Q2012" s="1">
        <v>0</v>
      </c>
      <c r="R2012" s="1">
        <v>201960313557</v>
      </c>
      <c r="S2012" s="1">
        <v>284755172129</v>
      </c>
      <c r="T2012" s="1">
        <v>1512500356</v>
      </c>
      <c r="U2012" s="1">
        <v>2061680431</v>
      </c>
      <c r="V2012" s="1">
        <v>3984984338</v>
      </c>
    </row>
    <row r="2013" spans="1:22" ht="16.5" customHeight="1" x14ac:dyDescent="0.3">
      <c r="A2013" s="1" t="s">
        <v>212</v>
      </c>
      <c r="B2013" s="1">
        <v>2022</v>
      </c>
      <c r="C2013" s="27">
        <f t="shared" si="178"/>
        <v>3.8066624897703196</v>
      </c>
      <c r="D2013" s="11">
        <v>14</v>
      </c>
      <c r="E2013" s="11">
        <v>45</v>
      </c>
      <c r="F2013" s="12">
        <v>30</v>
      </c>
      <c r="G2013" s="5">
        <v>0</v>
      </c>
      <c r="H2013" s="5">
        <v>0</v>
      </c>
      <c r="I2013" s="1">
        <v>264824092044</v>
      </c>
      <c r="J2013" s="1">
        <v>148631463474</v>
      </c>
      <c r="K2013" s="1">
        <v>20879561689</v>
      </c>
      <c r="L2013" s="1">
        <v>285703653733</v>
      </c>
      <c r="M2013" s="29">
        <f>-4.336-4.513*(U2013/L2013)+5.679*(O2013/L2013)-0.004*(I2013/P2013)</f>
        <v>-3.134740882401903</v>
      </c>
      <c r="N2013" s="31">
        <v>6.9871667237754878</v>
      </c>
      <c r="O2013" s="1">
        <v>70092684521</v>
      </c>
      <c r="P2013" s="1">
        <v>70092684521</v>
      </c>
      <c r="Q2013" s="1">
        <v>0</v>
      </c>
      <c r="R2013" s="1">
        <v>215610969212</v>
      </c>
      <c r="S2013" s="1">
        <v>285703653733</v>
      </c>
      <c r="T2013" s="1">
        <v>1173591536</v>
      </c>
      <c r="U2013" s="1">
        <v>11197530619</v>
      </c>
      <c r="V2013" s="1">
        <v>15267057597</v>
      </c>
    </row>
    <row r="2014" spans="1:22" ht="16.5" customHeight="1" x14ac:dyDescent="0.3">
      <c r="A2014" s="1" t="s">
        <v>212</v>
      </c>
      <c r="B2014" s="1">
        <v>2021</v>
      </c>
      <c r="C2014" s="27">
        <f t="shared" si="178"/>
        <v>3.784189633918261</v>
      </c>
      <c r="D2014" s="5">
        <v>13</v>
      </c>
      <c r="E2014" s="5">
        <v>44</v>
      </c>
      <c r="F2014" s="4">
        <v>0</v>
      </c>
      <c r="G2014" s="5">
        <v>0</v>
      </c>
      <c r="H2014" s="5">
        <v>0</v>
      </c>
      <c r="I2014" s="1">
        <v>335300181648</v>
      </c>
      <c r="J2014" s="1">
        <v>75491584260</v>
      </c>
      <c r="K2014" s="1">
        <v>21609770945</v>
      </c>
      <c r="L2014" s="1">
        <v>356909952593</v>
      </c>
      <c r="M2014" s="29">
        <f>-4.336-4.513*(U2014/L2014)+5.679*(O2014/L2014)-0.004*(I2014/P2014)</f>
        <v>-3.1412816652970621</v>
      </c>
      <c r="N2014" s="31">
        <v>6.6900092133089402</v>
      </c>
      <c r="O2014" s="1">
        <v>121357007876</v>
      </c>
      <c r="P2014" s="1">
        <v>121357007876</v>
      </c>
      <c r="Q2014" s="1">
        <v>0</v>
      </c>
      <c r="R2014" s="1">
        <v>235552944717</v>
      </c>
      <c r="S2014" s="1">
        <v>356909952593</v>
      </c>
      <c r="T2014" s="1">
        <v>8886150</v>
      </c>
      <c r="U2014" s="1">
        <v>57353229188</v>
      </c>
      <c r="V2014" s="1">
        <v>71984214568</v>
      </c>
    </row>
    <row r="2015" spans="1:22" ht="16.5" customHeight="1" x14ac:dyDescent="0.3">
      <c r="A2015" s="1" t="s">
        <v>212</v>
      </c>
      <c r="B2015" s="1">
        <v>2020</v>
      </c>
      <c r="C2015" s="27">
        <f t="shared" si="178"/>
        <v>3.7612001156935624</v>
      </c>
      <c r="D2015" s="5">
        <v>12</v>
      </c>
      <c r="E2015" s="5">
        <v>43</v>
      </c>
      <c r="F2015" s="4">
        <v>0</v>
      </c>
      <c r="G2015" s="5">
        <v>0</v>
      </c>
      <c r="H2015" s="5">
        <v>0</v>
      </c>
      <c r="I2015" s="1">
        <v>217088605709</v>
      </c>
      <c r="J2015" s="1">
        <v>41425658763</v>
      </c>
      <c r="K2015" s="1">
        <v>22136236714</v>
      </c>
      <c r="L2015" s="1">
        <v>239224842423</v>
      </c>
      <c r="M2015" s="29">
        <f>-4.336-4.513*(U2015/L2015)+5.679*(O2015/L2015)-0.004*(I2015/P2015)</f>
        <v>-3.488356676594655</v>
      </c>
      <c r="N2015" s="31">
        <v>6.9401877821904918</v>
      </c>
      <c r="O2015" s="1">
        <v>43202867971</v>
      </c>
      <c r="P2015" s="1">
        <v>43202867971</v>
      </c>
      <c r="Q2015" s="1">
        <v>0</v>
      </c>
      <c r="R2015" s="1">
        <v>196021974452</v>
      </c>
      <c r="S2015" s="1">
        <v>239224842423</v>
      </c>
      <c r="T2015" s="1">
        <v>219023643</v>
      </c>
      <c r="U2015" s="1">
        <v>8367705738</v>
      </c>
      <c r="V2015" s="1">
        <v>10697633981</v>
      </c>
    </row>
    <row r="2016" spans="1:22" ht="16.5" customHeight="1" x14ac:dyDescent="0.3">
      <c r="A2016" s="1" t="s">
        <v>212</v>
      </c>
      <c r="B2016" s="1">
        <v>2019</v>
      </c>
      <c r="C2016" s="27">
        <f t="shared" si="178"/>
        <v>3.8286413964890951</v>
      </c>
      <c r="D2016" s="5">
        <v>11</v>
      </c>
      <c r="E2016" s="5">
        <v>46</v>
      </c>
      <c r="F2016" s="4">
        <v>0</v>
      </c>
      <c r="G2016" s="5">
        <v>0</v>
      </c>
      <c r="H2016" s="5">
        <v>1</v>
      </c>
      <c r="I2016" s="1">
        <v>217984722415</v>
      </c>
      <c r="J2016" s="1">
        <v>81493973710</v>
      </c>
      <c r="K2016" s="1">
        <v>23576579942</v>
      </c>
      <c r="L2016" s="1">
        <v>241561302357</v>
      </c>
      <c r="M2016" s="29">
        <f>-4.336-4.513*(U2016/L2016)+5.679*(O2016/L2016)-0.004*(I2016/P2016)</f>
        <v>-3.4396832460140008</v>
      </c>
      <c r="N2016" s="31">
        <v>7.4649912574460018</v>
      </c>
      <c r="O2016" s="1">
        <v>43733492495</v>
      </c>
      <c r="P2016" s="1">
        <v>43733492495</v>
      </c>
      <c r="Q2016" s="1">
        <v>0</v>
      </c>
      <c r="R2016" s="1">
        <v>197827809862</v>
      </c>
      <c r="S2016" s="1">
        <v>241561302357</v>
      </c>
      <c r="T2016" s="1">
        <v>94267904</v>
      </c>
      <c r="U2016" s="1">
        <v>5989567878</v>
      </c>
      <c r="V2016" s="1">
        <v>7596927552</v>
      </c>
    </row>
    <row r="2017" spans="1:22" ht="16.5" customHeight="1" x14ac:dyDescent="0.3">
      <c r="A2017" s="1" t="s">
        <v>212</v>
      </c>
      <c r="B2017" s="1">
        <v>2018</v>
      </c>
      <c r="C2017" s="27">
        <f t="shared" si="178"/>
        <v>3.8066624897703196</v>
      </c>
      <c r="D2017" s="5">
        <v>10</v>
      </c>
      <c r="E2017" s="5">
        <v>45</v>
      </c>
      <c r="F2017" s="4">
        <v>0</v>
      </c>
      <c r="G2017" s="5">
        <v>0</v>
      </c>
      <c r="H2017" s="5">
        <v>1</v>
      </c>
      <c r="I2017" s="1">
        <v>257042735701</v>
      </c>
      <c r="J2017" s="1">
        <v>118091259167</v>
      </c>
      <c r="K2017" s="1">
        <v>23969820045</v>
      </c>
      <c r="L2017" s="1">
        <v>281012555746</v>
      </c>
      <c r="M2017" s="29">
        <f>-4.336-4.513*(U2017/L2017)+5.679*(O2017/L2017)-0.004*(I2017/P2017)</f>
        <v>-2.9542077526084127</v>
      </c>
      <c r="N2017" s="31">
        <v>7.3592809998546045</v>
      </c>
      <c r="O2017" s="1">
        <v>77763043398</v>
      </c>
      <c r="P2017" s="1">
        <v>77763043398</v>
      </c>
      <c r="Q2017" s="1">
        <v>0</v>
      </c>
      <c r="R2017" s="1">
        <v>203249512348</v>
      </c>
      <c r="S2017" s="1">
        <v>281012555746</v>
      </c>
      <c r="T2017" s="1">
        <v>0</v>
      </c>
      <c r="U2017" s="1">
        <v>10990438272</v>
      </c>
      <c r="V2017" s="1">
        <v>13756980216</v>
      </c>
    </row>
    <row r="2018" spans="1:22" ht="16.5" customHeight="1" x14ac:dyDescent="0.3">
      <c r="A2018" s="1" t="s">
        <v>212</v>
      </c>
      <c r="B2018" s="1">
        <v>2017</v>
      </c>
      <c r="C2018" s="27">
        <f t="shared" si="178"/>
        <v>3.784189633918261</v>
      </c>
      <c r="D2018" s="5">
        <v>9</v>
      </c>
      <c r="E2018" s="5">
        <v>44</v>
      </c>
      <c r="F2018" s="4">
        <v>0</v>
      </c>
      <c r="G2018" s="5">
        <v>0</v>
      </c>
      <c r="H2018" s="5">
        <v>1</v>
      </c>
      <c r="I2018" s="1">
        <v>317300449457</v>
      </c>
      <c r="J2018" s="1">
        <v>124895786424</v>
      </c>
      <c r="K2018" s="1">
        <v>27503925124</v>
      </c>
      <c r="L2018" s="1">
        <v>344804374581</v>
      </c>
      <c r="M2018" s="29">
        <f>-4.336-4.513*(U2018/L2018)+5.679*(O2018/L2018)-0.004*(I2018/P2018)</f>
        <v>-2.2802431266545762</v>
      </c>
      <c r="N2018" s="31">
        <v>2.8654119461210428</v>
      </c>
      <c r="O2018" s="1">
        <v>133304169024</v>
      </c>
      <c r="P2018" s="1">
        <v>133304169024</v>
      </c>
      <c r="Q2018" s="1">
        <v>0</v>
      </c>
      <c r="R2018" s="1">
        <v>211500205557</v>
      </c>
      <c r="S2018" s="1">
        <v>344804374581</v>
      </c>
      <c r="T2018" s="1">
        <v>37261576</v>
      </c>
      <c r="U2018" s="1">
        <v>9952913209</v>
      </c>
      <c r="V2018" s="1">
        <v>12499930133</v>
      </c>
    </row>
    <row r="2019" spans="1:22" ht="16.5" customHeight="1" x14ac:dyDescent="0.3">
      <c r="A2019" s="1" t="s">
        <v>212</v>
      </c>
      <c r="B2019" s="1">
        <v>2016</v>
      </c>
      <c r="C2019" s="27">
        <f t="shared" si="178"/>
        <v>3.7612001156935624</v>
      </c>
      <c r="D2019" s="6">
        <v>8</v>
      </c>
      <c r="E2019" s="6">
        <v>43</v>
      </c>
      <c r="F2019" s="7">
        <v>0</v>
      </c>
      <c r="G2019" s="6">
        <v>0</v>
      </c>
      <c r="H2019" s="6">
        <v>1</v>
      </c>
      <c r="I2019" s="1">
        <v>216681689364</v>
      </c>
      <c r="J2019" s="1">
        <v>6986932533</v>
      </c>
      <c r="K2019" s="1">
        <v>42818115801</v>
      </c>
      <c r="L2019" s="1">
        <v>259499805165</v>
      </c>
      <c r="M2019" s="29">
        <f>-4.336-4.513*(U2019/L2019)+5.679*(O2019/L2019)-0.004*(I2019/P2019)</f>
        <v>-3.8427041461377001</v>
      </c>
      <c r="N2019" s="31">
        <v>2.5615511423249444</v>
      </c>
      <c r="O2019" s="1">
        <v>45750638854</v>
      </c>
      <c r="P2019" s="1">
        <v>45750638854</v>
      </c>
      <c r="Q2019" s="1">
        <v>0</v>
      </c>
      <c r="R2019" s="1">
        <v>213749166311</v>
      </c>
      <c r="S2019" s="1">
        <v>259499805165</v>
      </c>
      <c r="T2019" s="1">
        <v>0</v>
      </c>
      <c r="U2019" s="1">
        <v>28116903299</v>
      </c>
      <c r="V2019" s="1">
        <v>35161740053</v>
      </c>
    </row>
    <row r="2020" spans="1:22" ht="16.5" customHeight="1" x14ac:dyDescent="0.3">
      <c r="A2020" s="1" t="s">
        <v>212</v>
      </c>
      <c r="B2020" s="1">
        <v>2015</v>
      </c>
      <c r="C2020" s="26"/>
      <c r="D2020" s="17"/>
      <c r="E2020" s="17"/>
      <c r="F2020" s="18"/>
      <c r="G2020" s="9"/>
      <c r="H2020" s="9"/>
      <c r="I2020" s="1">
        <v>293608977703</v>
      </c>
      <c r="J2020" s="1">
        <v>75991386593</v>
      </c>
      <c r="K2020" s="1">
        <v>45318492151</v>
      </c>
      <c r="L2020" s="1">
        <v>338927469854</v>
      </c>
      <c r="M2020" s="29">
        <f>-4.336-4.513*(U2020/L2020)+5.679*(O2020/L2020)-0.004*(I2020/P2020)</f>
        <v>-2.695795220970965</v>
      </c>
      <c r="N2020" s="31">
        <v>8.0197984581497224</v>
      </c>
      <c r="O2020" s="1">
        <v>123918011559</v>
      </c>
      <c r="P2020" s="1">
        <v>123918011559</v>
      </c>
      <c r="Q2020" s="1">
        <v>0</v>
      </c>
      <c r="R2020" s="1">
        <v>215009458295</v>
      </c>
      <c r="S2020" s="1">
        <v>338927469854</v>
      </c>
      <c r="T2020" s="1">
        <v>0</v>
      </c>
      <c r="U2020" s="1">
        <v>32042485855</v>
      </c>
      <c r="V2020" s="1">
        <v>41110978891</v>
      </c>
    </row>
    <row r="2021" spans="1:22" ht="16.5" customHeight="1" x14ac:dyDescent="0.3">
      <c r="A2021" s="1" t="s">
        <v>212</v>
      </c>
      <c r="B2021" s="1">
        <v>2014</v>
      </c>
      <c r="C2021" s="26"/>
      <c r="D2021" s="17"/>
      <c r="E2021" s="17"/>
      <c r="F2021" s="18"/>
      <c r="G2021" s="9"/>
      <c r="H2021" s="9"/>
      <c r="I2021" s="1">
        <v>219665620449</v>
      </c>
      <c r="J2021" s="1">
        <v>76601942378</v>
      </c>
      <c r="K2021" s="1">
        <v>49069103668</v>
      </c>
      <c r="L2021" s="1">
        <v>268734724117</v>
      </c>
      <c r="M2021" s="29">
        <f>-4.336-4.513*(U2021/L2021)+5.679*(O2021/L2021)-0.004*(I2021/P2021)</f>
        <v>-3.7371642913807053</v>
      </c>
      <c r="N2021" s="28">
        <v>5.05</v>
      </c>
      <c r="O2021" s="1">
        <v>54441130213</v>
      </c>
      <c r="P2021" s="1">
        <v>54441130213</v>
      </c>
      <c r="Q2021" s="1">
        <v>0</v>
      </c>
      <c r="R2021" s="1">
        <v>214293593904</v>
      </c>
      <c r="S2021" s="1">
        <v>268734724117</v>
      </c>
      <c r="T2021" s="1">
        <v>0</v>
      </c>
      <c r="U2021" s="1">
        <v>31886979122</v>
      </c>
      <c r="V2021" s="1">
        <v>40916639920</v>
      </c>
    </row>
    <row r="2022" spans="1:22" ht="16.5" customHeight="1" x14ac:dyDescent="0.3">
      <c r="A2022" s="1" t="s">
        <v>213</v>
      </c>
      <c r="B2022" s="1">
        <v>2023</v>
      </c>
      <c r="C2022" s="27">
        <f t="shared" ref="C2022:C2035" si="179">LN(E2022)</f>
        <v>3.9512437185814275</v>
      </c>
      <c r="D2022" s="11">
        <v>19</v>
      </c>
      <c r="E2022" s="11">
        <v>52</v>
      </c>
      <c r="F2022" s="12">
        <v>8.5</v>
      </c>
      <c r="G2022" s="5">
        <v>0</v>
      </c>
      <c r="H2022" s="5">
        <v>0</v>
      </c>
      <c r="I2022" s="1">
        <v>2983792606469</v>
      </c>
      <c r="J2022" s="1">
        <v>1466264339417</v>
      </c>
      <c r="K2022" s="1">
        <v>2322640631269</v>
      </c>
      <c r="L2022" s="1">
        <v>5306433237738</v>
      </c>
      <c r="M2022" s="29">
        <f>-4.336-4.513*(U2022/L2022)+5.679*(O2022/L2022)-0.004*(I2022/P2022)</f>
        <v>-1.9199431366010666</v>
      </c>
      <c r="N2022" s="31">
        <v>6.4222466560102589</v>
      </c>
      <c r="O2022" s="1">
        <v>2495589744974</v>
      </c>
      <c r="P2022" s="1">
        <v>2360959309889</v>
      </c>
      <c r="Q2022" s="1">
        <v>134630435085</v>
      </c>
      <c r="R2022" s="1">
        <v>2810843492764</v>
      </c>
      <c r="S2022" s="1">
        <v>5306433237738</v>
      </c>
      <c r="T2022" s="1">
        <v>143457076970</v>
      </c>
      <c r="U2022" s="1">
        <v>293592848713</v>
      </c>
      <c r="V2022" s="1">
        <v>482226345507</v>
      </c>
    </row>
    <row r="2023" spans="1:22" ht="16.5" customHeight="1" x14ac:dyDescent="0.3">
      <c r="A2023" s="1" t="s">
        <v>213</v>
      </c>
      <c r="B2023" s="1">
        <v>2022</v>
      </c>
      <c r="C2023" s="27">
        <f t="shared" si="179"/>
        <v>3.9318256327243257</v>
      </c>
      <c r="D2023" s="11">
        <v>18</v>
      </c>
      <c r="E2023" s="11">
        <v>51</v>
      </c>
      <c r="F2023" s="12">
        <v>8.5</v>
      </c>
      <c r="G2023" s="5">
        <v>0</v>
      </c>
      <c r="H2023" s="5">
        <v>0</v>
      </c>
      <c r="I2023" s="1">
        <v>3055259243612</v>
      </c>
      <c r="J2023" s="1">
        <v>1757430980113</v>
      </c>
      <c r="K2023" s="1">
        <v>2183038632171</v>
      </c>
      <c r="L2023" s="1">
        <v>5238297875783</v>
      </c>
      <c r="M2023" s="29">
        <f>-4.336-4.513*(U2023/L2023)+5.679*(O2023/L2023)-0.004*(I2023/P2023)</f>
        <v>-2.0887524928577519</v>
      </c>
      <c r="N2023" s="31">
        <v>6.9871667237754878</v>
      </c>
      <c r="O2023" s="1">
        <v>2477037314658</v>
      </c>
      <c r="P2023" s="1">
        <v>2310100111327</v>
      </c>
      <c r="Q2023" s="1">
        <v>166937203331</v>
      </c>
      <c r="R2023" s="1">
        <v>2761260561125</v>
      </c>
      <c r="S2023" s="1">
        <v>5238297875783</v>
      </c>
      <c r="T2023" s="1">
        <v>170663251634</v>
      </c>
      <c r="U2023" s="1">
        <v>502466451113</v>
      </c>
      <c r="V2023" s="1">
        <v>724921484190</v>
      </c>
    </row>
    <row r="2024" spans="1:22" ht="16.5" customHeight="1" x14ac:dyDescent="0.3">
      <c r="A2024" s="1" t="s">
        <v>213</v>
      </c>
      <c r="B2024" s="1">
        <v>2021</v>
      </c>
      <c r="C2024" s="27">
        <f t="shared" si="179"/>
        <v>3.912023005428146</v>
      </c>
      <c r="D2024" s="5">
        <v>17</v>
      </c>
      <c r="E2024" s="5">
        <v>50</v>
      </c>
      <c r="F2024" s="4">
        <v>8.25</v>
      </c>
      <c r="G2024" s="5">
        <v>0</v>
      </c>
      <c r="H2024" s="5">
        <v>0</v>
      </c>
      <c r="I2024" s="1">
        <v>3179837356156</v>
      </c>
      <c r="J2024" s="1">
        <v>1859252166279</v>
      </c>
      <c r="K2024" s="1">
        <v>2251040930921</v>
      </c>
      <c r="L2024" s="1">
        <v>5430878287077</v>
      </c>
      <c r="M2024" s="29">
        <f>-4.336-4.513*(U2024/L2024)+5.679*(O2024/L2024)-0.004*(I2024/P2024)</f>
        <v>-1.5987460893710681</v>
      </c>
      <c r="N2024" s="31">
        <v>6.6900092133089402</v>
      </c>
      <c r="O2024" s="1">
        <v>3040144336070</v>
      </c>
      <c r="P2024" s="1">
        <v>2664558119123</v>
      </c>
      <c r="Q2024" s="1">
        <v>375586216947</v>
      </c>
      <c r="R2024" s="1">
        <v>2390733951007</v>
      </c>
      <c r="S2024" s="1">
        <v>5430878287077</v>
      </c>
      <c r="T2024" s="1">
        <v>120103570782</v>
      </c>
      <c r="U2024" s="1">
        <v>525894613782</v>
      </c>
      <c r="V2024" s="1">
        <v>749239461913</v>
      </c>
    </row>
    <row r="2025" spans="1:22" ht="16.5" customHeight="1" x14ac:dyDescent="0.3">
      <c r="A2025" s="1" t="s">
        <v>213</v>
      </c>
      <c r="B2025" s="1">
        <v>2020</v>
      </c>
      <c r="C2025" s="27">
        <f t="shared" si="179"/>
        <v>3.8918202981106265</v>
      </c>
      <c r="D2025" s="5">
        <v>16</v>
      </c>
      <c r="E2025" s="5">
        <v>49</v>
      </c>
      <c r="F2025" s="4">
        <v>7.82</v>
      </c>
      <c r="G2025" s="5">
        <v>0</v>
      </c>
      <c r="H2025" s="5">
        <v>0</v>
      </c>
      <c r="I2025" s="1">
        <v>2738225731635</v>
      </c>
      <c r="J2025" s="1">
        <v>1440420340899</v>
      </c>
      <c r="K2025" s="1">
        <v>2035531626497</v>
      </c>
      <c r="L2025" s="1">
        <v>4773757358132</v>
      </c>
      <c r="M2025" s="29">
        <f>-4.336-4.513*(U2025/L2025)+5.679*(O2025/L2025)-0.004*(I2025/P2025)</f>
        <v>-1.3881404539681037</v>
      </c>
      <c r="N2025" s="31">
        <v>6.9401877821904918</v>
      </c>
      <c r="O2025" s="1">
        <v>2783132013476</v>
      </c>
      <c r="P2025" s="1">
        <v>2462277650960</v>
      </c>
      <c r="Q2025" s="1">
        <v>320854362516</v>
      </c>
      <c r="R2025" s="1">
        <v>1990625344656</v>
      </c>
      <c r="S2025" s="1">
        <v>4773757358132</v>
      </c>
      <c r="T2025" s="1">
        <v>106384856872</v>
      </c>
      <c r="U2025" s="1">
        <v>379305449080</v>
      </c>
      <c r="V2025" s="1">
        <v>551547774321</v>
      </c>
    </row>
    <row r="2026" spans="1:22" ht="16.5" customHeight="1" x14ac:dyDescent="0.3">
      <c r="A2026" s="1" t="s">
        <v>213</v>
      </c>
      <c r="B2026" s="1">
        <v>2019</v>
      </c>
      <c r="C2026" s="27">
        <f t="shared" si="179"/>
        <v>3.8712010109078911</v>
      </c>
      <c r="D2026" s="5">
        <v>15</v>
      </c>
      <c r="E2026" s="5">
        <v>48</v>
      </c>
      <c r="F2026" s="4">
        <v>7.32</v>
      </c>
      <c r="G2026" s="5">
        <v>0</v>
      </c>
      <c r="H2026" s="5">
        <v>0</v>
      </c>
      <c r="I2026" s="1">
        <v>2440614443129</v>
      </c>
      <c r="J2026" s="1">
        <v>1321758658038</v>
      </c>
      <c r="K2026" s="1">
        <v>1888079925968</v>
      </c>
      <c r="L2026" s="1">
        <v>4328694369097</v>
      </c>
      <c r="M2026" s="29">
        <f>-4.336-4.513*(U2026/L2026)+5.679*(O2026/L2026)-0.004*(I2026/P2026)</f>
        <v>-1.5588962056089311</v>
      </c>
      <c r="N2026" s="31">
        <v>7.4649912574460018</v>
      </c>
      <c r="O2026" s="1">
        <v>2483177333340</v>
      </c>
      <c r="P2026" s="1">
        <v>2203416165574</v>
      </c>
      <c r="Q2026" s="1">
        <v>279761167766</v>
      </c>
      <c r="R2026" s="1">
        <v>1845517035757</v>
      </c>
      <c r="S2026" s="1">
        <v>4328694369097</v>
      </c>
      <c r="T2026" s="1">
        <v>96546972037</v>
      </c>
      <c r="U2026" s="1">
        <v>456802969520</v>
      </c>
      <c r="V2026" s="1">
        <v>642346898267</v>
      </c>
    </row>
    <row r="2027" spans="1:22" ht="16.5" customHeight="1" x14ac:dyDescent="0.3">
      <c r="A2027" s="1" t="s">
        <v>213</v>
      </c>
      <c r="B2027" s="1">
        <v>2018</v>
      </c>
      <c r="C2027" s="27">
        <f t="shared" si="179"/>
        <v>3.8501476017100584</v>
      </c>
      <c r="D2027" s="5">
        <v>14</v>
      </c>
      <c r="E2027" s="5">
        <v>47</v>
      </c>
      <c r="F2027" s="4">
        <v>7.32</v>
      </c>
      <c r="G2027" s="5">
        <v>0</v>
      </c>
      <c r="H2027" s="5">
        <v>0</v>
      </c>
      <c r="I2027" s="1">
        <v>2096124844587</v>
      </c>
      <c r="J2027" s="1">
        <v>1020171869415</v>
      </c>
      <c r="K2027" s="1">
        <v>1303117086904</v>
      </c>
      <c r="L2027" s="1">
        <v>3399241931491</v>
      </c>
      <c r="M2027" s="29">
        <f>-4.336-4.513*(U2027/L2027)+5.679*(O2027/L2027)-0.004*(I2027/P2027)</f>
        <v>-1.9676715128857936</v>
      </c>
      <c r="N2027" s="31">
        <v>7.3592809998546045</v>
      </c>
      <c r="O2027" s="1">
        <v>1738347209742</v>
      </c>
      <c r="P2027" s="1">
        <v>1655557759465</v>
      </c>
      <c r="Q2027" s="1">
        <v>82789450277</v>
      </c>
      <c r="R2027" s="1">
        <v>1660894721749</v>
      </c>
      <c r="S2027" s="1">
        <v>3399241931491</v>
      </c>
      <c r="T2027" s="1">
        <v>66809799481</v>
      </c>
      <c r="U2027" s="1">
        <v>399808772898</v>
      </c>
      <c r="V2027" s="1">
        <v>532283099797</v>
      </c>
    </row>
    <row r="2028" spans="1:22" ht="16.5" customHeight="1" x14ac:dyDescent="0.3">
      <c r="A2028" s="1" t="s">
        <v>213</v>
      </c>
      <c r="B2028" s="1">
        <v>2017</v>
      </c>
      <c r="C2028" s="27">
        <f t="shared" si="179"/>
        <v>3.8286413964890951</v>
      </c>
      <c r="D2028" s="5">
        <v>13</v>
      </c>
      <c r="E2028" s="5">
        <v>46</v>
      </c>
      <c r="F2028" s="4">
        <v>7.44</v>
      </c>
      <c r="G2028" s="5">
        <v>0</v>
      </c>
      <c r="H2028" s="5">
        <v>0</v>
      </c>
      <c r="I2028" s="1">
        <v>1415409633734</v>
      </c>
      <c r="J2028" s="1">
        <v>720510086276</v>
      </c>
      <c r="K2028" s="1">
        <v>1166019200480</v>
      </c>
      <c r="L2028" s="1">
        <v>2581428834214</v>
      </c>
      <c r="M2028" s="29">
        <f>-4.336-4.513*(U2028/L2028)+5.679*(O2028/L2028)-0.004*(I2028/P2028)</f>
        <v>-1.7047066745351023</v>
      </c>
      <c r="N2028" s="31">
        <v>2.8654119461210428</v>
      </c>
      <c r="O2028" s="1">
        <v>1484944391750</v>
      </c>
      <c r="P2028" s="1">
        <v>1379856445651</v>
      </c>
      <c r="Q2028" s="1">
        <v>105087946099</v>
      </c>
      <c r="R2028" s="1">
        <v>1096484442464</v>
      </c>
      <c r="S2028" s="1">
        <v>2581428834214</v>
      </c>
      <c r="T2028" s="1">
        <v>36636166680</v>
      </c>
      <c r="U2028" s="1">
        <v>361159089928</v>
      </c>
      <c r="V2028" s="1">
        <v>457230975204</v>
      </c>
    </row>
    <row r="2029" spans="1:22" ht="16.5" customHeight="1" x14ac:dyDescent="0.3">
      <c r="A2029" s="1" t="s">
        <v>213</v>
      </c>
      <c r="B2029" s="1">
        <v>2016</v>
      </c>
      <c r="C2029" s="27">
        <f t="shared" si="179"/>
        <v>4.0604430105464191</v>
      </c>
      <c r="D2029" s="5">
        <v>12</v>
      </c>
      <c r="E2029" s="5">
        <v>58</v>
      </c>
      <c r="F2029" s="4">
        <v>9.7799999999999994</v>
      </c>
      <c r="G2029" s="5">
        <v>0</v>
      </c>
      <c r="H2029" s="5">
        <v>0</v>
      </c>
      <c r="I2029" s="1">
        <v>1110313767543</v>
      </c>
      <c r="J2029" s="1">
        <v>530911536381</v>
      </c>
      <c r="K2029" s="1">
        <v>700206319028</v>
      </c>
      <c r="L2029" s="1">
        <v>1810520086571</v>
      </c>
      <c r="M2029" s="29">
        <f>-4.336-4.513*(U2029/L2029)+5.679*(O2029/L2029)-0.004*(I2029/P2029)</f>
        <v>-1.8525868650048205</v>
      </c>
      <c r="N2029" s="31">
        <v>2.5615511423249444</v>
      </c>
      <c r="O2029" s="1">
        <v>1014258248977</v>
      </c>
      <c r="P2029" s="1">
        <v>995070359524</v>
      </c>
      <c r="Q2029" s="1">
        <v>19187889453</v>
      </c>
      <c r="R2029" s="1">
        <v>796261837594</v>
      </c>
      <c r="S2029" s="1">
        <v>1810520086571</v>
      </c>
      <c r="T2029" s="1">
        <v>35938707825</v>
      </c>
      <c r="U2029" s="1">
        <v>278223446652</v>
      </c>
      <c r="V2029" s="1">
        <v>365104042983</v>
      </c>
    </row>
    <row r="2030" spans="1:22" ht="16.5" customHeight="1" x14ac:dyDescent="0.3">
      <c r="A2030" s="1" t="s">
        <v>213</v>
      </c>
      <c r="B2030" s="1">
        <v>2015</v>
      </c>
      <c r="C2030" s="27">
        <f t="shared" si="179"/>
        <v>4.0430512678345503</v>
      </c>
      <c r="D2030" s="5">
        <v>11</v>
      </c>
      <c r="E2030" s="5">
        <v>57</v>
      </c>
      <c r="F2030" s="4">
        <v>9.07</v>
      </c>
      <c r="G2030" s="5">
        <v>0</v>
      </c>
      <c r="H2030" s="5">
        <v>0</v>
      </c>
      <c r="I2030" s="1">
        <v>814827522470</v>
      </c>
      <c r="J2030" s="1">
        <v>366693849435</v>
      </c>
      <c r="K2030" s="1">
        <v>426620098099</v>
      </c>
      <c r="L2030" s="1">
        <v>1241447620569</v>
      </c>
      <c r="M2030" s="29">
        <f>-4.336-4.513*(U2030/L2030)+5.679*(O2030/L2030)-0.004*(I2030/P2030)</f>
        <v>-1.6957457619342395</v>
      </c>
      <c r="N2030" s="31">
        <v>8.0197984581497224</v>
      </c>
      <c r="O2030" s="1">
        <v>723955346385</v>
      </c>
      <c r="P2030" s="1">
        <v>713643970766</v>
      </c>
      <c r="Q2030" s="1">
        <v>10311375619</v>
      </c>
      <c r="R2030" s="1">
        <v>517492274184</v>
      </c>
      <c r="S2030" s="1">
        <v>1241447620569</v>
      </c>
      <c r="T2030" s="1">
        <v>36607108101</v>
      </c>
      <c r="U2030" s="1">
        <v>183455619030</v>
      </c>
      <c r="V2030" s="1">
        <v>257716848943</v>
      </c>
    </row>
    <row r="2031" spans="1:22" ht="16.5" customHeight="1" x14ac:dyDescent="0.3">
      <c r="A2031" s="1" t="s">
        <v>213</v>
      </c>
      <c r="B2031" s="1">
        <v>2014</v>
      </c>
      <c r="C2031" s="27">
        <f t="shared" si="179"/>
        <v>4.0253516907351496</v>
      </c>
      <c r="D2031" s="6">
        <v>10</v>
      </c>
      <c r="E2031" s="6">
        <v>56</v>
      </c>
      <c r="F2031" s="7">
        <v>9.07</v>
      </c>
      <c r="G2031" s="6">
        <v>0</v>
      </c>
      <c r="H2031" s="6">
        <v>0</v>
      </c>
      <c r="I2031" s="1">
        <v>756450277041</v>
      </c>
      <c r="J2031" s="1">
        <v>324834746447</v>
      </c>
      <c r="K2031" s="1">
        <v>334495641183</v>
      </c>
      <c r="L2031" s="1">
        <v>1090945918224</v>
      </c>
      <c r="M2031" s="29">
        <f>-4.336-4.513*(U2031/L2031)+5.679*(O2031/L2031)-0.004*(I2031/P2031)</f>
        <v>-1.0069511150315362</v>
      </c>
      <c r="N2031" s="28">
        <v>5.05</v>
      </c>
      <c r="O2031" s="1">
        <v>736597045254</v>
      </c>
      <c r="P2031" s="1">
        <v>700469502351</v>
      </c>
      <c r="Q2031" s="1">
        <v>36127542903</v>
      </c>
      <c r="R2031" s="1">
        <v>354348872970</v>
      </c>
      <c r="S2031" s="1">
        <v>1090945918224</v>
      </c>
      <c r="T2031" s="1">
        <v>30303225344</v>
      </c>
      <c r="U2031" s="1">
        <v>121118944110</v>
      </c>
      <c r="V2031" s="1">
        <v>175648647272</v>
      </c>
    </row>
    <row r="2032" spans="1:22" ht="16.5" customHeight="1" x14ac:dyDescent="0.3">
      <c r="A2032" s="1" t="s">
        <v>214</v>
      </c>
      <c r="B2032" s="1">
        <v>2023</v>
      </c>
      <c r="C2032" s="27">
        <f t="shared" si="179"/>
        <v>3.3672958299864741</v>
      </c>
      <c r="D2032" s="5">
        <v>27</v>
      </c>
      <c r="E2032" s="5">
        <v>29</v>
      </c>
      <c r="F2032" s="4">
        <v>0</v>
      </c>
      <c r="G2032" s="5">
        <v>0</v>
      </c>
      <c r="H2032" s="5">
        <v>0</v>
      </c>
      <c r="I2032" s="1">
        <v>173302310613</v>
      </c>
      <c r="J2032" s="1">
        <v>0</v>
      </c>
      <c r="K2032" s="1">
        <v>982905741349</v>
      </c>
      <c r="L2032" s="1">
        <v>1156208051962</v>
      </c>
      <c r="M2032" s="29">
        <f>-4.336-4.513*(U2032/L2032)+5.679*(O2032/L2032)-0.004*(I2032/P2032)</f>
        <v>-1.278765397844523</v>
      </c>
      <c r="N2032" s="31">
        <v>6.4222466560102589</v>
      </c>
      <c r="O2032" s="1">
        <v>634310284392</v>
      </c>
      <c r="P2032" s="1">
        <v>192136493143</v>
      </c>
      <c r="Q2032" s="1">
        <v>442173791249</v>
      </c>
      <c r="R2032" s="1">
        <v>521897767570</v>
      </c>
      <c r="S2032" s="1">
        <v>1156208051962</v>
      </c>
      <c r="T2032" s="1">
        <v>34792207734</v>
      </c>
      <c r="U2032" s="1">
        <v>14021129703</v>
      </c>
      <c r="V2032" s="1">
        <v>60787998696</v>
      </c>
    </row>
    <row r="2033" spans="1:22" ht="16.5" customHeight="1" x14ac:dyDescent="0.3">
      <c r="A2033" s="1" t="s">
        <v>214</v>
      </c>
      <c r="B2033" s="1">
        <v>2022</v>
      </c>
      <c r="C2033" s="27">
        <f t="shared" si="179"/>
        <v>3.3322045101752038</v>
      </c>
      <c r="D2033" s="5">
        <v>26</v>
      </c>
      <c r="E2033" s="5">
        <v>28</v>
      </c>
      <c r="F2033" s="4">
        <v>0</v>
      </c>
      <c r="G2033" s="5">
        <v>0</v>
      </c>
      <c r="H2033" s="5">
        <v>0</v>
      </c>
      <c r="I2033" s="1">
        <v>171747930818</v>
      </c>
      <c r="J2033" s="1">
        <v>0</v>
      </c>
      <c r="K2033" s="1">
        <v>1039908088088</v>
      </c>
      <c r="L2033" s="1">
        <v>1211656018906</v>
      </c>
      <c r="M2033" s="29">
        <f>-4.336-4.513*(U2033/L2033)+5.679*(O2033/L2033)-0.004*(I2033/P2033)</f>
        <v>-0.81764899675396918</v>
      </c>
      <c r="N2033" s="31">
        <v>6.9871667237754878</v>
      </c>
      <c r="O2033" s="1">
        <v>703779381039</v>
      </c>
      <c r="P2033" s="1">
        <v>120328563374</v>
      </c>
      <c r="Q2033" s="1">
        <v>583450817665</v>
      </c>
      <c r="R2033" s="1">
        <v>507876637867</v>
      </c>
      <c r="S2033" s="1">
        <v>1211656018906</v>
      </c>
      <c r="T2033" s="1">
        <v>92957164911</v>
      </c>
      <c r="U2033" s="1">
        <v>-60533075792</v>
      </c>
      <c r="V2033" s="1">
        <v>-25641763327</v>
      </c>
    </row>
    <row r="2034" spans="1:22" ht="16.5" customHeight="1" x14ac:dyDescent="0.3">
      <c r="A2034" s="1" t="s">
        <v>214</v>
      </c>
      <c r="B2034" s="1">
        <v>2021</v>
      </c>
      <c r="C2034" s="27">
        <f t="shared" si="179"/>
        <v>3.8712010109078911</v>
      </c>
      <c r="D2034" s="5">
        <v>25</v>
      </c>
      <c r="E2034" s="5">
        <v>48</v>
      </c>
      <c r="F2034" s="4">
        <v>0</v>
      </c>
      <c r="G2034" s="5">
        <v>0</v>
      </c>
      <c r="H2034" s="5">
        <v>1</v>
      </c>
      <c r="I2034" s="1">
        <v>224005942142</v>
      </c>
      <c r="J2034" s="1">
        <v>0</v>
      </c>
      <c r="K2034" s="1">
        <v>333534199340</v>
      </c>
      <c r="L2034" s="1">
        <v>557540141482</v>
      </c>
      <c r="M2034" s="29">
        <f>-4.336-4.513*(U2034/L2034)+5.679*(O2034/L2034)-0.004*(I2034/P2034)</f>
        <v>-2.6578301756295826</v>
      </c>
      <c r="N2034" s="31">
        <v>6.6900092133089402</v>
      </c>
      <c r="O2034" s="1">
        <v>210509168998</v>
      </c>
      <c r="P2034" s="1">
        <v>210509168998</v>
      </c>
      <c r="Q2034" s="1">
        <v>0</v>
      </c>
      <c r="R2034" s="1">
        <v>347030972484</v>
      </c>
      <c r="S2034" s="1">
        <v>557540141482</v>
      </c>
      <c r="T2034" s="1">
        <v>11012220422</v>
      </c>
      <c r="U2034" s="1">
        <v>57048832784</v>
      </c>
      <c r="V2034" s="1">
        <v>71901158624</v>
      </c>
    </row>
    <row r="2035" spans="1:22" ht="16.5" customHeight="1" x14ac:dyDescent="0.3">
      <c r="A2035" s="1" t="s">
        <v>214</v>
      </c>
      <c r="B2035" s="1">
        <v>2020</v>
      </c>
      <c r="C2035" s="27">
        <f t="shared" si="179"/>
        <v>3.8501476017100584</v>
      </c>
      <c r="D2035" s="5">
        <v>24</v>
      </c>
      <c r="E2035" s="5">
        <v>47</v>
      </c>
      <c r="F2035" s="4">
        <v>0</v>
      </c>
      <c r="G2035" s="5">
        <v>0</v>
      </c>
      <c r="H2035" s="5">
        <v>1</v>
      </c>
      <c r="I2035" s="1">
        <v>148325727093</v>
      </c>
      <c r="J2035" s="1">
        <v>0</v>
      </c>
      <c r="K2035" s="1">
        <v>156092450071</v>
      </c>
      <c r="L2035" s="1">
        <v>304418177164</v>
      </c>
      <c r="M2035" s="29">
        <f>-4.336-4.513*(U2035/L2035)+5.679*(O2035/L2035)-0.004*(I2035/P2035)</f>
        <v>-4.4367710097849189</v>
      </c>
      <c r="N2035" s="31">
        <v>6.9401877821904918</v>
      </c>
      <c r="O2035" s="1">
        <v>41705732036</v>
      </c>
      <c r="P2035" s="1">
        <v>41660732036</v>
      </c>
      <c r="Q2035" s="1">
        <v>45000000</v>
      </c>
      <c r="R2035" s="1">
        <v>262712445128</v>
      </c>
      <c r="S2035" s="1">
        <v>304418177164</v>
      </c>
      <c r="T2035" s="1">
        <v>-1689710869</v>
      </c>
      <c r="U2035" s="1">
        <v>58317764082</v>
      </c>
      <c r="V2035" s="1">
        <v>69171118227</v>
      </c>
    </row>
    <row r="2036" spans="1:22" ht="16.5" customHeight="1" x14ac:dyDescent="0.3">
      <c r="A2036" s="1" t="s">
        <v>214</v>
      </c>
      <c r="B2036" s="1">
        <v>2019</v>
      </c>
      <c r="C2036" s="26"/>
      <c r="D2036" s="9"/>
      <c r="E2036" s="9"/>
      <c r="F2036" s="10"/>
      <c r="G2036" s="9"/>
      <c r="H2036" s="9"/>
      <c r="I2036" s="1">
        <v>163307769695</v>
      </c>
      <c r="J2036" s="1">
        <v>4229702821</v>
      </c>
      <c r="K2036" s="1">
        <v>132926804892</v>
      </c>
      <c r="L2036" s="1">
        <v>296234574587</v>
      </c>
      <c r="M2036" s="29">
        <f>-4.336-4.513*(U2036/L2036)+5.679*(O2036/L2036)-0.004*(I2036/P2036)</f>
        <v>-4.1911929317138386</v>
      </c>
      <c r="N2036" s="31">
        <v>7.4649912574460018</v>
      </c>
      <c r="O2036" s="1">
        <v>57744333773</v>
      </c>
      <c r="P2036" s="1">
        <v>57629068621</v>
      </c>
      <c r="Q2036" s="1">
        <v>115265152</v>
      </c>
      <c r="R2036" s="1">
        <v>238490240814</v>
      </c>
      <c r="S2036" s="1">
        <v>296234574587</v>
      </c>
      <c r="T2036" s="1">
        <v>19005611675</v>
      </c>
      <c r="U2036" s="1">
        <v>62414217507</v>
      </c>
      <c r="V2036" s="1">
        <v>88618204801</v>
      </c>
    </row>
    <row r="2037" spans="1:22" ht="16.5" customHeight="1" x14ac:dyDescent="0.3">
      <c r="A2037" s="1" t="s">
        <v>214</v>
      </c>
      <c r="B2037" s="1">
        <v>2018</v>
      </c>
      <c r="C2037" s="27">
        <f t="shared" ref="C2037:C2039" si="180">LN(E2037)</f>
        <v>3.8066624897703196</v>
      </c>
      <c r="D2037" s="5">
        <v>22</v>
      </c>
      <c r="E2037" s="5">
        <v>45</v>
      </c>
      <c r="F2037" s="4">
        <v>0</v>
      </c>
      <c r="G2037" s="5">
        <v>0</v>
      </c>
      <c r="H2037" s="5">
        <v>1</v>
      </c>
      <c r="I2037" s="1">
        <v>355032151291</v>
      </c>
      <c r="J2037" s="1">
        <v>8993607730</v>
      </c>
      <c r="K2037" s="1">
        <v>126502650599</v>
      </c>
      <c r="L2037" s="1">
        <v>481534801890</v>
      </c>
      <c r="M2037" s="29">
        <f>-4.336-4.513*(U2037/L2037)+5.679*(O2037/L2037)-0.004*(I2037/P2037)</f>
        <v>-0.177240549112816</v>
      </c>
      <c r="N2037" s="31">
        <v>7.3592809998546045</v>
      </c>
      <c r="O2037" s="1">
        <v>310760631875</v>
      </c>
      <c r="P2037" s="1">
        <v>308989706420</v>
      </c>
      <c r="Q2037" s="1">
        <v>1770925455</v>
      </c>
      <c r="R2037" s="1">
        <v>170774170015</v>
      </c>
      <c r="S2037" s="1">
        <v>481534801890</v>
      </c>
      <c r="T2037" s="1">
        <v>25570360681</v>
      </c>
      <c r="U2037" s="1">
        <v>-53177693860</v>
      </c>
      <c r="V2037" s="1">
        <v>-28579717865</v>
      </c>
    </row>
    <row r="2038" spans="1:22" ht="16.5" customHeight="1" x14ac:dyDescent="0.3">
      <c r="A2038" s="1" t="s">
        <v>214</v>
      </c>
      <c r="B2038" s="1">
        <v>2017</v>
      </c>
      <c r="C2038" s="27">
        <f t="shared" si="180"/>
        <v>3.784189633918261</v>
      </c>
      <c r="D2038" s="5">
        <v>21</v>
      </c>
      <c r="E2038" s="5">
        <v>44</v>
      </c>
      <c r="F2038" s="4">
        <v>0</v>
      </c>
      <c r="G2038" s="5">
        <v>0</v>
      </c>
      <c r="H2038" s="5">
        <v>1</v>
      </c>
      <c r="I2038" s="1">
        <v>420911721583</v>
      </c>
      <c r="J2038" s="1">
        <v>41925385286</v>
      </c>
      <c r="K2038" s="1">
        <v>172197899920</v>
      </c>
      <c r="L2038" s="1">
        <v>593109621503</v>
      </c>
      <c r="M2038" s="29">
        <f>-4.336-4.513*(U2038/L2038)+5.679*(O2038/L2038)-0.004*(I2038/P2038)</f>
        <v>-0.92586552535060662</v>
      </c>
      <c r="N2038" s="31">
        <v>2.8654119461210428</v>
      </c>
      <c r="O2038" s="1">
        <v>359297581077</v>
      </c>
      <c r="P2038" s="1">
        <v>157961952591</v>
      </c>
      <c r="Q2038" s="1">
        <v>201335628486</v>
      </c>
      <c r="R2038" s="1">
        <v>233812040426</v>
      </c>
      <c r="S2038" s="1">
        <v>593109621503</v>
      </c>
      <c r="T2038" s="1">
        <v>17265414924</v>
      </c>
      <c r="U2038" s="1">
        <v>2558320663</v>
      </c>
      <c r="V2038" s="1">
        <v>32755566727</v>
      </c>
    </row>
    <row r="2039" spans="1:22" ht="16.5" customHeight="1" x14ac:dyDescent="0.3">
      <c r="A2039" s="1" t="s">
        <v>214</v>
      </c>
      <c r="B2039" s="1">
        <v>2016</v>
      </c>
      <c r="C2039" s="27">
        <f t="shared" si="180"/>
        <v>3.6109179126442243</v>
      </c>
      <c r="D2039" s="5">
        <v>20</v>
      </c>
      <c r="E2039" s="5">
        <v>37</v>
      </c>
      <c r="F2039" s="4">
        <v>0</v>
      </c>
      <c r="G2039" s="5">
        <v>0</v>
      </c>
      <c r="H2039" s="5">
        <v>0</v>
      </c>
      <c r="I2039" s="1">
        <v>508154382309</v>
      </c>
      <c r="J2039" s="1">
        <v>36131381631</v>
      </c>
      <c r="K2039" s="1">
        <v>104244935419</v>
      </c>
      <c r="L2039" s="1">
        <v>612399317728</v>
      </c>
      <c r="M2039" s="29">
        <f>-4.336-4.513*(U2039/L2039)+5.679*(O2039/L2039)-0.004*(I2039/P2039)</f>
        <v>-0.93798169774768769</v>
      </c>
      <c r="N2039" s="31">
        <v>2.5615511423249444</v>
      </c>
      <c r="O2039" s="1">
        <v>381264719238</v>
      </c>
      <c r="P2039" s="1">
        <v>228887249147</v>
      </c>
      <c r="Q2039" s="1">
        <v>152377470091</v>
      </c>
      <c r="R2039" s="1">
        <v>231134598490</v>
      </c>
      <c r="S2039" s="1">
        <v>612399317728</v>
      </c>
      <c r="T2039" s="1">
        <v>38085279240</v>
      </c>
      <c r="U2039" s="1">
        <v>17465074331</v>
      </c>
      <c r="V2039" s="1">
        <v>44848418578</v>
      </c>
    </row>
    <row r="2040" spans="1:22" ht="16.5" customHeight="1" x14ac:dyDescent="0.3">
      <c r="A2040" s="1" t="s">
        <v>214</v>
      </c>
      <c r="B2040" s="1">
        <v>2015</v>
      </c>
      <c r="C2040" s="26"/>
      <c r="D2040" s="13"/>
      <c r="E2040" s="13"/>
      <c r="F2040" s="14"/>
      <c r="G2040" s="13"/>
      <c r="H2040" s="13"/>
      <c r="I2040" s="1">
        <v>512065359168</v>
      </c>
      <c r="J2040" s="1">
        <v>88579102274</v>
      </c>
      <c r="K2040" s="1">
        <v>106697167829</v>
      </c>
      <c r="L2040" s="1">
        <v>618762526997</v>
      </c>
      <c r="M2040" s="29">
        <f>-4.336-4.513*(U2040/L2040)+5.679*(O2040/L2040)-0.004*(I2040/P2040)</f>
        <v>-0.48412270914888561</v>
      </c>
      <c r="N2040" s="31">
        <v>8.0197984581497224</v>
      </c>
      <c r="O2040" s="1">
        <v>411585314252</v>
      </c>
      <c r="P2040" s="1">
        <v>408848252161</v>
      </c>
      <c r="Q2040" s="1">
        <v>2737062091</v>
      </c>
      <c r="R2040" s="1">
        <v>207177212745</v>
      </c>
      <c r="S2040" s="1">
        <v>618762526997</v>
      </c>
      <c r="T2040" s="1">
        <v>6172980614</v>
      </c>
      <c r="U2040" s="1">
        <v>-10880616755</v>
      </c>
      <c r="V2040" s="1">
        <v>-7355125435</v>
      </c>
    </row>
    <row r="2041" spans="1:22" ht="16.5" customHeight="1" x14ac:dyDescent="0.3">
      <c r="A2041" s="1" t="s">
        <v>214</v>
      </c>
      <c r="B2041" s="1">
        <v>2014</v>
      </c>
      <c r="C2041" s="27">
        <f t="shared" ref="C2041:C2046" si="181">LN(E2041)</f>
        <v>3.5553480614894135</v>
      </c>
      <c r="D2041" s="6">
        <v>18</v>
      </c>
      <c r="E2041" s="6">
        <v>35</v>
      </c>
      <c r="F2041" s="7">
        <v>0</v>
      </c>
      <c r="G2041" s="6">
        <v>0</v>
      </c>
      <c r="H2041" s="6">
        <v>0</v>
      </c>
      <c r="I2041" s="1">
        <v>275880179958</v>
      </c>
      <c r="J2041" s="1">
        <v>71464745136</v>
      </c>
      <c r="K2041" s="1">
        <v>49591407152</v>
      </c>
      <c r="L2041" s="1">
        <v>325471587110</v>
      </c>
      <c r="M2041" s="29">
        <f>-4.336-4.513*(U2041/L2041)+5.679*(O2041/L2041)-0.004*(I2041/P2041)</f>
        <v>-2.1792281283378068</v>
      </c>
      <c r="N2041" s="28">
        <v>5.05</v>
      </c>
      <c r="O2041" s="1">
        <v>126761680260</v>
      </c>
      <c r="P2041" s="1">
        <v>124157733899</v>
      </c>
      <c r="Q2041" s="1">
        <v>2603946361</v>
      </c>
      <c r="R2041" s="1">
        <v>198709906850</v>
      </c>
      <c r="S2041" s="1">
        <v>325471587110</v>
      </c>
      <c r="T2041" s="1">
        <v>1781638558</v>
      </c>
      <c r="U2041" s="1">
        <v>3327899147</v>
      </c>
      <c r="V2041" s="1">
        <v>4580031948</v>
      </c>
    </row>
    <row r="2042" spans="1:22" ht="16.5" customHeight="1" x14ac:dyDescent="0.3">
      <c r="A2042" s="1" t="s">
        <v>215</v>
      </c>
      <c r="B2042" s="1">
        <v>2023</v>
      </c>
      <c r="C2042" s="27">
        <f t="shared" si="181"/>
        <v>3.912023005428146</v>
      </c>
      <c r="D2042" s="5">
        <v>22</v>
      </c>
      <c r="E2042" s="5">
        <v>50</v>
      </c>
      <c r="F2042" s="4">
        <f>F2043*0.2</f>
        <v>4.75</v>
      </c>
      <c r="G2042" s="5">
        <v>0</v>
      </c>
      <c r="H2042" s="5">
        <v>0</v>
      </c>
      <c r="I2042" s="1">
        <v>190820873547</v>
      </c>
      <c r="J2042" s="1">
        <v>70345029076</v>
      </c>
      <c r="K2042" s="1">
        <v>49286925281</v>
      </c>
      <c r="L2042" s="1">
        <v>240107798828</v>
      </c>
      <c r="M2042" s="29">
        <f>-4.336-4.513*(U2042/L2042)+5.679*(O2042/L2042)-0.004*(I2042/P2042)</f>
        <v>-2.2041308044675998E-2</v>
      </c>
      <c r="N2042" s="31">
        <v>6.4222466560102589</v>
      </c>
      <c r="O2042" s="1">
        <v>185000264275</v>
      </c>
      <c r="P2042" s="1">
        <v>183310541052</v>
      </c>
      <c r="Q2042" s="1">
        <v>1689723223</v>
      </c>
      <c r="R2042" s="1">
        <v>55107534553</v>
      </c>
      <c r="S2042" s="1">
        <v>240107798828</v>
      </c>
      <c r="T2042" s="1">
        <v>9412473793</v>
      </c>
      <c r="U2042" s="1">
        <v>3058186234</v>
      </c>
      <c r="V2042" s="1">
        <v>14168376660</v>
      </c>
    </row>
    <row r="2043" spans="1:22" ht="16.5" customHeight="1" x14ac:dyDescent="0.3">
      <c r="A2043" s="1" t="s">
        <v>215</v>
      </c>
      <c r="B2043" s="1">
        <v>2022</v>
      </c>
      <c r="C2043" s="27">
        <f t="shared" si="181"/>
        <v>4.1743872698956368</v>
      </c>
      <c r="D2043" s="5">
        <v>21</v>
      </c>
      <c r="E2043" s="5">
        <v>65</v>
      </c>
      <c r="F2043" s="4">
        <v>23.75</v>
      </c>
      <c r="G2043" s="5">
        <v>0</v>
      </c>
      <c r="H2043" s="5">
        <v>0</v>
      </c>
      <c r="I2043" s="1">
        <v>223630748446</v>
      </c>
      <c r="J2043" s="1">
        <v>100070531625</v>
      </c>
      <c r="K2043" s="1">
        <v>53950261929</v>
      </c>
      <c r="L2043" s="1">
        <v>277581010375</v>
      </c>
      <c r="M2043" s="29">
        <f>-4.336-4.513*(U2043/L2043)+5.679*(O2043/L2043)-0.004*(I2043/P2043)</f>
        <v>0.19065817150525421</v>
      </c>
      <c r="N2043" s="31">
        <v>6.9871667237754878</v>
      </c>
      <c r="O2043" s="1">
        <v>221753206930</v>
      </c>
      <c r="P2043" s="1">
        <v>212624039934</v>
      </c>
      <c r="Q2043" s="1">
        <v>9129166996</v>
      </c>
      <c r="R2043" s="1">
        <v>55827803445</v>
      </c>
      <c r="S2043" s="1">
        <v>277581010375</v>
      </c>
      <c r="T2043" s="1">
        <v>5650346989</v>
      </c>
      <c r="U2043" s="1">
        <v>366565953</v>
      </c>
      <c r="V2043" s="1">
        <v>6864831411</v>
      </c>
    </row>
    <row r="2044" spans="1:22" ht="16.5" customHeight="1" x14ac:dyDescent="0.3">
      <c r="A2044" s="1" t="s">
        <v>215</v>
      </c>
      <c r="B2044" s="1">
        <v>2021</v>
      </c>
      <c r="C2044" s="27">
        <f t="shared" si="181"/>
        <v>4.1588830833596715</v>
      </c>
      <c r="D2044" s="5">
        <v>20</v>
      </c>
      <c r="E2044" s="5">
        <v>64</v>
      </c>
      <c r="F2044" s="4">
        <v>23.75</v>
      </c>
      <c r="G2044" s="5">
        <v>0</v>
      </c>
      <c r="H2044" s="5">
        <v>0</v>
      </c>
      <c r="I2044" s="1">
        <v>136199817386</v>
      </c>
      <c r="J2044" s="1">
        <v>45756941097</v>
      </c>
      <c r="K2044" s="1">
        <v>54381977382</v>
      </c>
      <c r="L2044" s="1">
        <v>190581794768</v>
      </c>
      <c r="M2044" s="29">
        <f>-4.336-4.513*(U2044/L2044)+5.679*(O2044/L2044)-0.004*(I2044/P2044)</f>
        <v>-0.5161361782379722</v>
      </c>
      <c r="N2044" s="31">
        <v>6.6900092133089402</v>
      </c>
      <c r="O2044" s="1">
        <v>130818291848</v>
      </c>
      <c r="P2044" s="1">
        <v>130229177166</v>
      </c>
      <c r="Q2044" s="1">
        <v>589114682</v>
      </c>
      <c r="R2044" s="1">
        <v>59763502920</v>
      </c>
      <c r="S2044" s="1">
        <v>190581794768</v>
      </c>
      <c r="T2044" s="1">
        <v>4413201916</v>
      </c>
      <c r="U2044" s="1">
        <v>3129470143</v>
      </c>
      <c r="V2044" s="1">
        <v>9929265662</v>
      </c>
    </row>
    <row r="2045" spans="1:22" ht="16.5" customHeight="1" x14ac:dyDescent="0.3">
      <c r="A2045" s="1" t="s">
        <v>215</v>
      </c>
      <c r="B2045" s="1">
        <v>2020</v>
      </c>
      <c r="C2045" s="27">
        <f t="shared" si="181"/>
        <v>4.1431347263915326</v>
      </c>
      <c r="D2045" s="5">
        <v>19</v>
      </c>
      <c r="E2045" s="5">
        <v>63</v>
      </c>
      <c r="F2045" s="4">
        <v>23.75</v>
      </c>
      <c r="G2045" s="5">
        <v>0</v>
      </c>
      <c r="H2045" s="5">
        <v>0</v>
      </c>
      <c r="I2045" s="1">
        <v>135327538943</v>
      </c>
      <c r="J2045" s="1">
        <v>45558178832</v>
      </c>
      <c r="K2045" s="1">
        <v>61182306908</v>
      </c>
      <c r="L2045" s="1">
        <v>196509845851</v>
      </c>
      <c r="M2045" s="29">
        <f>-4.336-4.513*(U2045/L2045)+5.679*(O2045/L2045)-0.004*(I2045/P2045)</f>
        <v>-0.45900552172197895</v>
      </c>
      <c r="N2045" s="31">
        <v>6.9401877821904918</v>
      </c>
      <c r="O2045" s="1">
        <v>135633549387</v>
      </c>
      <c r="P2045" s="1">
        <v>135222826685</v>
      </c>
      <c r="Q2045" s="1">
        <v>410722702</v>
      </c>
      <c r="R2045" s="1">
        <v>60876296464</v>
      </c>
      <c r="S2045" s="1">
        <v>196509845851</v>
      </c>
      <c r="T2045" s="1">
        <v>5943132529</v>
      </c>
      <c r="U2045" s="1">
        <v>1685949836</v>
      </c>
      <c r="V2045" s="1">
        <v>9297232950</v>
      </c>
    </row>
    <row r="2046" spans="1:22" ht="16.5" customHeight="1" x14ac:dyDescent="0.3">
      <c r="A2046" s="1" t="s">
        <v>215</v>
      </c>
      <c r="B2046" s="1">
        <v>2019</v>
      </c>
      <c r="C2046" s="27">
        <f t="shared" si="181"/>
        <v>4.1271343850450917</v>
      </c>
      <c r="D2046" s="5">
        <v>18</v>
      </c>
      <c r="E2046" s="5">
        <v>62</v>
      </c>
      <c r="F2046" s="4">
        <v>23.75</v>
      </c>
      <c r="G2046" s="5">
        <v>0</v>
      </c>
      <c r="H2046" s="5">
        <v>0</v>
      </c>
      <c r="I2046" s="1">
        <v>248410697880</v>
      </c>
      <c r="J2046" s="1">
        <v>65763144704</v>
      </c>
      <c r="K2046" s="1">
        <v>69749724610</v>
      </c>
      <c r="L2046" s="1">
        <v>318160422490</v>
      </c>
      <c r="M2046" s="29">
        <f>-4.336-4.513*(U2046/L2046)+5.679*(O2046/L2046)-0.004*(I2046/P2046)</f>
        <v>0.15990199843927158</v>
      </c>
      <c r="N2046" s="31">
        <v>7.4649912574460018</v>
      </c>
      <c r="O2046" s="1">
        <v>254944615532</v>
      </c>
      <c r="P2046" s="1">
        <v>244060979228</v>
      </c>
      <c r="Q2046" s="1">
        <v>10883636304</v>
      </c>
      <c r="R2046" s="1">
        <v>63215806958</v>
      </c>
      <c r="S2046" s="1">
        <v>318160422490</v>
      </c>
      <c r="T2046" s="1">
        <v>6624488596</v>
      </c>
      <c r="U2046" s="1">
        <v>3571253992</v>
      </c>
      <c r="V2046" s="1">
        <v>12282645161</v>
      </c>
    </row>
    <row r="2047" spans="1:22" ht="16.5" customHeight="1" x14ac:dyDescent="0.3">
      <c r="A2047" s="1" t="s">
        <v>215</v>
      </c>
      <c r="B2047" s="1">
        <v>2018</v>
      </c>
      <c r="C2047" s="26"/>
      <c r="D2047" s="9"/>
      <c r="E2047" s="9"/>
      <c r="F2047" s="10"/>
      <c r="G2047" s="9"/>
      <c r="H2047" s="9"/>
      <c r="I2047" s="1">
        <v>278952172967</v>
      </c>
      <c r="J2047" s="1">
        <v>84805309440</v>
      </c>
      <c r="K2047" s="1">
        <v>74706289078</v>
      </c>
      <c r="L2047" s="1">
        <v>353658462045</v>
      </c>
      <c r="M2047" s="29">
        <f>-4.336-4.513*(U2047/L2047)+5.679*(O2047/L2047)-0.004*(I2047/P2047)</f>
        <v>0.2980751642360196</v>
      </c>
      <c r="N2047" s="31">
        <v>7.3592809998546045</v>
      </c>
      <c r="O2047" s="1">
        <v>289903273652</v>
      </c>
      <c r="P2047" s="1">
        <v>262835578886</v>
      </c>
      <c r="Q2047" s="1">
        <v>27067694766</v>
      </c>
      <c r="R2047" s="1">
        <v>63755188393</v>
      </c>
      <c r="S2047" s="1">
        <v>353658462045</v>
      </c>
      <c r="T2047" s="1">
        <v>4860830019</v>
      </c>
      <c r="U2047" s="1">
        <v>1324932172</v>
      </c>
      <c r="V2047" s="1">
        <v>7334465161</v>
      </c>
    </row>
    <row r="2048" spans="1:22" ht="16.5" customHeight="1" x14ac:dyDescent="0.3">
      <c r="A2048" s="1" t="s">
        <v>215</v>
      </c>
      <c r="B2048" s="1">
        <v>2017</v>
      </c>
      <c r="C2048" s="27">
        <f t="shared" ref="C2048:C2059" si="182">LN(E2048)</f>
        <v>4.0943445622221004</v>
      </c>
      <c r="D2048" s="5">
        <v>16</v>
      </c>
      <c r="E2048" s="5">
        <v>60</v>
      </c>
      <c r="F2048" s="4">
        <v>23.75</v>
      </c>
      <c r="G2048" s="5">
        <v>0</v>
      </c>
      <c r="H2048" s="5">
        <v>0</v>
      </c>
      <c r="I2048" s="1">
        <v>209106743915</v>
      </c>
      <c r="J2048" s="1">
        <v>18149012005</v>
      </c>
      <c r="K2048" s="1">
        <v>79326909429</v>
      </c>
      <c r="L2048" s="1">
        <v>288433653344</v>
      </c>
      <c r="M2048" s="29">
        <f>-4.336-4.513*(U2048/L2048)+5.679*(O2048/L2048)-0.004*(I2048/P2048)</f>
        <v>6.3180041464945052E-3</v>
      </c>
      <c r="N2048" s="31">
        <v>2.8654119461210428</v>
      </c>
      <c r="O2048" s="1">
        <v>221889276277</v>
      </c>
      <c r="P2048" s="1">
        <v>221255801004</v>
      </c>
      <c r="Q2048" s="1">
        <v>633475273</v>
      </c>
      <c r="R2048" s="1">
        <v>66544377067</v>
      </c>
      <c r="S2048" s="1">
        <v>288433653344</v>
      </c>
      <c r="T2048" s="1">
        <v>3679736727</v>
      </c>
      <c r="U2048" s="1">
        <v>1450957345</v>
      </c>
      <c r="V2048" s="1">
        <v>5790300859</v>
      </c>
    </row>
    <row r="2049" spans="1:22" ht="16.5" customHeight="1" x14ac:dyDescent="0.3">
      <c r="A2049" s="1" t="s">
        <v>215</v>
      </c>
      <c r="B2049" s="1">
        <v>2016</v>
      </c>
      <c r="C2049" s="27">
        <f t="shared" si="182"/>
        <v>4.0775374439057197</v>
      </c>
      <c r="D2049" s="5">
        <v>15</v>
      </c>
      <c r="E2049" s="5">
        <v>59</v>
      </c>
      <c r="F2049" s="4">
        <v>23.75</v>
      </c>
      <c r="G2049" s="5">
        <v>0</v>
      </c>
      <c r="H2049" s="5">
        <v>0</v>
      </c>
      <c r="I2049" s="1">
        <v>214225909602</v>
      </c>
      <c r="J2049" s="1">
        <v>104104955196</v>
      </c>
      <c r="K2049" s="1">
        <v>38866143746</v>
      </c>
      <c r="L2049" s="1">
        <v>253092053348</v>
      </c>
      <c r="M2049" s="29">
        <f>-4.336-4.513*(U2049/L2049)+5.679*(O2049/L2049)-0.004*(I2049/P2049)</f>
        <v>-0.50125026093882297</v>
      </c>
      <c r="N2049" s="31">
        <v>2.5615511423249444</v>
      </c>
      <c r="O2049" s="1">
        <v>180401248775</v>
      </c>
      <c r="P2049" s="1">
        <v>180397696346</v>
      </c>
      <c r="Q2049" s="1">
        <v>3552429</v>
      </c>
      <c r="R2049" s="1">
        <v>72690804573</v>
      </c>
      <c r="S2049" s="1">
        <v>253092053348</v>
      </c>
      <c r="T2049" s="1">
        <v>1236013320</v>
      </c>
      <c r="U2049" s="1">
        <v>11688854099</v>
      </c>
      <c r="V2049" s="1">
        <v>15855760947</v>
      </c>
    </row>
    <row r="2050" spans="1:22" ht="16.5" customHeight="1" x14ac:dyDescent="0.3">
      <c r="A2050" s="1" t="s">
        <v>215</v>
      </c>
      <c r="B2050" s="1">
        <v>2015</v>
      </c>
      <c r="C2050" s="27">
        <f t="shared" si="182"/>
        <v>4.0604430105464191</v>
      </c>
      <c r="D2050" s="5">
        <v>14</v>
      </c>
      <c r="E2050" s="5">
        <v>58</v>
      </c>
      <c r="F2050" s="4">
        <v>23.75</v>
      </c>
      <c r="G2050" s="5">
        <v>0</v>
      </c>
      <c r="H2050" s="5">
        <v>0</v>
      </c>
      <c r="I2050" s="1">
        <v>126605639139</v>
      </c>
      <c r="J2050" s="1">
        <v>63897132095</v>
      </c>
      <c r="K2050" s="1">
        <v>35871486594</v>
      </c>
      <c r="L2050" s="1">
        <v>162477125733</v>
      </c>
      <c r="M2050" s="29">
        <f>-4.336-4.513*(U2050/L2050)+5.679*(O2050/L2050)-0.004*(I2050/P2050)</f>
        <v>-1.4545199731676814</v>
      </c>
      <c r="N2050" s="31">
        <v>8.0197984581497224</v>
      </c>
      <c r="O2050" s="1">
        <v>93382408363</v>
      </c>
      <c r="P2050" s="1">
        <v>93314110289</v>
      </c>
      <c r="Q2050" s="1">
        <v>68298074</v>
      </c>
      <c r="R2050" s="1">
        <v>69094717370</v>
      </c>
      <c r="S2050" s="1">
        <v>162477125733</v>
      </c>
      <c r="T2050" s="1">
        <v>993015520</v>
      </c>
      <c r="U2050" s="1">
        <v>13574635306</v>
      </c>
      <c r="V2050" s="1">
        <v>18339522037</v>
      </c>
    </row>
    <row r="2051" spans="1:22" ht="16.5" customHeight="1" x14ac:dyDescent="0.3">
      <c r="A2051" s="1" t="s">
        <v>215</v>
      </c>
      <c r="B2051" s="1">
        <v>2014</v>
      </c>
      <c r="C2051" s="27">
        <f t="shared" si="182"/>
        <v>4.0430512678345503</v>
      </c>
      <c r="D2051" s="6">
        <v>13</v>
      </c>
      <c r="E2051" s="6">
        <v>57</v>
      </c>
      <c r="F2051" s="7">
        <v>23.75</v>
      </c>
      <c r="G2051" s="6">
        <v>0</v>
      </c>
      <c r="H2051" s="6">
        <v>0</v>
      </c>
      <c r="I2051" s="1">
        <v>101238459592</v>
      </c>
      <c r="J2051" s="1">
        <v>18608199670</v>
      </c>
      <c r="K2051" s="1">
        <v>23896731377</v>
      </c>
      <c r="L2051" s="1">
        <v>125135190969</v>
      </c>
      <c r="M2051" s="29">
        <f>-4.336-4.513*(U2051/L2051)+5.679*(O2051/L2051)-0.004*(I2051/P2051)</f>
        <v>-1.8487658321118672</v>
      </c>
      <c r="N2051" s="28">
        <v>5.05</v>
      </c>
      <c r="O2051" s="1">
        <v>62298176170</v>
      </c>
      <c r="P2051" s="1">
        <v>62211251370</v>
      </c>
      <c r="Q2051" s="1">
        <v>86924800</v>
      </c>
      <c r="R2051" s="1">
        <v>62837014799</v>
      </c>
      <c r="S2051" s="1">
        <v>125135190969</v>
      </c>
      <c r="T2051" s="1">
        <v>252059970</v>
      </c>
      <c r="U2051" s="1">
        <v>9248010876</v>
      </c>
      <c r="V2051" s="1">
        <v>12533036144</v>
      </c>
    </row>
    <row r="2052" spans="1:22" ht="16.5" customHeight="1" x14ac:dyDescent="0.3">
      <c r="A2052" s="1" t="s">
        <v>216</v>
      </c>
      <c r="B2052" s="1">
        <v>2023</v>
      </c>
      <c r="C2052" s="27">
        <f t="shared" si="182"/>
        <v>3.5263605246161616</v>
      </c>
      <c r="D2052" s="5">
        <v>16</v>
      </c>
      <c r="E2052" s="5">
        <v>34</v>
      </c>
      <c r="F2052" s="4">
        <v>0</v>
      </c>
      <c r="G2052" s="5">
        <v>1</v>
      </c>
      <c r="H2052" s="5">
        <v>0</v>
      </c>
      <c r="I2052" s="1">
        <v>403551156687</v>
      </c>
      <c r="J2052" s="1">
        <v>81647715639</v>
      </c>
      <c r="K2052" s="1">
        <v>241315463800</v>
      </c>
      <c r="L2052" s="1">
        <v>644866620487</v>
      </c>
      <c r="M2052" s="29">
        <f>-4.336-4.513*(U2052/L2052)+5.679*(O2052/L2052)-0.004*(I2052/P2052)</f>
        <v>-2.9715178015410415</v>
      </c>
      <c r="N2052" s="31">
        <v>6.4222466560102589</v>
      </c>
      <c r="O2052" s="1">
        <v>158143202905</v>
      </c>
      <c r="P2052" s="1">
        <v>140281598495</v>
      </c>
      <c r="Q2052" s="1">
        <v>17861604410</v>
      </c>
      <c r="R2052" s="1">
        <v>486723417582</v>
      </c>
      <c r="S2052" s="1">
        <v>644866620487</v>
      </c>
      <c r="T2052" s="1">
        <v>58182</v>
      </c>
      <c r="U2052" s="1">
        <v>2385512377</v>
      </c>
      <c r="V2052" s="1">
        <v>2546999624</v>
      </c>
    </row>
    <row r="2053" spans="1:22" ht="16.5" customHeight="1" x14ac:dyDescent="0.3">
      <c r="A2053" s="1" t="s">
        <v>216</v>
      </c>
      <c r="B2053" s="1">
        <v>2022</v>
      </c>
      <c r="C2053" s="27">
        <f t="shared" si="182"/>
        <v>3.4965075614664802</v>
      </c>
      <c r="D2053" s="5">
        <v>15</v>
      </c>
      <c r="E2053" s="5">
        <v>33</v>
      </c>
      <c r="F2053" s="4">
        <v>0</v>
      </c>
      <c r="G2053" s="5">
        <v>1</v>
      </c>
      <c r="H2053" s="5">
        <v>0</v>
      </c>
      <c r="I2053" s="1">
        <v>394603477985</v>
      </c>
      <c r="J2053" s="1">
        <v>81647715639</v>
      </c>
      <c r="K2053" s="1">
        <v>243968527787</v>
      </c>
      <c r="L2053" s="1">
        <v>638572005772</v>
      </c>
      <c r="M2053" s="29">
        <f>-4.336-4.513*(U2053/L2053)+5.679*(O2053/L2053)-0.004*(I2053/P2053)</f>
        <v>-2.1346343514287232</v>
      </c>
      <c r="N2053" s="31">
        <v>6.9871667237754878</v>
      </c>
      <c r="O2053" s="1">
        <v>155727800567</v>
      </c>
      <c r="P2053" s="1">
        <v>137575553242</v>
      </c>
      <c r="Q2053" s="1">
        <v>18152247325</v>
      </c>
      <c r="R2053" s="1">
        <v>482844205205</v>
      </c>
      <c r="S2053" s="1">
        <v>638572005772</v>
      </c>
      <c r="T2053" s="1">
        <v>39208224304</v>
      </c>
      <c r="U2053" s="1">
        <v>-117145729971</v>
      </c>
      <c r="V2053" s="1">
        <v>-116408199913</v>
      </c>
    </row>
    <row r="2054" spans="1:22" ht="16.5" customHeight="1" x14ac:dyDescent="0.3">
      <c r="A2054" s="1" t="s">
        <v>216</v>
      </c>
      <c r="B2054" s="1">
        <v>2021</v>
      </c>
      <c r="C2054" s="27">
        <f t="shared" si="182"/>
        <v>3.713572066704308</v>
      </c>
      <c r="D2054" s="5">
        <v>14</v>
      </c>
      <c r="E2054" s="5">
        <v>41</v>
      </c>
      <c r="F2054" s="4">
        <v>0</v>
      </c>
      <c r="G2054" s="5">
        <v>0</v>
      </c>
      <c r="H2054" s="5">
        <v>0</v>
      </c>
      <c r="I2054" s="1">
        <v>675087779714</v>
      </c>
      <c r="J2054" s="1">
        <v>102158047475</v>
      </c>
      <c r="K2054" s="1">
        <v>243154451717</v>
      </c>
      <c r="L2054" s="1">
        <v>918242231431</v>
      </c>
      <c r="M2054" s="29">
        <f>-4.336-4.513*(U2054/L2054)+5.679*(O2054/L2054)-0.004*(I2054/P2054)</f>
        <v>-2.4524369387589284</v>
      </c>
      <c r="N2054" s="31">
        <v>6.6900092133089402</v>
      </c>
      <c r="O2054" s="1">
        <v>318258596255</v>
      </c>
      <c r="P2054" s="1">
        <v>300683928638</v>
      </c>
      <c r="Q2054" s="1">
        <v>17574667617</v>
      </c>
      <c r="R2054" s="1">
        <v>599983635176</v>
      </c>
      <c r="S2054" s="1">
        <v>918242231431</v>
      </c>
      <c r="T2054" s="1">
        <v>0</v>
      </c>
      <c r="U2054" s="1">
        <v>15417009728</v>
      </c>
      <c r="V2054" s="1">
        <v>15417009728</v>
      </c>
    </row>
    <row r="2055" spans="1:22" ht="16.5" customHeight="1" x14ac:dyDescent="0.3">
      <c r="A2055" s="1" t="s">
        <v>216</v>
      </c>
      <c r="B2055" s="1">
        <v>2020</v>
      </c>
      <c r="C2055" s="27">
        <f t="shared" si="182"/>
        <v>3.8918202981106265</v>
      </c>
      <c r="D2055" s="5">
        <v>13</v>
      </c>
      <c r="E2055" s="5">
        <v>49</v>
      </c>
      <c r="F2055" s="4">
        <v>0</v>
      </c>
      <c r="G2055" s="5">
        <v>0</v>
      </c>
      <c r="H2055" s="5">
        <v>0</v>
      </c>
      <c r="I2055" s="1">
        <v>877511330371</v>
      </c>
      <c r="J2055" s="1">
        <v>148935490098</v>
      </c>
      <c r="K2055" s="1">
        <v>271307126580</v>
      </c>
      <c r="L2055" s="1">
        <v>1148818456951</v>
      </c>
      <c r="M2055" s="29">
        <f>-4.336-4.513*(U2055/L2055)+5.679*(O2055/L2055)-0.004*(I2055/P2055)</f>
        <v>-2.2953062792127934</v>
      </c>
      <c r="N2055" s="31">
        <v>6.9401877821904918</v>
      </c>
      <c r="O2055" s="1">
        <v>416227213890</v>
      </c>
      <c r="P2055" s="1">
        <v>398568412145</v>
      </c>
      <c r="Q2055" s="1">
        <v>17658801745</v>
      </c>
      <c r="R2055" s="1">
        <v>732591243061</v>
      </c>
      <c r="S2055" s="1">
        <v>1148818456951</v>
      </c>
      <c r="T2055" s="1">
        <v>0</v>
      </c>
      <c r="U2055" s="1">
        <v>2049748483</v>
      </c>
      <c r="V2055" s="1">
        <v>2049748483</v>
      </c>
    </row>
    <row r="2056" spans="1:22" ht="16.5" customHeight="1" x14ac:dyDescent="0.3">
      <c r="A2056" s="1" t="s">
        <v>216</v>
      </c>
      <c r="B2056" s="1">
        <v>2019</v>
      </c>
      <c r="C2056" s="27">
        <f t="shared" si="182"/>
        <v>3.8712010109078911</v>
      </c>
      <c r="D2056" s="5">
        <v>12</v>
      </c>
      <c r="E2056" s="5">
        <v>48</v>
      </c>
      <c r="F2056" s="4">
        <v>0</v>
      </c>
      <c r="G2056" s="5">
        <v>0</v>
      </c>
      <c r="H2056" s="5">
        <v>0</v>
      </c>
      <c r="I2056" s="1">
        <v>849444195072</v>
      </c>
      <c r="J2056" s="1">
        <v>109956316003</v>
      </c>
      <c r="K2056" s="1">
        <v>281454724337</v>
      </c>
      <c r="L2056" s="1">
        <v>1130898919409</v>
      </c>
      <c r="M2056" s="29">
        <f>-4.336-4.513*(U2056/L2056)+5.679*(O2056/L2056)-0.004*(I2056/P2056)</f>
        <v>-2.3356090399240568</v>
      </c>
      <c r="N2056" s="31">
        <v>7.4649912574460018</v>
      </c>
      <c r="O2056" s="1">
        <v>400357424831</v>
      </c>
      <c r="P2056" s="1">
        <v>369186744962</v>
      </c>
      <c r="Q2056" s="1">
        <v>31170679869</v>
      </c>
      <c r="R2056" s="1">
        <v>730541494578</v>
      </c>
      <c r="S2056" s="1">
        <v>1130898919409</v>
      </c>
      <c r="T2056" s="1">
        <v>0</v>
      </c>
      <c r="U2056" s="1">
        <v>217530392</v>
      </c>
      <c r="V2056" s="1">
        <v>217530392</v>
      </c>
    </row>
    <row r="2057" spans="1:22" ht="16.5" customHeight="1" x14ac:dyDescent="0.3">
      <c r="A2057" s="1" t="s">
        <v>216</v>
      </c>
      <c r="B2057" s="1">
        <v>2018</v>
      </c>
      <c r="C2057" s="27">
        <f t="shared" si="182"/>
        <v>3.6635616461296463</v>
      </c>
      <c r="D2057" s="5">
        <v>11</v>
      </c>
      <c r="E2057" s="5">
        <v>39</v>
      </c>
      <c r="F2057" s="4">
        <v>0</v>
      </c>
      <c r="G2057" s="5">
        <v>0</v>
      </c>
      <c r="H2057" s="5">
        <v>1</v>
      </c>
      <c r="I2057" s="1">
        <v>858747525752</v>
      </c>
      <c r="J2057" s="1">
        <v>205345602109</v>
      </c>
      <c r="K2057" s="1">
        <v>313748763405</v>
      </c>
      <c r="L2057" s="1">
        <v>1172496289157</v>
      </c>
      <c r="M2057" s="29">
        <f>-4.336-4.513*(U2057/L2057)+5.679*(O2057/L2057)-0.004*(I2057/P2057)</f>
        <v>-2.4849370568713764</v>
      </c>
      <c r="N2057" s="31">
        <v>7.3592809998546045</v>
      </c>
      <c r="O2057" s="1">
        <v>370136066607</v>
      </c>
      <c r="P2057" s="1">
        <v>340251135601</v>
      </c>
      <c r="Q2057" s="1">
        <v>29884931006</v>
      </c>
      <c r="R2057" s="1">
        <v>802360222550</v>
      </c>
      <c r="S2057" s="1">
        <v>1172496289157</v>
      </c>
      <c r="T2057" s="1">
        <v>1077095014</v>
      </c>
      <c r="U2057" s="1">
        <v>-17770572421</v>
      </c>
      <c r="V2057" s="1">
        <v>-16664545900</v>
      </c>
    </row>
    <row r="2058" spans="1:22" ht="16.5" customHeight="1" x14ac:dyDescent="0.3">
      <c r="A2058" s="1" t="s">
        <v>216</v>
      </c>
      <c r="B2058" s="1">
        <v>2017</v>
      </c>
      <c r="C2058" s="27">
        <f t="shared" si="182"/>
        <v>4.0253516907351496</v>
      </c>
      <c r="D2058" s="5">
        <v>10</v>
      </c>
      <c r="E2058" s="5">
        <v>56</v>
      </c>
      <c r="F2058" s="4">
        <v>0.03</v>
      </c>
      <c r="G2058" s="5">
        <v>0</v>
      </c>
      <c r="H2058" s="5">
        <v>1</v>
      </c>
      <c r="I2058" s="1">
        <v>825514619611</v>
      </c>
      <c r="J2058" s="1">
        <v>195783433412</v>
      </c>
      <c r="K2058" s="1">
        <v>629046181746</v>
      </c>
      <c r="L2058" s="1">
        <v>1454560801357</v>
      </c>
      <c r="M2058" s="29">
        <f>-4.336-4.513*(U2058/L2058)+5.679*(O2058/L2058)-0.004*(I2058/P2058)</f>
        <v>-2.1485170477033475</v>
      </c>
      <c r="N2058" s="31">
        <v>2.8654119461210428</v>
      </c>
      <c r="O2058" s="1">
        <v>510292148110</v>
      </c>
      <c r="P2058" s="1">
        <v>471459486735</v>
      </c>
      <c r="Q2058" s="1">
        <v>38832661375</v>
      </c>
      <c r="R2058" s="1">
        <v>944268653247</v>
      </c>
      <c r="S2058" s="1">
        <v>1454560801357</v>
      </c>
      <c r="T2058" s="1">
        <v>31926756013</v>
      </c>
      <c r="U2058" s="1">
        <v>-65159640096</v>
      </c>
      <c r="V2058" s="1">
        <v>-56620120863</v>
      </c>
    </row>
    <row r="2059" spans="1:22" ht="16.5" customHeight="1" x14ac:dyDescent="0.3">
      <c r="A2059" s="1" t="s">
        <v>216</v>
      </c>
      <c r="B2059" s="1">
        <v>2016</v>
      </c>
      <c r="C2059" s="27">
        <f t="shared" si="182"/>
        <v>4.0073331852324712</v>
      </c>
      <c r="D2059" s="6">
        <v>9</v>
      </c>
      <c r="E2059" s="6">
        <v>55</v>
      </c>
      <c r="F2059" s="7">
        <v>0.03</v>
      </c>
      <c r="G2059" s="6">
        <v>0</v>
      </c>
      <c r="H2059" s="6">
        <v>1</v>
      </c>
      <c r="I2059" s="1">
        <v>927024622723</v>
      </c>
      <c r="J2059" s="1">
        <v>171078645572</v>
      </c>
      <c r="K2059" s="1">
        <v>749782740346</v>
      </c>
      <c r="L2059" s="1">
        <v>1676807363069</v>
      </c>
      <c r="M2059" s="29">
        <f>-4.336-4.513*(U2059/L2059)+5.679*(O2059/L2059)-0.004*(I2059/P2059)</f>
        <v>-2.0828096718990632</v>
      </c>
      <c r="N2059" s="31">
        <v>2.5615511423249444</v>
      </c>
      <c r="O2059" s="1">
        <v>667379069726</v>
      </c>
      <c r="P2059" s="1">
        <v>524500442562</v>
      </c>
      <c r="Q2059" s="1">
        <v>142878627164</v>
      </c>
      <c r="R2059" s="1">
        <v>1009428293343</v>
      </c>
      <c r="S2059" s="1">
        <v>1676807363069</v>
      </c>
      <c r="T2059" s="1">
        <v>28642603974</v>
      </c>
      <c r="U2059" s="1">
        <v>5530432</v>
      </c>
      <c r="V2059" s="1">
        <v>31150758175</v>
      </c>
    </row>
    <row r="2060" spans="1:22" ht="16.5" customHeight="1" x14ac:dyDescent="0.3">
      <c r="A2060" s="1" t="s">
        <v>216</v>
      </c>
      <c r="B2060" s="1">
        <v>2015</v>
      </c>
      <c r="C2060" s="26"/>
      <c r="D2060" s="17"/>
      <c r="E2060" s="17"/>
      <c r="F2060" s="10"/>
      <c r="G2060" s="9"/>
      <c r="H2060" s="9"/>
      <c r="I2060" s="1">
        <v>671106292698</v>
      </c>
      <c r="J2060" s="1">
        <v>244115301894</v>
      </c>
      <c r="K2060" s="1">
        <v>1080869163311</v>
      </c>
      <c r="L2060" s="1">
        <v>1751975456009</v>
      </c>
      <c r="M2060" s="29">
        <f>-4.336-4.513*(U2060/L2060)+5.679*(O2060/L2060)-0.004*(I2060/P2060)</f>
        <v>-1.9553228221025873</v>
      </c>
      <c r="N2060" s="31">
        <v>8.0197984581497224</v>
      </c>
      <c r="O2060" s="1">
        <v>740556845291</v>
      </c>
      <c r="P2060" s="1">
        <v>389347644768</v>
      </c>
      <c r="Q2060" s="1">
        <v>351209200523</v>
      </c>
      <c r="R2060" s="1">
        <v>1011418610718</v>
      </c>
      <c r="S2060" s="1">
        <v>1751975456009</v>
      </c>
      <c r="T2060" s="1">
        <v>41511863002</v>
      </c>
      <c r="U2060" s="1">
        <v>5019951259</v>
      </c>
      <c r="V2060" s="1">
        <v>46128749781</v>
      </c>
    </row>
    <row r="2061" spans="1:22" ht="16.5" customHeight="1" x14ac:dyDescent="0.3">
      <c r="A2061" s="1" t="s">
        <v>216</v>
      </c>
      <c r="B2061" s="1">
        <v>2014</v>
      </c>
      <c r="C2061" s="26"/>
      <c r="D2061" s="17"/>
      <c r="E2061" s="17"/>
      <c r="F2061" s="10"/>
      <c r="G2061" s="9"/>
      <c r="H2061" s="9"/>
      <c r="I2061" s="1">
        <v>1157096803872</v>
      </c>
      <c r="J2061" s="1">
        <v>869594207886</v>
      </c>
      <c r="K2061" s="1">
        <v>815252906651</v>
      </c>
      <c r="L2061" s="1">
        <v>1972349710523</v>
      </c>
      <c r="M2061" s="29">
        <f>-4.336-4.513*(U2061/L2061)+5.679*(O2061/L2061)-0.004*(I2061/P2061)</f>
        <v>-1.5651452447319425</v>
      </c>
      <c r="N2061" s="28">
        <v>5.05</v>
      </c>
      <c r="O2061" s="1">
        <v>965951051064</v>
      </c>
      <c r="P2061" s="1">
        <v>841128882261</v>
      </c>
      <c r="Q2061" s="1">
        <v>124822168803</v>
      </c>
      <c r="R2061" s="1">
        <v>1006398659459</v>
      </c>
      <c r="S2061" s="1">
        <v>1972349710523</v>
      </c>
      <c r="T2061" s="1">
        <v>47463388985</v>
      </c>
      <c r="U2061" s="1">
        <v>2146778888</v>
      </c>
      <c r="V2061" s="1">
        <v>49593417923</v>
      </c>
    </row>
    <row r="2062" spans="1:22" ht="16.5" customHeight="1" x14ac:dyDescent="0.3">
      <c r="A2062" s="1" t="s">
        <v>217</v>
      </c>
      <c r="B2062" s="1">
        <v>2023</v>
      </c>
      <c r="C2062" s="27">
        <f t="shared" ref="C2062:C2066" si="183">LN(E2062)</f>
        <v>4.0430512678345503</v>
      </c>
      <c r="D2062" s="11">
        <v>23</v>
      </c>
      <c r="E2062" s="11">
        <v>57</v>
      </c>
      <c r="F2062" s="4">
        <v>0.22</v>
      </c>
      <c r="G2062" s="5">
        <v>0</v>
      </c>
      <c r="H2062" s="5">
        <v>0</v>
      </c>
      <c r="I2062" s="1">
        <v>56439024837</v>
      </c>
      <c r="J2062" s="1">
        <v>17311201276</v>
      </c>
      <c r="K2062" s="1">
        <v>201458988058</v>
      </c>
      <c r="L2062" s="1">
        <v>257898012895</v>
      </c>
      <c r="M2062" s="29">
        <f>-4.336-4.513*(U2062/L2062)+5.679*(O2062/L2062)-0.004*(I2062/P2062)</f>
        <v>-0.76589853690182841</v>
      </c>
      <c r="N2062" s="31">
        <v>6.4222466560102589</v>
      </c>
      <c r="O2062" s="1">
        <v>162530656667</v>
      </c>
      <c r="P2062" s="1">
        <v>100277172747</v>
      </c>
      <c r="Q2062" s="1">
        <v>62253483920</v>
      </c>
      <c r="R2062" s="1">
        <v>95367356228</v>
      </c>
      <c r="S2062" s="1">
        <v>257898012895</v>
      </c>
      <c r="T2062" s="1">
        <v>12384903224</v>
      </c>
      <c r="U2062" s="1">
        <v>378664934</v>
      </c>
      <c r="V2062" s="1">
        <v>9588435461</v>
      </c>
    </row>
    <row r="2063" spans="1:22" ht="16.5" customHeight="1" x14ac:dyDescent="0.3">
      <c r="A2063" s="1" t="s">
        <v>217</v>
      </c>
      <c r="B2063" s="1">
        <v>2022</v>
      </c>
      <c r="C2063" s="27">
        <f t="shared" si="183"/>
        <v>4.0253516907351496</v>
      </c>
      <c r="D2063" s="11">
        <v>22</v>
      </c>
      <c r="E2063" s="11">
        <v>56</v>
      </c>
      <c r="F2063" s="4">
        <v>0.22</v>
      </c>
      <c r="G2063" s="5">
        <v>0</v>
      </c>
      <c r="H2063" s="5">
        <v>0</v>
      </c>
      <c r="I2063" s="1">
        <v>59613774656</v>
      </c>
      <c r="J2063" s="1">
        <v>14907281296</v>
      </c>
      <c r="K2063" s="1">
        <v>205339911669</v>
      </c>
      <c r="L2063" s="1">
        <v>264953686325</v>
      </c>
      <c r="M2063" s="29">
        <f>-4.336-4.513*(U2063/L2063)+5.679*(O2063/L2063)-0.004*(I2063/P2063)</f>
        <v>-0.9765387242646435</v>
      </c>
      <c r="N2063" s="31">
        <v>6.9871667237754878</v>
      </c>
      <c r="O2063" s="1">
        <v>164178244963</v>
      </c>
      <c r="P2063" s="1">
        <v>87512761043</v>
      </c>
      <c r="Q2063" s="1">
        <v>76665483920</v>
      </c>
      <c r="R2063" s="1">
        <v>100775441362</v>
      </c>
      <c r="S2063" s="1">
        <v>264953686325</v>
      </c>
      <c r="T2063" s="1">
        <v>9264369720</v>
      </c>
      <c r="U2063" s="1">
        <v>9205552244</v>
      </c>
      <c r="V2063" s="1">
        <v>19968152904</v>
      </c>
    </row>
    <row r="2064" spans="1:22" ht="16.5" customHeight="1" x14ac:dyDescent="0.3">
      <c r="A2064" s="1" t="s">
        <v>217</v>
      </c>
      <c r="B2064" s="1">
        <v>2021</v>
      </c>
      <c r="C2064" s="27">
        <f t="shared" si="183"/>
        <v>4.0073331852324712</v>
      </c>
      <c r="D2064" s="5">
        <v>21</v>
      </c>
      <c r="E2064" s="5">
        <v>55</v>
      </c>
      <c r="F2064" s="4">
        <v>0.22</v>
      </c>
      <c r="G2064" s="5">
        <v>0</v>
      </c>
      <c r="H2064" s="5">
        <v>0</v>
      </c>
      <c r="I2064" s="1">
        <v>54637536805</v>
      </c>
      <c r="J2064" s="1">
        <v>17273408436</v>
      </c>
      <c r="K2064" s="1">
        <v>213217670095</v>
      </c>
      <c r="L2064" s="1">
        <v>267855206900</v>
      </c>
      <c r="M2064" s="29">
        <f>-4.336-4.513*(U2064/L2064)+5.679*(O2064/L2064)-0.004*(I2064/P2064)</f>
        <v>-0.93510336679024852</v>
      </c>
      <c r="N2064" s="31">
        <v>6.6900092133089402</v>
      </c>
      <c r="O2064" s="1">
        <v>169621335335</v>
      </c>
      <c r="P2064" s="1">
        <v>77252501415</v>
      </c>
      <c r="Q2064" s="1">
        <v>92368833920</v>
      </c>
      <c r="R2064" s="1">
        <v>98233871565</v>
      </c>
      <c r="S2064" s="1">
        <v>267855206900</v>
      </c>
      <c r="T2064" s="1">
        <v>10930945271</v>
      </c>
      <c r="U2064" s="1">
        <v>11427857273</v>
      </c>
      <c r="V2064" s="1">
        <v>23696129323</v>
      </c>
    </row>
    <row r="2065" spans="1:22" ht="16.5" customHeight="1" x14ac:dyDescent="0.3">
      <c r="A2065" s="1" t="s">
        <v>217</v>
      </c>
      <c r="B2065" s="1">
        <v>2020</v>
      </c>
      <c r="C2065" s="27">
        <f t="shared" si="183"/>
        <v>3.9889840465642745</v>
      </c>
      <c r="D2065" s="5">
        <v>20</v>
      </c>
      <c r="E2065" s="5">
        <v>54</v>
      </c>
      <c r="F2065" s="4">
        <v>0.22</v>
      </c>
      <c r="G2065" s="5">
        <v>0</v>
      </c>
      <c r="H2065" s="5">
        <v>0</v>
      </c>
      <c r="I2065" s="1">
        <v>49758674142</v>
      </c>
      <c r="J2065" s="1">
        <v>20285467147</v>
      </c>
      <c r="K2065" s="1">
        <v>237300157743</v>
      </c>
      <c r="L2065" s="1">
        <v>287058831885</v>
      </c>
      <c r="M2065" s="29">
        <f>-4.336-4.513*(U2065/L2065)+5.679*(O2065/L2065)-0.004*(I2065/P2065)</f>
        <v>-0.59450893819471462</v>
      </c>
      <c r="N2065" s="31">
        <v>6.9401877821904918</v>
      </c>
      <c r="O2065" s="1">
        <v>194909085533</v>
      </c>
      <c r="P2065" s="1">
        <v>87528251613</v>
      </c>
      <c r="Q2065" s="1">
        <v>107380833920</v>
      </c>
      <c r="R2065" s="1">
        <v>92149746352</v>
      </c>
      <c r="S2065" s="1">
        <v>287058831885</v>
      </c>
      <c r="T2065" s="1">
        <v>13857417487</v>
      </c>
      <c r="U2065" s="1">
        <v>7136690929</v>
      </c>
      <c r="V2065" s="1">
        <v>18937379972</v>
      </c>
    </row>
    <row r="2066" spans="1:22" ht="16.5" customHeight="1" x14ac:dyDescent="0.3">
      <c r="A2066" s="1" t="s">
        <v>217</v>
      </c>
      <c r="B2066" s="1">
        <v>2019</v>
      </c>
      <c r="C2066" s="27">
        <f t="shared" si="183"/>
        <v>3.970291913552122</v>
      </c>
      <c r="D2066" s="5">
        <v>19</v>
      </c>
      <c r="E2066" s="5">
        <v>53</v>
      </c>
      <c r="F2066" s="4">
        <v>0.22</v>
      </c>
      <c r="G2066" s="5">
        <v>0</v>
      </c>
      <c r="H2066" s="5">
        <v>0</v>
      </c>
      <c r="I2066" s="1">
        <v>46876236333</v>
      </c>
      <c r="J2066" s="1">
        <v>23712013762</v>
      </c>
      <c r="K2066" s="1">
        <v>258018768249</v>
      </c>
      <c r="L2066" s="1">
        <v>304895004582</v>
      </c>
      <c r="M2066" s="29">
        <f>-4.336-4.513*(U2066/L2066)+5.679*(O2066/L2066)-0.004*(I2066/P2066)</f>
        <v>-0.41508905336345242</v>
      </c>
      <c r="N2066" s="31">
        <v>7.4649912574460018</v>
      </c>
      <c r="O2066" s="1">
        <v>214710073228</v>
      </c>
      <c r="P2066" s="1">
        <v>91918048108</v>
      </c>
      <c r="Q2066" s="1">
        <v>122792025120</v>
      </c>
      <c r="R2066" s="1">
        <v>90184931354</v>
      </c>
      <c r="S2066" s="1">
        <v>304895004582</v>
      </c>
      <c r="T2066" s="1">
        <v>15566041838</v>
      </c>
      <c r="U2066" s="1">
        <v>5151869073</v>
      </c>
      <c r="V2066" s="1">
        <v>19440869092</v>
      </c>
    </row>
    <row r="2067" spans="1:22" ht="16.5" customHeight="1" x14ac:dyDescent="0.3">
      <c r="A2067" s="1" t="s">
        <v>217</v>
      </c>
      <c r="B2067" s="1">
        <v>2018</v>
      </c>
      <c r="C2067" s="26"/>
      <c r="D2067" s="9"/>
      <c r="E2067" s="9"/>
      <c r="F2067" s="10"/>
      <c r="G2067" s="9"/>
      <c r="H2067" s="9"/>
      <c r="I2067" s="1">
        <v>56577050991</v>
      </c>
      <c r="J2067" s="1">
        <v>15849675256</v>
      </c>
      <c r="K2067" s="1">
        <v>282776377356</v>
      </c>
      <c r="L2067" s="1">
        <v>339353428347</v>
      </c>
      <c r="M2067" s="29">
        <f>-4.336-4.513*(U2067/L2067)+5.679*(O2067/L2067)-0.004*(I2067/P2067)</f>
        <v>-0.22686087219199202</v>
      </c>
      <c r="N2067" s="31">
        <v>7.3592809998546045</v>
      </c>
      <c r="O2067" s="1">
        <v>249723912545</v>
      </c>
      <c r="P2067" s="1">
        <v>117271128625</v>
      </c>
      <c r="Q2067" s="1">
        <v>132452783920</v>
      </c>
      <c r="R2067" s="1">
        <v>89629515802</v>
      </c>
      <c r="S2067" s="1">
        <v>339353428347</v>
      </c>
      <c r="T2067" s="1">
        <v>8630965786</v>
      </c>
      <c r="U2067" s="1">
        <v>5113398894</v>
      </c>
      <c r="V2067" s="1">
        <v>15067953221</v>
      </c>
    </row>
    <row r="2068" spans="1:22" ht="16.5" customHeight="1" x14ac:dyDescent="0.3">
      <c r="A2068" s="1" t="s">
        <v>217</v>
      </c>
      <c r="B2068" s="1">
        <v>2017</v>
      </c>
      <c r="C2068" s="27">
        <f>LN(E2068)</f>
        <v>3.9318256327243257</v>
      </c>
      <c r="D2068" s="5">
        <v>17</v>
      </c>
      <c r="E2068" s="5">
        <v>51</v>
      </c>
      <c r="F2068" s="4">
        <v>0.22</v>
      </c>
      <c r="G2068" s="5">
        <v>0</v>
      </c>
      <c r="H2068" s="5">
        <v>0</v>
      </c>
      <c r="I2068" s="1">
        <v>58548194617</v>
      </c>
      <c r="J2068" s="1">
        <v>17407754773</v>
      </c>
      <c r="K2068" s="1">
        <v>119044176508</v>
      </c>
      <c r="L2068" s="1">
        <v>177592371125</v>
      </c>
      <c r="M2068" s="29">
        <f>-4.336-4.513*(U2068/L2068)+5.679*(O2068/L2068)-0.004*(I2068/P2068)</f>
        <v>-1.6448231190531668</v>
      </c>
      <c r="N2068" s="31">
        <v>2.8654119461210428</v>
      </c>
      <c r="O2068" s="1">
        <v>88490723262</v>
      </c>
      <c r="P2068" s="1">
        <v>29680936732</v>
      </c>
      <c r="Q2068" s="1">
        <v>58809786530</v>
      </c>
      <c r="R2068" s="1">
        <v>89101647863</v>
      </c>
      <c r="S2068" s="1">
        <v>177592371125</v>
      </c>
      <c r="T2068" s="1">
        <v>5215993461</v>
      </c>
      <c r="U2068" s="1">
        <v>5141827883</v>
      </c>
      <c r="V2068" s="1">
        <v>11619869199</v>
      </c>
    </row>
    <row r="2069" spans="1:22" ht="16.5" customHeight="1" x14ac:dyDescent="0.3">
      <c r="A2069" s="1" t="s">
        <v>217</v>
      </c>
      <c r="B2069" s="1">
        <v>2016</v>
      </c>
      <c r="C2069" s="26"/>
      <c r="D2069" s="9"/>
      <c r="E2069" s="9"/>
      <c r="F2069" s="10"/>
      <c r="G2069" s="9"/>
      <c r="H2069" s="9"/>
      <c r="I2069" s="1">
        <v>51930672456</v>
      </c>
      <c r="J2069" s="1">
        <v>15565004520</v>
      </c>
      <c r="K2069" s="1">
        <v>128797948812</v>
      </c>
      <c r="L2069" s="1">
        <v>180728621268</v>
      </c>
      <c r="M2069" s="29">
        <f>-4.336-4.513*(U2069/L2069)+5.679*(O2069/L2069)-0.004*(I2069/P2069)</f>
        <v>-1.5520477973146638</v>
      </c>
      <c r="N2069" s="31">
        <v>2.5615511423249444</v>
      </c>
      <c r="O2069" s="1">
        <v>92757953665</v>
      </c>
      <c r="P2069" s="1">
        <v>27075510424</v>
      </c>
      <c r="Q2069" s="1">
        <v>65682443241</v>
      </c>
      <c r="R2069" s="1">
        <v>87970667603</v>
      </c>
      <c r="S2069" s="1">
        <v>180728621268</v>
      </c>
      <c r="T2069" s="1">
        <v>4149244113</v>
      </c>
      <c r="U2069" s="1">
        <v>4929321913</v>
      </c>
      <c r="V2069" s="1">
        <v>10251987164</v>
      </c>
    </row>
    <row r="2070" spans="1:22" ht="16.5" customHeight="1" x14ac:dyDescent="0.3">
      <c r="A2070" s="1" t="s">
        <v>217</v>
      </c>
      <c r="B2070" s="1">
        <v>2015</v>
      </c>
      <c r="C2070" s="27">
        <f t="shared" ref="C2070:C2078" si="184">LN(E2070)</f>
        <v>3.8918202981106265</v>
      </c>
      <c r="D2070" s="5">
        <v>15</v>
      </c>
      <c r="E2070" s="5">
        <v>49</v>
      </c>
      <c r="F2070" s="4">
        <v>0.22</v>
      </c>
      <c r="G2070" s="5">
        <v>0</v>
      </c>
      <c r="H2070" s="5">
        <v>0</v>
      </c>
      <c r="I2070" s="1">
        <v>69462848906</v>
      </c>
      <c r="J2070" s="1">
        <v>21203458741</v>
      </c>
      <c r="K2070" s="1">
        <v>56113846765</v>
      </c>
      <c r="L2070" s="1">
        <v>125576695671</v>
      </c>
      <c r="M2070" s="29">
        <f>-4.336-4.513*(U2070/L2070)+5.679*(O2070/L2070)-0.004*(I2070/P2070)</f>
        <v>-2.5786328527147075</v>
      </c>
      <c r="N2070" s="31">
        <v>8.0197984581497224</v>
      </c>
      <c r="O2070" s="1">
        <v>41897214296</v>
      </c>
      <c r="P2070" s="1">
        <v>30031226170</v>
      </c>
      <c r="Q2070" s="1">
        <v>11865988126</v>
      </c>
      <c r="R2070" s="1">
        <v>83679481375</v>
      </c>
      <c r="S2070" s="1">
        <v>125576695671</v>
      </c>
      <c r="T2070" s="1">
        <v>32222222</v>
      </c>
      <c r="U2070" s="1">
        <v>3564829281</v>
      </c>
      <c r="V2070" s="1">
        <v>4655952770</v>
      </c>
    </row>
    <row r="2071" spans="1:22" ht="16.5" customHeight="1" x14ac:dyDescent="0.3">
      <c r="A2071" s="1" t="s">
        <v>217</v>
      </c>
      <c r="B2071" s="1">
        <v>2014</v>
      </c>
      <c r="C2071" s="27">
        <f t="shared" si="184"/>
        <v>3.8712010109078911</v>
      </c>
      <c r="D2071" s="6">
        <v>14</v>
      </c>
      <c r="E2071" s="6">
        <v>48</v>
      </c>
      <c r="F2071" s="7">
        <v>0.22</v>
      </c>
      <c r="G2071" s="6">
        <v>0</v>
      </c>
      <c r="H2071" s="6">
        <v>0</v>
      </c>
      <c r="I2071" s="1">
        <v>88323124424</v>
      </c>
      <c r="J2071" s="1">
        <v>19151402118</v>
      </c>
      <c r="K2071" s="1">
        <v>59549705798</v>
      </c>
      <c r="L2071" s="1">
        <v>147872830222</v>
      </c>
      <c r="M2071" s="29">
        <f>-4.336-4.513*(U2071/L2071)+5.679*(O2071/L2071)-0.004*(I2071/P2071)</f>
        <v>-1.9462839646153973</v>
      </c>
      <c r="N2071" s="28">
        <v>5.05</v>
      </c>
      <c r="O2071" s="1">
        <v>65081576832</v>
      </c>
      <c r="P2071" s="1">
        <v>64911586832</v>
      </c>
      <c r="Q2071" s="1">
        <v>169990000</v>
      </c>
      <c r="R2071" s="1">
        <v>82791253390</v>
      </c>
      <c r="S2071" s="1">
        <v>147872830222</v>
      </c>
      <c r="T2071" s="1">
        <v>490782224</v>
      </c>
      <c r="U2071" s="1">
        <v>3416658074</v>
      </c>
      <c r="V2071" s="1">
        <v>3555144078</v>
      </c>
    </row>
    <row r="2072" spans="1:22" ht="16.5" customHeight="1" x14ac:dyDescent="0.3">
      <c r="A2072" s="1" t="s">
        <v>218</v>
      </c>
      <c r="B2072" s="1">
        <v>2023</v>
      </c>
      <c r="C2072" s="27">
        <f t="shared" si="184"/>
        <v>4.0073331852324712</v>
      </c>
      <c r="D2072" s="5">
        <v>17</v>
      </c>
      <c r="E2072" s="5">
        <v>55</v>
      </c>
      <c r="F2072" s="4">
        <v>0</v>
      </c>
      <c r="G2072" s="5">
        <v>0</v>
      </c>
      <c r="H2072" s="5">
        <v>1</v>
      </c>
      <c r="I2072" s="1">
        <v>6927879980560</v>
      </c>
      <c r="J2072" s="1">
        <v>999895512000</v>
      </c>
      <c r="K2072" s="1">
        <v>14704968227040</v>
      </c>
      <c r="L2072" s="1">
        <v>21632848207600</v>
      </c>
      <c r="M2072" s="29">
        <f>-4.336-4.513*(U2072/L2072)+5.679*(O2072/L2072)-0.004*(I2072/P2072)</f>
        <v>-2.6907276652631631</v>
      </c>
      <c r="N2072" s="31">
        <v>6.4222466560102589</v>
      </c>
      <c r="O2072" s="1">
        <v>6734690667600</v>
      </c>
      <c r="P2072" s="1">
        <v>3146135991040</v>
      </c>
      <c r="Q2072" s="1">
        <v>3588554676560</v>
      </c>
      <c r="R2072" s="1">
        <v>14898157540000</v>
      </c>
      <c r="S2072" s="1">
        <v>21632848207600</v>
      </c>
      <c r="T2072" s="1">
        <v>392052837813</v>
      </c>
      <c r="U2072" s="1">
        <v>545942180784</v>
      </c>
      <c r="V2072" s="1">
        <v>908879240802</v>
      </c>
    </row>
    <row r="2073" spans="1:22" ht="16.5" customHeight="1" x14ac:dyDescent="0.3">
      <c r="A2073" s="1" t="s">
        <v>218</v>
      </c>
      <c r="B2073" s="1">
        <v>2022</v>
      </c>
      <c r="C2073" s="27">
        <f t="shared" si="184"/>
        <v>3.9889840465642745</v>
      </c>
      <c r="D2073" s="5">
        <v>16</v>
      </c>
      <c r="E2073" s="5">
        <v>54</v>
      </c>
      <c r="F2073" s="4">
        <v>8.0000000000000004E-4</v>
      </c>
      <c r="G2073" s="5">
        <v>0</v>
      </c>
      <c r="H2073" s="5">
        <v>1</v>
      </c>
      <c r="I2073" s="1">
        <v>5645895372740</v>
      </c>
      <c r="J2073" s="1">
        <v>908560921640</v>
      </c>
      <c r="K2073" s="1">
        <v>15058151318730</v>
      </c>
      <c r="L2073" s="1">
        <v>20704046691470</v>
      </c>
      <c r="M2073" s="29">
        <f>-4.336-4.513*(U2073/L2073)+5.679*(O2073/L2073)-0.004*(I2073/P2073)</f>
        <v>-2.4927721052731258</v>
      </c>
      <c r="N2073" s="31">
        <v>6.9871667237754878</v>
      </c>
      <c r="O2073" s="1">
        <v>6625537388340</v>
      </c>
      <c r="P2073" s="1">
        <v>2868228338410</v>
      </c>
      <c r="Q2073" s="1">
        <v>3757309049930</v>
      </c>
      <c r="R2073" s="1">
        <v>14078509303130</v>
      </c>
      <c r="S2073" s="1">
        <v>20704046691470</v>
      </c>
      <c r="T2073" s="1">
        <v>312523267496</v>
      </c>
      <c r="U2073" s="1">
        <v>-154856438352</v>
      </c>
      <c r="V2073" s="1">
        <v>29514782660</v>
      </c>
    </row>
    <row r="2074" spans="1:22" ht="16.5" customHeight="1" x14ac:dyDescent="0.3">
      <c r="A2074" s="1" t="s">
        <v>218</v>
      </c>
      <c r="B2074" s="1">
        <v>2021</v>
      </c>
      <c r="C2074" s="27">
        <f t="shared" si="184"/>
        <v>3.970291913552122</v>
      </c>
      <c r="D2074" s="5">
        <v>15</v>
      </c>
      <c r="E2074" s="5">
        <v>53</v>
      </c>
      <c r="F2074" s="4">
        <v>0</v>
      </c>
      <c r="G2074" s="5">
        <v>0</v>
      </c>
      <c r="H2074" s="5">
        <v>1</v>
      </c>
      <c r="I2074" s="1">
        <v>5428797240960</v>
      </c>
      <c r="J2074" s="1">
        <v>757836145920</v>
      </c>
      <c r="K2074" s="1">
        <v>15332405243200</v>
      </c>
      <c r="L2074" s="1">
        <v>20761202484160</v>
      </c>
      <c r="M2074" s="29">
        <f>-4.336-4.513*(U2074/L2074)+5.679*(O2074/L2074)-0.004*(I2074/P2074)</f>
        <v>-2.4556362517843544</v>
      </c>
      <c r="N2074" s="31">
        <v>6.6900092133089402</v>
      </c>
      <c r="O2074" s="1">
        <v>6929622017040</v>
      </c>
      <c r="P2074" s="1">
        <v>3030445254960</v>
      </c>
      <c r="Q2074" s="1">
        <v>3899176762080</v>
      </c>
      <c r="R2074" s="1">
        <v>13831580467120</v>
      </c>
      <c r="S2074" s="1">
        <v>20761202484160</v>
      </c>
      <c r="T2074" s="1">
        <v>170854507055</v>
      </c>
      <c r="U2074" s="1">
        <v>36769967410</v>
      </c>
      <c r="V2074" s="1">
        <v>171782841145</v>
      </c>
    </row>
    <row r="2075" spans="1:22" ht="16.5" customHeight="1" x14ac:dyDescent="0.3">
      <c r="A2075" s="1" t="s">
        <v>218</v>
      </c>
      <c r="B2075" s="1">
        <v>2020</v>
      </c>
      <c r="C2075" s="27">
        <f t="shared" si="184"/>
        <v>3.9512437185814275</v>
      </c>
      <c r="D2075" s="5">
        <v>14</v>
      </c>
      <c r="E2075" s="5">
        <v>52</v>
      </c>
      <c r="F2075" s="4">
        <v>8.0000000000000004E-4</v>
      </c>
      <c r="G2075" s="5">
        <v>0</v>
      </c>
      <c r="H2075" s="5">
        <v>1</v>
      </c>
      <c r="I2075" s="1">
        <v>5107391677605</v>
      </c>
      <c r="J2075" s="1">
        <v>958938457945</v>
      </c>
      <c r="K2075" s="1">
        <v>15748798528055</v>
      </c>
      <c r="L2075" s="1">
        <v>20856190205660</v>
      </c>
      <c r="M2075" s="29">
        <f>-4.336-4.513*(U2075/L2075)+5.679*(O2075/L2075)-0.004*(I2075/P2075)</f>
        <v>-2.5276238280272638</v>
      </c>
      <c r="N2075" s="31">
        <v>6.9401877821904918</v>
      </c>
      <c r="O2075" s="1">
        <v>6814172858945</v>
      </c>
      <c r="P2075" s="1">
        <v>2798539771775</v>
      </c>
      <c r="Q2075" s="1">
        <v>4015633087170</v>
      </c>
      <c r="R2075" s="1">
        <v>14042017346715</v>
      </c>
      <c r="S2075" s="1">
        <v>20856190205660</v>
      </c>
      <c r="T2075" s="1">
        <v>201037635156</v>
      </c>
      <c r="U2075" s="1">
        <v>183824148975</v>
      </c>
      <c r="V2075" s="1">
        <v>322539268980</v>
      </c>
    </row>
    <row r="2076" spans="1:22" ht="16.5" customHeight="1" x14ac:dyDescent="0.3">
      <c r="A2076" s="1" t="s">
        <v>218</v>
      </c>
      <c r="B2076" s="1">
        <v>2019</v>
      </c>
      <c r="C2076" s="27">
        <f t="shared" si="184"/>
        <v>3.9318256327243257</v>
      </c>
      <c r="D2076" s="5">
        <v>13</v>
      </c>
      <c r="E2076" s="5">
        <v>51</v>
      </c>
      <c r="F2076" s="4">
        <v>0</v>
      </c>
      <c r="G2076" s="5">
        <v>0</v>
      </c>
      <c r="H2076" s="5">
        <v>1</v>
      </c>
      <c r="I2076" s="1">
        <v>5704833042080</v>
      </c>
      <c r="J2076" s="1">
        <v>835447904800</v>
      </c>
      <c r="K2076" s="1">
        <v>15186894350160</v>
      </c>
      <c r="L2076" s="1">
        <v>20891727392240</v>
      </c>
      <c r="M2076" s="29">
        <f>-4.336-4.513*(U2076/L2076)+5.679*(O2076/L2076)-0.004*(I2076/P2076)</f>
        <v>-2.4992131549765557</v>
      </c>
      <c r="N2076" s="31">
        <v>7.4649912574460018</v>
      </c>
      <c r="O2076" s="1">
        <v>6923265527120</v>
      </c>
      <c r="P2076" s="1">
        <v>2862262704800</v>
      </c>
      <c r="Q2076" s="1">
        <v>4061002822320</v>
      </c>
      <c r="R2076" s="1">
        <v>13968461865120</v>
      </c>
      <c r="S2076" s="1">
        <v>20891727392240</v>
      </c>
      <c r="T2076" s="1">
        <v>241356185032</v>
      </c>
      <c r="U2076" s="1">
        <v>172172835328</v>
      </c>
      <c r="V2076" s="1">
        <v>347230688664</v>
      </c>
    </row>
    <row r="2077" spans="1:22" ht="16.5" customHeight="1" x14ac:dyDescent="0.3">
      <c r="A2077" s="1" t="s">
        <v>218</v>
      </c>
      <c r="B2077" s="1">
        <v>2018</v>
      </c>
      <c r="C2077" s="27">
        <f t="shared" si="184"/>
        <v>3.9318256327243257</v>
      </c>
      <c r="D2077" s="5">
        <v>12</v>
      </c>
      <c r="E2077" s="5">
        <v>51</v>
      </c>
      <c r="F2077" s="4">
        <v>0.04</v>
      </c>
      <c r="G2077" s="5">
        <v>0</v>
      </c>
      <c r="H2077" s="5">
        <v>0</v>
      </c>
      <c r="I2077" s="1">
        <v>5674124070645</v>
      </c>
      <c r="J2077" s="1">
        <v>759890251980</v>
      </c>
      <c r="K2077" s="1">
        <v>15329688883365</v>
      </c>
      <c r="L2077" s="1">
        <v>21003812954010</v>
      </c>
      <c r="M2077" s="29">
        <f>-4.336-4.513*(U2077/L2077)+5.679*(O2077/L2077)-0.004*(I2077/P2077)</f>
        <v>-2.4470155852850031</v>
      </c>
      <c r="N2077" s="31">
        <v>7.3592809998546045</v>
      </c>
      <c r="O2077" s="1">
        <v>7153637181345</v>
      </c>
      <c r="P2077" s="1">
        <v>2799681969240</v>
      </c>
      <c r="Q2077" s="1">
        <v>4353955212105</v>
      </c>
      <c r="R2077" s="1">
        <v>13850175772665</v>
      </c>
      <c r="S2077" s="1">
        <v>21003812954010</v>
      </c>
      <c r="T2077" s="1">
        <v>257694450960</v>
      </c>
      <c r="U2077" s="1">
        <v>172691394528</v>
      </c>
      <c r="V2077" s="1">
        <v>402869019888</v>
      </c>
    </row>
    <row r="2078" spans="1:22" ht="16.5" customHeight="1" x14ac:dyDescent="0.3">
      <c r="A2078" s="1" t="s">
        <v>218</v>
      </c>
      <c r="B2078" s="1">
        <v>2017</v>
      </c>
      <c r="C2078" s="27">
        <f t="shared" si="184"/>
        <v>3.912023005428146</v>
      </c>
      <c r="D2078" s="6">
        <v>11</v>
      </c>
      <c r="E2078" s="6">
        <v>50</v>
      </c>
      <c r="F2078" s="7">
        <v>0.04</v>
      </c>
      <c r="G2078" s="6">
        <v>0</v>
      </c>
      <c r="H2078" s="6">
        <v>0</v>
      </c>
      <c r="I2078" s="1">
        <v>6284083983690</v>
      </c>
      <c r="J2078" s="1">
        <v>754160264295</v>
      </c>
      <c r="K2078" s="1">
        <v>15533376631965</v>
      </c>
      <c r="L2078" s="1">
        <v>21817460615655</v>
      </c>
      <c r="M2078" s="29">
        <f>-4.336-4.513*(U2078/L2078)+5.679*(O2078/L2078)-0.004*(I2078/P2078)</f>
        <v>-2.1777444094850442</v>
      </c>
      <c r="N2078" s="31">
        <v>2.8654119461210428</v>
      </c>
      <c r="O2078" s="1">
        <v>8344527108045</v>
      </c>
      <c r="P2078" s="1">
        <v>3905419749000</v>
      </c>
      <c r="Q2078" s="1">
        <v>4439107359045</v>
      </c>
      <c r="R2078" s="1">
        <v>13472933507610</v>
      </c>
      <c r="S2078" s="1">
        <v>21817460615655</v>
      </c>
      <c r="T2078" s="1">
        <v>279225727200</v>
      </c>
      <c r="U2078" s="1">
        <v>35561718360</v>
      </c>
      <c r="V2078" s="1">
        <v>344111370120</v>
      </c>
    </row>
    <row r="2079" spans="1:22" ht="16.5" customHeight="1" x14ac:dyDescent="0.3">
      <c r="A2079" s="1" t="s">
        <v>218</v>
      </c>
      <c r="B2079" s="1">
        <v>2016</v>
      </c>
      <c r="C2079" s="26"/>
      <c r="D2079" s="9"/>
      <c r="E2079" s="9"/>
      <c r="F2079" s="10"/>
      <c r="G2079" s="9"/>
      <c r="H2079" s="9"/>
      <c r="I2079" s="1">
        <v>6817358817900</v>
      </c>
      <c r="J2079" s="1">
        <v>794986983100</v>
      </c>
      <c r="K2079" s="1">
        <v>16325348249900</v>
      </c>
      <c r="L2079" s="1">
        <v>23142707067800</v>
      </c>
      <c r="M2079" s="29">
        <f>-4.336-4.513*(U2079/L2079)+5.679*(O2079/L2079)-0.004*(I2079/P2079)</f>
        <v>-2.0083378270593557</v>
      </c>
      <c r="N2079" s="31">
        <v>2.5615511423249444</v>
      </c>
      <c r="O2079" s="1">
        <v>9667305863500</v>
      </c>
      <c r="P2079" s="1">
        <v>3245912248300</v>
      </c>
      <c r="Q2079" s="1">
        <v>6421393615200</v>
      </c>
      <c r="R2079" s="1">
        <v>13475401204300</v>
      </c>
      <c r="S2079" s="1">
        <v>23142707067800</v>
      </c>
      <c r="T2079" s="1">
        <v>287486837590</v>
      </c>
      <c r="U2079" s="1">
        <v>185641600249</v>
      </c>
      <c r="V2079" s="1">
        <v>458196077766</v>
      </c>
    </row>
    <row r="2080" spans="1:22" ht="16.5" customHeight="1" x14ac:dyDescent="0.3">
      <c r="A2080" s="1" t="s">
        <v>218</v>
      </c>
      <c r="B2080" s="1">
        <v>2015</v>
      </c>
      <c r="C2080" s="26"/>
      <c r="D2080" s="9"/>
      <c r="E2080" s="9"/>
      <c r="F2080" s="10"/>
      <c r="G2080" s="9"/>
      <c r="H2080" s="9"/>
      <c r="I2080" s="1">
        <v>8210877255750</v>
      </c>
      <c r="J2080" s="1">
        <v>1003902846200</v>
      </c>
      <c r="K2080" s="1">
        <v>16704350150050</v>
      </c>
      <c r="L2080" s="1">
        <v>24915227405800</v>
      </c>
      <c r="M2080" s="29">
        <f>-4.336-4.513*(U2080/L2080)+5.679*(O2080/L2080)-0.004*(I2080/P2080)</f>
        <v>-2.0131747009466783</v>
      </c>
      <c r="N2080" s="31">
        <v>8.0197984581497224</v>
      </c>
      <c r="O2080" s="1">
        <v>11611533301550</v>
      </c>
      <c r="P2080" s="1">
        <v>4510936959800</v>
      </c>
      <c r="Q2080" s="1">
        <v>7100596341750</v>
      </c>
      <c r="R2080" s="1">
        <v>13303694104250</v>
      </c>
      <c r="S2080" s="1">
        <v>24915227405800</v>
      </c>
      <c r="T2080" s="1">
        <v>527322805511</v>
      </c>
      <c r="U2080" s="1">
        <v>1747567635677</v>
      </c>
      <c r="V2080" s="1">
        <v>2300730908759</v>
      </c>
    </row>
    <row r="2081" spans="1:22" ht="16.5" customHeight="1" x14ac:dyDescent="0.3">
      <c r="A2081" s="1" t="s">
        <v>218</v>
      </c>
      <c r="B2081" s="1">
        <v>2014</v>
      </c>
      <c r="C2081" s="26"/>
      <c r="D2081" s="9"/>
      <c r="E2081" s="9"/>
      <c r="F2081" s="10"/>
      <c r="G2081" s="9"/>
      <c r="H2081" s="9"/>
      <c r="I2081" s="1">
        <v>9452329338024</v>
      </c>
      <c r="J2081" s="1">
        <v>1225805306736</v>
      </c>
      <c r="K2081" s="1">
        <v>13852431135132</v>
      </c>
      <c r="L2081" s="1">
        <v>23304760473156</v>
      </c>
      <c r="M2081" s="29">
        <f>-4.336-4.513*(U2081/L2081)+5.679*(O2081/L2081)-0.004*(I2081/P2081)</f>
        <v>-2.0084587395658917</v>
      </c>
      <c r="N2081" s="28">
        <v>5.05</v>
      </c>
      <c r="O2081" s="1">
        <v>11591663566500</v>
      </c>
      <c r="P2081" s="1">
        <v>7144839435840</v>
      </c>
      <c r="Q2081" s="1">
        <v>4446824130660</v>
      </c>
      <c r="R2081" s="1">
        <v>11713096906656</v>
      </c>
      <c r="S2081" s="1">
        <v>23304760473156</v>
      </c>
      <c r="T2081" s="1">
        <v>291656532291</v>
      </c>
      <c r="U2081" s="1">
        <v>2539982464388</v>
      </c>
      <c r="V2081" s="1">
        <v>3322522090979</v>
      </c>
    </row>
    <row r="2082" spans="1:22" ht="16.5" customHeight="1" x14ac:dyDescent="0.3">
      <c r="A2082" s="1" t="s">
        <v>219</v>
      </c>
      <c r="B2082" s="1">
        <v>2023</v>
      </c>
      <c r="C2082" s="27">
        <f t="shared" ref="C2082:C2089" si="185">LN(E2082)</f>
        <v>3.8066624897703196</v>
      </c>
      <c r="D2082" s="5">
        <v>16</v>
      </c>
      <c r="E2082" s="5">
        <v>45</v>
      </c>
      <c r="F2082" s="4">
        <v>15</v>
      </c>
      <c r="G2082" s="5">
        <v>0</v>
      </c>
      <c r="H2082" s="5">
        <v>0</v>
      </c>
      <c r="I2082" s="1">
        <v>1237945539655</v>
      </c>
      <c r="J2082" s="1">
        <v>55807868376</v>
      </c>
      <c r="K2082" s="1">
        <v>561776016216</v>
      </c>
      <c r="L2082" s="1">
        <v>1799721555871</v>
      </c>
      <c r="M2082" s="29">
        <f>-4.336-4.513*(U2082/L2082)+5.679*(O2082/L2082)-0.004*(I2082/P2082)</f>
        <v>-0.18932111744063285</v>
      </c>
      <c r="N2082" s="31">
        <v>6.4222466560102589</v>
      </c>
      <c r="O2082" s="1">
        <v>1316367790243</v>
      </c>
      <c r="P2082" s="1">
        <v>1130600701490</v>
      </c>
      <c r="Q2082" s="1">
        <v>185767088753</v>
      </c>
      <c r="R2082" s="1">
        <v>483353765628</v>
      </c>
      <c r="S2082" s="1">
        <v>1799721555871</v>
      </c>
      <c r="T2082" s="1">
        <v>1860932415</v>
      </c>
      <c r="U2082" s="1">
        <v>1086400706</v>
      </c>
      <c r="V2082" s="1">
        <v>3173075664</v>
      </c>
    </row>
    <row r="2083" spans="1:22" ht="16.5" customHeight="1" x14ac:dyDescent="0.3">
      <c r="A2083" s="1" t="s">
        <v>219</v>
      </c>
      <c r="B2083" s="1">
        <v>2022</v>
      </c>
      <c r="C2083" s="27">
        <f t="shared" si="185"/>
        <v>3.784189633918261</v>
      </c>
      <c r="D2083" s="5">
        <v>15</v>
      </c>
      <c r="E2083" s="5">
        <v>44</v>
      </c>
      <c r="F2083" s="4">
        <v>15</v>
      </c>
      <c r="G2083" s="5">
        <v>0</v>
      </c>
      <c r="H2083" s="5">
        <v>0</v>
      </c>
      <c r="I2083" s="1">
        <v>874028320259</v>
      </c>
      <c r="J2083" s="1">
        <v>36189733060</v>
      </c>
      <c r="K2083" s="1">
        <v>582627906820</v>
      </c>
      <c r="L2083" s="1">
        <v>1456656227079</v>
      </c>
      <c r="M2083" s="29">
        <f>-4.336-4.513*(U2083/L2083)+5.679*(O2083/L2083)-0.004*(I2083/P2083)</f>
        <v>-0.65547438292351812</v>
      </c>
      <c r="N2083" s="31">
        <v>6.9871667237754878</v>
      </c>
      <c r="O2083" s="1">
        <v>958138862157</v>
      </c>
      <c r="P2083" s="1">
        <v>790280213959</v>
      </c>
      <c r="Q2083" s="1">
        <v>167858648198</v>
      </c>
      <c r="R2083" s="1">
        <v>498517364922</v>
      </c>
      <c r="S2083" s="1">
        <v>1456656227079</v>
      </c>
      <c r="T2083" s="1">
        <v>12993642</v>
      </c>
      <c r="U2083" s="1">
        <v>16300897680</v>
      </c>
      <c r="V2083" s="1">
        <v>20635201645</v>
      </c>
    </row>
    <row r="2084" spans="1:22" ht="16.5" customHeight="1" x14ac:dyDescent="0.3">
      <c r="A2084" s="1" t="s">
        <v>219</v>
      </c>
      <c r="B2084" s="1">
        <v>2021</v>
      </c>
      <c r="C2084" s="27">
        <f t="shared" si="185"/>
        <v>3.7612001156935624</v>
      </c>
      <c r="D2084" s="5">
        <v>14</v>
      </c>
      <c r="E2084" s="5">
        <v>43</v>
      </c>
      <c r="F2084" s="4">
        <v>0</v>
      </c>
      <c r="G2084" s="5">
        <v>0</v>
      </c>
      <c r="H2084" s="5">
        <v>0</v>
      </c>
      <c r="I2084" s="1">
        <v>1261081597452</v>
      </c>
      <c r="J2084" s="1">
        <v>94423998108</v>
      </c>
      <c r="K2084" s="1">
        <v>579077671761</v>
      </c>
      <c r="L2084" s="1">
        <v>1840159269213</v>
      </c>
      <c r="M2084" s="29">
        <f>-4.336-4.513*(U2084/L2084)+5.679*(O2084/L2084)-0.004*(I2084/P2084)</f>
        <v>-0.2276373730715496</v>
      </c>
      <c r="N2084" s="31">
        <v>6.6900092133089402</v>
      </c>
      <c r="O2084" s="1">
        <v>1344192801971</v>
      </c>
      <c r="P2084" s="1">
        <v>1214410608710</v>
      </c>
      <c r="Q2084" s="1">
        <v>129782193261</v>
      </c>
      <c r="R2084" s="1">
        <v>495966467242</v>
      </c>
      <c r="S2084" s="1">
        <v>1840159269213</v>
      </c>
      <c r="T2084" s="1">
        <v>105068136</v>
      </c>
      <c r="U2084" s="1">
        <v>14621280655</v>
      </c>
      <c r="V2084" s="1">
        <v>18644536137</v>
      </c>
    </row>
    <row r="2085" spans="1:22" ht="16.5" customHeight="1" x14ac:dyDescent="0.3">
      <c r="A2085" s="1" t="s">
        <v>219</v>
      </c>
      <c r="B2085" s="1">
        <v>2020</v>
      </c>
      <c r="C2085" s="27">
        <f t="shared" si="185"/>
        <v>3.8066624897703196</v>
      </c>
      <c r="D2085" s="5">
        <v>13</v>
      </c>
      <c r="E2085" s="5">
        <v>45</v>
      </c>
      <c r="F2085" s="4">
        <v>5.0000000000000001E-3</v>
      </c>
      <c r="G2085" s="5">
        <v>0</v>
      </c>
      <c r="H2085" s="5">
        <v>0</v>
      </c>
      <c r="I2085" s="1">
        <v>936193217762</v>
      </c>
      <c r="J2085" s="1">
        <v>36261986000</v>
      </c>
      <c r="K2085" s="1">
        <v>614573872325</v>
      </c>
      <c r="L2085" s="1">
        <v>1550767090087</v>
      </c>
      <c r="M2085" s="29">
        <f>-4.336-4.513*(U2085/L2085)+5.679*(O2085/L2085)-0.004*(I2085/P2085)</f>
        <v>-0.42510050059987747</v>
      </c>
      <c r="N2085" s="31">
        <v>6.9401877821904918</v>
      </c>
      <c r="O2085" s="1">
        <v>1069421903500</v>
      </c>
      <c r="P2085" s="1">
        <v>960619178066</v>
      </c>
      <c r="Q2085" s="1">
        <v>108802725434</v>
      </c>
      <c r="R2085" s="1">
        <v>481345186587</v>
      </c>
      <c r="S2085" s="1">
        <v>1550767090087</v>
      </c>
      <c r="T2085" s="1">
        <v>3997945065</v>
      </c>
      <c r="U2085" s="1">
        <v>511281330</v>
      </c>
      <c r="V2085" s="1">
        <v>3108564645</v>
      </c>
    </row>
    <row r="2086" spans="1:22" ht="16.5" customHeight="1" x14ac:dyDescent="0.3">
      <c r="A2086" s="1" t="s">
        <v>219</v>
      </c>
      <c r="B2086" s="1">
        <v>2019</v>
      </c>
      <c r="C2086" s="27">
        <f t="shared" si="185"/>
        <v>3.784189633918261</v>
      </c>
      <c r="D2086" s="5">
        <v>12</v>
      </c>
      <c r="E2086" s="5">
        <v>44</v>
      </c>
      <c r="F2086" s="4">
        <v>5.0000000000000001E-3</v>
      </c>
      <c r="G2086" s="5">
        <v>0</v>
      </c>
      <c r="H2086" s="5">
        <v>0</v>
      </c>
      <c r="I2086" s="1">
        <v>605408358000</v>
      </c>
      <c r="J2086" s="1">
        <v>38891466409</v>
      </c>
      <c r="K2086" s="1">
        <v>676852626787</v>
      </c>
      <c r="L2086" s="1">
        <v>1282260984787</v>
      </c>
      <c r="M2086" s="29">
        <f>-4.336-4.513*(U2086/L2086)+5.679*(O2086/L2086)-0.004*(I2086/P2086)</f>
        <v>-0.79107427085381299</v>
      </c>
      <c r="N2086" s="31">
        <v>7.4649912574460018</v>
      </c>
      <c r="O2086" s="1">
        <v>801358079530</v>
      </c>
      <c r="P2086" s="1">
        <v>696373705548</v>
      </c>
      <c r="Q2086" s="1">
        <v>104984373982</v>
      </c>
      <c r="R2086" s="1">
        <v>480902905257</v>
      </c>
      <c r="S2086" s="1">
        <v>1282260984787</v>
      </c>
      <c r="T2086" s="1">
        <v>21565194033</v>
      </c>
      <c r="U2086" s="1">
        <v>206852628</v>
      </c>
      <c r="V2086" s="1">
        <v>18661256631</v>
      </c>
    </row>
    <row r="2087" spans="1:22" ht="16.5" customHeight="1" x14ac:dyDescent="0.3">
      <c r="A2087" s="1" t="s">
        <v>219</v>
      </c>
      <c r="B2087" s="1">
        <v>2018</v>
      </c>
      <c r="C2087" s="27">
        <f t="shared" si="185"/>
        <v>3.7612001156935624</v>
      </c>
      <c r="D2087" s="5">
        <v>11</v>
      </c>
      <c r="E2087" s="5">
        <v>43</v>
      </c>
      <c r="F2087" s="4">
        <v>5.0000000000000001E-3</v>
      </c>
      <c r="G2087" s="5">
        <v>0</v>
      </c>
      <c r="H2087" s="5">
        <v>0</v>
      </c>
      <c r="I2087" s="1">
        <v>725470751413</v>
      </c>
      <c r="J2087" s="1">
        <v>69916763169</v>
      </c>
      <c r="K2087" s="1">
        <v>725726096479</v>
      </c>
      <c r="L2087" s="1">
        <v>1451196847892</v>
      </c>
      <c r="M2087" s="29">
        <f>-4.336-4.513*(U2087/L2087)+5.679*(O2087/L2087)-0.004*(I2087/P2087)</f>
        <v>-0.29039955700103393</v>
      </c>
      <c r="N2087" s="31">
        <v>7.3592809998546045</v>
      </c>
      <c r="O2087" s="1">
        <v>1044217310136</v>
      </c>
      <c r="P2087" s="1">
        <v>939351629648</v>
      </c>
      <c r="Q2087" s="1">
        <v>104865680488</v>
      </c>
      <c r="R2087" s="1">
        <v>406979537756</v>
      </c>
      <c r="S2087" s="1">
        <v>1451196847892</v>
      </c>
      <c r="T2087" s="1">
        <v>24241137924</v>
      </c>
      <c r="U2087" s="1">
        <v>12112651810</v>
      </c>
      <c r="V2087" s="1">
        <v>34099509509</v>
      </c>
    </row>
    <row r="2088" spans="1:22" ht="16.5" customHeight="1" x14ac:dyDescent="0.3">
      <c r="A2088" s="1" t="s">
        <v>219</v>
      </c>
      <c r="B2088" s="1">
        <v>2017</v>
      </c>
      <c r="C2088" s="27">
        <f t="shared" si="185"/>
        <v>3.7376696182833684</v>
      </c>
      <c r="D2088" s="5">
        <v>10</v>
      </c>
      <c r="E2088" s="5">
        <v>42</v>
      </c>
      <c r="F2088" s="4">
        <v>5.0000000000000001E-3</v>
      </c>
      <c r="G2088" s="5">
        <v>0</v>
      </c>
      <c r="H2088" s="5">
        <v>0</v>
      </c>
      <c r="I2088" s="1">
        <v>710485216926</v>
      </c>
      <c r="J2088" s="1">
        <v>83282503059</v>
      </c>
      <c r="K2088" s="1">
        <v>745047388441</v>
      </c>
      <c r="L2088" s="1">
        <v>1455532605367</v>
      </c>
      <c r="M2088" s="29">
        <f>-4.336-4.513*(U2088/L2088)+5.679*(O2088/L2088)-0.004*(I2088/P2088)</f>
        <v>-0.2425070110985951</v>
      </c>
      <c r="N2088" s="31">
        <v>2.8654119461210428</v>
      </c>
      <c r="O2088" s="1">
        <v>1060406019421</v>
      </c>
      <c r="P2088" s="1">
        <v>968329780573</v>
      </c>
      <c r="Q2088" s="1">
        <v>92076238848</v>
      </c>
      <c r="R2088" s="1">
        <v>395126585946</v>
      </c>
      <c r="S2088" s="1">
        <v>1455532605367</v>
      </c>
      <c r="T2088" s="1">
        <v>19054594514</v>
      </c>
      <c r="U2088" s="1">
        <v>13197749125</v>
      </c>
      <c r="V2088" s="1">
        <v>32838606223</v>
      </c>
    </row>
    <row r="2089" spans="1:22" ht="16.5" customHeight="1" x14ac:dyDescent="0.3">
      <c r="A2089" s="1" t="s">
        <v>219</v>
      </c>
      <c r="B2089" s="1">
        <v>2016</v>
      </c>
      <c r="C2089" s="27">
        <f t="shared" si="185"/>
        <v>3.713572066704308</v>
      </c>
      <c r="D2089" s="6">
        <v>9</v>
      </c>
      <c r="E2089" s="6">
        <v>41</v>
      </c>
      <c r="F2089" s="7">
        <v>5.0000000000000001E-3</v>
      </c>
      <c r="G2089" s="6">
        <v>0</v>
      </c>
      <c r="H2089" s="6">
        <v>0</v>
      </c>
      <c r="I2089" s="1">
        <v>519912982639</v>
      </c>
      <c r="J2089" s="1">
        <v>52575033746</v>
      </c>
      <c r="K2089" s="1">
        <v>789884381036</v>
      </c>
      <c r="L2089" s="1">
        <v>1309797363675</v>
      </c>
      <c r="M2089" s="29">
        <f>-4.336-4.513*(U2089/L2089)+5.679*(O2089/L2089)-0.004*(I2089/P2089)</f>
        <v>-0.31756247481097155</v>
      </c>
      <c r="N2089" s="31">
        <v>2.5615511423249444</v>
      </c>
      <c r="O2089" s="1">
        <v>927863123975</v>
      </c>
      <c r="P2089" s="1">
        <v>837898350241</v>
      </c>
      <c r="Q2089" s="1">
        <v>89964773734</v>
      </c>
      <c r="R2089" s="1">
        <v>381934239700</v>
      </c>
      <c r="S2089" s="1">
        <v>1309797363675</v>
      </c>
      <c r="T2089" s="1">
        <v>15361912547</v>
      </c>
      <c r="U2089" s="1">
        <v>608221985</v>
      </c>
      <c r="V2089" s="1">
        <v>15842980677</v>
      </c>
    </row>
    <row r="2090" spans="1:22" ht="16.5" customHeight="1" x14ac:dyDescent="0.3">
      <c r="A2090" s="1" t="s">
        <v>219</v>
      </c>
      <c r="B2090" s="1">
        <v>2015</v>
      </c>
      <c r="C2090" s="26"/>
      <c r="D2090" s="9"/>
      <c r="E2090" s="9"/>
      <c r="F2090" s="10"/>
      <c r="G2090" s="9"/>
      <c r="H2090" s="9"/>
      <c r="I2090" s="1">
        <v>610271250442</v>
      </c>
      <c r="J2090" s="1">
        <v>29866515393</v>
      </c>
      <c r="K2090" s="1">
        <v>707753896491</v>
      </c>
      <c r="L2090" s="1">
        <v>1318025146933</v>
      </c>
      <c r="M2090" s="29">
        <f>-4.336-4.513*(U2090/L2090)+5.679*(O2090/L2090)-0.004*(I2090/P2090)</f>
        <v>-0.4783872991692199</v>
      </c>
      <c r="N2090" s="31">
        <v>8.0197984581497224</v>
      </c>
      <c r="O2090" s="1">
        <v>915354621093</v>
      </c>
      <c r="P2090" s="1">
        <v>819443767719</v>
      </c>
      <c r="Q2090" s="1">
        <v>95910853374</v>
      </c>
      <c r="R2090" s="1">
        <v>402670525840</v>
      </c>
      <c r="S2090" s="1">
        <v>1318025146933</v>
      </c>
      <c r="T2090" s="1">
        <v>11821285214</v>
      </c>
      <c r="U2090" s="1">
        <v>24361181153</v>
      </c>
      <c r="V2090" s="1">
        <v>37059301416</v>
      </c>
    </row>
    <row r="2091" spans="1:22" ht="16.5" customHeight="1" x14ac:dyDescent="0.3">
      <c r="A2091" s="1" t="s">
        <v>219</v>
      </c>
      <c r="B2091" s="1">
        <v>2014</v>
      </c>
      <c r="C2091" s="26"/>
      <c r="D2091" s="9"/>
      <c r="E2091" s="9"/>
      <c r="F2091" s="10"/>
      <c r="G2091" s="9"/>
      <c r="H2091" s="9"/>
      <c r="I2091" s="1">
        <v>809374955569</v>
      </c>
      <c r="J2091" s="1">
        <v>57578375194</v>
      </c>
      <c r="K2091" s="1">
        <v>556947687949</v>
      </c>
      <c r="L2091" s="1">
        <v>1366322643518</v>
      </c>
      <c r="M2091" s="29">
        <f>-4.336-4.513*(U2091/L2091)+5.679*(O2091/L2091)-0.004*(I2091/P2091)</f>
        <v>-0.22471809207123397</v>
      </c>
      <c r="N2091" s="28">
        <v>5.05</v>
      </c>
      <c r="O2091" s="1">
        <v>987296326257</v>
      </c>
      <c r="P2091" s="1">
        <v>903440050448</v>
      </c>
      <c r="Q2091" s="1">
        <v>83856275809</v>
      </c>
      <c r="R2091" s="1">
        <v>379026317261</v>
      </c>
      <c r="S2091" s="1">
        <v>1366322643518</v>
      </c>
      <c r="T2091" s="1">
        <v>15101693654</v>
      </c>
      <c r="U2091" s="1">
        <v>-3407484810</v>
      </c>
      <c r="V2091" s="1">
        <v>14308159225</v>
      </c>
    </row>
    <row r="2092" spans="1:22" ht="16.5" customHeight="1" x14ac:dyDescent="0.3">
      <c r="A2092" s="1" t="s">
        <v>220</v>
      </c>
      <c r="B2092" s="1">
        <v>2023</v>
      </c>
      <c r="C2092" s="27">
        <f t="shared" ref="C2092:C2109" si="186">LN(E2092)</f>
        <v>3.8918202981106265</v>
      </c>
      <c r="D2092" s="5">
        <v>16</v>
      </c>
      <c r="E2092" s="5">
        <v>49</v>
      </c>
      <c r="F2092" s="4">
        <v>15.02</v>
      </c>
      <c r="G2092" s="5">
        <v>0</v>
      </c>
      <c r="H2092" s="5">
        <v>0</v>
      </c>
      <c r="I2092" s="1">
        <v>16289894707172</v>
      </c>
      <c r="J2092" s="1">
        <v>1470404312744</v>
      </c>
      <c r="K2092" s="1">
        <v>10126114103215</v>
      </c>
      <c r="L2092" s="1">
        <v>26416008810387</v>
      </c>
      <c r="M2092" s="29">
        <f>-4.336-4.513*(U2092/L2092)+5.679*(O2092/L2092)-0.004*(I2092/P2092)</f>
        <v>-1.757068635451484</v>
      </c>
      <c r="N2092" s="31">
        <v>6.4222466560102589</v>
      </c>
      <c r="O2092" s="1">
        <v>12871785895146</v>
      </c>
      <c r="P2092" s="1">
        <v>9059981932254</v>
      </c>
      <c r="Q2092" s="1">
        <v>3811803962892</v>
      </c>
      <c r="R2092" s="1">
        <v>13544222915241</v>
      </c>
      <c r="S2092" s="1">
        <v>26416008810387</v>
      </c>
      <c r="T2092" s="1">
        <v>216353920630</v>
      </c>
      <c r="U2092" s="1">
        <v>1060007526141</v>
      </c>
      <c r="V2092" s="1">
        <v>1350343716774</v>
      </c>
    </row>
    <row r="2093" spans="1:22" ht="16.5" customHeight="1" x14ac:dyDescent="0.3">
      <c r="A2093" s="1" t="s">
        <v>220</v>
      </c>
      <c r="B2093" s="1">
        <v>2022</v>
      </c>
      <c r="C2093" s="27">
        <f t="shared" si="186"/>
        <v>3.8712010109078911</v>
      </c>
      <c r="D2093" s="5">
        <v>15</v>
      </c>
      <c r="E2093" s="5">
        <v>48</v>
      </c>
      <c r="F2093" s="4">
        <v>15.02</v>
      </c>
      <c r="G2093" s="5">
        <v>0</v>
      </c>
      <c r="H2093" s="5">
        <v>0</v>
      </c>
      <c r="I2093" s="1">
        <v>16388291606616</v>
      </c>
      <c r="J2093" s="1">
        <v>1012219488343</v>
      </c>
      <c r="K2093" s="1">
        <v>9439480033302</v>
      </c>
      <c r="L2093" s="1">
        <v>25827771639918</v>
      </c>
      <c r="M2093" s="29">
        <f>-4.336-4.513*(U2093/L2093)+5.679*(O2093/L2093)-0.004*(I2093/P2093)</f>
        <v>-1.6762862360445963</v>
      </c>
      <c r="N2093" s="31">
        <v>6.9871667237754878</v>
      </c>
      <c r="O2093" s="1">
        <v>12879176838661</v>
      </c>
      <c r="P2093" s="1">
        <v>9198890888791</v>
      </c>
      <c r="Q2093" s="1">
        <v>3680285949870</v>
      </c>
      <c r="R2093" s="1">
        <v>12948594801257</v>
      </c>
      <c r="S2093" s="1">
        <v>25827771639918</v>
      </c>
      <c r="T2093" s="1">
        <v>162633555590</v>
      </c>
      <c r="U2093" s="1">
        <v>944451937245</v>
      </c>
      <c r="V2093" s="1">
        <v>1224287025985</v>
      </c>
    </row>
    <row r="2094" spans="1:22" ht="16.5" customHeight="1" x14ac:dyDescent="0.3">
      <c r="A2094" s="1" t="s">
        <v>220</v>
      </c>
      <c r="B2094" s="1">
        <v>2021</v>
      </c>
      <c r="C2094" s="27">
        <f t="shared" si="186"/>
        <v>3.8501476017100584</v>
      </c>
      <c r="D2094" s="5">
        <v>14</v>
      </c>
      <c r="E2094" s="5">
        <v>47</v>
      </c>
      <c r="F2094" s="4">
        <v>1.1599999999999999E-2</v>
      </c>
      <c r="G2094" s="5">
        <v>0</v>
      </c>
      <c r="H2094" s="5">
        <v>0</v>
      </c>
      <c r="I2094" s="1">
        <v>15378378675062</v>
      </c>
      <c r="J2094" s="1">
        <v>2086094175564</v>
      </c>
      <c r="K2094" s="1">
        <v>9466598388289</v>
      </c>
      <c r="L2094" s="1">
        <v>24844977063351</v>
      </c>
      <c r="M2094" s="29">
        <f>-4.336-4.513*(U2094/L2094)+5.679*(O2094/L2094)-0.004*(I2094/P2094)</f>
        <v>-1.6521270573284492</v>
      </c>
      <c r="N2094" s="31">
        <v>6.6900092133089402</v>
      </c>
      <c r="O2094" s="1">
        <v>12310655145782</v>
      </c>
      <c r="P2094" s="1">
        <v>8735376980582</v>
      </c>
      <c r="Q2094" s="1">
        <v>3575278165200</v>
      </c>
      <c r="R2094" s="1">
        <v>12534321917569</v>
      </c>
      <c r="S2094" s="1">
        <v>24844977063351</v>
      </c>
      <c r="T2094" s="1">
        <v>94374867465</v>
      </c>
      <c r="U2094" s="1">
        <v>677264217905</v>
      </c>
      <c r="V2094" s="1">
        <v>923228296659</v>
      </c>
    </row>
    <row r="2095" spans="1:22" ht="16.5" customHeight="1" x14ac:dyDescent="0.3">
      <c r="A2095" s="1" t="s">
        <v>220</v>
      </c>
      <c r="B2095" s="1">
        <v>2020</v>
      </c>
      <c r="C2095" s="27">
        <f t="shared" si="186"/>
        <v>3.8286413964890951</v>
      </c>
      <c r="D2095" s="5">
        <v>13</v>
      </c>
      <c r="E2095" s="5">
        <v>46</v>
      </c>
      <c r="F2095" s="4">
        <v>1.1599999999999999E-2</v>
      </c>
      <c r="G2095" s="5">
        <v>0</v>
      </c>
      <c r="H2095" s="5">
        <v>0</v>
      </c>
      <c r="I2095" s="1">
        <v>16603118184269</v>
      </c>
      <c r="J2095" s="1">
        <v>2111275628447</v>
      </c>
      <c r="K2095" s="1">
        <v>9676158942668</v>
      </c>
      <c r="L2095" s="1">
        <v>26279277126937</v>
      </c>
      <c r="M2095" s="29">
        <f>-4.336-4.513*(U2095/L2095)+5.679*(O2095/L2095)-0.004*(I2095/P2095)</f>
        <v>-1.5699687267053513</v>
      </c>
      <c r="N2095" s="31">
        <v>6.9401877821904918</v>
      </c>
      <c r="O2095" s="1">
        <v>13395159975310</v>
      </c>
      <c r="P2095" s="1">
        <v>9802865550700</v>
      </c>
      <c r="Q2095" s="1">
        <v>3592294424610</v>
      </c>
      <c r="R2095" s="1">
        <v>12884117151627</v>
      </c>
      <c r="S2095" s="1">
        <v>26279277126937</v>
      </c>
      <c r="T2095" s="1">
        <v>142818222582</v>
      </c>
      <c r="U2095" s="1">
        <v>709899009293</v>
      </c>
      <c r="V2095" s="1">
        <v>1080287422898</v>
      </c>
    </row>
    <row r="2096" spans="1:22" ht="16.5" customHeight="1" x14ac:dyDescent="0.3">
      <c r="A2096" s="1" t="s">
        <v>220</v>
      </c>
      <c r="B2096" s="1">
        <v>2019</v>
      </c>
      <c r="C2096" s="27">
        <f t="shared" si="186"/>
        <v>3.8066624897703196</v>
      </c>
      <c r="D2096" s="5">
        <v>12</v>
      </c>
      <c r="E2096" s="5">
        <v>45</v>
      </c>
      <c r="F2096" s="4">
        <v>1.1599999999999999E-2</v>
      </c>
      <c r="G2096" s="5">
        <v>0</v>
      </c>
      <c r="H2096" s="5">
        <v>0</v>
      </c>
      <c r="I2096" s="1">
        <v>15984102208255</v>
      </c>
      <c r="J2096" s="1">
        <v>1269256728673</v>
      </c>
      <c r="K2096" s="1">
        <v>10019865324289</v>
      </c>
      <c r="L2096" s="1">
        <v>26003967532544</v>
      </c>
      <c r="M2096" s="29">
        <f>-4.336-4.513*(U2096/L2096)+5.679*(O2096/L2096)-0.004*(I2096/P2096)</f>
        <v>-1.5963507405597799</v>
      </c>
      <c r="N2096" s="31">
        <v>7.4649912574460018</v>
      </c>
      <c r="O2096" s="1">
        <v>13219703953202</v>
      </c>
      <c r="P2096" s="1">
        <v>8994685972883</v>
      </c>
      <c r="Q2096" s="1">
        <v>4225017980319</v>
      </c>
      <c r="R2096" s="1">
        <v>12784263579342</v>
      </c>
      <c r="S2096" s="1">
        <v>26003967532544</v>
      </c>
      <c r="T2096" s="1">
        <v>67258397945</v>
      </c>
      <c r="U2096" s="1">
        <v>808354941458</v>
      </c>
      <c r="V2096" s="1">
        <v>1137035608415</v>
      </c>
    </row>
    <row r="2097" spans="1:22" ht="16.5" customHeight="1" x14ac:dyDescent="0.3">
      <c r="A2097" s="1" t="s">
        <v>220</v>
      </c>
      <c r="B2097" s="1">
        <v>2018</v>
      </c>
      <c r="C2097" s="27">
        <f t="shared" si="186"/>
        <v>3.784189633918261</v>
      </c>
      <c r="D2097" s="5">
        <v>11</v>
      </c>
      <c r="E2097" s="5">
        <v>44</v>
      </c>
      <c r="F2097" s="4">
        <v>1.15E-2</v>
      </c>
      <c r="G2097" s="5">
        <v>0</v>
      </c>
      <c r="H2097" s="5">
        <v>0</v>
      </c>
      <c r="I2097" s="1">
        <v>14128722304726</v>
      </c>
      <c r="J2097" s="1">
        <v>493935853853</v>
      </c>
      <c r="K2097" s="1">
        <v>8960746293518</v>
      </c>
      <c r="L2097" s="1">
        <v>23089468598244</v>
      </c>
      <c r="M2097" s="29">
        <f>-4.336-4.513*(U2097/L2097)+5.679*(O2097/L2097)-0.004*(I2097/P2097)</f>
        <v>-1.9022352883461149</v>
      </c>
      <c r="N2097" s="31">
        <v>7.3592809998546045</v>
      </c>
      <c r="O2097" s="1">
        <v>10384221970582</v>
      </c>
      <c r="P2097" s="1">
        <v>6825236319053</v>
      </c>
      <c r="Q2097" s="1">
        <v>3558985651529</v>
      </c>
      <c r="R2097" s="1">
        <v>12705246627662</v>
      </c>
      <c r="S2097" s="1">
        <v>23089468598244</v>
      </c>
      <c r="T2097" s="1">
        <v>66170543127</v>
      </c>
      <c r="U2097" s="1">
        <v>573116629325</v>
      </c>
      <c r="V2097" s="1">
        <v>1003136108483</v>
      </c>
    </row>
    <row r="2098" spans="1:22" ht="16.5" customHeight="1" x14ac:dyDescent="0.3">
      <c r="A2098" s="1" t="s">
        <v>220</v>
      </c>
      <c r="B2098" s="1">
        <v>2017</v>
      </c>
      <c r="C2098" s="27">
        <f t="shared" si="186"/>
        <v>3.8501476017100584</v>
      </c>
      <c r="D2098" s="5">
        <v>10</v>
      </c>
      <c r="E2098" s="5">
        <v>47</v>
      </c>
      <c r="F2098" s="4">
        <v>1.0158E-2</v>
      </c>
      <c r="G2098" s="5">
        <v>0</v>
      </c>
      <c r="H2098" s="5">
        <v>0</v>
      </c>
      <c r="I2098" s="1">
        <v>13564206894471</v>
      </c>
      <c r="J2098" s="1">
        <v>437860888239</v>
      </c>
      <c r="K2098" s="1">
        <v>10307844708563</v>
      </c>
      <c r="L2098" s="1">
        <v>23872051603034</v>
      </c>
      <c r="M2098" s="29">
        <f>-4.336-4.513*(U2098/L2098)+5.679*(O2098/L2098)-0.004*(I2098/P2098)</f>
        <v>-1.6860536625220206</v>
      </c>
      <c r="N2098" s="31">
        <v>2.8654119461210428</v>
      </c>
      <c r="O2098" s="1">
        <v>11791288218850</v>
      </c>
      <c r="P2098" s="1">
        <v>7360292711684</v>
      </c>
      <c r="Q2098" s="1">
        <v>4430995507166</v>
      </c>
      <c r="R2098" s="1">
        <v>12080763384184</v>
      </c>
      <c r="S2098" s="1">
        <v>23872051603034</v>
      </c>
      <c r="T2098" s="1">
        <v>84486538689</v>
      </c>
      <c r="U2098" s="1">
        <v>781541293761</v>
      </c>
      <c r="V2098" s="1">
        <v>1042978520243</v>
      </c>
    </row>
    <row r="2099" spans="1:22" ht="16.5" customHeight="1" x14ac:dyDescent="0.3">
      <c r="A2099" s="1" t="s">
        <v>220</v>
      </c>
      <c r="B2099" s="1">
        <v>2016</v>
      </c>
      <c r="C2099" s="27">
        <f t="shared" si="186"/>
        <v>3.8286413964890951</v>
      </c>
      <c r="D2099" s="5">
        <v>9</v>
      </c>
      <c r="E2099" s="5">
        <v>46</v>
      </c>
      <c r="F2099" s="4">
        <v>1.0158E-2</v>
      </c>
      <c r="G2099" s="5">
        <v>0</v>
      </c>
      <c r="H2099" s="5">
        <v>0</v>
      </c>
      <c r="I2099" s="1">
        <v>15151148411971</v>
      </c>
      <c r="J2099" s="1">
        <v>1650744923057</v>
      </c>
      <c r="K2099" s="1">
        <v>10389961414802</v>
      </c>
      <c r="L2099" s="1">
        <v>25541109826773</v>
      </c>
      <c r="M2099" s="29">
        <f>-4.336-4.513*(U2099/L2099)+5.679*(O2099/L2099)-0.004*(I2099/P2099)</f>
        <v>-1.4370954819285928</v>
      </c>
      <c r="N2099" s="31">
        <v>2.5615511423249444</v>
      </c>
      <c r="O2099" s="1">
        <v>13788657616607</v>
      </c>
      <c r="P2099" s="1">
        <v>9743162837038</v>
      </c>
      <c r="Q2099" s="1">
        <v>4045494779569</v>
      </c>
      <c r="R2099" s="1">
        <v>11752452210166</v>
      </c>
      <c r="S2099" s="1">
        <v>25541109826773</v>
      </c>
      <c r="T2099" s="1">
        <v>159594948095</v>
      </c>
      <c r="U2099" s="1">
        <v>909744442421</v>
      </c>
      <c r="V2099" s="1">
        <v>1311977889151</v>
      </c>
    </row>
    <row r="2100" spans="1:22" ht="16.5" customHeight="1" x14ac:dyDescent="0.3">
      <c r="A2100" s="1" t="s">
        <v>220</v>
      </c>
      <c r="B2100" s="1">
        <v>2015</v>
      </c>
      <c r="C2100" s="27">
        <f t="shared" si="186"/>
        <v>3.8066624897703196</v>
      </c>
      <c r="D2100" s="5">
        <v>8</v>
      </c>
      <c r="E2100" s="5">
        <v>45</v>
      </c>
      <c r="F2100" s="4">
        <v>1.0158E-2</v>
      </c>
      <c r="G2100" s="5">
        <v>0</v>
      </c>
      <c r="H2100" s="5">
        <v>0</v>
      </c>
      <c r="I2100" s="1">
        <v>16006011595166</v>
      </c>
      <c r="J2100" s="1">
        <v>1190080622597</v>
      </c>
      <c r="K2100" s="1">
        <v>10431041391728</v>
      </c>
      <c r="L2100" s="1">
        <v>26437052986894</v>
      </c>
      <c r="M2100" s="29">
        <f>-4.336-4.513*(U2100/L2100)+5.679*(O2100/L2100)-0.004*(I2100/P2100)</f>
        <v>-1.469310371383427</v>
      </c>
      <c r="N2100" s="31">
        <v>8.0197984581497224</v>
      </c>
      <c r="O2100" s="1">
        <v>14562178949277</v>
      </c>
      <c r="P2100" s="1">
        <v>9872435220921</v>
      </c>
      <c r="Q2100" s="1">
        <v>4689743728356</v>
      </c>
      <c r="R2100" s="1">
        <v>11874874037617</v>
      </c>
      <c r="S2100" s="1">
        <v>26437052986894</v>
      </c>
      <c r="T2100" s="1">
        <v>378085339930</v>
      </c>
      <c r="U2100" s="1">
        <v>1493538857466</v>
      </c>
      <c r="V2100" s="1">
        <v>2086017166837</v>
      </c>
    </row>
    <row r="2101" spans="1:22" ht="16.5" customHeight="1" x14ac:dyDescent="0.3">
      <c r="A2101" s="1" t="s">
        <v>220</v>
      </c>
      <c r="B2101" s="1">
        <v>2014</v>
      </c>
      <c r="C2101" s="27">
        <f t="shared" si="186"/>
        <v>3.784189633918261</v>
      </c>
      <c r="D2101" s="6">
        <v>7</v>
      </c>
      <c r="E2101" s="6">
        <v>44</v>
      </c>
      <c r="F2101" s="7">
        <v>1.0158E-2</v>
      </c>
      <c r="G2101" s="6">
        <v>0</v>
      </c>
      <c r="H2101" s="6">
        <v>0</v>
      </c>
      <c r="I2101" s="1">
        <v>17019865844827</v>
      </c>
      <c r="J2101" s="1">
        <v>898590509484</v>
      </c>
      <c r="K2101" s="1">
        <v>9418575008427</v>
      </c>
      <c r="L2101" s="1">
        <v>26438440853254</v>
      </c>
      <c r="M2101" s="29">
        <f>-4.336-4.513*(U2101/L2101)+5.679*(O2101/L2101)-0.004*(I2101/P2101)</f>
        <v>-1.290962266381477</v>
      </c>
      <c r="N2101" s="28">
        <v>5.05</v>
      </c>
      <c r="O2101" s="1">
        <v>15650967735873</v>
      </c>
      <c r="P2101" s="1">
        <v>12387152455358</v>
      </c>
      <c r="Q2101" s="1">
        <v>3263815280515</v>
      </c>
      <c r="R2101" s="1">
        <v>10787473117381</v>
      </c>
      <c r="S2101" s="1">
        <v>26438440853254</v>
      </c>
      <c r="T2101" s="1">
        <v>193415402193</v>
      </c>
      <c r="U2101" s="1">
        <v>1823729399909</v>
      </c>
      <c r="V2101" s="1">
        <v>2423275429148</v>
      </c>
    </row>
    <row r="2102" spans="1:22" ht="16.5" customHeight="1" x14ac:dyDescent="0.3">
      <c r="A2102" s="1" t="s">
        <v>221</v>
      </c>
      <c r="B2102" s="1">
        <v>2023</v>
      </c>
      <c r="C2102" s="27">
        <f t="shared" si="186"/>
        <v>4.1431347263915326</v>
      </c>
      <c r="D2102" s="5">
        <v>16</v>
      </c>
      <c r="E2102" s="5">
        <v>63</v>
      </c>
      <c r="F2102" s="4">
        <v>37.049999999999997</v>
      </c>
      <c r="G2102" s="5">
        <v>1</v>
      </c>
      <c r="H2102" s="5">
        <v>0</v>
      </c>
      <c r="I2102" s="1">
        <v>7530765425228</v>
      </c>
      <c r="J2102" s="1">
        <v>7035877661428</v>
      </c>
      <c r="K2102" s="1">
        <v>2036370786481</v>
      </c>
      <c r="L2102" s="1">
        <v>9567136211709</v>
      </c>
      <c r="M2102" s="29">
        <f>-4.336-4.513*(U2102/L2102)+5.679*(O2102/L2102)-0.004*(I2102/P2102)</f>
        <v>-1.2418540416125248</v>
      </c>
      <c r="N2102" s="31">
        <v>6.4222466560102589</v>
      </c>
      <c r="O2102" s="1">
        <v>5225329422667</v>
      </c>
      <c r="P2102" s="1">
        <v>4956569692976</v>
      </c>
      <c r="Q2102" s="1">
        <v>268759729691</v>
      </c>
      <c r="R2102" s="1">
        <v>4341806789042</v>
      </c>
      <c r="S2102" s="1">
        <v>9567136211709</v>
      </c>
      <c r="T2102" s="1">
        <v>46864435034</v>
      </c>
      <c r="U2102" s="1">
        <v>3187818561</v>
      </c>
      <c r="V2102" s="1">
        <v>51774176324</v>
      </c>
    </row>
    <row r="2103" spans="1:22" ht="16.5" customHeight="1" x14ac:dyDescent="0.3">
      <c r="A2103" s="1" t="s">
        <v>221</v>
      </c>
      <c r="B2103" s="1">
        <v>2022</v>
      </c>
      <c r="C2103" s="27">
        <f t="shared" si="186"/>
        <v>4.1271343850450917</v>
      </c>
      <c r="D2103" s="5">
        <v>15</v>
      </c>
      <c r="E2103" s="5">
        <v>62</v>
      </c>
      <c r="F2103" s="4">
        <v>37.049999999999997</v>
      </c>
      <c r="G2103" s="5">
        <v>1</v>
      </c>
      <c r="H2103" s="5">
        <v>0</v>
      </c>
      <c r="I2103" s="1">
        <v>7835459051598</v>
      </c>
      <c r="J2103" s="1">
        <v>7211160969549</v>
      </c>
      <c r="K2103" s="1">
        <v>2113227897933</v>
      </c>
      <c r="L2103" s="1">
        <v>9948686949531</v>
      </c>
      <c r="M2103" s="29">
        <f>-4.336-4.513*(U2103/L2103)+5.679*(O2103/L2103)-0.004*(I2103/P2103)</f>
        <v>-1.1539914320462843</v>
      </c>
      <c r="N2103" s="31">
        <v>6.9871667237754878</v>
      </c>
      <c r="O2103" s="1">
        <v>5610067687882</v>
      </c>
      <c r="P2103" s="1">
        <v>5301241869253</v>
      </c>
      <c r="Q2103" s="1">
        <v>308825818629</v>
      </c>
      <c r="R2103" s="1">
        <v>4338619261649</v>
      </c>
      <c r="S2103" s="1">
        <v>9948686949531</v>
      </c>
      <c r="T2103" s="1">
        <v>57261344802</v>
      </c>
      <c r="U2103" s="1">
        <v>31896514664</v>
      </c>
      <c r="V2103" s="1">
        <v>101521522445</v>
      </c>
    </row>
    <row r="2104" spans="1:22" ht="16.5" customHeight="1" x14ac:dyDescent="0.3">
      <c r="A2104" s="1" t="s">
        <v>221</v>
      </c>
      <c r="B2104" s="1">
        <v>2021</v>
      </c>
      <c r="C2104" s="27">
        <f t="shared" si="186"/>
        <v>4.1108738641733114</v>
      </c>
      <c r="D2104" s="5">
        <v>14</v>
      </c>
      <c r="E2104" s="5">
        <v>61</v>
      </c>
      <c r="F2104" s="4">
        <v>37.049999999999997</v>
      </c>
      <c r="G2104" s="5">
        <v>1</v>
      </c>
      <c r="H2104" s="5">
        <v>0</v>
      </c>
      <c r="I2104" s="1">
        <v>7640306807971</v>
      </c>
      <c r="J2104" s="1">
        <v>7265554017299</v>
      </c>
      <c r="K2104" s="1">
        <v>2176873605616</v>
      </c>
      <c r="L2104" s="1">
        <v>9817180413587</v>
      </c>
      <c r="M2104" s="29">
        <f>-4.336-4.513*(U2104/L2104)+5.679*(O2104/L2104)-0.004*(I2104/P2104)</f>
        <v>-1.1869307441853219</v>
      </c>
      <c r="N2104" s="31">
        <v>6.6900092133089402</v>
      </c>
      <c r="O2104" s="1">
        <v>5509825893395</v>
      </c>
      <c r="P2104" s="1">
        <v>5169444443536</v>
      </c>
      <c r="Q2104" s="1">
        <v>340381449859</v>
      </c>
      <c r="R2104" s="1">
        <v>4307354520192</v>
      </c>
      <c r="S2104" s="1">
        <v>9817180413587</v>
      </c>
      <c r="T2104" s="1">
        <v>39776003146</v>
      </c>
      <c r="U2104" s="1">
        <v>70304024394</v>
      </c>
      <c r="V2104" s="1">
        <v>123531580957</v>
      </c>
    </row>
    <row r="2105" spans="1:22" ht="16.5" customHeight="1" x14ac:dyDescent="0.3">
      <c r="A2105" s="1" t="s">
        <v>221</v>
      </c>
      <c r="B2105" s="1">
        <v>2020</v>
      </c>
      <c r="C2105" s="27">
        <f t="shared" si="186"/>
        <v>4.0943445622221004</v>
      </c>
      <c r="D2105" s="5">
        <v>13</v>
      </c>
      <c r="E2105" s="5">
        <v>60</v>
      </c>
      <c r="F2105" s="4">
        <v>37.049999999999997</v>
      </c>
      <c r="G2105" s="5">
        <v>1</v>
      </c>
      <c r="H2105" s="5">
        <v>0</v>
      </c>
      <c r="I2105" s="1">
        <v>8004200756743</v>
      </c>
      <c r="J2105" s="1">
        <v>7372509000328</v>
      </c>
      <c r="K2105" s="1">
        <v>2328836129111</v>
      </c>
      <c r="L2105" s="1">
        <v>10333036885854</v>
      </c>
      <c r="M2105" s="29">
        <f>-4.336-4.513*(U2105/L2105)+5.679*(O2105/L2105)-0.004*(I2105/P2105)</f>
        <v>-1.0281639083047927</v>
      </c>
      <c r="N2105" s="31">
        <v>6.9401877821904918</v>
      </c>
      <c r="O2105" s="1">
        <v>6094459379043</v>
      </c>
      <c r="P2105" s="1">
        <v>5724203391513</v>
      </c>
      <c r="Q2105" s="1">
        <v>370255987530</v>
      </c>
      <c r="R2105" s="1">
        <v>4238577506811</v>
      </c>
      <c r="S2105" s="1">
        <v>10333036885854</v>
      </c>
      <c r="T2105" s="1">
        <v>46419348094</v>
      </c>
      <c r="U2105" s="1">
        <v>82571988333</v>
      </c>
      <c r="V2105" s="1">
        <v>148544533143</v>
      </c>
    </row>
    <row r="2106" spans="1:22" ht="16.5" customHeight="1" x14ac:dyDescent="0.3">
      <c r="A2106" s="1" t="s">
        <v>221</v>
      </c>
      <c r="B2106" s="1">
        <v>2019</v>
      </c>
      <c r="C2106" s="27">
        <f t="shared" si="186"/>
        <v>4.0775374439057197</v>
      </c>
      <c r="D2106" s="5">
        <v>12</v>
      </c>
      <c r="E2106" s="5">
        <v>59</v>
      </c>
      <c r="F2106" s="4">
        <v>37.049999999999997</v>
      </c>
      <c r="G2106" s="5">
        <v>1</v>
      </c>
      <c r="H2106" s="5">
        <v>0</v>
      </c>
      <c r="I2106" s="1">
        <v>9130983288666</v>
      </c>
      <c r="J2106" s="1">
        <v>8449154135129</v>
      </c>
      <c r="K2106" s="1">
        <v>2268392191496</v>
      </c>
      <c r="L2106" s="1">
        <v>11399375480162</v>
      </c>
      <c r="M2106" s="29">
        <f>-4.336-4.513*(U2106/L2106)+5.679*(O2106/L2106)-0.004*(I2106/P2106)</f>
        <v>-0.81569284820701626</v>
      </c>
      <c r="N2106" s="31">
        <v>7.4649912574460018</v>
      </c>
      <c r="O2106" s="1">
        <v>7123650457498</v>
      </c>
      <c r="P2106" s="1">
        <v>6723141593114</v>
      </c>
      <c r="Q2106" s="1">
        <v>400508864384</v>
      </c>
      <c r="R2106" s="1">
        <v>4275725022664</v>
      </c>
      <c r="S2106" s="1">
        <v>11399375480162</v>
      </c>
      <c r="T2106" s="1">
        <v>67752952314</v>
      </c>
      <c r="U2106" s="1">
        <v>58493246435</v>
      </c>
      <c r="V2106" s="1">
        <v>145235675055</v>
      </c>
    </row>
    <row r="2107" spans="1:22" ht="16.5" customHeight="1" x14ac:dyDescent="0.3">
      <c r="A2107" s="1" t="s">
        <v>221</v>
      </c>
      <c r="B2107" s="1">
        <v>2018</v>
      </c>
      <c r="C2107" s="27">
        <f t="shared" si="186"/>
        <v>4.0604430105464191</v>
      </c>
      <c r="D2107" s="5">
        <v>11</v>
      </c>
      <c r="E2107" s="5">
        <v>58</v>
      </c>
      <c r="F2107" s="4">
        <v>37.049999999999997</v>
      </c>
      <c r="G2107" s="5">
        <v>1</v>
      </c>
      <c r="H2107" s="5">
        <v>0</v>
      </c>
      <c r="I2107" s="1">
        <v>8858035603035</v>
      </c>
      <c r="J2107" s="1">
        <v>7514812074710</v>
      </c>
      <c r="K2107" s="1">
        <v>2159097323567</v>
      </c>
      <c r="L2107" s="1">
        <v>11017132926602</v>
      </c>
      <c r="M2107" s="29">
        <f>-4.336-4.513*(U2107/L2107)+5.679*(O2107/L2107)-0.004*(I2107/P2107)</f>
        <v>-0.85815062239522644</v>
      </c>
      <c r="N2107" s="31">
        <v>7.3592809998546045</v>
      </c>
      <c r="O2107" s="1">
        <v>6837975381721</v>
      </c>
      <c r="P2107" s="1">
        <v>6411374329590</v>
      </c>
      <c r="Q2107" s="1">
        <v>426601052131</v>
      </c>
      <c r="R2107" s="1">
        <v>4179157544881</v>
      </c>
      <c r="S2107" s="1">
        <v>11017132926602</v>
      </c>
      <c r="T2107" s="1">
        <v>30621383019</v>
      </c>
      <c r="U2107" s="1">
        <v>101051996906</v>
      </c>
      <c r="V2107" s="1">
        <v>137012914133</v>
      </c>
    </row>
    <row r="2108" spans="1:22" ht="16.5" customHeight="1" x14ac:dyDescent="0.3">
      <c r="A2108" s="1" t="s">
        <v>221</v>
      </c>
      <c r="B2108" s="1">
        <v>2017</v>
      </c>
      <c r="C2108" s="27">
        <f t="shared" si="186"/>
        <v>4.0430512678345503</v>
      </c>
      <c r="D2108" s="5">
        <v>10</v>
      </c>
      <c r="E2108" s="5">
        <v>57</v>
      </c>
      <c r="F2108" s="4">
        <v>37.049999999999997</v>
      </c>
      <c r="G2108" s="5">
        <v>1</v>
      </c>
      <c r="H2108" s="5">
        <v>0</v>
      </c>
      <c r="I2108" s="1">
        <v>9590977404486</v>
      </c>
      <c r="J2108" s="1">
        <v>6851928775336</v>
      </c>
      <c r="K2108" s="1">
        <v>1817534878462</v>
      </c>
      <c r="L2108" s="1">
        <v>11408512282948</v>
      </c>
      <c r="M2108" s="29">
        <f>-4.336-4.513*(U2108/L2108)+5.679*(O2108/L2108)-0.004*(I2108/P2108)</f>
        <v>-0.8672425531637451</v>
      </c>
      <c r="N2108" s="31">
        <v>2.8654119461210428</v>
      </c>
      <c r="O2108" s="1">
        <v>7302432255371</v>
      </c>
      <c r="P2108" s="1">
        <v>6990000616945</v>
      </c>
      <c r="Q2108" s="1">
        <v>312431638426</v>
      </c>
      <c r="R2108" s="1">
        <v>4106080027577</v>
      </c>
      <c r="S2108" s="1">
        <v>11408512282948</v>
      </c>
      <c r="T2108" s="1">
        <v>25151629936</v>
      </c>
      <c r="U2108" s="1">
        <v>406500415817</v>
      </c>
      <c r="V2108" s="1">
        <v>532963626287</v>
      </c>
    </row>
    <row r="2109" spans="1:22" ht="16.5" customHeight="1" x14ac:dyDescent="0.3">
      <c r="A2109" s="1" t="s">
        <v>221</v>
      </c>
      <c r="B2109" s="1">
        <v>2016</v>
      </c>
      <c r="C2109" s="27">
        <f t="shared" si="186"/>
        <v>4.0253516907351496</v>
      </c>
      <c r="D2109" s="6">
        <v>9</v>
      </c>
      <c r="E2109" s="6">
        <v>56</v>
      </c>
      <c r="F2109" s="7">
        <v>37.049999999999997</v>
      </c>
      <c r="G2109" s="6">
        <v>1</v>
      </c>
      <c r="H2109" s="6">
        <v>0</v>
      </c>
      <c r="I2109" s="1">
        <v>6719930496048</v>
      </c>
      <c r="J2109" s="1">
        <v>6019925230835</v>
      </c>
      <c r="K2109" s="1">
        <v>1496674623750</v>
      </c>
      <c r="L2109" s="1">
        <v>8216605119798</v>
      </c>
      <c r="M2109" s="29">
        <f>-4.336-4.513*(U2109/L2109)+5.679*(O2109/L2109)-0.004*(I2109/P2109)</f>
        <v>-1.4574631908770339</v>
      </c>
      <c r="N2109" s="31">
        <v>2.5615511423249444</v>
      </c>
      <c r="O2109" s="1">
        <v>4209677701296</v>
      </c>
      <c r="P2109" s="1">
        <v>4125125345381</v>
      </c>
      <c r="Q2109" s="1">
        <v>84552355915</v>
      </c>
      <c r="R2109" s="1">
        <v>4006927418502</v>
      </c>
      <c r="S2109" s="1">
        <v>8216605119798</v>
      </c>
      <c r="T2109" s="1">
        <v>107988416045</v>
      </c>
      <c r="U2109" s="1">
        <v>44630883264</v>
      </c>
      <c r="V2109" s="1">
        <v>132484799864</v>
      </c>
    </row>
    <row r="2110" spans="1:22" ht="16.5" customHeight="1" x14ac:dyDescent="0.3">
      <c r="A2110" s="1" t="s">
        <v>221</v>
      </c>
      <c r="B2110" s="1">
        <v>2015</v>
      </c>
      <c r="C2110" s="26"/>
      <c r="D2110" s="9"/>
      <c r="E2110" s="9"/>
      <c r="F2110" s="10"/>
      <c r="G2110" s="9"/>
      <c r="H2110" s="9"/>
      <c r="I2110" s="1">
        <v>5988994440572</v>
      </c>
      <c r="J2110" s="1">
        <v>5442162339551</v>
      </c>
      <c r="K2110" s="1">
        <v>1990390033105</v>
      </c>
      <c r="L2110" s="1">
        <v>7979384473677</v>
      </c>
      <c r="M2110" s="29">
        <f>-4.336-4.513*(U2110/L2110)+5.679*(O2110/L2110)-0.004*(I2110/P2110)</f>
        <v>-1.4825694257216913</v>
      </c>
      <c r="N2110" s="31">
        <v>8.0197984581497224</v>
      </c>
      <c r="O2110" s="1">
        <v>4040015105460</v>
      </c>
      <c r="P2110" s="1">
        <v>2513348416723</v>
      </c>
      <c r="Q2110" s="1">
        <v>1526666688737</v>
      </c>
      <c r="R2110" s="1">
        <v>3939369368217</v>
      </c>
      <c r="S2110" s="1">
        <v>7979384473677</v>
      </c>
      <c r="T2110" s="1">
        <v>13410674799</v>
      </c>
      <c r="U2110" s="1">
        <v>21841495273</v>
      </c>
      <c r="V2110" s="1">
        <v>36589858491</v>
      </c>
    </row>
    <row r="2111" spans="1:22" ht="16.5" customHeight="1" x14ac:dyDescent="0.3">
      <c r="A2111" s="1" t="s">
        <v>221</v>
      </c>
      <c r="B2111" s="1">
        <v>2014</v>
      </c>
      <c r="C2111" s="26"/>
      <c r="D2111" s="9"/>
      <c r="E2111" s="9"/>
      <c r="F2111" s="10"/>
      <c r="G2111" s="9"/>
      <c r="H2111" s="9"/>
      <c r="I2111" s="1">
        <v>5293143514219</v>
      </c>
      <c r="J2111" s="1">
        <v>4120108908727</v>
      </c>
      <c r="K2111" s="1">
        <v>1592141541139</v>
      </c>
      <c r="L2111" s="1">
        <v>6885285055358</v>
      </c>
      <c r="M2111" s="29">
        <f>-4.336-4.513*(U2111/L2111)+5.679*(O2111/L2111)-0.004*(I2111/P2111)</f>
        <v>-1.9498930192032475</v>
      </c>
      <c r="N2111" s="28">
        <v>5.05</v>
      </c>
      <c r="O2111" s="1">
        <v>2951447914492</v>
      </c>
      <c r="P2111" s="1">
        <v>783192870671</v>
      </c>
      <c r="Q2111" s="1">
        <v>2168255043821</v>
      </c>
      <c r="R2111" s="1">
        <v>3933837140866</v>
      </c>
      <c r="S2111" s="1">
        <v>6885285055358</v>
      </c>
      <c r="T2111" s="1">
        <v>297210620706</v>
      </c>
      <c r="U2111" s="1">
        <v>32375687624</v>
      </c>
      <c r="V2111" s="1">
        <v>47917433381</v>
      </c>
    </row>
    <row r="2112" spans="1:22" ht="16.5" customHeight="1" x14ac:dyDescent="0.3">
      <c r="A2112" s="1" t="s">
        <v>222</v>
      </c>
      <c r="B2112" s="1">
        <v>2023</v>
      </c>
      <c r="C2112" s="27">
        <f t="shared" ref="C2112:C2124" si="187">LN(E2112)</f>
        <v>4.0253516907351496</v>
      </c>
      <c r="D2112" s="5">
        <v>40</v>
      </c>
      <c r="E2112" s="5">
        <v>56</v>
      </c>
      <c r="F2112" s="4">
        <f>F2113*0.22</f>
        <v>1.8171999999999999</v>
      </c>
      <c r="G2112" s="5">
        <v>1</v>
      </c>
      <c r="H2112" s="5">
        <v>0</v>
      </c>
      <c r="I2112" s="1">
        <v>23754739371</v>
      </c>
      <c r="J2112" s="1">
        <v>6574689208</v>
      </c>
      <c r="K2112" s="1">
        <v>70151716641</v>
      </c>
      <c r="L2112" s="1">
        <v>93906456012</v>
      </c>
      <c r="M2112" s="29">
        <f>-4.336-4.513*(U2112/L2112)+5.679*(O2112/L2112)-0.004*(I2112/P2112)</f>
        <v>-1.9677988705341991</v>
      </c>
      <c r="N2112" s="31">
        <v>6.4222466560102589</v>
      </c>
      <c r="O2112" s="1">
        <v>46842379257</v>
      </c>
      <c r="P2112" s="1">
        <v>44160322129</v>
      </c>
      <c r="Q2112" s="1">
        <v>2682057128</v>
      </c>
      <c r="R2112" s="1">
        <v>47064076755</v>
      </c>
      <c r="S2112" s="1">
        <v>93906456012</v>
      </c>
      <c r="T2112" s="1">
        <v>2840373155</v>
      </c>
      <c r="U2112" s="1">
        <v>9622521561</v>
      </c>
      <c r="V2112" s="1" t="e">
        <v>#VALUE!</v>
      </c>
    </row>
    <row r="2113" spans="1:22" ht="16.5" customHeight="1" x14ac:dyDescent="0.3">
      <c r="A2113" s="1" t="s">
        <v>222</v>
      </c>
      <c r="B2113" s="1">
        <v>2022</v>
      </c>
      <c r="C2113" s="27">
        <f t="shared" si="187"/>
        <v>4.219507705176107</v>
      </c>
      <c r="D2113" s="5">
        <v>39</v>
      </c>
      <c r="E2113" s="5">
        <v>68</v>
      </c>
      <c r="F2113" s="4">
        <v>8.26</v>
      </c>
      <c r="G2113" s="5">
        <v>0</v>
      </c>
      <c r="H2113" s="5">
        <v>0</v>
      </c>
      <c r="I2113" s="1">
        <v>19723392107</v>
      </c>
      <c r="J2113" s="1">
        <v>7642884306</v>
      </c>
      <c r="K2113" s="1">
        <v>66254589735</v>
      </c>
      <c r="L2113" s="1">
        <v>85977981842</v>
      </c>
      <c r="M2113" s="29">
        <f>-4.336-4.513*(U2113/L2113)+5.679*(O2113/L2113)-0.004*(I2113/P2113)</f>
        <v>-2.0409673121860026</v>
      </c>
      <c r="N2113" s="31">
        <v>6.9871667237754878</v>
      </c>
      <c r="O2113" s="1">
        <v>41764813768</v>
      </c>
      <c r="P2113" s="1">
        <v>37550416840</v>
      </c>
      <c r="Q2113" s="1">
        <v>4214396928</v>
      </c>
      <c r="R2113" s="1">
        <v>44213168074</v>
      </c>
      <c r="S2113" s="1">
        <v>85977981842</v>
      </c>
      <c r="T2113" s="1">
        <v>1412479297</v>
      </c>
      <c r="U2113" s="1">
        <v>8792257603</v>
      </c>
      <c r="V2113" s="1" t="e">
        <v>#VALUE!</v>
      </c>
    </row>
    <row r="2114" spans="1:22" ht="16.5" customHeight="1" x14ac:dyDescent="0.3">
      <c r="A2114" s="1" t="s">
        <v>222</v>
      </c>
      <c r="B2114" s="1">
        <v>2021</v>
      </c>
      <c r="C2114" s="27">
        <f t="shared" si="187"/>
        <v>4.2046926193909657</v>
      </c>
      <c r="D2114" s="5">
        <v>38</v>
      </c>
      <c r="E2114" s="5">
        <v>67</v>
      </c>
      <c r="F2114" s="4">
        <v>8.26</v>
      </c>
      <c r="G2114" s="5">
        <v>0</v>
      </c>
      <c r="H2114" s="5">
        <v>0</v>
      </c>
      <c r="I2114" s="1">
        <v>22462617997</v>
      </c>
      <c r="J2114" s="1">
        <v>3973316802</v>
      </c>
      <c r="K2114" s="1">
        <v>55752732614</v>
      </c>
      <c r="L2114" s="1">
        <v>78215350611</v>
      </c>
      <c r="M2114" s="29">
        <f>-4.336-4.513*(U2114/L2114)+5.679*(O2114/L2114)-0.004*(I2114/P2114)</f>
        <v>-1.9302781921306895</v>
      </c>
      <c r="N2114" s="31">
        <v>6.6900092133089402</v>
      </c>
      <c r="O2114" s="1">
        <v>37790283344</v>
      </c>
      <c r="P2114" s="1">
        <v>37690283344</v>
      </c>
      <c r="Q2114" s="1">
        <v>100000000</v>
      </c>
      <c r="R2114" s="1">
        <v>40425067267</v>
      </c>
      <c r="S2114" s="1">
        <v>78215350611</v>
      </c>
      <c r="T2114" s="1">
        <v>1674119915</v>
      </c>
      <c r="U2114" s="1">
        <v>5818786972</v>
      </c>
      <c r="V2114" s="1" t="e">
        <v>#VALUE!</v>
      </c>
    </row>
    <row r="2115" spans="1:22" ht="16.5" customHeight="1" x14ac:dyDescent="0.3">
      <c r="A2115" s="1" t="s">
        <v>222</v>
      </c>
      <c r="B2115" s="1">
        <v>2020</v>
      </c>
      <c r="C2115" s="27">
        <f t="shared" si="187"/>
        <v>4.1896547420264252</v>
      </c>
      <c r="D2115" s="5">
        <v>37</v>
      </c>
      <c r="E2115" s="5">
        <v>66</v>
      </c>
      <c r="F2115" s="4">
        <v>7.33</v>
      </c>
      <c r="G2115" s="5">
        <v>0</v>
      </c>
      <c r="H2115" s="5">
        <v>0</v>
      </c>
      <c r="I2115" s="1">
        <v>26144926027</v>
      </c>
      <c r="J2115" s="1">
        <v>3986524364</v>
      </c>
      <c r="K2115" s="1">
        <v>54835669702</v>
      </c>
      <c r="L2115" s="1">
        <v>80980595729</v>
      </c>
      <c r="M2115" s="29">
        <f>-4.336-4.513*(U2115/L2115)+5.679*(O2115/L2115)-0.004*(I2115/P2115)</f>
        <v>-1.4274475952735821</v>
      </c>
      <c r="N2115" s="31">
        <v>6.9401877821904918</v>
      </c>
      <c r="O2115" s="1">
        <v>44625734374</v>
      </c>
      <c r="P2115" s="1">
        <v>41054434374</v>
      </c>
      <c r="Q2115" s="1">
        <v>3571300000</v>
      </c>
      <c r="R2115" s="1">
        <v>36354861355</v>
      </c>
      <c r="S2115" s="1">
        <v>80980595729</v>
      </c>
      <c r="T2115" s="1">
        <v>2440218724</v>
      </c>
      <c r="U2115" s="1">
        <v>3919112288</v>
      </c>
      <c r="V2115" s="1" t="e">
        <v>#VALUE!</v>
      </c>
    </row>
    <row r="2116" spans="1:22" ht="16.5" customHeight="1" x14ac:dyDescent="0.3">
      <c r="A2116" s="1" t="s">
        <v>222</v>
      </c>
      <c r="B2116" s="1">
        <v>2019</v>
      </c>
      <c r="C2116" s="27">
        <f t="shared" si="187"/>
        <v>4.1743872698956368</v>
      </c>
      <c r="D2116" s="5">
        <v>36</v>
      </c>
      <c r="E2116" s="5">
        <v>65</v>
      </c>
      <c r="F2116" s="4">
        <v>7.33</v>
      </c>
      <c r="G2116" s="5">
        <v>0</v>
      </c>
      <c r="H2116" s="5">
        <v>0</v>
      </c>
      <c r="I2116" s="1">
        <v>14906259486</v>
      </c>
      <c r="J2116" s="1">
        <v>5202988366</v>
      </c>
      <c r="K2116" s="1">
        <v>42426254235</v>
      </c>
      <c r="L2116" s="1">
        <v>57332513721</v>
      </c>
      <c r="M2116" s="29">
        <f>-4.336-4.513*(U2116/L2116)+5.679*(O2116/L2116)-0.004*(I2116/P2116)</f>
        <v>-0.98360866024585247</v>
      </c>
      <c r="N2116" s="31">
        <v>7.4649912574460018</v>
      </c>
      <c r="O2116" s="1">
        <v>36641540778</v>
      </c>
      <c r="P2116" s="1">
        <v>31261540778</v>
      </c>
      <c r="Q2116" s="1">
        <v>5380000000</v>
      </c>
      <c r="R2116" s="1">
        <v>20690972943</v>
      </c>
      <c r="S2116" s="1">
        <v>57332513721</v>
      </c>
      <c r="T2116" s="1">
        <v>2008227090</v>
      </c>
      <c r="U2116" s="1">
        <v>3495886876</v>
      </c>
      <c r="V2116" s="1" t="e">
        <v>#VALUE!</v>
      </c>
    </row>
    <row r="2117" spans="1:22" ht="16.5" customHeight="1" x14ac:dyDescent="0.3">
      <c r="A2117" s="1" t="s">
        <v>222</v>
      </c>
      <c r="B2117" s="1">
        <v>2018</v>
      </c>
      <c r="C2117" s="27">
        <f t="shared" si="187"/>
        <v>4.1588830833596715</v>
      </c>
      <c r="D2117" s="5">
        <v>35</v>
      </c>
      <c r="E2117" s="5">
        <v>64</v>
      </c>
      <c r="F2117" s="4">
        <v>7.33</v>
      </c>
      <c r="G2117" s="5">
        <v>0</v>
      </c>
      <c r="H2117" s="5">
        <v>0</v>
      </c>
      <c r="I2117" s="1">
        <v>12231368255</v>
      </c>
      <c r="J2117" s="1">
        <v>4975160675</v>
      </c>
      <c r="K2117" s="1">
        <v>39750729333</v>
      </c>
      <c r="L2117" s="1">
        <v>51982097588</v>
      </c>
      <c r="M2117" s="29">
        <f>-4.336-4.513*(U2117/L2117)+5.679*(O2117/L2117)-0.004*(I2117/P2117)</f>
        <v>-1.1573895465946922</v>
      </c>
      <c r="N2117" s="31">
        <v>7.3592809998546045</v>
      </c>
      <c r="O2117" s="1">
        <v>31634176448</v>
      </c>
      <c r="P2117" s="1">
        <v>28114176448</v>
      </c>
      <c r="Q2117" s="1">
        <v>3520000000</v>
      </c>
      <c r="R2117" s="1">
        <v>20347921140</v>
      </c>
      <c r="S2117" s="1">
        <v>51982097588</v>
      </c>
      <c r="T2117" s="1">
        <v>1813573130</v>
      </c>
      <c r="U2117" s="1">
        <v>3175091476</v>
      </c>
      <c r="V2117" s="1" t="e">
        <v>#VALUE!</v>
      </c>
    </row>
    <row r="2118" spans="1:22" ht="16.5" customHeight="1" x14ac:dyDescent="0.3">
      <c r="A2118" s="1" t="s">
        <v>222</v>
      </c>
      <c r="B2118" s="1">
        <v>2017</v>
      </c>
      <c r="C2118" s="27">
        <f t="shared" si="187"/>
        <v>4.1431347263915326</v>
      </c>
      <c r="D2118" s="5">
        <v>34</v>
      </c>
      <c r="E2118" s="5">
        <v>63</v>
      </c>
      <c r="F2118" s="4">
        <v>7.33</v>
      </c>
      <c r="G2118" s="5">
        <v>0</v>
      </c>
      <c r="H2118" s="5">
        <v>0</v>
      </c>
      <c r="I2118" s="1">
        <v>10560755293</v>
      </c>
      <c r="J2118" s="1">
        <v>4200574257</v>
      </c>
      <c r="K2118" s="1">
        <v>37870182444</v>
      </c>
      <c r="L2118" s="1">
        <v>48430937737</v>
      </c>
      <c r="M2118" s="29">
        <f>-4.336-4.513*(U2118/L2118)+5.679*(O2118/L2118)-0.004*(I2118/P2118)</f>
        <v>-1.2689669886148713</v>
      </c>
      <c r="N2118" s="31">
        <v>2.8654119461210428</v>
      </c>
      <c r="O2118" s="1">
        <v>28556420854</v>
      </c>
      <c r="P2118" s="1">
        <v>23896420854</v>
      </c>
      <c r="Q2118" s="1">
        <v>4660000000</v>
      </c>
      <c r="R2118" s="1">
        <v>19874516883</v>
      </c>
      <c r="S2118" s="1">
        <v>48430937737</v>
      </c>
      <c r="T2118" s="1">
        <v>948759359</v>
      </c>
      <c r="U2118" s="1">
        <v>3001776020</v>
      </c>
      <c r="V2118" s="1" t="e">
        <v>#VALUE!</v>
      </c>
    </row>
    <row r="2119" spans="1:22" ht="16.5" customHeight="1" x14ac:dyDescent="0.3">
      <c r="A2119" s="1" t="s">
        <v>222</v>
      </c>
      <c r="B2119" s="1">
        <v>2016</v>
      </c>
      <c r="C2119" s="27">
        <f t="shared" si="187"/>
        <v>4.1271343850450917</v>
      </c>
      <c r="D2119" s="5">
        <v>33</v>
      </c>
      <c r="E2119" s="5">
        <v>62</v>
      </c>
      <c r="F2119" s="4">
        <v>7.33</v>
      </c>
      <c r="G2119" s="5">
        <v>0</v>
      </c>
      <c r="H2119" s="5">
        <v>0</v>
      </c>
      <c r="I2119" s="1">
        <v>8622696939</v>
      </c>
      <c r="J2119" s="1">
        <v>4993998929</v>
      </c>
      <c r="K2119" s="1">
        <v>25438885556</v>
      </c>
      <c r="L2119" s="1">
        <v>34061582494</v>
      </c>
      <c r="M2119" s="29">
        <f>-4.336-4.513*(U2119/L2119)+5.679*(O2119/L2119)-0.004*(I2119/P2119)</f>
        <v>-2.2478477177060543</v>
      </c>
      <c r="N2119" s="31">
        <v>2.5615511423249444</v>
      </c>
      <c r="O2119" s="1">
        <v>14633945684</v>
      </c>
      <c r="P2119" s="1">
        <v>14533945684</v>
      </c>
      <c r="Q2119" s="1">
        <v>100000000</v>
      </c>
      <c r="R2119" s="1">
        <v>19427636810</v>
      </c>
      <c r="S2119" s="1">
        <v>34061582494</v>
      </c>
      <c r="T2119" s="1">
        <v>864652454</v>
      </c>
      <c r="U2119" s="1">
        <v>2636732576</v>
      </c>
      <c r="V2119" s="1" t="e">
        <v>#VALUE!</v>
      </c>
    </row>
    <row r="2120" spans="1:22" ht="16.5" customHeight="1" x14ac:dyDescent="0.3">
      <c r="A2120" s="1" t="s">
        <v>222</v>
      </c>
      <c r="B2120" s="1">
        <v>2015</v>
      </c>
      <c r="C2120" s="27">
        <f t="shared" si="187"/>
        <v>3.8918202981106265</v>
      </c>
      <c r="D2120" s="5">
        <v>32</v>
      </c>
      <c r="E2120" s="5">
        <v>49</v>
      </c>
      <c r="F2120" s="4">
        <v>3.33</v>
      </c>
      <c r="G2120" s="5">
        <v>0</v>
      </c>
      <c r="H2120" s="5">
        <v>0</v>
      </c>
      <c r="I2120" s="1">
        <v>8435872529</v>
      </c>
      <c r="J2120" s="1">
        <v>4781127141</v>
      </c>
      <c r="K2120" s="1">
        <v>24523530759</v>
      </c>
      <c r="L2120" s="1">
        <v>32959403288</v>
      </c>
      <c r="M2120" s="29">
        <f>-4.336-4.513*(U2120/L2120)+5.679*(O2120/L2120)-0.004*(I2120/P2120)</f>
        <v>-2.3563546306527772</v>
      </c>
      <c r="N2120" s="31">
        <v>8.0197984581497224</v>
      </c>
      <c r="O2120" s="1">
        <v>13605759955</v>
      </c>
      <c r="P2120" s="1">
        <v>13505759955</v>
      </c>
      <c r="Q2120" s="1">
        <v>100000000</v>
      </c>
      <c r="R2120" s="1">
        <v>19353643333</v>
      </c>
      <c r="S2120" s="1">
        <v>32959403288</v>
      </c>
      <c r="T2120" s="1">
        <v>667573229</v>
      </c>
      <c r="U2120" s="1">
        <v>2644988524</v>
      </c>
      <c r="V2120" s="1" t="e">
        <v>#VALUE!</v>
      </c>
    </row>
    <row r="2121" spans="1:22" ht="16.5" customHeight="1" x14ac:dyDescent="0.3">
      <c r="A2121" s="1" t="s">
        <v>222</v>
      </c>
      <c r="B2121" s="1">
        <v>2014</v>
      </c>
      <c r="C2121" s="27">
        <f t="shared" si="187"/>
        <v>3.8712010109078911</v>
      </c>
      <c r="D2121" s="6">
        <v>31</v>
      </c>
      <c r="E2121" s="6">
        <v>48</v>
      </c>
      <c r="F2121" s="7">
        <v>3.33</v>
      </c>
      <c r="G2121" s="6">
        <v>0</v>
      </c>
      <c r="H2121" s="6">
        <v>0</v>
      </c>
      <c r="I2121" s="1">
        <v>10592595108</v>
      </c>
      <c r="J2121" s="1">
        <v>4665903457</v>
      </c>
      <c r="K2121" s="1">
        <v>21214704033</v>
      </c>
      <c r="L2121" s="1">
        <v>31807299141</v>
      </c>
      <c r="M2121" s="29">
        <f>-4.336-4.513*(U2121/L2121)+5.679*(O2121/L2121)-0.004*(I2121/P2121)</f>
        <v>-2.5092154772837394</v>
      </c>
      <c r="N2121" s="28">
        <v>5.05</v>
      </c>
      <c r="O2121" s="1">
        <v>12321474434</v>
      </c>
      <c r="P2121" s="1">
        <v>12172232011</v>
      </c>
      <c r="Q2121" s="1">
        <v>149242423</v>
      </c>
      <c r="R2121" s="1">
        <v>19485824707</v>
      </c>
      <c r="S2121" s="1">
        <v>31807299141</v>
      </c>
      <c r="T2121" s="1">
        <v>660021754</v>
      </c>
      <c r="U2121" s="1">
        <v>2605329792</v>
      </c>
      <c r="V2121" s="1" t="e">
        <v>#VALUE!</v>
      </c>
    </row>
    <row r="2122" spans="1:22" ht="16.5" customHeight="1" x14ac:dyDescent="0.3">
      <c r="A2122" s="1" t="s">
        <v>223</v>
      </c>
      <c r="B2122" s="1">
        <v>2023</v>
      </c>
      <c r="C2122" s="27">
        <f t="shared" si="187"/>
        <v>4.3820266346738812</v>
      </c>
      <c r="D2122" s="5">
        <v>19</v>
      </c>
      <c r="E2122" s="5">
        <v>80</v>
      </c>
      <c r="F2122" s="4">
        <f>F2124*2.4</f>
        <v>4.4592000000000001</v>
      </c>
      <c r="G2122" s="5">
        <v>0</v>
      </c>
      <c r="H2122" s="5">
        <v>0</v>
      </c>
      <c r="I2122" s="1">
        <v>7310900417572</v>
      </c>
      <c r="J2122" s="1">
        <v>1267254847717</v>
      </c>
      <c r="K2122" s="1">
        <v>440787822256</v>
      </c>
      <c r="L2122" s="1">
        <v>7751688239828</v>
      </c>
      <c r="M2122" s="29">
        <f>-4.336-4.513*(U2122/L2122)+5.679*(O2122/L2122)-0.004*(I2122/P2122)</f>
        <v>-1.1822781784467966</v>
      </c>
      <c r="N2122" s="31">
        <v>6.4222466560102589</v>
      </c>
      <c r="O2122" s="1">
        <v>4777415780068</v>
      </c>
      <c r="P2122" s="1">
        <v>4776578293674</v>
      </c>
      <c r="Q2122" s="1">
        <v>837486394</v>
      </c>
      <c r="R2122" s="1">
        <v>2974272459760</v>
      </c>
      <c r="S2122" s="1">
        <v>7751688239828</v>
      </c>
      <c r="T2122" s="1">
        <v>116221765480</v>
      </c>
      <c r="U2122" s="1">
        <v>584271608477</v>
      </c>
      <c r="V2122" s="1">
        <v>726043078705</v>
      </c>
    </row>
    <row r="2123" spans="1:22" ht="16.5" customHeight="1" x14ac:dyDescent="0.3">
      <c r="A2123" s="1" t="s">
        <v>223</v>
      </c>
      <c r="B2123" s="1">
        <v>2022</v>
      </c>
      <c r="C2123" s="27">
        <f t="shared" si="187"/>
        <v>4.3694478524670215</v>
      </c>
      <c r="D2123" s="5">
        <v>18</v>
      </c>
      <c r="E2123" s="5">
        <v>79</v>
      </c>
      <c r="F2123" s="4">
        <f>F2124*2.3</f>
        <v>4.2733999999999996</v>
      </c>
      <c r="G2123" s="5">
        <v>0</v>
      </c>
      <c r="H2123" s="5">
        <v>0</v>
      </c>
      <c r="I2123" s="1">
        <v>6287008310624</v>
      </c>
      <c r="J2123" s="1">
        <v>961903888979</v>
      </c>
      <c r="K2123" s="1">
        <v>429474783664</v>
      </c>
      <c r="L2123" s="1">
        <v>6716483094288</v>
      </c>
      <c r="M2123" s="29">
        <f>-4.336-4.513*(U2123/L2123)+5.679*(O2123/L2123)-0.004*(I2123/P2123)</f>
        <v>-1.2063105606441273</v>
      </c>
      <c r="N2123" s="31">
        <v>6.9871667237754878</v>
      </c>
      <c r="O2123" s="1">
        <v>4094788300608</v>
      </c>
      <c r="P2123" s="1">
        <v>4093950814214</v>
      </c>
      <c r="Q2123" s="1">
        <v>837486394</v>
      </c>
      <c r="R2123" s="1">
        <v>2621694793680</v>
      </c>
      <c r="S2123" s="1">
        <v>6716483094288</v>
      </c>
      <c r="T2123" s="1">
        <v>100262405043</v>
      </c>
      <c r="U2123" s="1">
        <v>485827389583</v>
      </c>
      <c r="V2123" s="1">
        <v>677223712949</v>
      </c>
    </row>
    <row r="2124" spans="1:22" ht="16.5" customHeight="1" x14ac:dyDescent="0.3">
      <c r="A2124" s="1" t="s">
        <v>223</v>
      </c>
      <c r="B2124" s="1">
        <v>2021</v>
      </c>
      <c r="C2124" s="27">
        <f t="shared" si="187"/>
        <v>4.3567088266895917</v>
      </c>
      <c r="D2124" s="5">
        <v>17</v>
      </c>
      <c r="E2124" s="5">
        <v>78</v>
      </c>
      <c r="F2124" s="4">
        <v>1.8580000000000001</v>
      </c>
      <c r="G2124" s="5">
        <v>0</v>
      </c>
      <c r="H2124" s="5">
        <v>0</v>
      </c>
      <c r="I2124" s="1">
        <v>4977553982474</v>
      </c>
      <c r="J2124" s="1">
        <v>692992637290</v>
      </c>
      <c r="K2124" s="1">
        <v>414742933893</v>
      </c>
      <c r="L2124" s="1">
        <v>5392296916367</v>
      </c>
      <c r="M2124" s="29">
        <f>-4.336-4.513*(U2124/L2124)+5.679*(O2124/L2124)-0.004*(I2124/P2124)</f>
        <v>-0.43713676008417102</v>
      </c>
      <c r="N2124" s="31">
        <v>6.6900092133089402</v>
      </c>
      <c r="O2124" s="1">
        <v>4023205494532</v>
      </c>
      <c r="P2124" s="1">
        <v>4022368008138</v>
      </c>
      <c r="Q2124" s="1">
        <v>837486394</v>
      </c>
      <c r="R2124" s="1">
        <v>1369091421835</v>
      </c>
      <c r="S2124" s="1">
        <v>5392296916367</v>
      </c>
      <c r="T2124" s="1">
        <v>54993611826</v>
      </c>
      <c r="U2124" s="1">
        <v>398241654270</v>
      </c>
      <c r="V2124" s="1">
        <v>554509647632</v>
      </c>
    </row>
    <row r="2125" spans="1:22" ht="16.5" customHeight="1" x14ac:dyDescent="0.3">
      <c r="A2125" s="1" t="s">
        <v>223</v>
      </c>
      <c r="B2125" s="1">
        <v>2020</v>
      </c>
      <c r="C2125" s="26"/>
      <c r="D2125" s="9"/>
      <c r="E2125" s="9"/>
      <c r="F2125" s="10"/>
      <c r="G2125" s="9"/>
      <c r="H2125" s="9"/>
      <c r="I2125" s="1">
        <v>3731062011987</v>
      </c>
      <c r="J2125" s="1">
        <v>656755318526</v>
      </c>
      <c r="K2125" s="1">
        <v>294949659747</v>
      </c>
      <c r="L2125" s="1">
        <v>4026011671734</v>
      </c>
      <c r="M2125" s="29">
        <f>-4.336-4.513*(U2125/L2125)+5.679*(O2125/L2125)-0.004*(I2125/P2125)</f>
        <v>-0.56124807507997054</v>
      </c>
      <c r="N2125" s="31">
        <v>6.9401877821904918</v>
      </c>
      <c r="O2125" s="1">
        <v>2946703834449</v>
      </c>
      <c r="P2125" s="1">
        <v>2945866348055</v>
      </c>
      <c r="Q2125" s="1">
        <v>837486394</v>
      </c>
      <c r="R2125" s="1">
        <v>1079307837285</v>
      </c>
      <c r="S2125" s="1">
        <v>4026011671734</v>
      </c>
      <c r="T2125" s="1">
        <v>62426880493</v>
      </c>
      <c r="U2125" s="1">
        <v>336082278884</v>
      </c>
      <c r="V2125" s="1">
        <v>483224109480</v>
      </c>
    </row>
    <row r="2126" spans="1:22" ht="16.5" customHeight="1" x14ac:dyDescent="0.3">
      <c r="A2126" s="1" t="s">
        <v>223</v>
      </c>
      <c r="B2126" s="1">
        <v>2019</v>
      </c>
      <c r="C2126" s="27">
        <f t="shared" ref="C2126:C2129" si="188">LN(E2126)</f>
        <v>4.3307333402863311</v>
      </c>
      <c r="D2126" s="5">
        <v>15</v>
      </c>
      <c r="E2126" s="5">
        <v>76</v>
      </c>
      <c r="F2126" s="4">
        <v>1.8580000000000001</v>
      </c>
      <c r="G2126" s="5">
        <v>0</v>
      </c>
      <c r="H2126" s="5">
        <v>0</v>
      </c>
      <c r="I2126" s="1">
        <v>2716950894637</v>
      </c>
      <c r="J2126" s="1">
        <v>833956579552</v>
      </c>
      <c r="K2126" s="1">
        <v>297765733665</v>
      </c>
      <c r="L2126" s="1">
        <v>3014716628302</v>
      </c>
      <c r="M2126" s="29">
        <f>-4.336-4.513*(U2126/L2126)+5.679*(O2126/L2126)-0.004*(I2126/P2126)</f>
        <v>-0.42140314369789311</v>
      </c>
      <c r="N2126" s="31">
        <v>7.4649912574460018</v>
      </c>
      <c r="O2126" s="1">
        <v>2180195061161</v>
      </c>
      <c r="P2126" s="1">
        <v>2179357574767</v>
      </c>
      <c r="Q2126" s="1">
        <v>837486394</v>
      </c>
      <c r="R2126" s="1">
        <v>834521567141</v>
      </c>
      <c r="S2126" s="1">
        <v>3014716628302</v>
      </c>
      <c r="T2126" s="1">
        <v>75646861814</v>
      </c>
      <c r="U2126" s="1">
        <v>125170402731</v>
      </c>
      <c r="V2126" s="1">
        <v>235023079621</v>
      </c>
    </row>
    <row r="2127" spans="1:22" ht="16.5" customHeight="1" x14ac:dyDescent="0.3">
      <c r="A2127" s="1" t="s">
        <v>223</v>
      </c>
      <c r="B2127" s="1">
        <v>2018</v>
      </c>
      <c r="C2127" s="27">
        <f t="shared" si="188"/>
        <v>4.3174881135363101</v>
      </c>
      <c r="D2127" s="5">
        <v>14</v>
      </c>
      <c r="E2127" s="5">
        <v>75</v>
      </c>
      <c r="F2127" s="4">
        <v>1.8580000000000001</v>
      </c>
      <c r="G2127" s="5">
        <v>0</v>
      </c>
      <c r="H2127" s="5">
        <v>0</v>
      </c>
      <c r="I2127" s="1">
        <v>2428396010107</v>
      </c>
      <c r="J2127" s="1">
        <v>994084701505</v>
      </c>
      <c r="K2127" s="1">
        <v>311397750714</v>
      </c>
      <c r="L2127" s="1">
        <v>2739793760821</v>
      </c>
      <c r="M2127" s="29">
        <f>-4.336-4.513*(U2127/L2127)+5.679*(O2127/L2127)-0.004*(I2127/P2127)</f>
        <v>-0.70250468620638007</v>
      </c>
      <c r="N2127" s="31">
        <v>7.3592809998546045</v>
      </c>
      <c r="O2127" s="1">
        <v>1917774237460</v>
      </c>
      <c r="P2127" s="1">
        <v>1916936751066</v>
      </c>
      <c r="Q2127" s="1">
        <v>837486394</v>
      </c>
      <c r="R2127" s="1">
        <v>822019523361</v>
      </c>
      <c r="S2127" s="1">
        <v>2739793760821</v>
      </c>
      <c r="T2127" s="1">
        <v>72145575069</v>
      </c>
      <c r="U2127" s="1">
        <v>204327255372</v>
      </c>
      <c r="V2127" s="1">
        <v>319692439343</v>
      </c>
    </row>
    <row r="2128" spans="1:22" ht="16.5" customHeight="1" x14ac:dyDescent="0.3">
      <c r="A2128" s="1" t="s">
        <v>223</v>
      </c>
      <c r="B2128" s="1">
        <v>2017</v>
      </c>
      <c r="C2128" s="27">
        <f t="shared" si="188"/>
        <v>4.3040650932041702</v>
      </c>
      <c r="D2128" s="5">
        <v>13</v>
      </c>
      <c r="E2128" s="5">
        <v>74</v>
      </c>
      <c r="F2128" s="4">
        <v>1.8580000000000001</v>
      </c>
      <c r="G2128" s="5">
        <v>0</v>
      </c>
      <c r="H2128" s="5">
        <v>0</v>
      </c>
      <c r="I2128" s="1">
        <v>2178611229417</v>
      </c>
      <c r="J2128" s="1">
        <v>723439176340</v>
      </c>
      <c r="K2128" s="1">
        <v>202238783081</v>
      </c>
      <c r="L2128" s="1">
        <v>2380850012498</v>
      </c>
      <c r="M2128" s="29">
        <f>-4.336-4.513*(U2128/L2128)+5.679*(O2128/L2128)-0.004*(I2128/P2128)</f>
        <v>-0.83081464501987823</v>
      </c>
      <c r="N2128" s="31">
        <v>2.8654119461210428</v>
      </c>
      <c r="O2128" s="1">
        <v>1642042941283</v>
      </c>
      <c r="P2128" s="1">
        <v>1641205454889</v>
      </c>
      <c r="Q2128" s="1">
        <v>837486394</v>
      </c>
      <c r="R2128" s="1">
        <v>738807071215</v>
      </c>
      <c r="S2128" s="1">
        <v>2380850012498</v>
      </c>
      <c r="T2128" s="1">
        <v>48002513620</v>
      </c>
      <c r="U2128" s="1">
        <v>214314086035</v>
      </c>
      <c r="V2128" s="1">
        <v>318273929048</v>
      </c>
    </row>
    <row r="2129" spans="1:22" ht="16.5" customHeight="1" x14ac:dyDescent="0.3">
      <c r="A2129" s="1" t="s">
        <v>223</v>
      </c>
      <c r="B2129" s="1">
        <v>2016</v>
      </c>
      <c r="C2129" s="27">
        <f t="shared" si="188"/>
        <v>4.290459441148391</v>
      </c>
      <c r="D2129" s="5">
        <v>12</v>
      </c>
      <c r="E2129" s="5">
        <v>73</v>
      </c>
      <c r="F2129" s="4">
        <v>1.8580000000000001</v>
      </c>
      <c r="G2129" s="5">
        <v>0</v>
      </c>
      <c r="H2129" s="5">
        <v>0</v>
      </c>
      <c r="I2129" s="1">
        <v>1871203520307</v>
      </c>
      <c r="J2129" s="1">
        <v>842012049532</v>
      </c>
      <c r="K2129" s="1">
        <v>225647203022</v>
      </c>
      <c r="L2129" s="1">
        <v>2096850723329</v>
      </c>
      <c r="M2129" s="29">
        <f>-4.336-4.513*(U2129/L2129)+5.679*(O2129/L2129)-0.004*(I2129/P2129)</f>
        <v>-0.64676200062886879</v>
      </c>
      <c r="N2129" s="31">
        <v>2.5615511423249444</v>
      </c>
      <c r="O2129" s="1">
        <v>1480902755547</v>
      </c>
      <c r="P2129" s="1">
        <v>1480065269153</v>
      </c>
      <c r="Q2129" s="1">
        <v>837486394</v>
      </c>
      <c r="R2129" s="1">
        <v>615947967782</v>
      </c>
      <c r="S2129" s="1">
        <v>2096850723329</v>
      </c>
      <c r="T2129" s="1">
        <v>51208746226</v>
      </c>
      <c r="U2129" s="1">
        <v>147055491122</v>
      </c>
      <c r="V2129" s="1">
        <v>232451192841</v>
      </c>
    </row>
    <row r="2130" spans="1:22" ht="16.5" customHeight="1" x14ac:dyDescent="0.3">
      <c r="A2130" s="1" t="s">
        <v>223</v>
      </c>
      <c r="B2130" s="1">
        <v>2015</v>
      </c>
      <c r="C2130" s="26"/>
      <c r="D2130" s="13"/>
      <c r="E2130" s="13"/>
      <c r="F2130" s="14"/>
      <c r="G2130" s="13"/>
      <c r="H2130" s="13"/>
      <c r="I2130" s="1">
        <v>1794822796539</v>
      </c>
      <c r="J2130" s="1">
        <v>1002477585761</v>
      </c>
      <c r="K2130" s="1">
        <v>191634557903</v>
      </c>
      <c r="L2130" s="1">
        <v>1986457354442</v>
      </c>
      <c r="M2130" s="29">
        <f>-4.336-4.513*(U2130/L2130)+5.679*(O2130/L2130)-0.004*(I2130/P2130)</f>
        <v>-0.41966271524065546</v>
      </c>
      <c r="N2130" s="31">
        <v>8.0197984581497224</v>
      </c>
      <c r="O2130" s="1">
        <v>1446222474692</v>
      </c>
      <c r="P2130" s="1">
        <v>1445379744298</v>
      </c>
      <c r="Q2130" s="1">
        <v>842730394</v>
      </c>
      <c r="R2130" s="1">
        <v>540234879750</v>
      </c>
      <c r="S2130" s="1">
        <v>1986457354442</v>
      </c>
      <c r="T2130" s="1">
        <v>64871439348</v>
      </c>
      <c r="U2130" s="1">
        <v>93860752188</v>
      </c>
      <c r="V2130" s="1">
        <v>173581142968</v>
      </c>
    </row>
    <row r="2131" spans="1:22" ht="16.5" customHeight="1" x14ac:dyDescent="0.3">
      <c r="A2131" s="1" t="s">
        <v>223</v>
      </c>
      <c r="B2131" s="1">
        <v>2014</v>
      </c>
      <c r="C2131" s="27">
        <f>LN(E2131)</f>
        <v>4.2626798770413155</v>
      </c>
      <c r="D2131" s="6">
        <v>10</v>
      </c>
      <c r="E2131" s="6">
        <v>71</v>
      </c>
      <c r="F2131" s="7">
        <v>1.423</v>
      </c>
      <c r="G2131" s="6">
        <v>0</v>
      </c>
      <c r="H2131" s="6">
        <v>0</v>
      </c>
      <c r="I2131" s="1">
        <v>2088449958007</v>
      </c>
      <c r="J2131" s="1">
        <v>1238029143754</v>
      </c>
      <c r="K2131" s="1">
        <v>195913343586</v>
      </c>
      <c r="L2131" s="1">
        <v>2284363301593</v>
      </c>
      <c r="M2131" s="29">
        <f>-4.336-4.513*(U2131/L2131)+5.679*(O2131/L2131)-0.004*(I2131/P2131)</f>
        <v>-4.5201148226791173E-2</v>
      </c>
      <c r="N2131" s="28">
        <v>5.05</v>
      </c>
      <c r="O2131" s="1">
        <v>1780015910280</v>
      </c>
      <c r="P2131" s="1">
        <v>1779170053386</v>
      </c>
      <c r="Q2131" s="1">
        <v>845856894</v>
      </c>
      <c r="R2131" s="1">
        <v>504347391313</v>
      </c>
      <c r="S2131" s="1">
        <v>2284363301593</v>
      </c>
      <c r="T2131" s="1">
        <v>76999914101</v>
      </c>
      <c r="U2131" s="1">
        <v>65641717590</v>
      </c>
      <c r="V2131" s="1">
        <v>156437149450</v>
      </c>
    </row>
    <row r="2132" spans="1:22" ht="16.5" customHeight="1" x14ac:dyDescent="0.3">
      <c r="A2132" s="1" t="s">
        <v>224</v>
      </c>
      <c r="B2132" s="1">
        <v>2023</v>
      </c>
      <c r="C2132" s="15"/>
      <c r="D2132" s="5">
        <v>19</v>
      </c>
      <c r="E2132" s="9"/>
      <c r="F2132" s="10"/>
      <c r="G2132" s="9"/>
      <c r="H2132" s="9"/>
      <c r="I2132" s="1">
        <v>304777551220</v>
      </c>
      <c r="J2132" s="1">
        <v>86775385285</v>
      </c>
      <c r="K2132" s="1">
        <v>166239553657</v>
      </c>
      <c r="L2132" s="1">
        <v>471017104877</v>
      </c>
      <c r="M2132" s="29">
        <f>-4.336-4.513*(U2132/L2132)+5.679*(O2132/L2132)-0.004*(I2132/P2132)</f>
        <v>-2.1397518959521968</v>
      </c>
      <c r="N2132" s="31">
        <v>6.4222466560102589</v>
      </c>
      <c r="O2132" s="1">
        <v>183630183214</v>
      </c>
      <c r="P2132" s="1">
        <v>183630183214</v>
      </c>
      <c r="Q2132" s="1">
        <v>0</v>
      </c>
      <c r="R2132" s="1">
        <v>287386921663</v>
      </c>
      <c r="S2132" s="1">
        <v>471017104877</v>
      </c>
      <c r="T2132" s="1">
        <v>-712056282</v>
      </c>
      <c r="U2132" s="1">
        <v>1160720473</v>
      </c>
      <c r="V2132" s="1" t="e">
        <v>#VALUE!</v>
      </c>
    </row>
    <row r="2133" spans="1:22" ht="16.5" customHeight="1" x14ac:dyDescent="0.3">
      <c r="A2133" s="1" t="s">
        <v>224</v>
      </c>
      <c r="B2133" s="1">
        <v>2022</v>
      </c>
      <c r="C2133" s="15"/>
      <c r="D2133" s="5">
        <v>18</v>
      </c>
      <c r="E2133" s="9"/>
      <c r="F2133" s="10"/>
      <c r="G2133" s="9"/>
      <c r="H2133" s="9"/>
      <c r="I2133" s="1">
        <v>310879193267</v>
      </c>
      <c r="J2133" s="1">
        <v>90577835672</v>
      </c>
      <c r="K2133" s="1">
        <v>165959789533</v>
      </c>
      <c r="L2133" s="1">
        <v>476838982800</v>
      </c>
      <c r="M2133" s="29">
        <f>-4.336-4.513*(U2133/L2133)+5.679*(O2133/L2133)-0.004*(I2133/P2133)</f>
        <v>-2.2167941213089377</v>
      </c>
      <c r="N2133" s="31">
        <v>6.9871667237754878</v>
      </c>
      <c r="O2133" s="1">
        <v>184793370123</v>
      </c>
      <c r="P2133" s="1">
        <v>184793370123</v>
      </c>
      <c r="Q2133" s="1">
        <v>0</v>
      </c>
      <c r="R2133" s="1">
        <v>292045612677</v>
      </c>
      <c r="S2133" s="1">
        <v>476838982800</v>
      </c>
      <c r="T2133" s="1">
        <v>1243960560</v>
      </c>
      <c r="U2133" s="1">
        <v>7913320412</v>
      </c>
      <c r="V2133" s="1" t="e">
        <v>#VALUE!</v>
      </c>
    </row>
    <row r="2134" spans="1:22" ht="16.5" customHeight="1" x14ac:dyDescent="0.3">
      <c r="A2134" s="1" t="s">
        <v>224</v>
      </c>
      <c r="B2134" s="1">
        <v>2021</v>
      </c>
      <c r="C2134" s="16">
        <f t="shared" ref="C2134:C2135" si="189">LN(E2134)</f>
        <v>3.6109179126442243</v>
      </c>
      <c r="D2134" s="5">
        <v>17</v>
      </c>
      <c r="E2134" s="5">
        <v>37</v>
      </c>
      <c r="F2134" s="4">
        <v>0</v>
      </c>
      <c r="G2134" s="5">
        <v>0</v>
      </c>
      <c r="H2134" s="5">
        <v>0</v>
      </c>
      <c r="I2134" s="1">
        <v>363830677205</v>
      </c>
      <c r="J2134" s="1">
        <v>146801658879</v>
      </c>
      <c r="K2134" s="1">
        <v>169425697557</v>
      </c>
      <c r="L2134" s="1">
        <v>533256374762</v>
      </c>
      <c r="M2134" s="29">
        <f>-4.336-4.513*(U2134/L2134)+5.679*(O2134/L2134)-0.004*(I2134/P2134)</f>
        <v>-1.8704407927737099</v>
      </c>
      <c r="N2134" s="31">
        <v>6.6900092133089402</v>
      </c>
      <c r="O2134" s="1">
        <v>245559783802</v>
      </c>
      <c r="P2134" s="1">
        <v>245559783802</v>
      </c>
      <c r="Q2134" s="1">
        <v>0</v>
      </c>
      <c r="R2134" s="1">
        <v>287696590960</v>
      </c>
      <c r="S2134" s="1">
        <v>533256374762</v>
      </c>
      <c r="T2134" s="1">
        <v>219178028</v>
      </c>
      <c r="U2134" s="1">
        <v>16972850926</v>
      </c>
      <c r="V2134" s="1" t="e">
        <v>#VALUE!</v>
      </c>
    </row>
    <row r="2135" spans="1:22" ht="16.5" customHeight="1" x14ac:dyDescent="0.3">
      <c r="A2135" s="1" t="s">
        <v>224</v>
      </c>
      <c r="B2135" s="1">
        <v>2020</v>
      </c>
      <c r="C2135" s="16">
        <f t="shared" si="189"/>
        <v>4.0430512678345503</v>
      </c>
      <c r="D2135" s="5">
        <v>16</v>
      </c>
      <c r="E2135" s="5">
        <v>57</v>
      </c>
      <c r="F2135" s="4">
        <v>0.54</v>
      </c>
      <c r="G2135" s="5">
        <v>0</v>
      </c>
      <c r="H2135" s="5">
        <v>0</v>
      </c>
      <c r="I2135" s="1">
        <v>491972368188</v>
      </c>
      <c r="J2135" s="1">
        <v>219772266379</v>
      </c>
      <c r="K2135" s="1">
        <v>175429195944</v>
      </c>
      <c r="L2135" s="1">
        <v>667401564132</v>
      </c>
      <c r="M2135" s="29">
        <f>-4.336-4.513*(U2135/L2135)+5.679*(O2135/L2135)-0.004*(I2135/P2135)</f>
        <v>-1.1833191054057155</v>
      </c>
      <c r="N2135" s="31">
        <v>6.9401877821904918</v>
      </c>
      <c r="O2135" s="1">
        <v>383043466294</v>
      </c>
      <c r="P2135" s="1">
        <v>383043466294</v>
      </c>
      <c r="Q2135" s="1">
        <v>0</v>
      </c>
      <c r="R2135" s="1">
        <v>284358097838</v>
      </c>
      <c r="S2135" s="1">
        <v>667401564132</v>
      </c>
      <c r="T2135" s="1">
        <v>4562465</v>
      </c>
      <c r="U2135" s="1">
        <v>15016818724</v>
      </c>
      <c r="V2135" s="1" t="e">
        <v>#VALUE!</v>
      </c>
    </row>
    <row r="2136" spans="1:22" ht="16.5" customHeight="1" x14ac:dyDescent="0.3">
      <c r="A2136" s="1" t="s">
        <v>224</v>
      </c>
      <c r="B2136" s="1">
        <v>2019</v>
      </c>
      <c r="C2136" s="15"/>
      <c r="D2136" s="9"/>
      <c r="E2136" s="9"/>
      <c r="F2136" s="10"/>
      <c r="G2136" s="9"/>
      <c r="H2136" s="9"/>
      <c r="I2136" s="1">
        <v>549911924393</v>
      </c>
      <c r="J2136" s="1">
        <v>292104476344</v>
      </c>
      <c r="K2136" s="1">
        <v>153870168859</v>
      </c>
      <c r="L2136" s="1">
        <v>703782093252</v>
      </c>
      <c r="M2136" s="29">
        <f>-4.336-4.513*(U2136/L2136)+5.679*(O2136/L2136)-0.004*(I2136/P2136)</f>
        <v>-1.029030606391276</v>
      </c>
      <c r="N2136" s="31">
        <v>7.4649912574460018</v>
      </c>
      <c r="O2136" s="1">
        <v>420561444451</v>
      </c>
      <c r="P2136" s="1">
        <v>420561444451</v>
      </c>
      <c r="Q2136" s="1">
        <v>0</v>
      </c>
      <c r="R2136" s="1">
        <v>283220648801</v>
      </c>
      <c r="S2136" s="1">
        <v>703782093252</v>
      </c>
      <c r="T2136" s="1">
        <v>0</v>
      </c>
      <c r="U2136" s="1">
        <v>12697016222</v>
      </c>
      <c r="V2136" s="1" t="e">
        <v>#VALUE!</v>
      </c>
    </row>
    <row r="2137" spans="1:22" ht="16.5" customHeight="1" x14ac:dyDescent="0.3">
      <c r="A2137" s="1" t="s">
        <v>224</v>
      </c>
      <c r="B2137" s="1">
        <v>2018</v>
      </c>
      <c r="C2137" s="15"/>
      <c r="D2137" s="9"/>
      <c r="E2137" s="9"/>
      <c r="F2137" s="10"/>
      <c r="G2137" s="9"/>
      <c r="H2137" s="9"/>
      <c r="I2137" s="1">
        <v>480873733089</v>
      </c>
      <c r="J2137" s="1">
        <v>297481290874</v>
      </c>
      <c r="K2137" s="1">
        <v>60892860981</v>
      </c>
      <c r="L2137" s="1">
        <v>541766594070</v>
      </c>
      <c r="M2137" s="29">
        <f>-4.336-4.513*(U2137/L2137)+5.679*(O2137/L2137)-0.004*(I2137/P2137)</f>
        <v>-1.0725311260398978</v>
      </c>
      <c r="N2137" s="31">
        <v>7.3592809998546045</v>
      </c>
      <c r="O2137" s="1">
        <v>320550957480</v>
      </c>
      <c r="P2137" s="1">
        <v>320480957480</v>
      </c>
      <c r="Q2137" s="1">
        <v>70000000</v>
      </c>
      <c r="R2137" s="1">
        <v>221215636590</v>
      </c>
      <c r="S2137" s="1">
        <v>541766594070</v>
      </c>
      <c r="T2137" s="1">
        <v>163638</v>
      </c>
      <c r="U2137" s="1">
        <v>10883855849</v>
      </c>
      <c r="V2137" s="1" t="e">
        <v>#VALUE!</v>
      </c>
    </row>
    <row r="2138" spans="1:22" ht="16.5" customHeight="1" x14ac:dyDescent="0.3">
      <c r="A2138" s="1" t="s">
        <v>224</v>
      </c>
      <c r="B2138" s="1">
        <v>2017</v>
      </c>
      <c r="C2138" s="16">
        <f>LN(E2138)</f>
        <v>3.9889840465642745</v>
      </c>
      <c r="D2138" s="5">
        <v>13</v>
      </c>
      <c r="E2138" s="5">
        <v>54</v>
      </c>
      <c r="F2138" s="4">
        <v>1.33</v>
      </c>
      <c r="G2138" s="5">
        <v>0</v>
      </c>
      <c r="H2138" s="5">
        <v>0</v>
      </c>
      <c r="I2138" s="1">
        <v>293225010386</v>
      </c>
      <c r="J2138" s="1">
        <v>194632962610</v>
      </c>
      <c r="K2138" s="1">
        <v>50621388281</v>
      </c>
      <c r="L2138" s="1">
        <v>343846398667</v>
      </c>
      <c r="M2138" s="29">
        <f>-4.336-4.513*(U2138/L2138)+5.679*(O2138/L2138)-0.004*(I2138/P2138)</f>
        <v>-2.6009178890623699</v>
      </c>
      <c r="N2138" s="31">
        <v>2.8654119461210428</v>
      </c>
      <c r="O2138" s="1">
        <v>119559663459</v>
      </c>
      <c r="P2138" s="1">
        <v>119241821865</v>
      </c>
      <c r="Q2138" s="1">
        <v>317841594</v>
      </c>
      <c r="R2138" s="1">
        <v>224286735208</v>
      </c>
      <c r="S2138" s="1">
        <v>343846398667</v>
      </c>
      <c r="T2138" s="1">
        <v>7153425</v>
      </c>
      <c r="U2138" s="1">
        <v>17503969042</v>
      </c>
      <c r="V2138" s="1" t="e">
        <v>#VALUE!</v>
      </c>
    </row>
    <row r="2139" spans="1:22" ht="16.5" customHeight="1" x14ac:dyDescent="0.3">
      <c r="A2139" s="1" t="s">
        <v>224</v>
      </c>
      <c r="B2139" s="1">
        <v>2016</v>
      </c>
      <c r="C2139" s="15"/>
      <c r="D2139" s="13"/>
      <c r="E2139" s="13"/>
      <c r="F2139" s="14"/>
      <c r="G2139" s="13"/>
      <c r="H2139" s="13"/>
      <c r="I2139" s="1">
        <v>244913833960</v>
      </c>
      <c r="J2139" s="1">
        <v>162209083019</v>
      </c>
      <c r="K2139" s="1">
        <v>32647489754</v>
      </c>
      <c r="L2139" s="1">
        <v>277561323714</v>
      </c>
      <c r="M2139" s="29">
        <f>-4.336-4.513*(U2139/L2139)+5.679*(O2139/L2139)-0.004*(I2139/P2139)</f>
        <v>-3.3143843870097038</v>
      </c>
      <c r="N2139" s="31">
        <v>2.5615511423249444</v>
      </c>
      <c r="O2139" s="1">
        <v>59792533078</v>
      </c>
      <c r="P2139" s="1">
        <v>53220961956</v>
      </c>
      <c r="Q2139" s="1">
        <v>6571571122</v>
      </c>
      <c r="R2139" s="1">
        <v>217768790636</v>
      </c>
      <c r="S2139" s="1">
        <v>277561323714</v>
      </c>
      <c r="T2139" s="1">
        <v>67800468</v>
      </c>
      <c r="U2139" s="1">
        <v>11276679165</v>
      </c>
      <c r="V2139" s="1" t="e">
        <v>#VALUE!</v>
      </c>
    </row>
    <row r="2140" spans="1:22" ht="16.5" customHeight="1" x14ac:dyDescent="0.3">
      <c r="A2140" s="1" t="s">
        <v>224</v>
      </c>
      <c r="B2140" s="1">
        <v>2015</v>
      </c>
      <c r="C2140" s="16">
        <f>LN(E2140)</f>
        <v>4.0604430105464191</v>
      </c>
      <c r="D2140" s="6">
        <v>11</v>
      </c>
      <c r="E2140" s="6">
        <v>58</v>
      </c>
      <c r="F2140" s="7">
        <v>0.23</v>
      </c>
      <c r="G2140" s="6">
        <v>0</v>
      </c>
      <c r="H2140" s="6">
        <v>0</v>
      </c>
      <c r="I2140" s="1">
        <v>211345153762</v>
      </c>
      <c r="J2140" s="1">
        <v>106634112849</v>
      </c>
      <c r="K2140" s="1">
        <v>63440912023</v>
      </c>
      <c r="L2140" s="1">
        <v>274786065785</v>
      </c>
      <c r="M2140" s="29">
        <f>-4.336-4.513*(U2140/L2140)+5.679*(O2140/L2140)-0.004*(I2140/P2140)</f>
        <v>-2.6977382773124634</v>
      </c>
      <c r="N2140" s="31">
        <v>8.0197984581497224</v>
      </c>
      <c r="O2140" s="1">
        <v>94691989759</v>
      </c>
      <c r="P2140" s="1">
        <v>65276637762</v>
      </c>
      <c r="Q2140" s="1">
        <v>29415351997</v>
      </c>
      <c r="R2140" s="1">
        <v>180094076026</v>
      </c>
      <c r="S2140" s="1">
        <v>274786065785</v>
      </c>
      <c r="T2140" s="1">
        <v>-900118200</v>
      </c>
      <c r="U2140" s="1">
        <v>18618576129</v>
      </c>
      <c r="V2140" s="1" t="e">
        <v>#VALUE!</v>
      </c>
    </row>
    <row r="2141" spans="1:22" ht="16.5" customHeight="1" x14ac:dyDescent="0.3">
      <c r="A2141" s="1" t="s">
        <v>224</v>
      </c>
      <c r="B2141" s="1">
        <v>2014</v>
      </c>
      <c r="C2141" s="15"/>
      <c r="D2141" s="13"/>
      <c r="E2141" s="13"/>
      <c r="F2141" s="14"/>
      <c r="G2141" s="13"/>
      <c r="H2141" s="13"/>
      <c r="I2141" s="1">
        <v>229159381182</v>
      </c>
      <c r="J2141" s="1">
        <v>124504745510</v>
      </c>
      <c r="K2141" s="1">
        <v>63518513469</v>
      </c>
      <c r="L2141" s="1">
        <v>292677894651</v>
      </c>
      <c r="M2141" s="29">
        <f>-4.336-4.513*(U2141/L2141)+5.679*(O2141/L2141)-0.004*(I2141/P2141)</f>
        <v>-2.4566588274988348</v>
      </c>
      <c r="N2141" s="28">
        <v>5.05</v>
      </c>
      <c r="O2141" s="1">
        <v>114596691866</v>
      </c>
      <c r="P2141" s="1">
        <v>70642318905</v>
      </c>
      <c r="Q2141" s="1">
        <v>43954372961</v>
      </c>
      <c r="R2141" s="1">
        <v>178081202785</v>
      </c>
      <c r="S2141" s="1">
        <v>292677894651</v>
      </c>
      <c r="T2141" s="1">
        <v>344941039</v>
      </c>
      <c r="U2141" s="1">
        <v>21483553807</v>
      </c>
      <c r="V2141" s="1" t="e">
        <v>#VALUE!</v>
      </c>
    </row>
    <row r="2142" spans="1:22" ht="16.5" customHeight="1" x14ac:dyDescent="0.3">
      <c r="A2142" s="1" t="s">
        <v>225</v>
      </c>
      <c r="B2142" s="1">
        <v>2023</v>
      </c>
      <c r="C2142" s="16">
        <f t="shared" ref="C2142:C2158" si="190">LN(E2142)</f>
        <v>3.8918202981106265</v>
      </c>
      <c r="D2142" s="5">
        <v>18</v>
      </c>
      <c r="E2142" s="5">
        <v>49</v>
      </c>
      <c r="F2142" s="4">
        <v>0.02</v>
      </c>
      <c r="G2142" s="5">
        <v>0</v>
      </c>
      <c r="H2142" s="5">
        <v>0</v>
      </c>
      <c r="I2142" s="1">
        <v>1475538088893</v>
      </c>
      <c r="J2142" s="1">
        <v>839261777733</v>
      </c>
      <c r="K2142" s="1">
        <v>668745947894</v>
      </c>
      <c r="L2142" s="1">
        <v>2144284036787</v>
      </c>
      <c r="M2142" s="29">
        <f>-4.336-4.513*(U2142/L2142)+5.679*(O2142/L2142)-0.004*(I2142/P2142)</f>
        <v>0.73737896456085472</v>
      </c>
      <c r="N2142" s="31">
        <v>6.4222466560102589</v>
      </c>
      <c r="O2142" s="1">
        <v>1800427375261</v>
      </c>
      <c r="P2142" s="1">
        <v>1597379671531</v>
      </c>
      <c r="Q2142" s="1">
        <v>203047703730</v>
      </c>
      <c r="R2142" s="1">
        <v>343856661526</v>
      </c>
      <c r="S2142" s="1">
        <v>2144284036787</v>
      </c>
      <c r="T2142" s="1">
        <v>140675370452</v>
      </c>
      <c r="U2142" s="1">
        <v>-146700946041</v>
      </c>
      <c r="V2142" s="1">
        <v>-6734500470</v>
      </c>
    </row>
    <row r="2143" spans="1:22" ht="16.5" customHeight="1" x14ac:dyDescent="0.3">
      <c r="A2143" s="1" t="s">
        <v>225</v>
      </c>
      <c r="B2143" s="1">
        <v>2022</v>
      </c>
      <c r="C2143" s="16">
        <f t="shared" si="190"/>
        <v>3.8712010109078911</v>
      </c>
      <c r="D2143" s="5">
        <v>17</v>
      </c>
      <c r="E2143" s="5">
        <v>48</v>
      </c>
      <c r="F2143" s="4">
        <v>0.02</v>
      </c>
      <c r="G2143" s="5">
        <v>0</v>
      </c>
      <c r="H2143" s="5">
        <v>0</v>
      </c>
      <c r="I2143" s="1">
        <v>1600057066338</v>
      </c>
      <c r="J2143" s="1">
        <v>879045229619</v>
      </c>
      <c r="K2143" s="1">
        <v>861236787881</v>
      </c>
      <c r="L2143" s="1">
        <v>2461293854219</v>
      </c>
      <c r="M2143" s="29">
        <f>-4.336-4.513*(U2143/L2143)+5.679*(O2143/L2143)-0.004*(I2143/P2143)</f>
        <v>-0.25491998744600497</v>
      </c>
      <c r="N2143" s="31">
        <v>6.9871667237754878</v>
      </c>
      <c r="O2143" s="1">
        <v>1780828746652</v>
      </c>
      <c r="P2143" s="1">
        <v>1312128086601</v>
      </c>
      <c r="Q2143" s="1">
        <v>468700660051</v>
      </c>
      <c r="R2143" s="1">
        <v>680465107567</v>
      </c>
      <c r="S2143" s="1">
        <v>2461293854219</v>
      </c>
      <c r="T2143" s="1">
        <v>103179745878</v>
      </c>
      <c r="U2143" s="1">
        <v>12537941751</v>
      </c>
      <c r="V2143" s="1">
        <v>111344966542</v>
      </c>
    </row>
    <row r="2144" spans="1:22" ht="16.5" customHeight="1" x14ac:dyDescent="0.3">
      <c r="A2144" s="1" t="s">
        <v>225</v>
      </c>
      <c r="B2144" s="1">
        <v>2021</v>
      </c>
      <c r="C2144" s="16">
        <f t="shared" si="190"/>
        <v>3.5553480614894135</v>
      </c>
      <c r="D2144" s="5">
        <v>16</v>
      </c>
      <c r="E2144" s="5">
        <v>35</v>
      </c>
      <c r="F2144" s="4">
        <v>0</v>
      </c>
      <c r="G2144" s="5">
        <v>0</v>
      </c>
      <c r="H2144" s="5">
        <v>0</v>
      </c>
      <c r="I2144" s="1">
        <v>1316724272293</v>
      </c>
      <c r="J2144" s="1">
        <v>727649963223</v>
      </c>
      <c r="K2144" s="1">
        <v>905705112711</v>
      </c>
      <c r="L2144" s="1">
        <v>2222429385004</v>
      </c>
      <c r="M2144" s="29">
        <f>-4.336-4.513*(U2144/L2144)+5.679*(O2144/L2144)-0.004*(I2144/P2144)</f>
        <v>-2.94610099493504E-2</v>
      </c>
      <c r="N2144" s="31">
        <v>6.6900092133089402</v>
      </c>
      <c r="O2144" s="1">
        <v>1717056189189</v>
      </c>
      <c r="P2144" s="1">
        <v>1180785498058</v>
      </c>
      <c r="Q2144" s="1">
        <v>536270691131</v>
      </c>
      <c r="R2144" s="1">
        <v>505373195815</v>
      </c>
      <c r="S2144" s="1">
        <v>2222429385004</v>
      </c>
      <c r="T2144" s="1">
        <v>95671952916</v>
      </c>
      <c r="U2144" s="1">
        <v>37728816004</v>
      </c>
      <c r="V2144" s="1">
        <v>142745468970</v>
      </c>
    </row>
    <row r="2145" spans="1:22" ht="16.5" customHeight="1" x14ac:dyDescent="0.3">
      <c r="A2145" s="1" t="s">
        <v>225</v>
      </c>
      <c r="B2145" s="1">
        <v>2020</v>
      </c>
      <c r="C2145" s="16">
        <f t="shared" si="190"/>
        <v>3.5263605246161616</v>
      </c>
      <c r="D2145" s="5">
        <v>15</v>
      </c>
      <c r="E2145" s="5">
        <v>34</v>
      </c>
      <c r="F2145" s="4">
        <v>0</v>
      </c>
      <c r="G2145" s="5">
        <v>0</v>
      </c>
      <c r="H2145" s="5">
        <v>0</v>
      </c>
      <c r="I2145" s="1">
        <v>1212067019502</v>
      </c>
      <c r="J2145" s="1">
        <v>585869360180</v>
      </c>
      <c r="K2145" s="1">
        <v>972727588844</v>
      </c>
      <c r="L2145" s="1">
        <v>2184794608346</v>
      </c>
      <c r="M2145" s="29">
        <f>-4.336-4.513*(U2145/L2145)+5.679*(O2145/L2145)-0.004*(I2145/P2145)</f>
        <v>0.11359160516143418</v>
      </c>
      <c r="N2145" s="31">
        <v>6.9401877821904918</v>
      </c>
      <c r="O2145" s="1">
        <v>1716025228534</v>
      </c>
      <c r="P2145" s="1">
        <v>1124810969656</v>
      </c>
      <c r="Q2145" s="1">
        <v>591214258878</v>
      </c>
      <c r="R2145" s="1">
        <v>468769379812</v>
      </c>
      <c r="S2145" s="1">
        <v>2184794608346</v>
      </c>
      <c r="T2145" s="1">
        <v>94037101902</v>
      </c>
      <c r="U2145" s="1">
        <v>3201066556</v>
      </c>
      <c r="V2145" s="1">
        <v>102336942300</v>
      </c>
    </row>
    <row r="2146" spans="1:22" ht="16.5" customHeight="1" x14ac:dyDescent="0.3">
      <c r="A2146" s="1" t="s">
        <v>225</v>
      </c>
      <c r="B2146" s="1">
        <v>2019</v>
      </c>
      <c r="C2146" s="16">
        <f t="shared" si="190"/>
        <v>3.713572066704308</v>
      </c>
      <c r="D2146" s="5">
        <v>14</v>
      </c>
      <c r="E2146" s="5">
        <v>41</v>
      </c>
      <c r="F2146" s="4">
        <v>0</v>
      </c>
      <c r="G2146" s="5">
        <v>0</v>
      </c>
      <c r="H2146" s="5">
        <v>0</v>
      </c>
      <c r="I2146" s="1">
        <v>1251693034078</v>
      </c>
      <c r="J2146" s="1">
        <v>414510934750</v>
      </c>
      <c r="K2146" s="1">
        <v>1019929536958</v>
      </c>
      <c r="L2146" s="1">
        <v>2271622571036</v>
      </c>
      <c r="M2146" s="29">
        <f>-4.336-4.513*(U2146/L2146)+5.679*(O2146/L2146)-0.004*(I2146/P2146)</f>
        <v>-0.43328644774360769</v>
      </c>
      <c r="N2146" s="31">
        <v>7.4649912574460018</v>
      </c>
      <c r="O2146" s="1">
        <v>1618569431214</v>
      </c>
      <c r="P2146" s="1">
        <v>1133076781527</v>
      </c>
      <c r="Q2146" s="1">
        <v>485492649687</v>
      </c>
      <c r="R2146" s="1">
        <v>653053139822</v>
      </c>
      <c r="S2146" s="1">
        <v>2271622571036</v>
      </c>
      <c r="T2146" s="1">
        <v>86311568363</v>
      </c>
      <c r="U2146" s="1">
        <v>70092155079</v>
      </c>
      <c r="V2146" s="1">
        <v>170037461671</v>
      </c>
    </row>
    <row r="2147" spans="1:22" ht="16.5" customHeight="1" x14ac:dyDescent="0.3">
      <c r="A2147" s="1" t="s">
        <v>225</v>
      </c>
      <c r="B2147" s="1">
        <v>2018</v>
      </c>
      <c r="C2147" s="16">
        <f t="shared" si="190"/>
        <v>4.0253516907351496</v>
      </c>
      <c r="D2147" s="5">
        <v>13</v>
      </c>
      <c r="E2147" s="5">
        <v>56</v>
      </c>
      <c r="F2147" s="4">
        <v>64.150000000000006</v>
      </c>
      <c r="G2147" s="5">
        <v>0</v>
      </c>
      <c r="H2147" s="5">
        <v>1</v>
      </c>
      <c r="I2147" s="1">
        <v>850536625297</v>
      </c>
      <c r="J2147" s="1">
        <v>327109381992</v>
      </c>
      <c r="K2147" s="1">
        <v>921739359045</v>
      </c>
      <c r="L2147" s="1">
        <v>1772275984342</v>
      </c>
      <c r="M2147" s="29">
        <f>-4.336-4.513*(U2147/L2147)+5.679*(O2147/L2147)-0.004*(I2147/P2147)</f>
        <v>-0.44310795618083226</v>
      </c>
      <c r="N2147" s="31">
        <v>7.3592809998546045</v>
      </c>
      <c r="O2147" s="1">
        <v>1225793042073</v>
      </c>
      <c r="P2147" s="1">
        <v>813534100273</v>
      </c>
      <c r="Q2147" s="1">
        <v>412258941800</v>
      </c>
      <c r="R2147" s="1">
        <v>546482942269</v>
      </c>
      <c r="S2147" s="1">
        <v>1772275984342</v>
      </c>
      <c r="T2147" s="1">
        <v>46998340992</v>
      </c>
      <c r="U2147" s="1">
        <v>12095737771</v>
      </c>
      <c r="V2147" s="1">
        <v>69111127225</v>
      </c>
    </row>
    <row r="2148" spans="1:22" ht="16.5" customHeight="1" x14ac:dyDescent="0.3">
      <c r="A2148" s="1" t="s">
        <v>225</v>
      </c>
      <c r="B2148" s="1">
        <v>2017</v>
      </c>
      <c r="C2148" s="16">
        <f t="shared" si="190"/>
        <v>4.0073331852324712</v>
      </c>
      <c r="D2148" s="5">
        <v>12</v>
      </c>
      <c r="E2148" s="5">
        <v>55</v>
      </c>
      <c r="F2148" s="4">
        <v>64.150000000000006</v>
      </c>
      <c r="G2148" s="5">
        <v>0</v>
      </c>
      <c r="H2148" s="5">
        <v>1</v>
      </c>
      <c r="I2148" s="1">
        <v>795902232344</v>
      </c>
      <c r="J2148" s="1">
        <v>240853439446</v>
      </c>
      <c r="K2148" s="1">
        <v>763194129681</v>
      </c>
      <c r="L2148" s="1">
        <v>1559096362025</v>
      </c>
      <c r="M2148" s="29">
        <f>-4.336-4.513*(U2148/L2148)+5.679*(O2148/L2148)-0.004*(I2148/P2148)</f>
        <v>-0.44788161799980869</v>
      </c>
      <c r="N2148" s="31">
        <v>2.8654119461210428</v>
      </c>
      <c r="O2148" s="1">
        <v>1024702635583</v>
      </c>
      <c r="P2148" s="1">
        <v>727311236710</v>
      </c>
      <c r="Q2148" s="1">
        <v>297391398873</v>
      </c>
      <c r="R2148" s="1">
        <v>534393726442</v>
      </c>
      <c r="S2148" s="1">
        <v>1559096362025</v>
      </c>
      <c r="T2148" s="1">
        <v>35105432293</v>
      </c>
      <c r="U2148" s="1">
        <v>-55282402210</v>
      </c>
      <c r="V2148" s="1">
        <v>-2582803594</v>
      </c>
    </row>
    <row r="2149" spans="1:22" ht="16.5" customHeight="1" x14ac:dyDescent="0.3">
      <c r="A2149" s="1" t="s">
        <v>225</v>
      </c>
      <c r="B2149" s="1">
        <v>2016</v>
      </c>
      <c r="C2149" s="16">
        <f t="shared" si="190"/>
        <v>3.9889840465642745</v>
      </c>
      <c r="D2149" s="5">
        <v>11</v>
      </c>
      <c r="E2149" s="5">
        <v>54</v>
      </c>
      <c r="F2149" s="4">
        <v>64.150000000000006</v>
      </c>
      <c r="G2149" s="5">
        <v>0</v>
      </c>
      <c r="H2149" s="5">
        <v>1</v>
      </c>
      <c r="I2149" s="1">
        <v>523913194257</v>
      </c>
      <c r="J2149" s="1">
        <v>253578172172</v>
      </c>
      <c r="K2149" s="1">
        <v>553563920154</v>
      </c>
      <c r="L2149" s="1">
        <v>1077477114411</v>
      </c>
      <c r="M2149" s="29">
        <f>-4.336-4.513*(U2149/L2149)+5.679*(O2149/L2149)-0.004*(I2149/P2149)</f>
        <v>-1.1298690353549568</v>
      </c>
      <c r="N2149" s="31">
        <v>2.5615511423249444</v>
      </c>
      <c r="O2149" s="1">
        <v>651221258247</v>
      </c>
      <c r="P2149" s="1">
        <v>530811384607</v>
      </c>
      <c r="Q2149" s="1">
        <v>120409873640</v>
      </c>
      <c r="R2149" s="1">
        <v>426255856164</v>
      </c>
      <c r="S2149" s="1">
        <v>1077477114411</v>
      </c>
      <c r="T2149" s="1">
        <v>27704193021</v>
      </c>
      <c r="U2149" s="1">
        <v>53068665319</v>
      </c>
      <c r="V2149" s="1">
        <v>94729211963</v>
      </c>
    </row>
    <row r="2150" spans="1:22" ht="16.5" customHeight="1" x14ac:dyDescent="0.3">
      <c r="A2150" s="1" t="s">
        <v>225</v>
      </c>
      <c r="B2150" s="1">
        <v>2015</v>
      </c>
      <c r="C2150" s="16">
        <f t="shared" si="190"/>
        <v>3.970291913552122</v>
      </c>
      <c r="D2150" s="5">
        <v>10</v>
      </c>
      <c r="E2150" s="5">
        <v>53</v>
      </c>
      <c r="F2150" s="4">
        <v>64.739999999999995</v>
      </c>
      <c r="G2150" s="5">
        <v>0</v>
      </c>
      <c r="H2150" s="5">
        <v>1</v>
      </c>
      <c r="I2150" s="1">
        <v>392762199605</v>
      </c>
      <c r="J2150" s="1">
        <v>209412303627</v>
      </c>
      <c r="K2150" s="1">
        <v>372998870587</v>
      </c>
      <c r="L2150" s="1">
        <v>765761070192</v>
      </c>
      <c r="M2150" s="29">
        <f>-4.336-4.513*(U2150/L2150)+5.679*(O2150/L2150)-0.004*(I2150/P2150)</f>
        <v>-1.2567801775523473</v>
      </c>
      <c r="N2150" s="31">
        <v>8.0197984581497224</v>
      </c>
      <c r="O2150" s="1">
        <v>463417570347</v>
      </c>
      <c r="P2150" s="1">
        <v>370620998523</v>
      </c>
      <c r="Q2150" s="1">
        <v>92796571824</v>
      </c>
      <c r="R2150" s="1">
        <v>302343499845</v>
      </c>
      <c r="S2150" s="1">
        <v>765761070192</v>
      </c>
      <c r="T2150" s="1">
        <v>28950028574</v>
      </c>
      <c r="U2150" s="1">
        <v>59950295227</v>
      </c>
      <c r="V2150" s="1">
        <v>102434249930</v>
      </c>
    </row>
    <row r="2151" spans="1:22" ht="16.5" customHeight="1" x14ac:dyDescent="0.3">
      <c r="A2151" s="1" t="s">
        <v>225</v>
      </c>
      <c r="B2151" s="1">
        <v>2014</v>
      </c>
      <c r="C2151" s="16">
        <f t="shared" si="190"/>
        <v>3.9512437185814275</v>
      </c>
      <c r="D2151" s="6">
        <v>9</v>
      </c>
      <c r="E2151" s="6">
        <v>52</v>
      </c>
      <c r="F2151" s="7">
        <v>24.26</v>
      </c>
      <c r="G2151" s="6">
        <v>0</v>
      </c>
      <c r="H2151" s="6">
        <v>1</v>
      </c>
      <c r="I2151" s="1">
        <v>429421921941</v>
      </c>
      <c r="J2151" s="1">
        <v>217803905269</v>
      </c>
      <c r="K2151" s="1">
        <v>316491318613</v>
      </c>
      <c r="L2151" s="1">
        <v>745913240554</v>
      </c>
      <c r="M2151" s="29">
        <f>-4.336-4.513*(U2151/L2151)+5.679*(O2151/L2151)-0.004*(I2151/P2151)</f>
        <v>-0.66160066270627704</v>
      </c>
      <c r="N2151" s="28">
        <v>5.05</v>
      </c>
      <c r="O2151" s="1">
        <v>501241168287</v>
      </c>
      <c r="P2151" s="1">
        <v>438755674225</v>
      </c>
      <c r="Q2151" s="1">
        <v>62485494062</v>
      </c>
      <c r="R2151" s="1">
        <v>244672072267</v>
      </c>
      <c r="S2151" s="1">
        <v>745913240554</v>
      </c>
      <c r="T2151" s="1">
        <v>24790049874</v>
      </c>
      <c r="U2151" s="1">
        <v>22788676472</v>
      </c>
      <c r="V2151" s="1">
        <v>52657946896</v>
      </c>
    </row>
    <row r="2152" spans="1:22" ht="16.5" customHeight="1" x14ac:dyDescent="0.3">
      <c r="A2152" s="1" t="s">
        <v>226</v>
      </c>
      <c r="B2152" s="1">
        <v>2023</v>
      </c>
      <c r="C2152" s="16">
        <f t="shared" si="190"/>
        <v>3.6888794541139363</v>
      </c>
      <c r="D2152" s="5">
        <v>16</v>
      </c>
      <c r="E2152" s="5">
        <v>40</v>
      </c>
      <c r="F2152" s="4">
        <v>17.73</v>
      </c>
      <c r="G2152" s="5">
        <v>0</v>
      </c>
      <c r="H2152" s="5">
        <v>0</v>
      </c>
      <c r="I2152" s="1">
        <v>195334212287</v>
      </c>
      <c r="J2152" s="1">
        <v>3158721486</v>
      </c>
      <c r="K2152" s="1">
        <v>805127634804</v>
      </c>
      <c r="L2152" s="1">
        <v>1000461847091</v>
      </c>
      <c r="M2152" s="29">
        <f>-4.336-4.513*(U2152/L2152)+5.679*(O2152/L2152)-0.004*(I2152/P2152)</f>
        <v>-2.6324944301767985</v>
      </c>
      <c r="N2152" s="31">
        <v>6.4222466560102589</v>
      </c>
      <c r="O2152" s="1">
        <v>410016411113</v>
      </c>
      <c r="P2152" s="1">
        <v>191555438913</v>
      </c>
      <c r="Q2152" s="1">
        <v>218460972200</v>
      </c>
      <c r="R2152" s="1">
        <v>590445435978</v>
      </c>
      <c r="S2152" s="1">
        <v>1000461847091</v>
      </c>
      <c r="T2152" s="1">
        <v>24582287819</v>
      </c>
      <c r="U2152" s="1">
        <v>137405291118</v>
      </c>
      <c r="V2152" s="1" t="e">
        <v>#VALUE!</v>
      </c>
    </row>
    <row r="2153" spans="1:22" ht="16.5" customHeight="1" x14ac:dyDescent="0.3">
      <c r="A2153" s="1" t="s">
        <v>226</v>
      </c>
      <c r="B2153" s="1">
        <v>2022</v>
      </c>
      <c r="C2153" s="16">
        <f t="shared" si="190"/>
        <v>3.6635616461296463</v>
      </c>
      <c r="D2153" s="5">
        <v>15</v>
      </c>
      <c r="E2153" s="5">
        <v>39</v>
      </c>
      <c r="F2153" s="4">
        <v>17.73</v>
      </c>
      <c r="G2153" s="5">
        <v>0</v>
      </c>
      <c r="H2153" s="5">
        <v>0</v>
      </c>
      <c r="I2153" s="1">
        <v>168322506598</v>
      </c>
      <c r="J2153" s="1">
        <v>1294871109</v>
      </c>
      <c r="K2153" s="1">
        <v>842626337338</v>
      </c>
      <c r="L2153" s="1">
        <v>1010948843936</v>
      </c>
      <c r="M2153" s="29">
        <f>-4.336-4.513*(U2153/L2153)+5.679*(O2153/L2153)-0.004*(I2153/P2153)</f>
        <v>-3.0219014023314834</v>
      </c>
      <c r="N2153" s="31">
        <v>6.9871667237754878</v>
      </c>
      <c r="O2153" s="1">
        <v>372228699076</v>
      </c>
      <c r="P2153" s="1">
        <v>229606667476</v>
      </c>
      <c r="Q2153" s="1">
        <v>142622031600</v>
      </c>
      <c r="R2153" s="1">
        <v>638720144860</v>
      </c>
      <c r="S2153" s="1">
        <v>1010948843936</v>
      </c>
      <c r="T2153" s="1">
        <v>28827223082</v>
      </c>
      <c r="U2153" s="1">
        <v>173373776921</v>
      </c>
      <c r="V2153" s="1" t="e">
        <v>#VALUE!</v>
      </c>
    </row>
    <row r="2154" spans="1:22" ht="16.5" customHeight="1" x14ac:dyDescent="0.3">
      <c r="A2154" s="1" t="s">
        <v>226</v>
      </c>
      <c r="B2154" s="1">
        <v>2021</v>
      </c>
      <c r="C2154" s="16">
        <f t="shared" si="190"/>
        <v>3.6375861597263857</v>
      </c>
      <c r="D2154" s="5">
        <v>14</v>
      </c>
      <c r="E2154" s="5">
        <v>38</v>
      </c>
      <c r="F2154" s="4">
        <v>0.82899999999999996</v>
      </c>
      <c r="G2154" s="5">
        <v>0</v>
      </c>
      <c r="H2154" s="5">
        <v>0</v>
      </c>
      <c r="I2154" s="1">
        <v>99304185853</v>
      </c>
      <c r="J2154" s="1">
        <v>444757200</v>
      </c>
      <c r="K2154" s="1">
        <v>892721863279</v>
      </c>
      <c r="L2154" s="1">
        <v>992026049132</v>
      </c>
      <c r="M2154" s="29">
        <f>-4.336-4.513*(U2154/L2154)+5.679*(O2154/L2154)-0.004*(I2154/P2154)</f>
        <v>-2.6228257563000854</v>
      </c>
      <c r="N2154" s="31">
        <v>6.6900092133089402</v>
      </c>
      <c r="O2154" s="1">
        <v>411385705522</v>
      </c>
      <c r="P2154" s="1">
        <v>182847335522</v>
      </c>
      <c r="Q2154" s="1">
        <v>228538370000</v>
      </c>
      <c r="R2154" s="1">
        <v>580640343610</v>
      </c>
      <c r="S2154" s="1">
        <v>992026049132</v>
      </c>
      <c r="T2154" s="1">
        <v>28765177002</v>
      </c>
      <c r="U2154" s="1">
        <v>140613975671</v>
      </c>
      <c r="V2154" s="1" t="e">
        <v>#VALUE!</v>
      </c>
    </row>
    <row r="2155" spans="1:22" ht="16.5" customHeight="1" x14ac:dyDescent="0.3">
      <c r="A2155" s="1" t="s">
        <v>226</v>
      </c>
      <c r="B2155" s="1">
        <v>2020</v>
      </c>
      <c r="C2155" s="16">
        <f t="shared" si="190"/>
        <v>3.6375861597263857</v>
      </c>
      <c r="D2155" s="5">
        <v>13</v>
      </c>
      <c r="E2155" s="5">
        <v>38</v>
      </c>
      <c r="F2155" s="4">
        <v>0.43</v>
      </c>
      <c r="G2155" s="5">
        <v>0</v>
      </c>
      <c r="H2155" s="5">
        <v>0</v>
      </c>
      <c r="I2155" s="1">
        <v>80522059185</v>
      </c>
      <c r="J2155" s="1">
        <v>529640670</v>
      </c>
      <c r="K2155" s="1">
        <v>937599011186</v>
      </c>
      <c r="L2155" s="1">
        <v>1018121070371</v>
      </c>
      <c r="M2155" s="29">
        <f>-4.336-4.513*(U2155/L2155)+5.679*(O2155/L2155)-0.004*(I2155/P2155)</f>
        <v>-1.974943502143133</v>
      </c>
      <c r="N2155" s="31">
        <v>6.9401877821904918</v>
      </c>
      <c r="O2155" s="1">
        <v>492166949348</v>
      </c>
      <c r="P2155" s="1">
        <v>96939249348</v>
      </c>
      <c r="Q2155" s="1">
        <v>395227700000</v>
      </c>
      <c r="R2155" s="1">
        <v>525954121023</v>
      </c>
      <c r="S2155" s="1">
        <v>1018121070371</v>
      </c>
      <c r="T2155" s="1">
        <v>37713144398</v>
      </c>
      <c r="U2155" s="1">
        <v>85927753084</v>
      </c>
      <c r="V2155" s="1" t="e">
        <v>#VALUE!</v>
      </c>
    </row>
    <row r="2156" spans="1:22" ht="16.5" customHeight="1" x14ac:dyDescent="0.3">
      <c r="A2156" s="1" t="s">
        <v>226</v>
      </c>
      <c r="B2156" s="1">
        <v>2019</v>
      </c>
      <c r="C2156" s="16">
        <f t="shared" si="190"/>
        <v>3.6109179126442243</v>
      </c>
      <c r="D2156" s="5">
        <v>12</v>
      </c>
      <c r="E2156" s="5">
        <v>37</v>
      </c>
      <c r="F2156" s="4">
        <v>0.43</v>
      </c>
      <c r="G2156" s="5">
        <v>0</v>
      </c>
      <c r="H2156" s="5">
        <v>0</v>
      </c>
      <c r="I2156" s="1">
        <v>100288743739</v>
      </c>
      <c r="J2156" s="1">
        <v>2660809656</v>
      </c>
      <c r="K2156" s="1">
        <v>985838464454</v>
      </c>
      <c r="L2156" s="1">
        <v>1086127208193</v>
      </c>
      <c r="M2156" s="29">
        <f>-4.336-4.513*(U2156/L2156)+5.679*(O2156/L2156)-0.004*(I2156/P2156)</f>
        <v>-1.8725415615166932</v>
      </c>
      <c r="N2156" s="31">
        <v>7.4649912574460018</v>
      </c>
      <c r="O2156" s="1">
        <v>562178886020</v>
      </c>
      <c r="P2156" s="1">
        <v>88362986020</v>
      </c>
      <c r="Q2156" s="1">
        <v>473815900000</v>
      </c>
      <c r="R2156" s="1">
        <v>523948322173</v>
      </c>
      <c r="S2156" s="1">
        <v>1086127208193</v>
      </c>
      <c r="T2156" s="1">
        <v>43944521460</v>
      </c>
      <c r="U2156" s="1">
        <v>113461954234</v>
      </c>
      <c r="V2156" s="1" t="e">
        <v>#VALUE!</v>
      </c>
    </row>
    <row r="2157" spans="1:22" ht="16.5" customHeight="1" x14ac:dyDescent="0.3">
      <c r="A2157" s="1" t="s">
        <v>226</v>
      </c>
      <c r="B2157" s="1">
        <v>2018</v>
      </c>
      <c r="C2157" s="16">
        <f t="shared" si="190"/>
        <v>3.5835189384561099</v>
      </c>
      <c r="D2157" s="5">
        <v>11</v>
      </c>
      <c r="E2157" s="5">
        <v>36</v>
      </c>
      <c r="F2157" s="4">
        <v>0.43</v>
      </c>
      <c r="G2157" s="5">
        <v>0</v>
      </c>
      <c r="H2157" s="5">
        <v>0</v>
      </c>
      <c r="I2157" s="1">
        <v>85160850855</v>
      </c>
      <c r="J2157" s="1">
        <v>1569288674</v>
      </c>
      <c r="K2157" s="1">
        <v>1037661375687</v>
      </c>
      <c r="L2157" s="1">
        <v>1122822226542</v>
      </c>
      <c r="M2157" s="29">
        <f>-4.336-4.513*(U2157/L2157)+5.679*(O2157/L2157)-0.004*(I2157/P2157)</f>
        <v>-1.6147182385771919</v>
      </c>
      <c r="N2157" s="31">
        <v>7.3592809998546045</v>
      </c>
      <c r="O2157" s="1">
        <v>643116866557</v>
      </c>
      <c r="P2157" s="1">
        <v>91225966557</v>
      </c>
      <c r="Q2157" s="1">
        <v>551890900000</v>
      </c>
      <c r="R2157" s="1">
        <v>479705359985</v>
      </c>
      <c r="S2157" s="1">
        <v>1122822226542</v>
      </c>
      <c r="T2157" s="1">
        <v>56732315833</v>
      </c>
      <c r="U2157" s="1">
        <v>131298992046</v>
      </c>
      <c r="V2157" s="1" t="e">
        <v>#VALUE!</v>
      </c>
    </row>
    <row r="2158" spans="1:22" ht="16.5" customHeight="1" x14ac:dyDescent="0.3">
      <c r="A2158" s="1" t="s">
        <v>226</v>
      </c>
      <c r="B2158" s="1">
        <v>2017</v>
      </c>
      <c r="C2158" s="16">
        <f t="shared" si="190"/>
        <v>3.5553480614894135</v>
      </c>
      <c r="D2158" s="6">
        <v>10</v>
      </c>
      <c r="E2158" s="6">
        <v>35</v>
      </c>
      <c r="F2158" s="7">
        <v>0.43</v>
      </c>
      <c r="G2158" s="6">
        <v>0</v>
      </c>
      <c r="H2158" s="6">
        <v>0</v>
      </c>
      <c r="I2158" s="1">
        <v>150149583122</v>
      </c>
      <c r="J2158" s="1">
        <v>1580154165</v>
      </c>
      <c r="K2158" s="1">
        <v>1086177003769</v>
      </c>
      <c r="L2158" s="1">
        <v>1236326586891</v>
      </c>
      <c r="M2158" s="29">
        <f>-4.336-4.513*(U2158/L2158)+5.679*(O2158/L2158)-0.004*(I2158/P2158)</f>
        <v>-1.5794573394747464</v>
      </c>
      <c r="N2158" s="31">
        <v>2.8654119461210428</v>
      </c>
      <c r="O2158" s="1">
        <v>708262692371</v>
      </c>
      <c r="P2158" s="1">
        <v>88156842371</v>
      </c>
      <c r="Q2158" s="1">
        <v>620105850000</v>
      </c>
      <c r="R2158" s="1">
        <v>528063894520</v>
      </c>
      <c r="S2158" s="1">
        <v>1236326586891</v>
      </c>
      <c r="T2158" s="1">
        <v>50517934648</v>
      </c>
      <c r="U2158" s="1">
        <v>134237526581</v>
      </c>
      <c r="V2158" s="1" t="e">
        <v>#VALUE!</v>
      </c>
    </row>
    <row r="2159" spans="1:22" ht="16.5" customHeight="1" x14ac:dyDescent="0.3">
      <c r="A2159" s="1" t="s">
        <v>226</v>
      </c>
      <c r="B2159" s="1">
        <v>2016</v>
      </c>
      <c r="C2159" s="15"/>
      <c r="D2159" s="9"/>
      <c r="E2159" s="9"/>
      <c r="F2159" s="10"/>
      <c r="G2159" s="9"/>
      <c r="H2159" s="9"/>
      <c r="I2159" s="1">
        <v>152326613588</v>
      </c>
      <c r="J2159" s="1">
        <v>1950930379</v>
      </c>
      <c r="K2159" s="1">
        <v>1127374224573</v>
      </c>
      <c r="L2159" s="1">
        <v>1279700838161</v>
      </c>
      <c r="M2159" s="29">
        <f>-4.336-4.513*(U2159/L2159)+5.679*(O2159/L2159)-0.004*(I2159/P2159)</f>
        <v>-0.95844056698558544</v>
      </c>
      <c r="N2159" s="31">
        <v>2.5615511423249444</v>
      </c>
      <c r="O2159" s="1">
        <v>817408712847</v>
      </c>
      <c r="P2159" s="1">
        <v>123776882847</v>
      </c>
      <c r="Q2159" s="1">
        <v>693631830000</v>
      </c>
      <c r="R2159" s="1">
        <v>462292125314</v>
      </c>
      <c r="S2159" s="1">
        <v>1279700838161</v>
      </c>
      <c r="T2159" s="1">
        <v>67400784845</v>
      </c>
      <c r="U2159" s="1">
        <v>69465757375</v>
      </c>
      <c r="V2159" s="1" t="e">
        <v>#VALUE!</v>
      </c>
    </row>
    <row r="2160" spans="1:22" ht="16.5" customHeight="1" x14ac:dyDescent="0.3">
      <c r="A2160" s="1" t="s">
        <v>226</v>
      </c>
      <c r="B2160" s="1">
        <v>2015</v>
      </c>
      <c r="C2160" s="15"/>
      <c r="D2160" s="9"/>
      <c r="E2160" s="9"/>
      <c r="F2160" s="10"/>
      <c r="G2160" s="9"/>
      <c r="H2160" s="9"/>
      <c r="I2160" s="1">
        <v>110109742429</v>
      </c>
      <c r="J2160" s="1">
        <v>1173414196</v>
      </c>
      <c r="K2160" s="1">
        <v>1176350462806</v>
      </c>
      <c r="L2160" s="1">
        <v>1286460205235</v>
      </c>
      <c r="M2160" s="29">
        <f>-4.336-4.513*(U2160/L2160)+5.679*(O2160/L2160)-0.004*(I2160/P2160)</f>
        <v>-0.75818760895321835</v>
      </c>
      <c r="N2160" s="31">
        <v>8.0197984581497224</v>
      </c>
      <c r="O2160" s="1">
        <v>829873121849</v>
      </c>
      <c r="P2160" s="1">
        <v>73476091849</v>
      </c>
      <c r="Q2160" s="1">
        <v>756397030000</v>
      </c>
      <c r="R2160" s="1">
        <v>456587083386</v>
      </c>
      <c r="S2160" s="1">
        <v>1286460205235</v>
      </c>
      <c r="T2160" s="1">
        <v>114492940509</v>
      </c>
      <c r="U2160" s="1">
        <v>22695489944</v>
      </c>
      <c r="V2160" s="1" t="e">
        <v>#VALUE!</v>
      </c>
    </row>
    <row r="2161" spans="1:22" ht="16.5" customHeight="1" x14ac:dyDescent="0.3">
      <c r="A2161" s="1" t="s">
        <v>226</v>
      </c>
      <c r="B2161" s="1">
        <v>2014</v>
      </c>
      <c r="C2161" s="15"/>
      <c r="D2161" s="9"/>
      <c r="E2161" s="9"/>
      <c r="F2161" s="10"/>
      <c r="G2161" s="9"/>
      <c r="H2161" s="9"/>
      <c r="I2161" s="1">
        <v>100623530762</v>
      </c>
      <c r="J2161" s="1">
        <v>11581395812</v>
      </c>
      <c r="K2161" s="1">
        <v>1217802858358</v>
      </c>
      <c r="L2161" s="1">
        <v>1318426389120</v>
      </c>
      <c r="M2161" s="29">
        <f>-4.336-4.513*(U2161/L2161)+5.679*(O2161/L2161)-0.004*(I2161/P2161)</f>
        <v>-0.8112009652039146</v>
      </c>
      <c r="N2161" s="28">
        <v>5.05</v>
      </c>
      <c r="O2161" s="1">
        <v>891745679141</v>
      </c>
      <c r="P2161" s="1">
        <v>68939959141</v>
      </c>
      <c r="Q2161" s="1">
        <v>822805720000</v>
      </c>
      <c r="R2161" s="1">
        <v>426680709979</v>
      </c>
      <c r="S2161" s="1">
        <v>1318426389120</v>
      </c>
      <c r="T2161" s="1">
        <v>98279279630</v>
      </c>
      <c r="U2161" s="1">
        <v>90702025650</v>
      </c>
      <c r="V2161" s="1" t="e">
        <v>#VALUE!</v>
      </c>
    </row>
    <row r="2162" spans="1:22" ht="16.5" customHeight="1" x14ac:dyDescent="0.3">
      <c r="A2162" s="1" t="s">
        <v>227</v>
      </c>
      <c r="B2162" s="1">
        <v>2023</v>
      </c>
      <c r="C2162" s="16">
        <f t="shared" ref="C2162:C2167" si="191">LN(E2162)</f>
        <v>4.1108738641733114</v>
      </c>
      <c r="D2162" s="5">
        <v>19</v>
      </c>
      <c r="E2162" s="5">
        <v>61</v>
      </c>
      <c r="F2162" s="4">
        <v>0</v>
      </c>
      <c r="G2162" s="5">
        <v>0</v>
      </c>
      <c r="H2162" s="5">
        <v>0</v>
      </c>
      <c r="I2162" s="1">
        <v>729110484991</v>
      </c>
      <c r="J2162" s="1">
        <v>195524763425</v>
      </c>
      <c r="K2162" s="1">
        <v>1502987796331</v>
      </c>
      <c r="L2162" s="1">
        <v>2232098281322</v>
      </c>
      <c r="M2162" s="29">
        <f>-4.336-4.513*(U2162/L2162)+5.679*(O2162/L2162)-0.004*(I2162/P2162)</f>
        <v>-0.94224084178773704</v>
      </c>
      <c r="N2162" s="31">
        <v>6.4222466560102589</v>
      </c>
      <c r="O2162" s="1">
        <v>1392778632565</v>
      </c>
      <c r="P2162" s="1">
        <v>639687972765</v>
      </c>
      <c r="Q2162" s="1">
        <v>753090659800</v>
      </c>
      <c r="R2162" s="1">
        <v>839319648757</v>
      </c>
      <c r="S2162" s="1">
        <v>2232098281322</v>
      </c>
      <c r="T2162" s="1">
        <v>107983167392</v>
      </c>
      <c r="U2162" s="1">
        <v>71838991683</v>
      </c>
      <c r="V2162" s="1">
        <v>184572566256</v>
      </c>
    </row>
    <row r="2163" spans="1:22" ht="16.5" customHeight="1" x14ac:dyDescent="0.3">
      <c r="A2163" s="1" t="s">
        <v>227</v>
      </c>
      <c r="B2163" s="1">
        <v>2022</v>
      </c>
      <c r="C2163" s="16">
        <f t="shared" si="191"/>
        <v>4.0943445622221004</v>
      </c>
      <c r="D2163" s="5">
        <v>18</v>
      </c>
      <c r="E2163" s="5">
        <v>60</v>
      </c>
      <c r="F2163" s="4">
        <v>15.34</v>
      </c>
      <c r="G2163" s="5">
        <v>0</v>
      </c>
      <c r="H2163" s="5">
        <v>0</v>
      </c>
      <c r="I2163" s="1">
        <v>538673329486</v>
      </c>
      <c r="J2163" s="1">
        <v>164420440398</v>
      </c>
      <c r="K2163" s="1">
        <v>1382201370759</v>
      </c>
      <c r="L2163" s="1">
        <v>1920874700245</v>
      </c>
      <c r="M2163" s="29">
        <f>-4.336-4.513*(U2163/L2163)+5.679*(O2163/L2163)-0.004*(I2163/P2163)</f>
        <v>-1.3402348526581482</v>
      </c>
      <c r="N2163" s="31">
        <v>6.9871667237754878</v>
      </c>
      <c r="O2163" s="1">
        <v>1114096830174</v>
      </c>
      <c r="P2163" s="1">
        <v>392252021135</v>
      </c>
      <c r="Q2163" s="1">
        <v>721844809039</v>
      </c>
      <c r="R2163" s="1">
        <v>806777870071</v>
      </c>
      <c r="S2163" s="1">
        <v>1920874700245</v>
      </c>
      <c r="T2163" s="1">
        <v>80102453053</v>
      </c>
      <c r="U2163" s="1">
        <v>124510258154</v>
      </c>
      <c r="V2163" s="1">
        <v>213399946734</v>
      </c>
    </row>
    <row r="2164" spans="1:22" ht="16.5" customHeight="1" x14ac:dyDescent="0.3">
      <c r="A2164" s="1" t="s">
        <v>227</v>
      </c>
      <c r="B2164" s="1">
        <v>2021</v>
      </c>
      <c r="C2164" s="16">
        <f t="shared" si="191"/>
        <v>4.0775374439057197</v>
      </c>
      <c r="D2164" s="5">
        <v>17</v>
      </c>
      <c r="E2164" s="5">
        <v>59</v>
      </c>
      <c r="F2164" s="4">
        <v>15.34</v>
      </c>
      <c r="G2164" s="5">
        <v>0</v>
      </c>
      <c r="H2164" s="5">
        <v>0</v>
      </c>
      <c r="I2164" s="1">
        <v>418961069400</v>
      </c>
      <c r="J2164" s="1">
        <v>103107215051</v>
      </c>
      <c r="K2164" s="1">
        <v>1381178343259</v>
      </c>
      <c r="L2164" s="1">
        <v>1800139412660</v>
      </c>
      <c r="M2164" s="29">
        <f>-4.336-4.513*(U2164/L2164)+5.679*(O2164/L2164)-0.004*(I2164/P2164)</f>
        <v>-1.0364840314246373</v>
      </c>
      <c r="N2164" s="31">
        <v>6.6900092133089402</v>
      </c>
      <c r="O2164" s="1">
        <v>1093280662209</v>
      </c>
      <c r="P2164" s="1">
        <v>339479503951</v>
      </c>
      <c r="Q2164" s="1">
        <v>753801158258</v>
      </c>
      <c r="R2164" s="1">
        <v>706858750450</v>
      </c>
      <c r="S2164" s="1">
        <v>1800139412660</v>
      </c>
      <c r="T2164" s="1">
        <v>61059160095</v>
      </c>
      <c r="U2164" s="1">
        <v>57670227141</v>
      </c>
      <c r="V2164" s="1">
        <v>125019812078</v>
      </c>
    </row>
    <row r="2165" spans="1:22" ht="16.5" customHeight="1" x14ac:dyDescent="0.3">
      <c r="A2165" s="1" t="s">
        <v>227</v>
      </c>
      <c r="B2165" s="1">
        <v>2020</v>
      </c>
      <c r="C2165" s="16">
        <f t="shared" si="191"/>
        <v>4.0604430105464191</v>
      </c>
      <c r="D2165" s="5">
        <v>16</v>
      </c>
      <c r="E2165" s="5">
        <v>58</v>
      </c>
      <c r="F2165" s="4">
        <v>15.34</v>
      </c>
      <c r="G2165" s="5">
        <v>0</v>
      </c>
      <c r="H2165" s="5">
        <v>0</v>
      </c>
      <c r="I2165" s="1">
        <v>424856181620</v>
      </c>
      <c r="J2165" s="1">
        <v>54752757310</v>
      </c>
      <c r="K2165" s="1">
        <v>1120936637610</v>
      </c>
      <c r="L2165" s="1">
        <v>1545792819230</v>
      </c>
      <c r="M2165" s="29">
        <f>-4.336-4.513*(U2165/L2165)+5.679*(O2165/L2165)-0.004*(I2165/P2165)</f>
        <v>-0.92539234936054504</v>
      </c>
      <c r="N2165" s="31">
        <v>6.9401877821904918</v>
      </c>
      <c r="O2165" s="1">
        <v>971404295919</v>
      </c>
      <c r="P2165" s="1">
        <v>334502360020</v>
      </c>
      <c r="Q2165" s="1">
        <v>636901935899</v>
      </c>
      <c r="R2165" s="1">
        <v>574388523311</v>
      </c>
      <c r="S2165" s="1">
        <v>1545792819230</v>
      </c>
      <c r="T2165" s="1">
        <v>45645378686</v>
      </c>
      <c r="U2165" s="1">
        <v>52439363529</v>
      </c>
      <c r="V2165" s="1">
        <v>111397151203</v>
      </c>
    </row>
    <row r="2166" spans="1:22" ht="16.5" customHeight="1" x14ac:dyDescent="0.3">
      <c r="A2166" s="1" t="s">
        <v>227</v>
      </c>
      <c r="B2166" s="1">
        <v>2019</v>
      </c>
      <c r="C2166" s="16">
        <f t="shared" si="191"/>
        <v>4.0430512678345503</v>
      </c>
      <c r="D2166" s="5">
        <v>15</v>
      </c>
      <c r="E2166" s="5">
        <v>57</v>
      </c>
      <c r="F2166" s="4">
        <v>15.34</v>
      </c>
      <c r="G2166" s="5">
        <v>0</v>
      </c>
      <c r="H2166" s="5">
        <v>0</v>
      </c>
      <c r="I2166" s="1">
        <v>390274553631</v>
      </c>
      <c r="J2166" s="1">
        <v>24920582084</v>
      </c>
      <c r="K2166" s="1">
        <v>777500874812</v>
      </c>
      <c r="L2166" s="1">
        <v>1167775428443</v>
      </c>
      <c r="M2166" s="29">
        <f>-4.336-4.513*(U2166/L2166)+5.679*(O2166/L2166)-0.004*(I2166/P2166)</f>
        <v>-1.351978748707424</v>
      </c>
      <c r="N2166" s="31">
        <v>7.4649912574460018</v>
      </c>
      <c r="O2166" s="1">
        <v>642626268661</v>
      </c>
      <c r="P2166" s="1">
        <v>273872830477</v>
      </c>
      <c r="Q2166" s="1">
        <v>368753438184</v>
      </c>
      <c r="R2166" s="1">
        <v>525149159782</v>
      </c>
      <c r="S2166" s="1">
        <v>1167775428443</v>
      </c>
      <c r="T2166" s="1">
        <v>29331791294</v>
      </c>
      <c r="U2166" s="1">
        <v>35043533383</v>
      </c>
      <c r="V2166" s="1">
        <v>70664594066</v>
      </c>
    </row>
    <row r="2167" spans="1:22" ht="16.5" customHeight="1" x14ac:dyDescent="0.3">
      <c r="A2167" s="1" t="s">
        <v>227</v>
      </c>
      <c r="B2167" s="1">
        <v>2018</v>
      </c>
      <c r="C2167" s="16">
        <f t="shared" si="191"/>
        <v>4.0253516907351496</v>
      </c>
      <c r="D2167" s="5">
        <v>14</v>
      </c>
      <c r="E2167" s="5">
        <v>56</v>
      </c>
      <c r="F2167" s="4">
        <v>14.34</v>
      </c>
      <c r="G2167" s="5">
        <v>0</v>
      </c>
      <c r="H2167" s="5">
        <v>0</v>
      </c>
      <c r="I2167" s="1">
        <v>395704405419</v>
      </c>
      <c r="J2167" s="1">
        <v>64030797030</v>
      </c>
      <c r="K2167" s="1">
        <v>549328612190</v>
      </c>
      <c r="L2167" s="1">
        <v>945033017609</v>
      </c>
      <c r="M2167" s="29">
        <f>-4.336-4.513*(U2167/L2167)+5.679*(O2167/L2167)-0.004*(I2167/P2167)</f>
        <v>-1.989740491912865</v>
      </c>
      <c r="N2167" s="31">
        <v>7.3592809998546045</v>
      </c>
      <c r="O2167" s="1">
        <v>444346914410</v>
      </c>
      <c r="P2167" s="1">
        <v>227436804432</v>
      </c>
      <c r="Q2167" s="1">
        <v>216910109978</v>
      </c>
      <c r="R2167" s="1">
        <v>500686103199</v>
      </c>
      <c r="S2167" s="1">
        <v>945033017609</v>
      </c>
      <c r="T2167" s="1">
        <v>29658080363</v>
      </c>
      <c r="U2167" s="1">
        <v>66380807971</v>
      </c>
      <c r="V2167" s="1">
        <v>99649760460</v>
      </c>
    </row>
    <row r="2168" spans="1:22" ht="16.5" customHeight="1" x14ac:dyDescent="0.3">
      <c r="A2168" s="1" t="s">
        <v>227</v>
      </c>
      <c r="B2168" s="1">
        <v>2017</v>
      </c>
      <c r="C2168" s="15"/>
      <c r="D2168" s="13"/>
      <c r="E2168" s="13"/>
      <c r="F2168" s="14"/>
      <c r="G2168" s="13"/>
      <c r="H2168" s="13"/>
      <c r="I2168" s="1">
        <v>255903448778</v>
      </c>
      <c r="J2168" s="1">
        <v>33763845040</v>
      </c>
      <c r="K2168" s="1">
        <v>523080377472</v>
      </c>
      <c r="L2168" s="1">
        <v>778983826250</v>
      </c>
      <c r="M2168" s="29">
        <f>-4.336-4.513*(U2168/L2168)+5.679*(O2168/L2168)-0.004*(I2168/P2168)</f>
        <v>-1.7354013283550307</v>
      </c>
      <c r="N2168" s="31">
        <v>2.8654119461210428</v>
      </c>
      <c r="O2168" s="1">
        <v>403799896022</v>
      </c>
      <c r="P2168" s="1">
        <v>164889786044</v>
      </c>
      <c r="Q2168" s="1">
        <v>238910109978</v>
      </c>
      <c r="R2168" s="1">
        <v>375183930228</v>
      </c>
      <c r="S2168" s="1">
        <v>778983826250</v>
      </c>
      <c r="T2168" s="1">
        <v>32195660854</v>
      </c>
      <c r="U2168" s="1">
        <v>58169616232</v>
      </c>
      <c r="V2168" s="1">
        <v>93125422159</v>
      </c>
    </row>
    <row r="2169" spans="1:22" ht="16.5" customHeight="1" x14ac:dyDescent="0.3">
      <c r="A2169" s="1" t="s">
        <v>227</v>
      </c>
      <c r="B2169" s="1">
        <v>2016</v>
      </c>
      <c r="C2169" s="15"/>
      <c r="D2169" s="13"/>
      <c r="E2169" s="13"/>
      <c r="F2169" s="14"/>
      <c r="G2169" s="13"/>
      <c r="H2169" s="13"/>
      <c r="I2169" s="1">
        <v>291510259526</v>
      </c>
      <c r="J2169" s="1">
        <v>20939403227</v>
      </c>
      <c r="K2169" s="1">
        <v>491388299912</v>
      </c>
      <c r="L2169" s="1">
        <v>782898559438</v>
      </c>
      <c r="M2169" s="29">
        <f>-4.336-4.513*(U2169/L2169)+5.679*(O2169/L2169)-0.004*(I2169/P2169)</f>
        <v>-1.2449014439865347</v>
      </c>
      <c r="N2169" s="31">
        <v>2.5615511423249444</v>
      </c>
      <c r="O2169" s="1">
        <v>459861741669</v>
      </c>
      <c r="P2169" s="1">
        <v>185575514704</v>
      </c>
      <c r="Q2169" s="1">
        <v>274286226965</v>
      </c>
      <c r="R2169" s="1">
        <v>323036817769</v>
      </c>
      <c r="S2169" s="1">
        <v>782898559438</v>
      </c>
      <c r="T2169" s="1">
        <v>2319121553</v>
      </c>
      <c r="U2169" s="1">
        <v>41351424121</v>
      </c>
      <c r="V2169" s="1">
        <v>49852221563</v>
      </c>
    </row>
    <row r="2170" spans="1:22" ht="16.5" customHeight="1" x14ac:dyDescent="0.3">
      <c r="A2170" s="1" t="s">
        <v>227</v>
      </c>
      <c r="B2170" s="1">
        <v>2015</v>
      </c>
      <c r="C2170" s="15"/>
      <c r="D2170" s="13"/>
      <c r="E2170" s="13"/>
      <c r="F2170" s="14"/>
      <c r="G2170" s="13"/>
      <c r="H2170" s="13"/>
      <c r="I2170" s="1">
        <v>342237184106</v>
      </c>
      <c r="J2170" s="1">
        <v>23250770523</v>
      </c>
      <c r="K2170" s="1">
        <v>267740807018</v>
      </c>
      <c r="L2170" s="1">
        <v>609977991124</v>
      </c>
      <c r="M2170" s="29">
        <f>-4.336-4.513*(U2170/L2170)+5.679*(O2170/L2170)-0.004*(I2170/P2170)</f>
        <v>-1.6456872739193313</v>
      </c>
      <c r="N2170" s="31">
        <v>8.0197984581497224</v>
      </c>
      <c r="O2170" s="1">
        <v>329174997476</v>
      </c>
      <c r="P2170" s="1">
        <v>213059339282</v>
      </c>
      <c r="Q2170" s="1">
        <v>116115658194</v>
      </c>
      <c r="R2170" s="1">
        <v>280802993648</v>
      </c>
      <c r="S2170" s="1">
        <v>609977991124</v>
      </c>
      <c r="T2170" s="1">
        <v>3455039475</v>
      </c>
      <c r="U2170" s="1">
        <v>49730562442</v>
      </c>
      <c r="V2170" s="1">
        <v>56033691056</v>
      </c>
    </row>
    <row r="2171" spans="1:22" ht="16.5" customHeight="1" x14ac:dyDescent="0.3">
      <c r="A2171" s="1" t="s">
        <v>227</v>
      </c>
      <c r="B2171" s="1">
        <v>2014</v>
      </c>
      <c r="C2171" s="16">
        <f t="shared" ref="C2171:C2180" si="192">LN(E2171)</f>
        <v>3.9512437185814275</v>
      </c>
      <c r="D2171" s="6">
        <v>10</v>
      </c>
      <c r="E2171" s="6">
        <v>52</v>
      </c>
      <c r="F2171" s="7">
        <v>4.83</v>
      </c>
      <c r="G2171" s="6">
        <v>0</v>
      </c>
      <c r="H2171" s="6">
        <v>0</v>
      </c>
      <c r="I2171" s="1">
        <v>381054836758</v>
      </c>
      <c r="J2171" s="1">
        <v>55368705123</v>
      </c>
      <c r="K2171" s="1">
        <v>60422267780</v>
      </c>
      <c r="L2171" s="1">
        <v>441477104538</v>
      </c>
      <c r="M2171" s="29">
        <f>-4.336-4.513*(U2171/L2171)+5.679*(O2171/L2171)-0.004*(I2171/P2171)</f>
        <v>-1.3151222008955576</v>
      </c>
      <c r="N2171" s="28">
        <v>5.05</v>
      </c>
      <c r="O2171" s="1">
        <v>254874673332</v>
      </c>
      <c r="P2171" s="1">
        <v>253864934496</v>
      </c>
      <c r="Q2171" s="1">
        <v>1009738836</v>
      </c>
      <c r="R2171" s="1">
        <v>186602431206</v>
      </c>
      <c r="S2171" s="1">
        <v>441477104538</v>
      </c>
      <c r="T2171" s="1">
        <v>5428093656</v>
      </c>
      <c r="U2171" s="1">
        <v>24625356209</v>
      </c>
      <c r="V2171" s="1" t="e">
        <v>#VALUE!</v>
      </c>
    </row>
    <row r="2172" spans="1:22" ht="16.5" customHeight="1" x14ac:dyDescent="0.3">
      <c r="A2172" s="1" t="s">
        <v>228</v>
      </c>
      <c r="B2172" s="1">
        <v>2023</v>
      </c>
      <c r="C2172" s="16">
        <f t="shared" si="192"/>
        <v>4.0430512678345503</v>
      </c>
      <c r="D2172" s="5">
        <v>16</v>
      </c>
      <c r="E2172" s="5">
        <v>57</v>
      </c>
      <c r="F2172" s="4">
        <v>0</v>
      </c>
      <c r="G2172" s="5">
        <v>0</v>
      </c>
      <c r="H2172" s="5">
        <v>0</v>
      </c>
      <c r="I2172" s="1">
        <v>1825562757313</v>
      </c>
      <c r="J2172" s="1">
        <v>470278472631</v>
      </c>
      <c r="K2172" s="1">
        <v>2199218146282</v>
      </c>
      <c r="L2172" s="1">
        <v>4024780903595</v>
      </c>
      <c r="M2172" s="29">
        <f>-4.336-4.513*(U2172/L2172)+5.679*(O2172/L2172)-0.004*(I2172/P2172)</f>
        <v>-0.95754777816457792</v>
      </c>
      <c r="N2172" s="31">
        <v>6.4222466560102589</v>
      </c>
      <c r="O2172" s="1">
        <v>2484064731960</v>
      </c>
      <c r="P2172" s="1">
        <v>1268715359194</v>
      </c>
      <c r="Q2172" s="1">
        <v>1215349372766</v>
      </c>
      <c r="R2172" s="1">
        <v>1540716171635</v>
      </c>
      <c r="S2172" s="1">
        <v>4024780903595</v>
      </c>
      <c r="T2172" s="1">
        <v>142473343991</v>
      </c>
      <c r="U2172" s="1">
        <v>107757255326</v>
      </c>
      <c r="V2172" s="1">
        <v>237068104581</v>
      </c>
    </row>
    <row r="2173" spans="1:22" ht="16.5" customHeight="1" x14ac:dyDescent="0.3">
      <c r="A2173" s="1" t="s">
        <v>228</v>
      </c>
      <c r="B2173" s="1">
        <v>2022</v>
      </c>
      <c r="C2173" s="16">
        <f t="shared" si="192"/>
        <v>4.0253516907351496</v>
      </c>
      <c r="D2173" s="5">
        <v>15</v>
      </c>
      <c r="E2173" s="5">
        <v>56</v>
      </c>
      <c r="F2173" s="4">
        <v>0.61</v>
      </c>
      <c r="G2173" s="5">
        <v>0</v>
      </c>
      <c r="H2173" s="5">
        <v>0</v>
      </c>
      <c r="I2173" s="1">
        <v>1559560036726</v>
      </c>
      <c r="J2173" s="1">
        <v>334326377341</v>
      </c>
      <c r="K2173" s="1">
        <v>2151533091612</v>
      </c>
      <c r="L2173" s="1">
        <v>3711093128338</v>
      </c>
      <c r="M2173" s="29">
        <f>-4.336-4.513*(U2173/L2173)+5.679*(O2173/L2173)-0.004*(I2173/P2173)</f>
        <v>-0.94105854474750938</v>
      </c>
      <c r="N2173" s="31">
        <v>6.9871667237754878</v>
      </c>
      <c r="O2173" s="1">
        <v>2273627527116</v>
      </c>
      <c r="P2173" s="1">
        <v>1031851279235</v>
      </c>
      <c r="Q2173" s="1">
        <v>1241776247881</v>
      </c>
      <c r="R2173" s="1">
        <v>1437465601222</v>
      </c>
      <c r="S2173" s="1">
        <v>3711093128338</v>
      </c>
      <c r="T2173" s="1">
        <v>105109407605</v>
      </c>
      <c r="U2173" s="1">
        <v>64380843843</v>
      </c>
      <c r="V2173" s="1">
        <v>131806630902</v>
      </c>
    </row>
    <row r="2174" spans="1:22" ht="16.5" customHeight="1" x14ac:dyDescent="0.3">
      <c r="A2174" s="1" t="s">
        <v>228</v>
      </c>
      <c r="B2174" s="1">
        <v>2021</v>
      </c>
      <c r="C2174" s="16">
        <f t="shared" si="192"/>
        <v>4.0073331852324712</v>
      </c>
      <c r="D2174" s="5">
        <v>14</v>
      </c>
      <c r="E2174" s="5">
        <v>55</v>
      </c>
      <c r="F2174" s="4">
        <v>0.57199999999999995</v>
      </c>
      <c r="G2174" s="5">
        <v>0</v>
      </c>
      <c r="H2174" s="5">
        <v>0</v>
      </c>
      <c r="I2174" s="1">
        <v>1932146861107</v>
      </c>
      <c r="J2174" s="1">
        <v>649323566181</v>
      </c>
      <c r="K2174" s="1">
        <v>1508196866656</v>
      </c>
      <c r="L2174" s="1">
        <v>3440343727763</v>
      </c>
      <c r="M2174" s="29">
        <f>-4.336-4.513*(U2174/L2174)+5.679*(O2174/L2174)-0.004*(I2174/P2174)</f>
        <v>-0.584335650148462</v>
      </c>
      <c r="N2174" s="31">
        <v>6.6900092133089402</v>
      </c>
      <c r="O2174" s="1">
        <v>2410581510943</v>
      </c>
      <c r="P2174" s="1">
        <v>1464764956658</v>
      </c>
      <c r="Q2174" s="1">
        <v>945816554285</v>
      </c>
      <c r="R2174" s="1">
        <v>1029762216820</v>
      </c>
      <c r="S2174" s="1">
        <v>3440343727763</v>
      </c>
      <c r="T2174" s="1">
        <v>147087584024</v>
      </c>
      <c r="U2174" s="1">
        <v>169405071431</v>
      </c>
      <c r="V2174" s="1">
        <v>311472397696</v>
      </c>
    </row>
    <row r="2175" spans="1:22" ht="16.5" customHeight="1" x14ac:dyDescent="0.3">
      <c r="A2175" s="1" t="s">
        <v>228</v>
      </c>
      <c r="B2175" s="1">
        <v>2020</v>
      </c>
      <c r="C2175" s="16">
        <f t="shared" si="192"/>
        <v>3.9889840465642745</v>
      </c>
      <c r="D2175" s="5">
        <v>13</v>
      </c>
      <c r="E2175" s="5">
        <v>54</v>
      </c>
      <c r="F2175" s="4">
        <v>0.57199999999999995</v>
      </c>
      <c r="G2175" s="5">
        <v>0</v>
      </c>
      <c r="H2175" s="5">
        <v>0</v>
      </c>
      <c r="I2175" s="1">
        <v>2678811997148</v>
      </c>
      <c r="J2175" s="1">
        <v>345216011398</v>
      </c>
      <c r="K2175" s="1">
        <v>1333953846374</v>
      </c>
      <c r="L2175" s="1">
        <v>4012765843522</v>
      </c>
      <c r="M2175" s="29">
        <f>-4.336-4.513*(U2175/L2175)+5.679*(O2175/L2175)-0.004*(I2175/P2175)</f>
        <v>-0.45080150676921921</v>
      </c>
      <c r="N2175" s="31">
        <v>6.9401877821904918</v>
      </c>
      <c r="O2175" s="1">
        <v>2949581375893</v>
      </c>
      <c r="P2175" s="1">
        <v>2078004492003</v>
      </c>
      <c r="Q2175" s="1">
        <v>871576883890</v>
      </c>
      <c r="R2175" s="1">
        <v>1063184467629</v>
      </c>
      <c r="S2175" s="1">
        <v>4012765843522</v>
      </c>
      <c r="T2175" s="1">
        <v>184465895752</v>
      </c>
      <c r="U2175" s="1">
        <v>252512511248</v>
      </c>
      <c r="V2175" s="1">
        <v>414361255231</v>
      </c>
    </row>
    <row r="2176" spans="1:22" ht="16.5" customHeight="1" x14ac:dyDescent="0.3">
      <c r="A2176" s="1" t="s">
        <v>228</v>
      </c>
      <c r="B2176" s="1">
        <v>2019</v>
      </c>
      <c r="C2176" s="16">
        <f t="shared" si="192"/>
        <v>3.970291913552122</v>
      </c>
      <c r="D2176" s="5">
        <v>12</v>
      </c>
      <c r="E2176" s="5">
        <v>53</v>
      </c>
      <c r="F2176" s="4">
        <v>0</v>
      </c>
      <c r="G2176" s="5">
        <v>0</v>
      </c>
      <c r="H2176" s="5">
        <v>0</v>
      </c>
      <c r="I2176" s="1">
        <v>1039436718341</v>
      </c>
      <c r="J2176" s="1">
        <v>265888844108</v>
      </c>
      <c r="K2176" s="1">
        <v>1094398192142</v>
      </c>
      <c r="L2176" s="1">
        <v>2133834910483</v>
      </c>
      <c r="M2176" s="29">
        <f>-4.336-4.513*(U2176/L2176)+5.679*(O2176/L2176)-0.004*(I2176/P2176)</f>
        <v>-0.62704716174408393</v>
      </c>
      <c r="N2176" s="31">
        <v>7.4649912574460018</v>
      </c>
      <c r="O2176" s="1">
        <v>1417098662098</v>
      </c>
      <c r="P2176" s="1">
        <v>743557511969</v>
      </c>
      <c r="Q2176" s="1">
        <v>673541150129</v>
      </c>
      <c r="R2176" s="1">
        <v>716736248385</v>
      </c>
      <c r="S2176" s="1">
        <v>2133834910483</v>
      </c>
      <c r="T2176" s="1">
        <v>96983673980</v>
      </c>
      <c r="U2176" s="1">
        <v>26917460736</v>
      </c>
      <c r="V2176" s="1">
        <v>121364636558</v>
      </c>
    </row>
    <row r="2177" spans="1:22" ht="16.5" customHeight="1" x14ac:dyDescent="0.3">
      <c r="A2177" s="1" t="s">
        <v>228</v>
      </c>
      <c r="B2177" s="1">
        <v>2018</v>
      </c>
      <c r="C2177" s="16">
        <f t="shared" si="192"/>
        <v>3.6888794541139363</v>
      </c>
      <c r="D2177" s="5">
        <v>11</v>
      </c>
      <c r="E2177" s="5">
        <v>40</v>
      </c>
      <c r="F2177" s="4">
        <v>0.81</v>
      </c>
      <c r="G2177" s="5">
        <v>0</v>
      </c>
      <c r="H2177" s="5">
        <v>0</v>
      </c>
      <c r="I2177" s="1">
        <v>942470405357</v>
      </c>
      <c r="J2177" s="1">
        <v>304792995405</v>
      </c>
      <c r="K2177" s="1">
        <v>1155086486080</v>
      </c>
      <c r="L2177" s="1">
        <v>2097556891438</v>
      </c>
      <c r="M2177" s="29">
        <f>-4.336-4.513*(U2177/L2177)+5.679*(O2177/L2177)-0.004*(I2177/P2177)</f>
        <v>-0.67047229189693902</v>
      </c>
      <c r="N2177" s="31">
        <v>7.3592809998546045</v>
      </c>
      <c r="O2177" s="1">
        <v>1406708001300</v>
      </c>
      <c r="P2177" s="1">
        <v>854935459406</v>
      </c>
      <c r="Q2177" s="1">
        <v>551772541894</v>
      </c>
      <c r="R2177" s="1">
        <v>690848890138</v>
      </c>
      <c r="S2177" s="1">
        <v>2097556891438</v>
      </c>
      <c r="T2177" s="1">
        <v>44371403991</v>
      </c>
      <c r="U2177" s="1">
        <v>64434422808</v>
      </c>
      <c r="V2177" s="1">
        <v>113091145784</v>
      </c>
    </row>
    <row r="2178" spans="1:22" ht="16.5" customHeight="1" x14ac:dyDescent="0.3">
      <c r="A2178" s="1" t="s">
        <v>228</v>
      </c>
      <c r="B2178" s="1">
        <v>2017</v>
      </c>
      <c r="C2178" s="16">
        <f t="shared" si="192"/>
        <v>3.6888794541139363</v>
      </c>
      <c r="D2178" s="5">
        <v>10</v>
      </c>
      <c r="E2178" s="5">
        <v>40</v>
      </c>
      <c r="F2178" s="4">
        <v>0.81</v>
      </c>
      <c r="G2178" s="5">
        <v>0</v>
      </c>
      <c r="H2178" s="5">
        <v>0</v>
      </c>
      <c r="I2178" s="1">
        <v>746853247759</v>
      </c>
      <c r="J2178" s="1">
        <v>210322479528</v>
      </c>
      <c r="K2178" s="1">
        <v>837642676531</v>
      </c>
      <c r="L2178" s="1">
        <v>1584495924290</v>
      </c>
      <c r="M2178" s="29">
        <f>-4.336-4.513*(U2178/L2178)+5.679*(O2178/L2178)-0.004*(I2178/P2178)</f>
        <v>-0.84776470998818931</v>
      </c>
      <c r="N2178" s="31">
        <v>2.8654119461210428</v>
      </c>
      <c r="O2178" s="1">
        <v>959851971197</v>
      </c>
      <c r="P2178" s="1">
        <v>616380286546</v>
      </c>
      <c r="Q2178" s="1">
        <v>343471684651</v>
      </c>
      <c r="R2178" s="1">
        <v>624643953093</v>
      </c>
      <c r="S2178" s="1">
        <v>1584495924290</v>
      </c>
      <c r="T2178" s="1">
        <v>37710918916</v>
      </c>
      <c r="U2178" s="1">
        <v>-18563004384</v>
      </c>
      <c r="V2178" s="1">
        <v>20154459259</v>
      </c>
    </row>
    <row r="2179" spans="1:22" ht="16.5" customHeight="1" x14ac:dyDescent="0.3">
      <c r="A2179" s="1" t="s">
        <v>228</v>
      </c>
      <c r="B2179" s="1">
        <v>2016</v>
      </c>
      <c r="C2179" s="16">
        <f t="shared" si="192"/>
        <v>3.6888794541139363</v>
      </c>
      <c r="D2179" s="5">
        <v>9</v>
      </c>
      <c r="E2179" s="5">
        <v>40</v>
      </c>
      <c r="F2179" s="4">
        <v>0.81</v>
      </c>
      <c r="G2179" s="5">
        <v>0</v>
      </c>
      <c r="H2179" s="5">
        <v>0</v>
      </c>
      <c r="I2179" s="1">
        <v>609516251344</v>
      </c>
      <c r="J2179" s="1">
        <v>168840681453</v>
      </c>
      <c r="K2179" s="1">
        <v>365155208580</v>
      </c>
      <c r="L2179" s="1">
        <v>974671459925</v>
      </c>
      <c r="M2179" s="29">
        <f>-4.336-4.513*(U2179/L2179)+5.679*(O2179/L2179)-0.004*(I2179/P2179)</f>
        <v>-1.640539202157425</v>
      </c>
      <c r="N2179" s="31">
        <v>2.5615511423249444</v>
      </c>
      <c r="O2179" s="1">
        <v>474594806286</v>
      </c>
      <c r="P2179" s="1">
        <v>340186415226</v>
      </c>
      <c r="Q2179" s="1">
        <v>134408391060</v>
      </c>
      <c r="R2179" s="1">
        <v>500076653639</v>
      </c>
      <c r="S2179" s="1">
        <v>974671459925</v>
      </c>
      <c r="T2179" s="1">
        <v>45474373894</v>
      </c>
      <c r="U2179" s="1">
        <v>13527558111</v>
      </c>
      <c r="V2179" s="1">
        <v>38807227472</v>
      </c>
    </row>
    <row r="2180" spans="1:22" ht="16.5" customHeight="1" x14ac:dyDescent="0.3">
      <c r="A2180" s="1" t="s">
        <v>228</v>
      </c>
      <c r="B2180" s="1">
        <v>2015</v>
      </c>
      <c r="C2180" s="16">
        <f t="shared" si="192"/>
        <v>3.6888794541139363</v>
      </c>
      <c r="D2180" s="6">
        <v>8</v>
      </c>
      <c r="E2180" s="6">
        <v>40</v>
      </c>
      <c r="F2180" s="7">
        <v>0.81</v>
      </c>
      <c r="G2180" s="6">
        <v>0</v>
      </c>
      <c r="H2180" s="6">
        <v>0</v>
      </c>
      <c r="I2180" s="1">
        <v>640034028945</v>
      </c>
      <c r="J2180" s="1">
        <v>131028012622</v>
      </c>
      <c r="K2180" s="1">
        <v>213081609218</v>
      </c>
      <c r="L2180" s="1">
        <v>853115638163</v>
      </c>
      <c r="M2180" s="29">
        <f>-4.336-4.513*(U2180/L2180)+5.679*(O2180/L2180)-0.004*(I2180/P2180)</f>
        <v>-2.06870712094367</v>
      </c>
      <c r="N2180" s="31">
        <v>8.0197984581497224</v>
      </c>
      <c r="O2180" s="1">
        <v>364717240654</v>
      </c>
      <c r="P2180" s="1">
        <v>253206869403</v>
      </c>
      <c r="Q2180" s="1">
        <v>111510371251</v>
      </c>
      <c r="R2180" s="1">
        <v>488398397509</v>
      </c>
      <c r="S2180" s="1">
        <v>853115638163</v>
      </c>
      <c r="T2180" s="1">
        <v>47578870543</v>
      </c>
      <c r="U2180" s="1">
        <v>28437951671</v>
      </c>
      <c r="V2180" s="1">
        <v>41285633680</v>
      </c>
    </row>
    <row r="2181" spans="1:22" ht="16.5" customHeight="1" x14ac:dyDescent="0.3">
      <c r="A2181" s="1" t="s">
        <v>228</v>
      </c>
      <c r="B2181" s="1">
        <v>2014</v>
      </c>
      <c r="C2181" s="15"/>
      <c r="D2181" s="9"/>
      <c r="E2181" s="9"/>
      <c r="F2181" s="10"/>
      <c r="G2181" s="9"/>
      <c r="H2181" s="9"/>
      <c r="I2181" s="1">
        <v>163930792019</v>
      </c>
      <c r="J2181" s="1">
        <v>22800066002</v>
      </c>
      <c r="K2181" s="1">
        <v>48034244246</v>
      </c>
      <c r="L2181" s="1">
        <v>211965036265</v>
      </c>
      <c r="M2181" s="29">
        <f>-4.336-4.513*(U2181/L2181)+5.679*(O2181/L2181)-0.004*(I2181/P2181)</f>
        <v>-3.3140676075661135</v>
      </c>
      <c r="N2181" s="28">
        <v>5.05</v>
      </c>
      <c r="O2181" s="1">
        <v>55598445733</v>
      </c>
      <c r="P2181" s="1">
        <v>55598445733</v>
      </c>
      <c r="Q2181" s="1">
        <v>0</v>
      </c>
      <c r="R2181" s="1">
        <v>156366590532</v>
      </c>
      <c r="S2181" s="1">
        <v>211965036265</v>
      </c>
      <c r="T2181" s="1">
        <v>4268292929</v>
      </c>
      <c r="U2181" s="1">
        <v>21411420284</v>
      </c>
      <c r="V2181" s="1">
        <v>29151671723</v>
      </c>
    </row>
    <row r="2182" spans="1:22" ht="16.5" customHeight="1" x14ac:dyDescent="0.3">
      <c r="A2182" s="1" t="s">
        <v>229</v>
      </c>
      <c r="B2182" s="1">
        <v>2023</v>
      </c>
      <c r="C2182" s="16">
        <f t="shared" ref="C2182:C2200" si="193">LN(E2182)</f>
        <v>4.1896547420264252</v>
      </c>
      <c r="D2182" s="5">
        <v>18</v>
      </c>
      <c r="E2182" s="5">
        <v>66</v>
      </c>
      <c r="F2182" s="4">
        <f>F2183</f>
        <v>16.9068</v>
      </c>
      <c r="G2182" s="5">
        <v>1</v>
      </c>
      <c r="H2182" s="5">
        <v>0</v>
      </c>
      <c r="I2182" s="1">
        <v>231673230206</v>
      </c>
      <c r="J2182" s="1">
        <v>90108730561</v>
      </c>
      <c r="K2182" s="1">
        <v>26282708772</v>
      </c>
      <c r="L2182" s="1">
        <v>257955938978</v>
      </c>
      <c r="M2182" s="29">
        <f>-4.336-4.513*(U2182/L2182)+5.679*(O2182/L2182)-0.004*(I2182/P2182)</f>
        <v>-3.4599749702879188</v>
      </c>
      <c r="N2182" s="31">
        <v>6.4222466560102589</v>
      </c>
      <c r="O2182" s="1">
        <v>81006108637</v>
      </c>
      <c r="P2182" s="1">
        <v>81006108637</v>
      </c>
      <c r="Q2182" s="1">
        <v>0</v>
      </c>
      <c r="R2182" s="1">
        <v>176949830341</v>
      </c>
      <c r="S2182" s="1">
        <v>257955938978</v>
      </c>
      <c r="T2182" s="1">
        <v>481836928</v>
      </c>
      <c r="U2182" s="1">
        <v>51209144674</v>
      </c>
      <c r="V2182" s="1" t="e">
        <v>#VALUE!</v>
      </c>
    </row>
    <row r="2183" spans="1:22" ht="16.5" customHeight="1" x14ac:dyDescent="0.3">
      <c r="A2183" s="1" t="s">
        <v>229</v>
      </c>
      <c r="B2183" s="1">
        <v>2022</v>
      </c>
      <c r="C2183" s="16">
        <f t="shared" si="193"/>
        <v>4.1743872698956368</v>
      </c>
      <c r="D2183" s="5">
        <v>17</v>
      </c>
      <c r="E2183" s="5">
        <v>65</v>
      </c>
      <c r="F2183" s="4">
        <f>F2184*1.2</f>
        <v>16.9068</v>
      </c>
      <c r="G2183" s="5">
        <v>1</v>
      </c>
      <c r="H2183" s="5">
        <v>0</v>
      </c>
      <c r="I2183" s="1">
        <v>242888502376</v>
      </c>
      <c r="J2183" s="1">
        <v>65671674159</v>
      </c>
      <c r="K2183" s="1">
        <v>32065458460</v>
      </c>
      <c r="L2183" s="1">
        <v>274953960836</v>
      </c>
      <c r="M2183" s="29">
        <f>-4.336-4.513*(U2183/L2183)+5.679*(O2183/L2183)-0.004*(I2183/P2183)</f>
        <v>-3.1529572210441636</v>
      </c>
      <c r="N2183" s="31">
        <v>6.9871667237754878</v>
      </c>
      <c r="O2183" s="1">
        <v>98841303204</v>
      </c>
      <c r="P2183" s="1">
        <v>98841303204</v>
      </c>
      <c r="Q2183" s="1">
        <v>0</v>
      </c>
      <c r="R2183" s="1">
        <v>176112657632</v>
      </c>
      <c r="S2183" s="1">
        <v>274953960836</v>
      </c>
      <c r="T2183" s="1">
        <v>1458935816</v>
      </c>
      <c r="U2183" s="1">
        <v>51702818819</v>
      </c>
      <c r="V2183" s="1" t="e">
        <v>#VALUE!</v>
      </c>
    </row>
    <row r="2184" spans="1:22" ht="16.5" customHeight="1" x14ac:dyDescent="0.3">
      <c r="A2184" s="1" t="s">
        <v>229</v>
      </c>
      <c r="B2184" s="1">
        <v>2021</v>
      </c>
      <c r="C2184" s="16">
        <f t="shared" si="193"/>
        <v>4.1588830833596715</v>
      </c>
      <c r="D2184" s="5">
        <v>16</v>
      </c>
      <c r="E2184" s="5">
        <v>64</v>
      </c>
      <c r="F2184" s="4">
        <v>14.089</v>
      </c>
      <c r="G2184" s="5">
        <v>1</v>
      </c>
      <c r="H2184" s="5">
        <v>0</v>
      </c>
      <c r="I2184" s="1">
        <v>222696441825</v>
      </c>
      <c r="J2184" s="1">
        <v>39839293371</v>
      </c>
      <c r="K2184" s="1">
        <v>34434871736</v>
      </c>
      <c r="L2184" s="1">
        <v>257131313561</v>
      </c>
      <c r="M2184" s="29">
        <f>-4.336-4.513*(U2184/L2184)+5.679*(O2184/L2184)-0.004*(I2184/P2184)</f>
        <v>-3.1469473814046465</v>
      </c>
      <c r="N2184" s="31">
        <v>6.6900092133089402</v>
      </c>
      <c r="O2184" s="1">
        <v>93535473446</v>
      </c>
      <c r="P2184" s="1">
        <v>93535473446</v>
      </c>
      <c r="Q2184" s="1">
        <v>0</v>
      </c>
      <c r="R2184" s="1">
        <v>163595840115</v>
      </c>
      <c r="S2184" s="1">
        <v>257131313561</v>
      </c>
      <c r="T2184" s="1">
        <v>406018908</v>
      </c>
      <c r="U2184" s="1">
        <v>49412031916</v>
      </c>
      <c r="V2184" s="1" t="e">
        <v>#VALUE!</v>
      </c>
    </row>
    <row r="2185" spans="1:22" ht="16.5" customHeight="1" x14ac:dyDescent="0.3">
      <c r="A2185" s="1" t="s">
        <v>229</v>
      </c>
      <c r="B2185" s="1">
        <v>2020</v>
      </c>
      <c r="C2185" s="16">
        <f t="shared" si="193"/>
        <v>4.1431347263915326</v>
      </c>
      <c r="D2185" s="5">
        <v>15</v>
      </c>
      <c r="E2185" s="5">
        <v>63</v>
      </c>
      <c r="F2185" s="4">
        <v>10.742000000000001</v>
      </c>
      <c r="G2185" s="5">
        <v>1</v>
      </c>
      <c r="H2185" s="5">
        <v>0</v>
      </c>
      <c r="I2185" s="1">
        <v>186736294009</v>
      </c>
      <c r="J2185" s="1">
        <v>86030188175</v>
      </c>
      <c r="K2185" s="1">
        <v>37086978429</v>
      </c>
      <c r="L2185" s="1">
        <v>223823272438</v>
      </c>
      <c r="M2185" s="29">
        <f>-4.336-4.513*(U2185/L2185)+5.679*(O2185/L2185)-0.004*(I2185/P2185)</f>
        <v>-3.4901428791470495</v>
      </c>
      <c r="N2185" s="31">
        <v>6.9401877821904918</v>
      </c>
      <c r="O2185" s="1">
        <v>70910872109</v>
      </c>
      <c r="P2185" s="1">
        <v>70910872109</v>
      </c>
      <c r="Q2185" s="1">
        <v>0</v>
      </c>
      <c r="R2185" s="1">
        <v>152912400329</v>
      </c>
      <c r="S2185" s="1">
        <v>223823272438</v>
      </c>
      <c r="T2185" s="1">
        <v>261811829</v>
      </c>
      <c r="U2185" s="1">
        <v>46758846463</v>
      </c>
      <c r="V2185" s="1" t="e">
        <v>#VALUE!</v>
      </c>
    </row>
    <row r="2186" spans="1:22" ht="16.5" customHeight="1" x14ac:dyDescent="0.3">
      <c r="A2186" s="1" t="s">
        <v>229</v>
      </c>
      <c r="B2186" s="1">
        <v>2019</v>
      </c>
      <c r="C2186" s="16">
        <f t="shared" si="193"/>
        <v>4.1271343850450917</v>
      </c>
      <c r="D2186" s="5">
        <v>14</v>
      </c>
      <c r="E2186" s="5">
        <v>62</v>
      </c>
      <c r="F2186" s="4">
        <v>10.742000000000001</v>
      </c>
      <c r="G2186" s="5">
        <v>1</v>
      </c>
      <c r="H2186" s="5">
        <v>0</v>
      </c>
      <c r="I2186" s="1">
        <v>168276591317</v>
      </c>
      <c r="J2186" s="1">
        <v>89327160281</v>
      </c>
      <c r="K2186" s="1">
        <v>43495235943</v>
      </c>
      <c r="L2186" s="1">
        <v>211771827260</v>
      </c>
      <c r="M2186" s="29">
        <f>-4.336-4.513*(U2186/L2186)+5.679*(O2186/L2186)-0.004*(I2186/P2186)</f>
        <v>-3.2507795283613241</v>
      </c>
      <c r="N2186" s="31">
        <v>7.4649912574460018</v>
      </c>
      <c r="O2186" s="1">
        <v>74174842521</v>
      </c>
      <c r="P2186" s="1">
        <v>74174842521</v>
      </c>
      <c r="Q2186" s="1">
        <v>0</v>
      </c>
      <c r="R2186" s="1">
        <v>137596984739</v>
      </c>
      <c r="S2186" s="1">
        <v>211771827260</v>
      </c>
      <c r="T2186" s="1">
        <v>110486105</v>
      </c>
      <c r="U2186" s="1">
        <v>41989378613</v>
      </c>
      <c r="V2186" s="1" t="e">
        <v>#VALUE!</v>
      </c>
    </row>
    <row r="2187" spans="1:22" ht="16.5" customHeight="1" x14ac:dyDescent="0.3">
      <c r="A2187" s="1" t="s">
        <v>229</v>
      </c>
      <c r="B2187" s="1">
        <v>2018</v>
      </c>
      <c r="C2187" s="16">
        <f t="shared" si="193"/>
        <v>4.1108738641733114</v>
      </c>
      <c r="D2187" s="5">
        <v>13</v>
      </c>
      <c r="E2187" s="5">
        <v>61</v>
      </c>
      <c r="F2187" s="4">
        <v>10.742000000000001</v>
      </c>
      <c r="G2187" s="5">
        <v>1</v>
      </c>
      <c r="H2187" s="5">
        <v>0</v>
      </c>
      <c r="I2187" s="1">
        <v>152899032578</v>
      </c>
      <c r="J2187" s="1">
        <v>74583402367</v>
      </c>
      <c r="K2187" s="1">
        <v>45208461165</v>
      </c>
      <c r="L2187" s="1">
        <v>198107493743</v>
      </c>
      <c r="M2187" s="29">
        <f>-4.336-4.513*(U2187/L2187)+5.679*(O2187/L2187)-0.004*(I2187/P2187)</f>
        <v>-3.2164075814700119</v>
      </c>
      <c r="N2187" s="31">
        <v>7.3592809998546045</v>
      </c>
      <c r="O2187" s="1">
        <v>71353606293</v>
      </c>
      <c r="P2187" s="1">
        <v>71353606293</v>
      </c>
      <c r="Q2187" s="1">
        <v>0</v>
      </c>
      <c r="R2187" s="1">
        <v>126753887450</v>
      </c>
      <c r="S2187" s="1">
        <v>198107493743</v>
      </c>
      <c r="T2187" s="1">
        <v>121517929</v>
      </c>
      <c r="U2187" s="1">
        <v>40265773343</v>
      </c>
      <c r="V2187" s="1" t="e">
        <v>#VALUE!</v>
      </c>
    </row>
    <row r="2188" spans="1:22" ht="16.5" customHeight="1" x14ac:dyDescent="0.3">
      <c r="A2188" s="1" t="s">
        <v>229</v>
      </c>
      <c r="B2188" s="1">
        <v>2017</v>
      </c>
      <c r="C2188" s="16">
        <f t="shared" si="193"/>
        <v>4.0943445622221004</v>
      </c>
      <c r="D2188" s="5">
        <v>12</v>
      </c>
      <c r="E2188" s="5">
        <v>60</v>
      </c>
      <c r="F2188" s="4">
        <v>10.742000000000001</v>
      </c>
      <c r="G2188" s="5">
        <v>1</v>
      </c>
      <c r="H2188" s="5">
        <v>0</v>
      </c>
      <c r="I2188" s="1">
        <v>131122471968</v>
      </c>
      <c r="J2188" s="1">
        <v>48870963395</v>
      </c>
      <c r="K2188" s="1">
        <v>35227442333</v>
      </c>
      <c r="L2188" s="1">
        <v>166349914301</v>
      </c>
      <c r="M2188" s="29">
        <f>-4.336-4.513*(U2188/L2188)+5.679*(O2188/L2188)-0.004*(I2188/P2188)</f>
        <v>-3.532461625208922</v>
      </c>
      <c r="N2188" s="31">
        <v>2.8654119461210428</v>
      </c>
      <c r="O2188" s="1">
        <v>49986154717</v>
      </c>
      <c r="P2188" s="1">
        <v>49986154717</v>
      </c>
      <c r="Q2188" s="1">
        <v>0</v>
      </c>
      <c r="R2188" s="1">
        <v>116363759584</v>
      </c>
      <c r="S2188" s="1">
        <v>166349914301</v>
      </c>
      <c r="T2188" s="1">
        <v>111453840</v>
      </c>
      <c r="U2188" s="1">
        <v>32895495805</v>
      </c>
      <c r="V2188" s="1" t="e">
        <v>#VALUE!</v>
      </c>
    </row>
    <row r="2189" spans="1:22" ht="16.5" customHeight="1" x14ac:dyDescent="0.3">
      <c r="A2189" s="1" t="s">
        <v>229</v>
      </c>
      <c r="B2189" s="1">
        <v>2016</v>
      </c>
      <c r="C2189" s="16">
        <f t="shared" si="193"/>
        <v>4.0775374439057197</v>
      </c>
      <c r="D2189" s="5">
        <v>11</v>
      </c>
      <c r="E2189" s="5">
        <v>59</v>
      </c>
      <c r="F2189" s="4">
        <v>10.742000000000001</v>
      </c>
      <c r="G2189" s="5">
        <v>1</v>
      </c>
      <c r="H2189" s="5">
        <v>0</v>
      </c>
      <c r="I2189" s="1">
        <v>130510179867</v>
      </c>
      <c r="J2189" s="1">
        <v>81142268760</v>
      </c>
      <c r="K2189" s="1">
        <v>35628377189</v>
      </c>
      <c r="L2189" s="1">
        <v>166138557056</v>
      </c>
      <c r="M2189" s="29">
        <f>-4.336-4.513*(U2189/L2189)+5.679*(O2189/L2189)-0.004*(I2189/P2189)</f>
        <v>-3.2470755930454911</v>
      </c>
      <c r="N2189" s="31">
        <v>2.5615511423249444</v>
      </c>
      <c r="O2189" s="1">
        <v>55861752905</v>
      </c>
      <c r="P2189" s="1">
        <v>55861752905</v>
      </c>
      <c r="Q2189" s="1">
        <v>0</v>
      </c>
      <c r="R2189" s="1">
        <v>110276804151</v>
      </c>
      <c r="S2189" s="1">
        <v>166138557056</v>
      </c>
      <c r="T2189" s="1">
        <v>111604774</v>
      </c>
      <c r="U2189" s="1">
        <v>29863497148</v>
      </c>
      <c r="V2189" s="1" t="e">
        <v>#VALUE!</v>
      </c>
    </row>
    <row r="2190" spans="1:22" ht="16.5" customHeight="1" x14ac:dyDescent="0.3">
      <c r="A2190" s="1" t="s">
        <v>229</v>
      </c>
      <c r="B2190" s="1">
        <v>2015</v>
      </c>
      <c r="C2190" s="16">
        <f t="shared" si="193"/>
        <v>4.0604430105464191</v>
      </c>
      <c r="D2190" s="5">
        <v>10</v>
      </c>
      <c r="E2190" s="5">
        <v>58</v>
      </c>
      <c r="F2190" s="4">
        <v>10.742000000000001</v>
      </c>
      <c r="G2190" s="5">
        <v>1</v>
      </c>
      <c r="H2190" s="5">
        <v>0</v>
      </c>
      <c r="I2190" s="1">
        <v>124710963796</v>
      </c>
      <c r="J2190" s="1">
        <v>51267022763</v>
      </c>
      <c r="K2190" s="1">
        <v>13968398570</v>
      </c>
      <c r="L2190" s="1">
        <v>138679362366</v>
      </c>
      <c r="M2190" s="29">
        <f>-4.336-4.513*(U2190/L2190)+5.679*(O2190/L2190)-0.004*(I2190/P2190)</f>
        <v>-3.6509201947903112</v>
      </c>
      <c r="N2190" s="31">
        <v>8.0197984581497224</v>
      </c>
      <c r="O2190" s="1">
        <v>38118775459</v>
      </c>
      <c r="P2190" s="1">
        <v>38118775459</v>
      </c>
      <c r="Q2190" s="1">
        <v>0</v>
      </c>
      <c r="R2190" s="1">
        <v>100560586907</v>
      </c>
      <c r="S2190" s="1">
        <v>138679362366</v>
      </c>
      <c r="T2190" s="1">
        <v>66817825</v>
      </c>
      <c r="U2190" s="1">
        <v>26513463041</v>
      </c>
      <c r="V2190" s="1" t="e">
        <v>#VALUE!</v>
      </c>
    </row>
    <row r="2191" spans="1:22" ht="16.5" customHeight="1" x14ac:dyDescent="0.3">
      <c r="A2191" s="1" t="s">
        <v>229</v>
      </c>
      <c r="B2191" s="1">
        <v>2014</v>
      </c>
      <c r="C2191" s="16">
        <f t="shared" si="193"/>
        <v>4.0430512678345503</v>
      </c>
      <c r="D2191" s="6">
        <v>9</v>
      </c>
      <c r="E2191" s="6">
        <v>57</v>
      </c>
      <c r="F2191" s="7">
        <v>10.742000000000001</v>
      </c>
      <c r="G2191" s="6">
        <v>1</v>
      </c>
      <c r="H2191" s="6">
        <v>0</v>
      </c>
      <c r="I2191" s="1">
        <v>126247168304</v>
      </c>
      <c r="J2191" s="1">
        <v>60258073802</v>
      </c>
      <c r="K2191" s="1">
        <v>18225407862</v>
      </c>
      <c r="L2191" s="1">
        <v>144472576166</v>
      </c>
      <c r="M2191" s="29">
        <f>-4.336-4.513*(U2191/L2191)+5.679*(O2191/L2191)-0.004*(I2191/P2191)</f>
        <v>-3.1531030072293555</v>
      </c>
      <c r="N2191" s="28">
        <v>5.05</v>
      </c>
      <c r="O2191" s="1">
        <v>49367949494</v>
      </c>
      <c r="P2191" s="1">
        <v>49188390235</v>
      </c>
      <c r="Q2191" s="1">
        <v>179559259</v>
      </c>
      <c r="R2191" s="1">
        <v>95104626672</v>
      </c>
      <c r="S2191" s="1">
        <v>144472576166</v>
      </c>
      <c r="T2191" s="1">
        <v>142242181</v>
      </c>
      <c r="U2191" s="1">
        <v>23926699124</v>
      </c>
      <c r="V2191" s="1" t="e">
        <v>#VALUE!</v>
      </c>
    </row>
    <row r="2192" spans="1:22" ht="16.5" customHeight="1" x14ac:dyDescent="0.3">
      <c r="A2192" s="1" t="s">
        <v>230</v>
      </c>
      <c r="B2192" s="1">
        <v>2023</v>
      </c>
      <c r="C2192" s="16">
        <f t="shared" si="193"/>
        <v>3.8066624897703196</v>
      </c>
      <c r="D2192" s="5">
        <v>25</v>
      </c>
      <c r="E2192" s="5">
        <v>45</v>
      </c>
      <c r="F2192" s="4">
        <v>0</v>
      </c>
      <c r="G2192" s="5">
        <v>0</v>
      </c>
      <c r="H2192" s="5">
        <v>1</v>
      </c>
      <c r="I2192" s="1">
        <v>2283692109389</v>
      </c>
      <c r="J2192" s="1">
        <v>497476083492</v>
      </c>
      <c r="K2192" s="1">
        <v>4308199689575</v>
      </c>
      <c r="L2192" s="1">
        <v>6591891798964</v>
      </c>
      <c r="M2192" s="29">
        <f>-4.336-4.513*(U2192/L2192)+5.679*(O2192/L2192)-0.004*(I2192/P2192)</f>
        <v>-2.6532458629968483</v>
      </c>
      <c r="N2192" s="31">
        <v>6.4222466560102589</v>
      </c>
      <c r="O2192" s="1">
        <v>1985823553060</v>
      </c>
      <c r="P2192" s="1">
        <v>1723049165892</v>
      </c>
      <c r="Q2192" s="1">
        <v>262774387168</v>
      </c>
      <c r="R2192" s="1">
        <v>4606068245904</v>
      </c>
      <c r="S2192" s="1">
        <v>6591891798964</v>
      </c>
      <c r="T2192" s="1">
        <v>29097589685</v>
      </c>
      <c r="U2192" s="1">
        <v>33239920007</v>
      </c>
      <c r="V2192" s="1">
        <v>141247911603</v>
      </c>
    </row>
    <row r="2193" spans="1:22" ht="16.5" customHeight="1" x14ac:dyDescent="0.3">
      <c r="A2193" s="1" t="s">
        <v>230</v>
      </c>
      <c r="B2193" s="1">
        <v>2022</v>
      </c>
      <c r="C2193" s="16">
        <f t="shared" si="193"/>
        <v>3.784189633918261</v>
      </c>
      <c r="D2193" s="5">
        <v>24</v>
      </c>
      <c r="E2193" s="5">
        <v>44</v>
      </c>
      <c r="F2193" s="4">
        <v>0</v>
      </c>
      <c r="G2193" s="5">
        <v>0</v>
      </c>
      <c r="H2193" s="5">
        <v>1</v>
      </c>
      <c r="I2193" s="1">
        <v>2852384184578</v>
      </c>
      <c r="J2193" s="1">
        <v>540950398006</v>
      </c>
      <c r="K2193" s="1">
        <v>4384949502510</v>
      </c>
      <c r="L2193" s="1">
        <v>7237333687088</v>
      </c>
      <c r="M2193" s="29">
        <f>-4.336-4.513*(U2193/L2193)+5.679*(O2193/L2193)-0.004*(I2193/P2193)</f>
        <v>-2.2790846090378722</v>
      </c>
      <c r="N2193" s="31">
        <v>6.9871667237754878</v>
      </c>
      <c r="O2193" s="1">
        <v>2633964634288</v>
      </c>
      <c r="P2193" s="1">
        <v>2093379367236</v>
      </c>
      <c r="Q2193" s="1">
        <v>540585267052</v>
      </c>
      <c r="R2193" s="1">
        <v>4603369052800</v>
      </c>
      <c r="S2193" s="1">
        <v>7237333687088</v>
      </c>
      <c r="T2193" s="1">
        <v>291110148485</v>
      </c>
      <c r="U2193" s="1">
        <v>7147462518</v>
      </c>
      <c r="V2193" s="1">
        <v>131138774498</v>
      </c>
    </row>
    <row r="2194" spans="1:22" ht="16.5" customHeight="1" x14ac:dyDescent="0.3">
      <c r="A2194" s="1" t="s">
        <v>230</v>
      </c>
      <c r="B2194" s="1">
        <v>2021</v>
      </c>
      <c r="C2194" s="16">
        <f t="shared" si="193"/>
        <v>3.7612001156935624</v>
      </c>
      <c r="D2194" s="5">
        <v>23</v>
      </c>
      <c r="E2194" s="5">
        <v>43</v>
      </c>
      <c r="F2194" s="4">
        <v>0</v>
      </c>
      <c r="G2194" s="5">
        <v>0</v>
      </c>
      <c r="H2194" s="5">
        <v>0</v>
      </c>
      <c r="I2194" s="1">
        <v>3460860298823</v>
      </c>
      <c r="J2194" s="1">
        <v>430407631422</v>
      </c>
      <c r="K2194" s="1">
        <v>4083436239963</v>
      </c>
      <c r="L2194" s="1">
        <v>7544296538786</v>
      </c>
      <c r="M2194" s="29">
        <f>-4.336-4.513*(U2194/L2194)+5.679*(O2194/L2194)-0.004*(I2194/P2194)</f>
        <v>-2.2190895753975211</v>
      </c>
      <c r="N2194" s="31">
        <v>6.6900092133089402</v>
      </c>
      <c r="O2194" s="1">
        <v>2947792015788</v>
      </c>
      <c r="P2194" s="1">
        <v>2167544192892</v>
      </c>
      <c r="Q2194" s="1">
        <v>780247822896</v>
      </c>
      <c r="R2194" s="1">
        <v>4596504522998</v>
      </c>
      <c r="S2194" s="1">
        <v>7544296538786</v>
      </c>
      <c r="T2194" s="1">
        <v>82403707314</v>
      </c>
      <c r="U2194" s="1">
        <v>159921949037</v>
      </c>
      <c r="V2194" s="1">
        <v>251152005114</v>
      </c>
    </row>
    <row r="2195" spans="1:22" ht="16.5" customHeight="1" x14ac:dyDescent="0.3">
      <c r="A2195" s="1" t="s">
        <v>230</v>
      </c>
      <c r="B2195" s="1">
        <v>2020</v>
      </c>
      <c r="C2195" s="16">
        <f t="shared" si="193"/>
        <v>3.7376696182833684</v>
      </c>
      <c r="D2195" s="5">
        <v>22</v>
      </c>
      <c r="E2195" s="5">
        <v>42</v>
      </c>
      <c r="F2195" s="4">
        <v>0</v>
      </c>
      <c r="G2195" s="5">
        <v>0</v>
      </c>
      <c r="H2195" s="5">
        <v>0</v>
      </c>
      <c r="I2195" s="1">
        <v>2386824329268</v>
      </c>
      <c r="J2195" s="1">
        <v>478224358195</v>
      </c>
      <c r="K2195" s="1">
        <v>3282072403693</v>
      </c>
      <c r="L2195" s="1">
        <v>5668896732961</v>
      </c>
      <c r="M2195" s="29">
        <f>-4.336-4.513*(U2195/L2195)+5.679*(O2195/L2195)-0.004*(I2195/P2195)</f>
        <v>-2.2164688874503078</v>
      </c>
      <c r="N2195" s="31">
        <v>6.9401877821904918</v>
      </c>
      <c r="O2195" s="1">
        <v>2201198342100</v>
      </c>
      <c r="P2195" s="1">
        <v>1844324895529</v>
      </c>
      <c r="Q2195" s="1">
        <v>356873446571</v>
      </c>
      <c r="R2195" s="1">
        <v>3467698390861</v>
      </c>
      <c r="S2195" s="1">
        <v>5668896732961</v>
      </c>
      <c r="T2195" s="1">
        <v>-30353823189</v>
      </c>
      <c r="U2195" s="1">
        <v>101009723466</v>
      </c>
      <c r="V2195" s="1">
        <v>153548829124</v>
      </c>
    </row>
    <row r="2196" spans="1:22" ht="16.5" customHeight="1" x14ac:dyDescent="0.3">
      <c r="A2196" s="1" t="s">
        <v>230</v>
      </c>
      <c r="B2196" s="1">
        <v>2019</v>
      </c>
      <c r="C2196" s="16">
        <f t="shared" si="193"/>
        <v>3.713572066704308</v>
      </c>
      <c r="D2196" s="5">
        <v>21</v>
      </c>
      <c r="E2196" s="5">
        <v>41</v>
      </c>
      <c r="F2196" s="4">
        <v>0</v>
      </c>
      <c r="G2196" s="5">
        <v>0</v>
      </c>
      <c r="H2196" s="5">
        <v>0</v>
      </c>
      <c r="I2196" s="1">
        <v>2814201256583</v>
      </c>
      <c r="J2196" s="1">
        <v>805894640964</v>
      </c>
      <c r="K2196" s="1">
        <v>2396738667767</v>
      </c>
      <c r="L2196" s="1">
        <v>5210939924351</v>
      </c>
      <c r="M2196" s="29">
        <f>-4.336-4.513*(U2196/L2196)+5.679*(O2196/L2196)-0.004*(I2196/P2196)</f>
        <v>-1.8942967091665102</v>
      </c>
      <c r="N2196" s="31">
        <v>7.4649912574460018</v>
      </c>
      <c r="O2196" s="1">
        <v>2325589060114</v>
      </c>
      <c r="P2196" s="1">
        <v>2266649382339</v>
      </c>
      <c r="Q2196" s="1">
        <v>58939677775</v>
      </c>
      <c r="R2196" s="1">
        <v>2885350864237</v>
      </c>
      <c r="S2196" s="1">
        <v>5210939924351</v>
      </c>
      <c r="T2196" s="1">
        <v>206515773144</v>
      </c>
      <c r="U2196" s="1">
        <v>101389795724</v>
      </c>
      <c r="V2196" s="1">
        <v>223053750556</v>
      </c>
    </row>
    <row r="2197" spans="1:22" ht="16.5" customHeight="1" x14ac:dyDescent="0.3">
      <c r="A2197" s="1" t="s">
        <v>230</v>
      </c>
      <c r="B2197" s="1">
        <v>2018</v>
      </c>
      <c r="C2197" s="16">
        <f t="shared" si="193"/>
        <v>3.6888794541139363</v>
      </c>
      <c r="D2197" s="5">
        <v>20</v>
      </c>
      <c r="E2197" s="5">
        <v>40</v>
      </c>
      <c r="F2197" s="4">
        <v>0</v>
      </c>
      <c r="G2197" s="5">
        <v>0</v>
      </c>
      <c r="H2197" s="5">
        <v>0</v>
      </c>
      <c r="I2197" s="1">
        <v>2636843546125</v>
      </c>
      <c r="J2197" s="1">
        <v>873084001863</v>
      </c>
      <c r="K2197" s="1">
        <v>2418906096719</v>
      </c>
      <c r="L2197" s="1">
        <v>5055749642844</v>
      </c>
      <c r="M2197" s="29">
        <f>-4.336-4.513*(U2197/L2197)+5.679*(O2197/L2197)-0.004*(I2197/P2197)</f>
        <v>-1.9352816423792625</v>
      </c>
      <c r="N2197" s="31">
        <v>7.3592809998546045</v>
      </c>
      <c r="O2197" s="1">
        <v>2234771167532</v>
      </c>
      <c r="P2197" s="1">
        <v>1523363280084</v>
      </c>
      <c r="Q2197" s="1">
        <v>711407887448</v>
      </c>
      <c r="R2197" s="1">
        <v>2820978475312</v>
      </c>
      <c r="S2197" s="1">
        <v>5055749642844</v>
      </c>
      <c r="T2197" s="1">
        <v>224660986336</v>
      </c>
      <c r="U2197" s="1">
        <v>114963389236</v>
      </c>
      <c r="V2197" s="1">
        <v>304879045151</v>
      </c>
    </row>
    <row r="2198" spans="1:22" ht="16.5" customHeight="1" x14ac:dyDescent="0.3">
      <c r="A2198" s="1" t="s">
        <v>230</v>
      </c>
      <c r="B2198" s="1">
        <v>2017</v>
      </c>
      <c r="C2198" s="16">
        <f t="shared" si="193"/>
        <v>3.8066624897703196</v>
      </c>
      <c r="D2198" s="5">
        <v>19</v>
      </c>
      <c r="E2198" s="5">
        <v>45</v>
      </c>
      <c r="F2198" s="4">
        <v>6.32</v>
      </c>
      <c r="G2198" s="5">
        <v>0</v>
      </c>
      <c r="H2198" s="5">
        <v>1</v>
      </c>
      <c r="I2198" s="1">
        <v>2363456696125</v>
      </c>
      <c r="J2198" s="1">
        <v>626120277817</v>
      </c>
      <c r="K2198" s="1">
        <v>1969795984341</v>
      </c>
      <c r="L2198" s="1">
        <v>4333252680466</v>
      </c>
      <c r="M2198" s="29">
        <f>-4.336-4.513*(U2198/L2198)+5.679*(O2198/L2198)-0.004*(I2198/P2198)</f>
        <v>-2.2833468913631196</v>
      </c>
      <c r="N2198" s="31">
        <v>2.8654119461210428</v>
      </c>
      <c r="O2198" s="1">
        <v>1665018087032</v>
      </c>
      <c r="P2198" s="1">
        <v>877118516761</v>
      </c>
      <c r="Q2198" s="1">
        <v>787899570271</v>
      </c>
      <c r="R2198" s="1">
        <v>2668234593434</v>
      </c>
      <c r="S2198" s="1">
        <v>4333252680466</v>
      </c>
      <c r="T2198" s="1">
        <v>170190466726</v>
      </c>
      <c r="U2198" s="1">
        <v>113952610518</v>
      </c>
      <c r="V2198" s="1">
        <v>251479745979</v>
      </c>
    </row>
    <row r="2199" spans="1:22" ht="16.5" customHeight="1" x14ac:dyDescent="0.3">
      <c r="A2199" s="1" t="s">
        <v>230</v>
      </c>
      <c r="B2199" s="1">
        <v>2016</v>
      </c>
      <c r="C2199" s="16">
        <f t="shared" si="193"/>
        <v>3.784189633918261</v>
      </c>
      <c r="D2199" s="5">
        <v>18</v>
      </c>
      <c r="E2199" s="5">
        <v>44</v>
      </c>
      <c r="F2199" s="4">
        <v>0.02</v>
      </c>
      <c r="G2199" s="5">
        <v>0</v>
      </c>
      <c r="H2199" s="5">
        <v>1</v>
      </c>
      <c r="I2199" s="1">
        <v>1526955116342</v>
      </c>
      <c r="J2199" s="1">
        <v>623530510407</v>
      </c>
      <c r="K2199" s="1">
        <v>2137601435931</v>
      </c>
      <c r="L2199" s="1">
        <v>3664556552273</v>
      </c>
      <c r="M2199" s="29">
        <f>-4.336-4.513*(U2199/L2199)+5.679*(O2199/L2199)-0.004*(I2199/P2199)</f>
        <v>-2.5145119896433945</v>
      </c>
      <c r="N2199" s="31">
        <v>2.5615511423249444</v>
      </c>
      <c r="O2199" s="1">
        <v>1197951166065</v>
      </c>
      <c r="P2199" s="1">
        <v>1163047484108</v>
      </c>
      <c r="Q2199" s="1">
        <v>34903681957</v>
      </c>
      <c r="R2199" s="1">
        <v>2466605386208</v>
      </c>
      <c r="S2199" s="1">
        <v>3664556552273</v>
      </c>
      <c r="T2199" s="1">
        <v>66108603224</v>
      </c>
      <c r="U2199" s="1">
        <v>24146729171</v>
      </c>
      <c r="V2199" s="1">
        <v>96694448557</v>
      </c>
    </row>
    <row r="2200" spans="1:22" ht="16.5" customHeight="1" x14ac:dyDescent="0.3">
      <c r="A2200" s="1" t="s">
        <v>230</v>
      </c>
      <c r="B2200" s="1">
        <v>2015</v>
      </c>
      <c r="C2200" s="16">
        <f t="shared" si="193"/>
        <v>4.1271343850450917</v>
      </c>
      <c r="D2200" s="6">
        <v>17</v>
      </c>
      <c r="E2200" s="6">
        <v>62</v>
      </c>
      <c r="F2200" s="7">
        <v>4.0949999999999998</v>
      </c>
      <c r="G2200" s="6">
        <v>0</v>
      </c>
      <c r="H2200" s="6">
        <v>0</v>
      </c>
      <c r="I2200" s="1">
        <v>1794542299861</v>
      </c>
      <c r="J2200" s="1">
        <v>891682295316</v>
      </c>
      <c r="K2200" s="1">
        <v>1758369287378</v>
      </c>
      <c r="L2200" s="1">
        <v>3552911587239</v>
      </c>
      <c r="M2200" s="29">
        <f>-4.336-4.513*(U2200/L2200)+5.679*(O2200/L2200)-0.004*(I2200/P2200)</f>
        <v>-2.6696306349990389</v>
      </c>
      <c r="N2200" s="31">
        <v>8.0197984581497224</v>
      </c>
      <c r="O2200" s="1">
        <v>1090313190418</v>
      </c>
      <c r="P2200" s="1">
        <v>1048630346235</v>
      </c>
      <c r="Q2200" s="1">
        <v>41682844183</v>
      </c>
      <c r="R2200" s="1">
        <v>2462598396821</v>
      </c>
      <c r="S2200" s="1">
        <v>3552911587239</v>
      </c>
      <c r="T2200" s="1">
        <v>51704887375</v>
      </c>
      <c r="U2200" s="1">
        <v>54754022889</v>
      </c>
      <c r="V2200" s="1">
        <v>98537313440</v>
      </c>
    </row>
    <row r="2201" spans="1:22" ht="16.5" customHeight="1" x14ac:dyDescent="0.3">
      <c r="A2201" s="1" t="s">
        <v>230</v>
      </c>
      <c r="B2201" s="1">
        <v>2014</v>
      </c>
      <c r="C2201" s="15"/>
      <c r="D2201" s="9"/>
      <c r="E2201" s="9"/>
      <c r="F2201" s="10"/>
      <c r="G2201" s="9"/>
      <c r="H2201" s="9"/>
      <c r="I2201" s="1">
        <v>1397711682349</v>
      </c>
      <c r="J2201" s="1">
        <v>712413686262</v>
      </c>
      <c r="K2201" s="1">
        <v>1833713466551</v>
      </c>
      <c r="L2201" s="1">
        <v>3231425148900</v>
      </c>
      <c r="M2201" s="29">
        <f>-4.336-4.513*(U2201/L2201)+5.679*(O2201/L2201)-0.004*(I2201/P2201)</f>
        <v>-3.1190827981842464</v>
      </c>
      <c r="N2201" s="28">
        <v>5.05</v>
      </c>
      <c r="O2201" s="1">
        <v>755706115693</v>
      </c>
      <c r="P2201" s="1">
        <v>672208621509</v>
      </c>
      <c r="Q2201" s="1">
        <v>83497494184</v>
      </c>
      <c r="R2201" s="1">
        <v>2475719033207</v>
      </c>
      <c r="S2201" s="1">
        <v>3231425148900</v>
      </c>
      <c r="T2201" s="1">
        <v>18569121933</v>
      </c>
      <c r="U2201" s="1">
        <v>73654331211</v>
      </c>
      <c r="V2201" s="1">
        <v>110743136090</v>
      </c>
    </row>
    <row r="2202" spans="1:22" ht="16.5" customHeight="1" x14ac:dyDescent="0.3">
      <c r="A2202" s="1" t="s">
        <v>231</v>
      </c>
      <c r="B2202" s="1">
        <v>2023</v>
      </c>
      <c r="C2202" s="16">
        <f t="shared" ref="C2202:C2210" si="194">LN(E2202)</f>
        <v>4.0430512678345503</v>
      </c>
      <c r="D2202" s="5">
        <v>38</v>
      </c>
      <c r="E2202" s="5">
        <v>57</v>
      </c>
      <c r="F2202" s="4">
        <v>0</v>
      </c>
      <c r="G2202" s="5">
        <v>0</v>
      </c>
      <c r="H2202" s="5">
        <v>0</v>
      </c>
      <c r="I2202" s="1">
        <v>344948055151</v>
      </c>
      <c r="J2202" s="1">
        <v>94448977369</v>
      </c>
      <c r="K2202" s="1">
        <v>270064823528</v>
      </c>
      <c r="L2202" s="1">
        <v>615012878679</v>
      </c>
      <c r="M2202" s="29">
        <f>-4.336-4.513*(U2202/L2202)+5.679*(O2202/L2202)-0.004*(I2202/P2202)</f>
        <v>-1.669087247232578</v>
      </c>
      <c r="N2202" s="31">
        <v>6.4222466560102589</v>
      </c>
      <c r="O2202" s="1">
        <v>281265598500</v>
      </c>
      <c r="P2202" s="1">
        <v>275341427040</v>
      </c>
      <c r="Q2202" s="1">
        <v>5924171460</v>
      </c>
      <c r="R2202" s="1">
        <v>333747280179</v>
      </c>
      <c r="S2202" s="1">
        <v>615012878679</v>
      </c>
      <c r="T2202" s="1">
        <v>43001202498</v>
      </c>
      <c r="U2202" s="1">
        <v>-10183981994</v>
      </c>
      <c r="V2202" s="1">
        <v>-6414775158</v>
      </c>
    </row>
    <row r="2203" spans="1:22" ht="16.5" customHeight="1" x14ac:dyDescent="0.3">
      <c r="A2203" s="1" t="s">
        <v>231</v>
      </c>
      <c r="B2203" s="1">
        <v>2022</v>
      </c>
      <c r="C2203" s="16">
        <f t="shared" si="194"/>
        <v>4.0253516907351496</v>
      </c>
      <c r="D2203" s="5">
        <v>37</v>
      </c>
      <c r="E2203" s="5">
        <v>56</v>
      </c>
      <c r="F2203" s="4">
        <v>0</v>
      </c>
      <c r="G2203" s="5">
        <v>0</v>
      </c>
      <c r="H2203" s="5">
        <v>0</v>
      </c>
      <c r="I2203" s="1">
        <v>430595265071</v>
      </c>
      <c r="J2203" s="1">
        <v>85286699448</v>
      </c>
      <c r="K2203" s="1">
        <v>127282597133</v>
      </c>
      <c r="L2203" s="1">
        <v>557877862204</v>
      </c>
      <c r="M2203" s="29">
        <f>-4.336-4.513*(U2203/L2203)+5.679*(O2203/L2203)-0.004*(I2203/P2203)</f>
        <v>-2.867997332977978</v>
      </c>
      <c r="N2203" s="31">
        <v>6.9871667237754878</v>
      </c>
      <c r="O2203" s="1">
        <v>188566633839</v>
      </c>
      <c r="P2203" s="1">
        <v>183050098743</v>
      </c>
      <c r="Q2203" s="1">
        <v>5516535096</v>
      </c>
      <c r="R2203" s="1">
        <v>369311228365</v>
      </c>
      <c r="S2203" s="1">
        <v>557877862204</v>
      </c>
      <c r="T2203" s="1">
        <v>6081046694</v>
      </c>
      <c r="U2203" s="1">
        <v>54654212308</v>
      </c>
      <c r="V2203" s="1">
        <v>69807024397</v>
      </c>
    </row>
    <row r="2204" spans="1:22" ht="16.5" customHeight="1" x14ac:dyDescent="0.3">
      <c r="A2204" s="1" t="s">
        <v>231</v>
      </c>
      <c r="B2204" s="1">
        <v>2021</v>
      </c>
      <c r="C2204" s="16">
        <f t="shared" si="194"/>
        <v>4.0073331852324712</v>
      </c>
      <c r="D2204" s="5">
        <v>36</v>
      </c>
      <c r="E2204" s="5">
        <v>55</v>
      </c>
      <c r="F2204" s="4">
        <v>0</v>
      </c>
      <c r="G2204" s="5">
        <v>0</v>
      </c>
      <c r="H2204" s="5">
        <v>0</v>
      </c>
      <c r="I2204" s="1">
        <v>462554860677</v>
      </c>
      <c r="J2204" s="1">
        <v>111095207945</v>
      </c>
      <c r="K2204" s="1">
        <v>132176670475</v>
      </c>
      <c r="L2204" s="1">
        <v>594731531152</v>
      </c>
      <c r="M2204" s="29">
        <f>-4.336-4.513*(U2204/L2204)+5.679*(O2204/L2204)-0.004*(I2204/P2204)</f>
        <v>-2.1524932986571605</v>
      </c>
      <c r="N2204" s="31">
        <v>6.6900092133089402</v>
      </c>
      <c r="O2204" s="1">
        <v>263647757011</v>
      </c>
      <c r="P2204" s="1">
        <v>257970898643</v>
      </c>
      <c r="Q2204" s="1">
        <v>5676858368</v>
      </c>
      <c r="R2204" s="1">
        <v>331083774141</v>
      </c>
      <c r="S2204" s="1">
        <v>594731531152</v>
      </c>
      <c r="T2204" s="1">
        <v>4121510236</v>
      </c>
      <c r="U2204" s="1">
        <v>43073297919</v>
      </c>
      <c r="V2204" s="1">
        <v>56850766316</v>
      </c>
    </row>
    <row r="2205" spans="1:22" ht="16.5" customHeight="1" x14ac:dyDescent="0.3">
      <c r="A2205" s="1" t="s">
        <v>231</v>
      </c>
      <c r="B2205" s="1">
        <v>2020</v>
      </c>
      <c r="C2205" s="16">
        <f t="shared" si="194"/>
        <v>3.9889840465642745</v>
      </c>
      <c r="D2205" s="5">
        <v>35</v>
      </c>
      <c r="E2205" s="5">
        <v>54</v>
      </c>
      <c r="F2205" s="4">
        <v>0</v>
      </c>
      <c r="G2205" s="5">
        <v>0</v>
      </c>
      <c r="H2205" s="5">
        <v>0</v>
      </c>
      <c r="I2205" s="1">
        <v>357978950821</v>
      </c>
      <c r="J2205" s="1">
        <v>83059032007</v>
      </c>
      <c r="K2205" s="1">
        <v>195806668933</v>
      </c>
      <c r="L2205" s="1">
        <v>553785619754</v>
      </c>
      <c r="M2205" s="29">
        <f>-4.336-4.513*(U2205/L2205)+5.679*(O2205/L2205)-0.004*(I2205/P2205)</f>
        <v>-2.1765373703318347</v>
      </c>
      <c r="N2205" s="31">
        <v>6.9401877821904918</v>
      </c>
      <c r="O2205" s="1">
        <v>249118326222</v>
      </c>
      <c r="P2205" s="1">
        <v>243233950566</v>
      </c>
      <c r="Q2205" s="1">
        <v>5884375656</v>
      </c>
      <c r="R2205" s="1">
        <v>304667293532</v>
      </c>
      <c r="S2205" s="1">
        <v>553785619754</v>
      </c>
      <c r="T2205" s="1">
        <v>1180773464</v>
      </c>
      <c r="U2205" s="1">
        <v>47773874047</v>
      </c>
      <c r="V2205" s="1">
        <v>57751383921</v>
      </c>
    </row>
    <row r="2206" spans="1:22" ht="16.5" customHeight="1" x14ac:dyDescent="0.3">
      <c r="A2206" s="1" t="s">
        <v>231</v>
      </c>
      <c r="B2206" s="1">
        <v>2019</v>
      </c>
      <c r="C2206" s="16">
        <f t="shared" si="194"/>
        <v>3.970291913552122</v>
      </c>
      <c r="D2206" s="5">
        <v>34</v>
      </c>
      <c r="E2206" s="5">
        <v>53</v>
      </c>
      <c r="F2206" s="4">
        <v>0</v>
      </c>
      <c r="G2206" s="5">
        <v>0</v>
      </c>
      <c r="H2206" s="5">
        <v>0</v>
      </c>
      <c r="I2206" s="1">
        <v>321287981337</v>
      </c>
      <c r="J2206" s="1">
        <v>109430197851</v>
      </c>
      <c r="K2206" s="1">
        <v>193855976716</v>
      </c>
      <c r="L2206" s="1">
        <v>515143958053</v>
      </c>
      <c r="M2206" s="29">
        <f>-4.336-4.513*(U2206/L2206)+5.679*(O2206/L2206)-0.004*(I2206/P2206)</f>
        <v>-1.8770044840437854</v>
      </c>
      <c r="N2206" s="31">
        <v>7.4649912574460018</v>
      </c>
      <c r="O2206" s="1">
        <v>243706930508</v>
      </c>
      <c r="P2206" s="1">
        <v>238140603786</v>
      </c>
      <c r="Q2206" s="1">
        <v>5566326722</v>
      </c>
      <c r="R2206" s="1">
        <v>271437027545</v>
      </c>
      <c r="S2206" s="1">
        <v>515143958053</v>
      </c>
      <c r="T2206" s="1">
        <v>3866737464</v>
      </c>
      <c r="U2206" s="1">
        <v>25370029798</v>
      </c>
      <c r="V2206" s="1">
        <v>38969325279</v>
      </c>
    </row>
    <row r="2207" spans="1:22" ht="16.5" customHeight="1" x14ac:dyDescent="0.3">
      <c r="A2207" s="1" t="s">
        <v>231</v>
      </c>
      <c r="B2207" s="1">
        <v>2018</v>
      </c>
      <c r="C2207" s="16">
        <f t="shared" si="194"/>
        <v>3.9512437185814275</v>
      </c>
      <c r="D2207" s="5">
        <v>33</v>
      </c>
      <c r="E2207" s="5">
        <v>52</v>
      </c>
      <c r="F2207" s="4">
        <v>0</v>
      </c>
      <c r="G2207" s="5">
        <v>0</v>
      </c>
      <c r="H2207" s="5">
        <v>0</v>
      </c>
      <c r="I2207" s="1">
        <v>310847353376</v>
      </c>
      <c r="J2207" s="1">
        <v>124874742610</v>
      </c>
      <c r="K2207" s="1">
        <v>198339409360</v>
      </c>
      <c r="L2207" s="1">
        <v>509186762736</v>
      </c>
      <c r="M2207" s="29">
        <f>-4.336-4.513*(U2207/L2207)+5.679*(O2207/L2207)-0.004*(I2207/P2207)</f>
        <v>-1.67942997533997</v>
      </c>
      <c r="N2207" s="31">
        <v>7.3592809998546045</v>
      </c>
      <c r="O2207" s="1">
        <v>253051384947</v>
      </c>
      <c r="P2207" s="1">
        <v>247256693819</v>
      </c>
      <c r="Q2207" s="1">
        <v>5794691128</v>
      </c>
      <c r="R2207" s="1">
        <v>256135377789</v>
      </c>
      <c r="S2207" s="1">
        <v>509186762736</v>
      </c>
      <c r="T2207" s="1">
        <v>6259247092</v>
      </c>
      <c r="U2207" s="1">
        <v>18131610209</v>
      </c>
      <c r="V2207" s="1">
        <v>23814510424</v>
      </c>
    </row>
    <row r="2208" spans="1:22" ht="16.5" customHeight="1" x14ac:dyDescent="0.3">
      <c r="A2208" s="1" t="s">
        <v>231</v>
      </c>
      <c r="B2208" s="1">
        <v>2017</v>
      </c>
      <c r="C2208" s="16">
        <f t="shared" si="194"/>
        <v>3.9318256327243257</v>
      </c>
      <c r="D2208" s="5">
        <v>32</v>
      </c>
      <c r="E2208" s="5">
        <v>51</v>
      </c>
      <c r="F2208" s="4">
        <v>0</v>
      </c>
      <c r="G2208" s="5">
        <v>0</v>
      </c>
      <c r="H2208" s="5">
        <v>0</v>
      </c>
      <c r="I2208" s="1">
        <v>274688309056</v>
      </c>
      <c r="J2208" s="1">
        <v>107065907077</v>
      </c>
      <c r="K2208" s="1">
        <v>218931436460</v>
      </c>
      <c r="L2208" s="1">
        <v>493619745516</v>
      </c>
      <c r="M2208" s="29">
        <f>-4.336-4.513*(U2208/L2208)+5.679*(O2208/L2208)-0.004*(I2208/P2208)</f>
        <v>-1.6567699525610604</v>
      </c>
      <c r="N2208" s="31">
        <v>2.8654119461210428</v>
      </c>
      <c r="O2208" s="1">
        <v>246222353058</v>
      </c>
      <c r="P2208" s="1">
        <v>240569794349</v>
      </c>
      <c r="Q2208" s="1">
        <v>5652558709</v>
      </c>
      <c r="R2208" s="1">
        <v>247397392458</v>
      </c>
      <c r="S2208" s="1">
        <v>493619745516</v>
      </c>
      <c r="T2208" s="1">
        <v>4166794440</v>
      </c>
      <c r="U2208" s="1">
        <v>16291021890</v>
      </c>
      <c r="V2208" s="1">
        <v>19195284043</v>
      </c>
    </row>
    <row r="2209" spans="1:22" ht="16.5" customHeight="1" x14ac:dyDescent="0.3">
      <c r="A2209" s="1" t="s">
        <v>231</v>
      </c>
      <c r="B2209" s="1">
        <v>2016</v>
      </c>
      <c r="C2209" s="16">
        <f t="shared" si="194"/>
        <v>3.912023005428146</v>
      </c>
      <c r="D2209" s="5">
        <v>31</v>
      </c>
      <c r="E2209" s="5">
        <v>50</v>
      </c>
      <c r="F2209" s="4">
        <v>0</v>
      </c>
      <c r="G2209" s="5">
        <v>0</v>
      </c>
      <c r="H2209" s="5">
        <v>0</v>
      </c>
      <c r="I2209" s="1">
        <v>237055664030</v>
      </c>
      <c r="J2209" s="1">
        <v>99224460447</v>
      </c>
      <c r="K2209" s="1">
        <v>214674205655</v>
      </c>
      <c r="L2209" s="1">
        <v>451729869685</v>
      </c>
      <c r="M2209" s="29">
        <f>-4.336-4.513*(U2209/L2209)+5.679*(O2209/L2209)-0.004*(I2209/P2209)</f>
        <v>-1.5947719475688222</v>
      </c>
      <c r="N2209" s="31">
        <v>2.5615511423249444</v>
      </c>
      <c r="O2209" s="1">
        <v>220623499117</v>
      </c>
      <c r="P2209" s="1">
        <v>215269906088</v>
      </c>
      <c r="Q2209" s="1">
        <v>5353593029</v>
      </c>
      <c r="R2209" s="1">
        <v>231106370568</v>
      </c>
      <c r="S2209" s="1">
        <v>451729869685</v>
      </c>
      <c r="T2209" s="1">
        <v>8358829026</v>
      </c>
      <c r="U2209" s="1">
        <v>2800017091</v>
      </c>
      <c r="V2209" s="1">
        <v>7087924094</v>
      </c>
    </row>
    <row r="2210" spans="1:22" ht="16.5" customHeight="1" x14ac:dyDescent="0.3">
      <c r="A2210" s="1" t="s">
        <v>231</v>
      </c>
      <c r="B2210" s="1">
        <v>2015</v>
      </c>
      <c r="C2210" s="16">
        <f t="shared" si="194"/>
        <v>3.8918202981106265</v>
      </c>
      <c r="D2210" s="6">
        <v>30</v>
      </c>
      <c r="E2210" s="6">
        <v>49</v>
      </c>
      <c r="F2210" s="7">
        <v>0</v>
      </c>
      <c r="G2210" s="6">
        <v>0</v>
      </c>
      <c r="H2210" s="6">
        <v>0</v>
      </c>
      <c r="I2210" s="1">
        <v>316261039812</v>
      </c>
      <c r="J2210" s="1">
        <v>125333276603</v>
      </c>
      <c r="K2210" s="1">
        <v>220246569881</v>
      </c>
      <c r="L2210" s="1">
        <v>536507609693</v>
      </c>
      <c r="M2210" s="29">
        <f>-4.336-4.513*(U2210/L2210)+5.679*(O2210/L2210)-0.004*(I2210/P2210)</f>
        <v>-0.86557986181300173</v>
      </c>
      <c r="N2210" s="31">
        <v>8.0197984581497224</v>
      </c>
      <c r="O2210" s="1">
        <v>308105436756</v>
      </c>
      <c r="P2210" s="1">
        <v>302974724931</v>
      </c>
      <c r="Q2210" s="1">
        <v>5130711825</v>
      </c>
      <c r="R2210" s="1">
        <v>228402172937</v>
      </c>
      <c r="S2210" s="1">
        <v>536507609693</v>
      </c>
      <c r="T2210" s="1">
        <v>14457818469</v>
      </c>
      <c r="U2210" s="1">
        <v>-25352576488</v>
      </c>
      <c r="V2210" s="1">
        <v>-16059010110</v>
      </c>
    </row>
    <row r="2211" spans="1:22" ht="16.5" customHeight="1" x14ac:dyDescent="0.3">
      <c r="A2211" s="1" t="s">
        <v>231</v>
      </c>
      <c r="B2211" s="1">
        <v>2014</v>
      </c>
      <c r="C2211" s="15"/>
      <c r="D2211" s="9"/>
      <c r="E2211" s="9"/>
      <c r="F2211" s="10"/>
      <c r="G2211" s="9"/>
      <c r="H2211" s="9"/>
      <c r="I2211" s="1">
        <v>455805111535</v>
      </c>
      <c r="J2211" s="1">
        <v>231158876953</v>
      </c>
      <c r="K2211" s="1">
        <v>131906541592</v>
      </c>
      <c r="L2211" s="1">
        <v>587711653127</v>
      </c>
      <c r="M2211" s="29">
        <f>-4.336-4.513*(U2211/L2211)+5.679*(O2211/L2211)-0.004*(I2211/P2211)</f>
        <v>-0.93124552762770507</v>
      </c>
      <c r="N2211" s="28">
        <v>5.05</v>
      </c>
      <c r="O2211" s="1">
        <v>333956903702</v>
      </c>
      <c r="P2211" s="1">
        <v>309913905727</v>
      </c>
      <c r="Q2211" s="1">
        <v>24042997975</v>
      </c>
      <c r="R2211" s="1">
        <v>253754749425</v>
      </c>
      <c r="S2211" s="1">
        <v>587711653127</v>
      </c>
      <c r="T2211" s="1">
        <v>7289303027</v>
      </c>
      <c r="U2211" s="1">
        <v>-23915383376</v>
      </c>
      <c r="V2211" s="1">
        <v>-15275851433</v>
      </c>
    </row>
    <row r="2212" spans="1:22" ht="16.5" customHeight="1" x14ac:dyDescent="0.3">
      <c r="A2212" s="1" t="s">
        <v>232</v>
      </c>
      <c r="B2212" s="1">
        <v>2023</v>
      </c>
      <c r="C2212" s="16">
        <f t="shared" ref="C2212:C2220" si="195">LN(E2212)</f>
        <v>4.0430512678345503</v>
      </c>
      <c r="D2212" s="5">
        <v>20</v>
      </c>
      <c r="E2212" s="5">
        <v>57</v>
      </c>
      <c r="F2212" s="4">
        <v>11.7</v>
      </c>
      <c r="G2212" s="5">
        <v>0</v>
      </c>
      <c r="H2212" s="5">
        <v>1</v>
      </c>
      <c r="I2212" s="1">
        <v>196828572250</v>
      </c>
      <c r="J2212" s="1">
        <v>1756007407</v>
      </c>
      <c r="K2212" s="1">
        <v>1036227532184</v>
      </c>
      <c r="L2212" s="1">
        <v>1233056104434</v>
      </c>
      <c r="M2212" s="29">
        <f>-4.336-4.513*(U2212/L2212)+5.679*(O2212/L2212)-0.004*(I2212/P2212)</f>
        <v>-3.941965892478414</v>
      </c>
      <c r="N2212" s="31">
        <v>6.4222466560102589</v>
      </c>
      <c r="O2212" s="1">
        <v>226172068476</v>
      </c>
      <c r="P2212" s="1">
        <v>133023520322</v>
      </c>
      <c r="Q2212" s="1">
        <v>93148548154</v>
      </c>
      <c r="R2212" s="1">
        <v>1006884035958</v>
      </c>
      <c r="S2212" s="1">
        <v>1233056104434</v>
      </c>
      <c r="T2212" s="1">
        <v>22124072335</v>
      </c>
      <c r="U2212" s="1">
        <v>175330608797</v>
      </c>
      <c r="V2212" s="1" t="e">
        <v>#VALUE!</v>
      </c>
    </row>
    <row r="2213" spans="1:22" ht="16.5" customHeight="1" x14ac:dyDescent="0.3">
      <c r="A2213" s="1" t="s">
        <v>232</v>
      </c>
      <c r="B2213" s="1">
        <v>2022</v>
      </c>
      <c r="C2213" s="16">
        <f t="shared" si="195"/>
        <v>4.0253516907351496</v>
      </c>
      <c r="D2213" s="5">
        <v>19</v>
      </c>
      <c r="E2213" s="5">
        <v>56</v>
      </c>
      <c r="F2213" s="4">
        <v>11.7</v>
      </c>
      <c r="G2213" s="5">
        <v>0</v>
      </c>
      <c r="H2213" s="5">
        <v>1</v>
      </c>
      <c r="I2213" s="1">
        <v>243097061591</v>
      </c>
      <c r="J2213" s="1">
        <v>2281624849</v>
      </c>
      <c r="K2213" s="1">
        <v>1083132130266</v>
      </c>
      <c r="L2213" s="1">
        <v>1326229191857</v>
      </c>
      <c r="M2213" s="29">
        <f>-4.336-4.513*(U2213/L2213)+5.679*(O2213/L2213)-0.004*(I2213/P2213)</f>
        <v>-3.5610605778590956</v>
      </c>
      <c r="N2213" s="31">
        <v>6.9871667237754878</v>
      </c>
      <c r="O2213" s="1">
        <v>376439749420</v>
      </c>
      <c r="P2213" s="1">
        <v>201228808935</v>
      </c>
      <c r="Q2213" s="1">
        <v>175210940485</v>
      </c>
      <c r="R2213" s="1">
        <v>949789442437</v>
      </c>
      <c r="S2213" s="1">
        <v>1326229191857</v>
      </c>
      <c r="T2213" s="1">
        <v>27955749065</v>
      </c>
      <c r="U2213" s="1">
        <v>244548056764</v>
      </c>
      <c r="V2213" s="1" t="e">
        <v>#VALUE!</v>
      </c>
    </row>
    <row r="2214" spans="1:22" ht="16.5" customHeight="1" x14ac:dyDescent="0.3">
      <c r="A2214" s="1" t="s">
        <v>232</v>
      </c>
      <c r="B2214" s="1">
        <v>2021</v>
      </c>
      <c r="C2214" s="16">
        <f t="shared" si="195"/>
        <v>4.0073331852324712</v>
      </c>
      <c r="D2214" s="5">
        <v>18</v>
      </c>
      <c r="E2214" s="5">
        <v>55</v>
      </c>
      <c r="F2214" s="4">
        <v>3.5700000000000003E-2</v>
      </c>
      <c r="G2214" s="5">
        <v>0</v>
      </c>
      <c r="H2214" s="5">
        <v>1</v>
      </c>
      <c r="I2214" s="1">
        <v>142541282461</v>
      </c>
      <c r="J2214" s="1">
        <v>1946458898</v>
      </c>
      <c r="K2214" s="1">
        <v>1153138953744</v>
      </c>
      <c r="L2214" s="1">
        <v>1295680236205</v>
      </c>
      <c r="M2214" s="29">
        <f>-4.336-4.513*(U2214/L2214)+5.679*(O2214/L2214)-0.004*(I2214/P2214)</f>
        <v>-2.8176414596094426</v>
      </c>
      <c r="N2214" s="31">
        <v>6.6900092133089402</v>
      </c>
      <c r="O2214" s="1">
        <v>440258319127</v>
      </c>
      <c r="P2214" s="1">
        <v>176684059846</v>
      </c>
      <c r="Q2214" s="1">
        <v>263574259281</v>
      </c>
      <c r="R2214" s="1">
        <v>855421917078</v>
      </c>
      <c r="S2214" s="1">
        <v>1295680236205</v>
      </c>
      <c r="T2214" s="1">
        <v>34321369248</v>
      </c>
      <c r="U2214" s="1">
        <v>117159016258</v>
      </c>
      <c r="V2214" s="1" t="e">
        <v>#VALUE!</v>
      </c>
    </row>
    <row r="2215" spans="1:22" ht="16.5" customHeight="1" x14ac:dyDescent="0.3">
      <c r="A2215" s="1" t="s">
        <v>232</v>
      </c>
      <c r="B2215" s="1">
        <v>2020</v>
      </c>
      <c r="C2215" s="16">
        <f t="shared" si="195"/>
        <v>4.1271343850450917</v>
      </c>
      <c r="D2215" s="5">
        <v>17</v>
      </c>
      <c r="E2215" s="5">
        <v>62</v>
      </c>
      <c r="F2215" s="4">
        <v>0.53759999999999997</v>
      </c>
      <c r="G2215" s="5">
        <v>0</v>
      </c>
      <c r="H2215" s="5">
        <v>1</v>
      </c>
      <c r="I2215" s="1">
        <v>106732921842</v>
      </c>
      <c r="J2215" s="1">
        <v>2852848983</v>
      </c>
      <c r="K2215" s="1">
        <v>1210615222697</v>
      </c>
      <c r="L2215" s="1">
        <v>1317348144539</v>
      </c>
      <c r="M2215" s="29">
        <f>-4.336-4.513*(U2215/L2215)+5.679*(O2215/L2215)-0.004*(I2215/P2215)</f>
        <v>-2.4754382637073595</v>
      </c>
      <c r="N2215" s="31">
        <v>6.9401877821904918</v>
      </c>
      <c r="O2215" s="1">
        <v>513080977264</v>
      </c>
      <c r="P2215" s="1">
        <v>186794762808</v>
      </c>
      <c r="Q2215" s="1">
        <v>326286214456</v>
      </c>
      <c r="R2215" s="1">
        <v>804267167275</v>
      </c>
      <c r="S2215" s="1">
        <v>1317348144539</v>
      </c>
      <c r="T2215" s="1">
        <v>39680667265</v>
      </c>
      <c r="U2215" s="1">
        <v>101876453169</v>
      </c>
      <c r="V2215" s="1" t="e">
        <v>#VALUE!</v>
      </c>
    </row>
    <row r="2216" spans="1:22" ht="16.5" customHeight="1" x14ac:dyDescent="0.3">
      <c r="A2216" s="1" t="s">
        <v>232</v>
      </c>
      <c r="B2216" s="1">
        <v>2019</v>
      </c>
      <c r="C2216" s="16">
        <f t="shared" si="195"/>
        <v>4.1108738641733114</v>
      </c>
      <c r="D2216" s="5">
        <v>16</v>
      </c>
      <c r="E2216" s="5">
        <v>61</v>
      </c>
      <c r="F2216" s="4">
        <v>0.53759999999999997</v>
      </c>
      <c r="G2216" s="5">
        <v>0</v>
      </c>
      <c r="H2216" s="5">
        <v>1</v>
      </c>
      <c r="I2216" s="1">
        <v>65920443198</v>
      </c>
      <c r="J2216" s="1">
        <v>2072858303</v>
      </c>
      <c r="K2216" s="1">
        <v>1201212609096</v>
      </c>
      <c r="L2216" s="1">
        <v>1267133052294</v>
      </c>
      <c r="M2216" s="29">
        <f>-4.336-4.513*(U2216/L2216)+5.679*(O2216/L2216)-0.004*(I2216/P2216)</f>
        <v>-2.5044659900969437</v>
      </c>
      <c r="N2216" s="31">
        <v>7.4649912574460018</v>
      </c>
      <c r="O2216" s="1">
        <v>487050388881</v>
      </c>
      <c r="P2216" s="1">
        <v>115592979998</v>
      </c>
      <c r="Q2216" s="1">
        <v>371457408883</v>
      </c>
      <c r="R2216" s="1">
        <v>780082663413</v>
      </c>
      <c r="S2216" s="1">
        <v>1267133052294</v>
      </c>
      <c r="T2216" s="1">
        <v>47681376928</v>
      </c>
      <c r="U2216" s="1">
        <v>97999422139</v>
      </c>
      <c r="V2216" s="1" t="e">
        <v>#VALUE!</v>
      </c>
    </row>
    <row r="2217" spans="1:22" ht="16.5" customHeight="1" x14ac:dyDescent="0.3">
      <c r="A2217" s="1" t="s">
        <v>232</v>
      </c>
      <c r="B2217" s="1">
        <v>2018</v>
      </c>
      <c r="C2217" s="16">
        <f t="shared" si="195"/>
        <v>4.0943445622221004</v>
      </c>
      <c r="D2217" s="5">
        <v>15</v>
      </c>
      <c r="E2217" s="5">
        <v>60</v>
      </c>
      <c r="F2217" s="4">
        <v>0.53759999999999997</v>
      </c>
      <c r="G2217" s="5">
        <v>0</v>
      </c>
      <c r="H2217" s="5">
        <v>1</v>
      </c>
      <c r="I2217" s="1">
        <v>97549092649</v>
      </c>
      <c r="J2217" s="1">
        <v>2360137559</v>
      </c>
      <c r="K2217" s="1">
        <v>1222747821806</v>
      </c>
      <c r="L2217" s="1">
        <v>1320296914455</v>
      </c>
      <c r="M2217" s="29">
        <f>-4.336-4.513*(U2217/L2217)+5.679*(O2217/L2217)-0.004*(I2217/P2217)</f>
        <v>-2.2622837331497236</v>
      </c>
      <c r="N2217" s="31">
        <v>7.3592809998546045</v>
      </c>
      <c r="O2217" s="1">
        <v>559395242777</v>
      </c>
      <c r="P2217" s="1">
        <v>125907242777</v>
      </c>
      <c r="Q2217" s="1">
        <v>433488000000</v>
      </c>
      <c r="R2217" s="1">
        <v>760901671678</v>
      </c>
      <c r="S2217" s="1">
        <v>1320296914455</v>
      </c>
      <c r="T2217" s="1">
        <v>52644101000</v>
      </c>
      <c r="U2217" s="1">
        <v>96342276088</v>
      </c>
      <c r="V2217" s="1" t="e">
        <v>#VALUE!</v>
      </c>
    </row>
    <row r="2218" spans="1:22" ht="16.5" customHeight="1" x14ac:dyDescent="0.3">
      <c r="A2218" s="1" t="s">
        <v>232</v>
      </c>
      <c r="B2218" s="1">
        <v>2017</v>
      </c>
      <c r="C2218" s="16">
        <f t="shared" si="195"/>
        <v>4.0775374439057197</v>
      </c>
      <c r="D2218" s="5">
        <v>14</v>
      </c>
      <c r="E2218" s="5">
        <v>59</v>
      </c>
      <c r="F2218" s="4">
        <v>0.52</v>
      </c>
      <c r="G2218" s="5">
        <v>0</v>
      </c>
      <c r="H2218" s="5">
        <v>1</v>
      </c>
      <c r="I2218" s="1">
        <v>131703616479</v>
      </c>
      <c r="J2218" s="1">
        <v>1748203898</v>
      </c>
      <c r="K2218" s="1">
        <v>1253946118953</v>
      </c>
      <c r="L2218" s="1">
        <v>1385649735432</v>
      </c>
      <c r="M2218" s="29">
        <f>-4.336-4.513*(U2218/L2218)+5.679*(O2218/L2218)-0.004*(I2218/P2218)</f>
        <v>-2.0288937336075672</v>
      </c>
      <c r="N2218" s="31">
        <v>2.8654119461210428</v>
      </c>
      <c r="O2218" s="1">
        <v>671746695264</v>
      </c>
      <c r="P2218" s="1">
        <v>157012695264</v>
      </c>
      <c r="Q2218" s="1">
        <v>514734000000</v>
      </c>
      <c r="R2218" s="1">
        <v>713903040168</v>
      </c>
      <c r="S2218" s="1">
        <v>1385649735432</v>
      </c>
      <c r="T2218" s="1">
        <v>58632807677</v>
      </c>
      <c r="U2218" s="1">
        <v>135909398292</v>
      </c>
      <c r="V2218" s="1" t="e">
        <v>#VALUE!</v>
      </c>
    </row>
    <row r="2219" spans="1:22" ht="16.5" customHeight="1" x14ac:dyDescent="0.3">
      <c r="A2219" s="1" t="s">
        <v>232</v>
      </c>
      <c r="B2219" s="1">
        <v>2016</v>
      </c>
      <c r="C2219" s="16">
        <f t="shared" si="195"/>
        <v>4.0604430105464191</v>
      </c>
      <c r="D2219" s="5">
        <v>13</v>
      </c>
      <c r="E2219" s="5">
        <v>58</v>
      </c>
      <c r="F2219" s="4">
        <v>0.52</v>
      </c>
      <c r="G2219" s="5">
        <v>0</v>
      </c>
      <c r="H2219" s="5">
        <v>1</v>
      </c>
      <c r="I2219" s="1">
        <v>86738892153</v>
      </c>
      <c r="J2219" s="1">
        <v>2077928466</v>
      </c>
      <c r="K2219" s="1">
        <v>1316146018494</v>
      </c>
      <c r="L2219" s="1">
        <v>1402884910647</v>
      </c>
      <c r="M2219" s="29">
        <f>-4.336-4.513*(U2219/L2219)+5.679*(O2219/L2219)-0.004*(I2219/P2219)</f>
        <v>-1.6536574528519503</v>
      </c>
      <c r="N2219" s="31">
        <v>2.5615511423249444</v>
      </c>
      <c r="O2219" s="1">
        <v>714301340927</v>
      </c>
      <c r="P2219" s="1">
        <v>130397340927</v>
      </c>
      <c r="Q2219" s="1">
        <v>583904000000</v>
      </c>
      <c r="R2219" s="1">
        <v>688583569720</v>
      </c>
      <c r="S2219" s="1">
        <v>1402884910647</v>
      </c>
      <c r="T2219" s="1">
        <v>64384939106</v>
      </c>
      <c r="U2219" s="1">
        <v>64207111775</v>
      </c>
      <c r="V2219" s="1" t="e">
        <v>#VALUE!</v>
      </c>
    </row>
    <row r="2220" spans="1:22" ht="16.5" customHeight="1" x14ac:dyDescent="0.3">
      <c r="A2220" s="1" t="s">
        <v>232</v>
      </c>
      <c r="B2220" s="1">
        <v>2015</v>
      </c>
      <c r="C2220" s="16">
        <f t="shared" si="195"/>
        <v>4.0430512678345503</v>
      </c>
      <c r="D2220" s="6">
        <v>12</v>
      </c>
      <c r="E2220" s="6">
        <v>57</v>
      </c>
      <c r="F2220" s="7">
        <v>5.1999999999999998E-3</v>
      </c>
      <c r="G2220" s="6">
        <v>0</v>
      </c>
      <c r="H2220" s="6">
        <v>1</v>
      </c>
      <c r="I2220" s="1">
        <v>102432608228</v>
      </c>
      <c r="J2220" s="1">
        <v>1414039493</v>
      </c>
      <c r="K2220" s="1">
        <v>1354124521680</v>
      </c>
      <c r="L2220" s="1">
        <v>1456557129908</v>
      </c>
      <c r="M2220" s="29">
        <f>-4.336-4.513*(U2220/L2220)+5.679*(O2220/L2220)-0.004*(I2220/P2220)</f>
        <v>-1.4516243738683925</v>
      </c>
      <c r="N2220" s="31">
        <v>8.0197984581497224</v>
      </c>
      <c r="O2220" s="1">
        <v>781744291775</v>
      </c>
      <c r="P2220" s="1">
        <v>128870291775</v>
      </c>
      <c r="Q2220" s="1">
        <v>652874000000</v>
      </c>
      <c r="R2220" s="1">
        <v>674812838133</v>
      </c>
      <c r="S2220" s="1">
        <v>1456557129908</v>
      </c>
      <c r="T2220" s="1">
        <v>63738080830</v>
      </c>
      <c r="U2220" s="1">
        <v>51769769357</v>
      </c>
      <c r="V2220" s="1" t="e">
        <v>#VALUE!</v>
      </c>
    </row>
    <row r="2221" spans="1:22" ht="16.5" customHeight="1" x14ac:dyDescent="0.3">
      <c r="A2221" s="1" t="s">
        <v>232</v>
      </c>
      <c r="B2221" s="1">
        <v>2014</v>
      </c>
      <c r="C2221" s="8"/>
      <c r="D2221" s="8"/>
      <c r="E2221" s="8"/>
      <c r="F2221" s="8"/>
      <c r="G2221" s="8"/>
      <c r="H2221" s="8"/>
      <c r="I2221" s="1">
        <v>62806368680</v>
      </c>
      <c r="J2221" s="1">
        <v>1248287861</v>
      </c>
      <c r="K2221" s="1">
        <v>1385238319707</v>
      </c>
      <c r="L2221" s="1">
        <v>1448044688387</v>
      </c>
      <c r="M2221" s="29">
        <f>-4.336-4.513*(U2221/L2221)+5.679*(O2221/L2221)-0.004*(I2221/P2221)</f>
        <v>-1.5524192190942323</v>
      </c>
      <c r="N2221" s="28">
        <v>5.05</v>
      </c>
      <c r="O2221" s="1">
        <v>762198137307</v>
      </c>
      <c r="P2221" s="1">
        <v>136219872215</v>
      </c>
      <c r="Q2221" s="1">
        <v>625978265092</v>
      </c>
      <c r="R2221" s="1">
        <v>685846551080</v>
      </c>
      <c r="S2221" s="1">
        <v>1448044688387</v>
      </c>
      <c r="T2221" s="1">
        <v>57853569282</v>
      </c>
      <c r="U2221" s="1">
        <v>65389603338</v>
      </c>
      <c r="V2221" s="1" t="e">
        <v>#VALUE!</v>
      </c>
    </row>
    <row r="2222" spans="1:22" ht="16.5" customHeight="1" x14ac:dyDescent="0.3">
      <c r="A2222" s="1" t="s">
        <v>233</v>
      </c>
      <c r="B2222" s="1">
        <v>2023</v>
      </c>
      <c r="C2222" s="16">
        <f t="shared" ref="C2222:C2230" si="196">LN(E2222)</f>
        <v>3.4657359027997265</v>
      </c>
      <c r="D2222" s="5">
        <v>13</v>
      </c>
      <c r="E2222" s="5">
        <v>32</v>
      </c>
      <c r="F2222" s="4">
        <f>F2223</f>
        <v>2.7E-2</v>
      </c>
      <c r="G2222" s="5">
        <v>0</v>
      </c>
      <c r="H2222" s="5">
        <v>0</v>
      </c>
      <c r="I2222" s="1">
        <v>1721804344936</v>
      </c>
      <c r="J2222" s="1">
        <v>606874317305</v>
      </c>
      <c r="K2222" s="1">
        <v>113236637287</v>
      </c>
      <c r="L2222" s="1">
        <v>1835040982223</v>
      </c>
      <c r="M2222" s="29">
        <f>-4.336-4.513*(U2222/L2222)+5.679*(O2222/L2222)-0.004*(I2222/P2222)</f>
        <v>-0.25429630117336349</v>
      </c>
      <c r="N2222" s="31">
        <v>6.4222466560102589</v>
      </c>
      <c r="O2222" s="1">
        <v>1337528243223</v>
      </c>
      <c r="P2222" s="1">
        <v>1216090353681</v>
      </c>
      <c r="Q2222" s="1">
        <v>121437889542</v>
      </c>
      <c r="R2222" s="1">
        <v>497512739000</v>
      </c>
      <c r="S2222" s="1">
        <v>1835040982223</v>
      </c>
      <c r="T2222" s="1">
        <v>28590550786</v>
      </c>
      <c r="U2222" s="1">
        <v>21124914806</v>
      </c>
      <c r="V2222" s="1">
        <v>47272451360</v>
      </c>
    </row>
    <row r="2223" spans="1:22" ht="16.5" customHeight="1" x14ac:dyDescent="0.3">
      <c r="A2223" s="1" t="s">
        <v>233</v>
      </c>
      <c r="B2223" s="1">
        <v>2022</v>
      </c>
      <c r="C2223" s="16">
        <f t="shared" si="196"/>
        <v>3.4339872044851463</v>
      </c>
      <c r="D2223" s="5">
        <v>12</v>
      </c>
      <c r="E2223" s="5">
        <v>31</v>
      </c>
      <c r="F2223" s="4">
        <f>F2224*0.3</f>
        <v>2.7E-2</v>
      </c>
      <c r="G2223" s="5">
        <v>0</v>
      </c>
      <c r="H2223" s="5">
        <v>0</v>
      </c>
      <c r="I2223" s="1">
        <v>1358577851582</v>
      </c>
      <c r="J2223" s="1">
        <v>334286997796</v>
      </c>
      <c r="K2223" s="1">
        <v>168696722631</v>
      </c>
      <c r="L2223" s="1">
        <v>1527274574213</v>
      </c>
      <c r="M2223" s="29">
        <f>-4.336-4.513*(U2223/L2223)+5.679*(O2223/L2223)-0.004*(I2223/P2223)</f>
        <v>-0.52738561994093935</v>
      </c>
      <c r="N2223" s="31">
        <v>6.9871667237754878</v>
      </c>
      <c r="O2223" s="1">
        <v>1049918771393</v>
      </c>
      <c r="P2223" s="1">
        <v>833143342987</v>
      </c>
      <c r="Q2223" s="1">
        <v>216775428406</v>
      </c>
      <c r="R2223" s="1">
        <v>477355802820</v>
      </c>
      <c r="S2223" s="1">
        <v>1527274574213</v>
      </c>
      <c r="T2223" s="1">
        <v>42069367283</v>
      </c>
      <c r="U2223" s="1">
        <v>30074651702</v>
      </c>
      <c r="V2223" s="1">
        <v>70972709966</v>
      </c>
    </row>
    <row r="2224" spans="1:22" ht="16.5" customHeight="1" x14ac:dyDescent="0.3">
      <c r="A2224" s="1" t="s">
        <v>233</v>
      </c>
      <c r="B2224" s="1">
        <v>2021</v>
      </c>
      <c r="C2224" s="16">
        <f t="shared" si="196"/>
        <v>3.7612001156935624</v>
      </c>
      <c r="D2224" s="5">
        <v>11</v>
      </c>
      <c r="E2224" s="5">
        <v>43</v>
      </c>
      <c r="F2224" s="4">
        <v>0.09</v>
      </c>
      <c r="G2224" s="5">
        <v>0</v>
      </c>
      <c r="H2224" s="5">
        <v>0</v>
      </c>
      <c r="I2224" s="1">
        <v>1808909668783</v>
      </c>
      <c r="J2224" s="1">
        <v>641249871337</v>
      </c>
      <c r="K2224" s="1">
        <v>322163222787</v>
      </c>
      <c r="L2224" s="1">
        <v>2131072891570</v>
      </c>
      <c r="M2224" s="29">
        <f>-4.336-4.513*(U2224/L2224)+5.679*(O2224/L2224)-0.004*(I2224/P2224)</f>
        <v>-0.15476656654290477</v>
      </c>
      <c r="N2224" s="31">
        <v>6.6900092133089402</v>
      </c>
      <c r="O2224" s="1">
        <v>1678237218603</v>
      </c>
      <c r="P2224" s="1">
        <v>1551234563384</v>
      </c>
      <c r="Q2224" s="1">
        <v>127002655219</v>
      </c>
      <c r="R2224" s="1">
        <v>452835672967</v>
      </c>
      <c r="S2224" s="1">
        <v>2131072891570</v>
      </c>
      <c r="T2224" s="1">
        <v>86927136974</v>
      </c>
      <c r="U2224" s="1">
        <v>135221733218</v>
      </c>
      <c r="V2224" s="1">
        <v>227332831201</v>
      </c>
    </row>
    <row r="2225" spans="1:22" ht="16.5" customHeight="1" x14ac:dyDescent="0.3">
      <c r="A2225" s="1" t="s">
        <v>233</v>
      </c>
      <c r="B2225" s="1">
        <v>2020</v>
      </c>
      <c r="C2225" s="16">
        <f t="shared" si="196"/>
        <v>3.7376696182833684</v>
      </c>
      <c r="D2225" s="5">
        <v>10</v>
      </c>
      <c r="E2225" s="5">
        <v>42</v>
      </c>
      <c r="F2225" s="4">
        <v>0</v>
      </c>
      <c r="G2225" s="5">
        <v>0</v>
      </c>
      <c r="H2225" s="5">
        <v>0</v>
      </c>
      <c r="I2225" s="1">
        <v>2482285440961</v>
      </c>
      <c r="J2225" s="1">
        <v>326125998110</v>
      </c>
      <c r="K2225" s="1">
        <v>272515374425</v>
      </c>
      <c r="L2225" s="1">
        <v>2754800815386</v>
      </c>
      <c r="M2225" s="29">
        <f>-4.336-4.513*(U2225/L2225)+5.679*(O2225/L2225)-0.004*(I2225/P2225)</f>
        <v>0.2542312258743008</v>
      </c>
      <c r="N2225" s="31">
        <v>6.9401877821904918</v>
      </c>
      <c r="O2225" s="1">
        <v>2374850835349</v>
      </c>
      <c r="P2225" s="1">
        <v>2197168878768</v>
      </c>
      <c r="Q2225" s="1">
        <v>177681956581</v>
      </c>
      <c r="R2225" s="1">
        <v>379949980037</v>
      </c>
      <c r="S2225" s="1">
        <v>2754800815386</v>
      </c>
      <c r="T2225" s="1">
        <v>102599435689</v>
      </c>
      <c r="U2225" s="1">
        <v>183726136760</v>
      </c>
      <c r="V2225" s="1">
        <v>273247627194</v>
      </c>
    </row>
    <row r="2226" spans="1:22" ht="16.5" customHeight="1" x14ac:dyDescent="0.3">
      <c r="A2226" s="1" t="s">
        <v>233</v>
      </c>
      <c r="B2226" s="1">
        <v>2019</v>
      </c>
      <c r="C2226" s="16">
        <f t="shared" si="196"/>
        <v>3.713572066704308</v>
      </c>
      <c r="D2226" s="5">
        <v>9</v>
      </c>
      <c r="E2226" s="5">
        <v>41</v>
      </c>
      <c r="F2226" s="4">
        <v>2.2000000000000001E-3</v>
      </c>
      <c r="G2226" s="5">
        <v>0</v>
      </c>
      <c r="H2226" s="5">
        <v>0</v>
      </c>
      <c r="I2226" s="1">
        <v>835088458057</v>
      </c>
      <c r="J2226" s="1">
        <v>245054466157</v>
      </c>
      <c r="K2226" s="1">
        <v>185710483804</v>
      </c>
      <c r="L2226" s="1">
        <v>1020798941861</v>
      </c>
      <c r="M2226" s="29">
        <f>-4.336-4.513*(U2226/L2226)+5.679*(O2226/L2226)-0.004*(I2226/P2226)</f>
        <v>5.1192186499948875E-2</v>
      </c>
      <c r="N2226" s="31">
        <v>7.4649912574460018</v>
      </c>
      <c r="O2226" s="1">
        <v>822736896580</v>
      </c>
      <c r="P2226" s="1">
        <v>753285097453</v>
      </c>
      <c r="Q2226" s="1">
        <v>69451799127</v>
      </c>
      <c r="R2226" s="1">
        <v>198062045281</v>
      </c>
      <c r="S2226" s="1">
        <v>1020798941861</v>
      </c>
      <c r="T2226" s="1">
        <v>42167818653</v>
      </c>
      <c r="U2226" s="1">
        <v>41957695893</v>
      </c>
      <c r="V2226" s="1">
        <v>86787455538</v>
      </c>
    </row>
    <row r="2227" spans="1:22" ht="16.5" customHeight="1" x14ac:dyDescent="0.3">
      <c r="A2227" s="1" t="s">
        <v>233</v>
      </c>
      <c r="B2227" s="1">
        <v>2018</v>
      </c>
      <c r="C2227" s="16">
        <f t="shared" si="196"/>
        <v>3.5263605246161616</v>
      </c>
      <c r="D2227" s="5">
        <v>8</v>
      </c>
      <c r="E2227" s="5">
        <v>34</v>
      </c>
      <c r="F2227" s="4">
        <v>3.3999999999999998E-3</v>
      </c>
      <c r="G2227" s="5">
        <v>0</v>
      </c>
      <c r="H2227" s="5">
        <v>0</v>
      </c>
      <c r="I2227" s="1">
        <v>754750907176</v>
      </c>
      <c r="J2227" s="1">
        <v>301610169502</v>
      </c>
      <c r="K2227" s="1">
        <v>187287031885</v>
      </c>
      <c r="L2227" s="1">
        <v>942037939061</v>
      </c>
      <c r="M2227" s="29">
        <f>-4.336-4.513*(U2227/L2227)+5.679*(O2227/L2227)-0.004*(I2227/P2227)</f>
        <v>0.29124053790619681</v>
      </c>
      <c r="N2227" s="31">
        <v>7.3592809998546045</v>
      </c>
      <c r="O2227" s="1">
        <v>784925959741</v>
      </c>
      <c r="P2227" s="1">
        <v>743118117342</v>
      </c>
      <c r="Q2227" s="1">
        <v>41807842399</v>
      </c>
      <c r="R2227" s="1">
        <v>157111979320</v>
      </c>
      <c r="S2227" s="1">
        <v>942037939061</v>
      </c>
      <c r="T2227" s="1">
        <v>23288585124</v>
      </c>
      <c r="U2227" s="1">
        <v>20990748283</v>
      </c>
      <c r="V2227" s="1">
        <v>49407248259</v>
      </c>
    </row>
    <row r="2228" spans="1:22" ht="16.5" customHeight="1" x14ac:dyDescent="0.3">
      <c r="A2228" s="1" t="s">
        <v>233</v>
      </c>
      <c r="B2228" s="1">
        <v>2017</v>
      </c>
      <c r="C2228" s="16">
        <f t="shared" si="196"/>
        <v>3.6635616461296463</v>
      </c>
      <c r="D2228" s="5">
        <v>7</v>
      </c>
      <c r="E2228" s="5">
        <v>39</v>
      </c>
      <c r="F2228" s="4">
        <v>2.2000000000000001E-3</v>
      </c>
      <c r="G2228" s="5">
        <v>0</v>
      </c>
      <c r="H2228" s="5">
        <v>0</v>
      </c>
      <c r="I2228" s="1">
        <v>578606245017</v>
      </c>
      <c r="J2228" s="1">
        <v>242139840732</v>
      </c>
      <c r="K2228" s="1">
        <v>168504656638</v>
      </c>
      <c r="L2228" s="1">
        <v>747110901655</v>
      </c>
      <c r="M2228" s="29">
        <f>-4.336-4.513*(U2228/L2228)+5.679*(O2228/L2228)-0.004*(I2228/P2228)</f>
        <v>0.20474591630014585</v>
      </c>
      <c r="N2228" s="31">
        <v>2.8654119461210428</v>
      </c>
      <c r="O2228" s="1">
        <v>610088184854</v>
      </c>
      <c r="P2228" s="1">
        <v>570013231227</v>
      </c>
      <c r="Q2228" s="1">
        <v>40074953627</v>
      </c>
      <c r="R2228" s="1">
        <v>137022716801</v>
      </c>
      <c r="S2228" s="1">
        <v>747110901655</v>
      </c>
      <c r="T2228" s="1">
        <v>22977665591</v>
      </c>
      <c r="U2228" s="1">
        <v>15337144104</v>
      </c>
      <c r="V2228" s="1">
        <v>42119628117</v>
      </c>
    </row>
    <row r="2229" spans="1:22" ht="16.5" customHeight="1" x14ac:dyDescent="0.3">
      <c r="A2229" s="1" t="s">
        <v>233</v>
      </c>
      <c r="B2229" s="1">
        <v>2016</v>
      </c>
      <c r="C2229" s="16">
        <f t="shared" si="196"/>
        <v>3.6375861597263857</v>
      </c>
      <c r="D2229" s="5">
        <v>6</v>
      </c>
      <c r="E2229" s="5">
        <v>38</v>
      </c>
      <c r="F2229" s="4">
        <v>2.2000000000000001E-3</v>
      </c>
      <c r="G2229" s="5">
        <v>0</v>
      </c>
      <c r="H2229" s="5">
        <v>0</v>
      </c>
      <c r="I2229" s="1">
        <v>435817526693</v>
      </c>
      <c r="J2229" s="1">
        <v>175237601632</v>
      </c>
      <c r="K2229" s="1">
        <v>130783582995</v>
      </c>
      <c r="L2229" s="1">
        <v>566601109688</v>
      </c>
      <c r="M2229" s="29">
        <f>-4.336-4.513*(U2229/L2229)+5.679*(O2229/L2229)-0.004*(I2229/P2229)</f>
        <v>3.0816315627477789E-2</v>
      </c>
      <c r="N2229" s="31">
        <v>2.5615511423249444</v>
      </c>
      <c r="O2229" s="1">
        <v>439319939719</v>
      </c>
      <c r="P2229" s="1">
        <v>400115527382</v>
      </c>
      <c r="Q2229" s="1">
        <v>39204412337</v>
      </c>
      <c r="R2229" s="1">
        <v>127281169969</v>
      </c>
      <c r="S2229" s="1">
        <v>566601109688</v>
      </c>
      <c r="T2229" s="1">
        <v>13380014600</v>
      </c>
      <c r="U2229" s="1">
        <v>4029765892</v>
      </c>
      <c r="V2229" s="1">
        <v>18139847010</v>
      </c>
    </row>
    <row r="2230" spans="1:22" ht="16.5" customHeight="1" x14ac:dyDescent="0.3">
      <c r="A2230" s="1" t="s">
        <v>233</v>
      </c>
      <c r="B2230" s="1">
        <v>2015</v>
      </c>
      <c r="C2230" s="16">
        <f t="shared" si="196"/>
        <v>3.6375861597263857</v>
      </c>
      <c r="D2230" s="6">
        <v>5</v>
      </c>
      <c r="E2230" s="6">
        <v>38</v>
      </c>
      <c r="F2230" s="7">
        <v>2.0999999999999999E-3</v>
      </c>
      <c r="G2230" s="6">
        <v>0</v>
      </c>
      <c r="H2230" s="6">
        <v>0</v>
      </c>
      <c r="I2230" s="1">
        <v>279205563822</v>
      </c>
      <c r="J2230" s="1">
        <v>113978904872</v>
      </c>
      <c r="K2230" s="1">
        <v>83368929761</v>
      </c>
      <c r="L2230" s="1">
        <v>362574493583</v>
      </c>
      <c r="M2230" s="29">
        <f>-4.336-4.513*(U2230/L2230)+5.679*(O2230/L2230)-0.004*(I2230/P2230)</f>
        <v>-0.78888891349912893</v>
      </c>
      <c r="N2230" s="31">
        <v>8.0197984581497224</v>
      </c>
      <c r="O2230" s="1">
        <v>237966689484</v>
      </c>
      <c r="P2230" s="1">
        <v>214442228556</v>
      </c>
      <c r="Q2230" s="1">
        <v>23524460928</v>
      </c>
      <c r="R2230" s="1">
        <v>124607804099</v>
      </c>
      <c r="S2230" s="1">
        <v>362574493583</v>
      </c>
      <c r="T2230" s="1">
        <v>11036205932</v>
      </c>
      <c r="U2230" s="1">
        <v>14055511565</v>
      </c>
      <c r="V2230" s="1">
        <v>28846764176</v>
      </c>
    </row>
    <row r="2231" spans="1:22" ht="16.5" customHeight="1" x14ac:dyDescent="0.3">
      <c r="A2231" s="1" t="s">
        <v>233</v>
      </c>
      <c r="B2231" s="1">
        <v>2014</v>
      </c>
      <c r="C2231" s="15"/>
      <c r="D2231" s="9"/>
      <c r="E2231" s="9"/>
      <c r="F2231" s="10"/>
      <c r="G2231" s="9"/>
      <c r="H2231" s="9"/>
      <c r="I2231" s="1">
        <v>209795236850</v>
      </c>
      <c r="J2231" s="1">
        <v>77806723564</v>
      </c>
      <c r="K2231" s="1">
        <v>64585445506</v>
      </c>
      <c r="L2231" s="1">
        <v>274380682356</v>
      </c>
      <c r="M2231" s="29">
        <f>-4.336-4.513*(U2231/L2231)+5.679*(O2231/L2231)-0.004*(I2231/P2231)</f>
        <v>-0.17579023813511457</v>
      </c>
      <c r="N2231" s="28">
        <v>5.05</v>
      </c>
      <c r="O2231" s="1">
        <v>207679048385</v>
      </c>
      <c r="P2231" s="1">
        <v>195244044609</v>
      </c>
      <c r="Q2231" s="1">
        <v>12435003776</v>
      </c>
      <c r="R2231" s="1">
        <v>66701633971</v>
      </c>
      <c r="S2231" s="1">
        <v>274380682356</v>
      </c>
      <c r="T2231" s="1">
        <v>6573899039</v>
      </c>
      <c r="U2231" s="1">
        <v>8142876894</v>
      </c>
      <c r="V2231" s="1">
        <v>17745154920</v>
      </c>
    </row>
    <row r="2232" spans="1:22" ht="16.5" customHeight="1" x14ac:dyDescent="0.3">
      <c r="A2232" s="1" t="s">
        <v>234</v>
      </c>
      <c r="B2232" s="1">
        <v>2023</v>
      </c>
      <c r="C2232" s="16">
        <f t="shared" ref="C2232:C2250" si="197">LN(E2232)</f>
        <v>3.8066624897703196</v>
      </c>
      <c r="D2232" s="5">
        <v>33</v>
      </c>
      <c r="E2232" s="5">
        <v>45</v>
      </c>
      <c r="F2232" s="4">
        <v>0</v>
      </c>
      <c r="G2232" s="5">
        <v>0</v>
      </c>
      <c r="H2232" s="5">
        <v>1</v>
      </c>
      <c r="I2232" s="1">
        <v>1163927513894</v>
      </c>
      <c r="J2232" s="1">
        <v>349497699637</v>
      </c>
      <c r="K2232" s="1">
        <v>331220877630</v>
      </c>
      <c r="L2232" s="1">
        <v>1495148391524</v>
      </c>
      <c r="M2232" s="29">
        <f>-4.336-4.513*(U2232/L2232)+5.679*(O2232/L2232)-0.004*(I2232/P2232)</f>
        <v>-0.54074973718811681</v>
      </c>
      <c r="N2232" s="31">
        <v>6.4222466560102589</v>
      </c>
      <c r="O2232" s="1">
        <v>1017310210500</v>
      </c>
      <c r="P2232" s="1">
        <v>888311871569</v>
      </c>
      <c r="Q2232" s="1">
        <v>128998338931</v>
      </c>
      <c r="R2232" s="1">
        <v>477838181024</v>
      </c>
      <c r="S2232" s="1">
        <v>1495148391524</v>
      </c>
      <c r="T2232" s="1">
        <v>118793544617</v>
      </c>
      <c r="U2232" s="1">
        <v>21051666998</v>
      </c>
      <c r="V2232" s="1">
        <v>53649864823</v>
      </c>
    </row>
    <row r="2233" spans="1:22" ht="16.5" customHeight="1" x14ac:dyDescent="0.3">
      <c r="A2233" s="1" t="s">
        <v>234</v>
      </c>
      <c r="B2233" s="1">
        <v>2022</v>
      </c>
      <c r="C2233" s="16">
        <f t="shared" si="197"/>
        <v>3.784189633918261</v>
      </c>
      <c r="D2233" s="5">
        <v>32</v>
      </c>
      <c r="E2233" s="5">
        <v>44</v>
      </c>
      <c r="F2233" s="4">
        <v>0</v>
      </c>
      <c r="G2233" s="5">
        <v>0</v>
      </c>
      <c r="H2233" s="5">
        <v>1</v>
      </c>
      <c r="I2233" s="1">
        <v>1448223754623</v>
      </c>
      <c r="J2233" s="1">
        <v>472129986896</v>
      </c>
      <c r="K2233" s="1">
        <v>314311972797</v>
      </c>
      <c r="L2233" s="1">
        <v>1762535727420</v>
      </c>
      <c r="M2233" s="29">
        <f>-4.336-4.513*(U2233/L2233)+5.679*(O2233/L2233)-0.004*(I2233/P2233)</f>
        <v>-0.23462928496520477</v>
      </c>
      <c r="N2233" s="31">
        <v>6.9871667237754878</v>
      </c>
      <c r="O2233" s="1">
        <v>1288310492408</v>
      </c>
      <c r="P2233" s="1">
        <v>1159994886781</v>
      </c>
      <c r="Q2233" s="1">
        <v>128315605627</v>
      </c>
      <c r="R2233" s="1">
        <v>474225235012</v>
      </c>
      <c r="S2233" s="1">
        <v>1762535727420</v>
      </c>
      <c r="T2233" s="1">
        <v>79722770290</v>
      </c>
      <c r="U2233" s="1">
        <v>17438720986</v>
      </c>
      <c r="V2233" s="1">
        <v>57187300780</v>
      </c>
    </row>
    <row r="2234" spans="1:22" ht="16.5" customHeight="1" x14ac:dyDescent="0.3">
      <c r="A2234" s="1" t="s">
        <v>234</v>
      </c>
      <c r="B2234" s="1">
        <v>2021</v>
      </c>
      <c r="C2234" s="16">
        <f t="shared" si="197"/>
        <v>3.7612001156935624</v>
      </c>
      <c r="D2234" s="5">
        <v>31</v>
      </c>
      <c r="E2234" s="5">
        <v>43</v>
      </c>
      <c r="F2234" s="4">
        <v>0</v>
      </c>
      <c r="G2234" s="5">
        <v>0</v>
      </c>
      <c r="H2234" s="5">
        <v>1</v>
      </c>
      <c r="I2234" s="1">
        <v>1217211093119</v>
      </c>
      <c r="J2234" s="1">
        <v>337017812852</v>
      </c>
      <c r="K2234" s="1">
        <v>258302843863</v>
      </c>
      <c r="L2234" s="1">
        <v>1475513936982</v>
      </c>
      <c r="M2234" s="29">
        <f>-4.336-4.513*(U2234/L2234)+5.679*(O2234/L2234)-0.004*(I2234/P2234)</f>
        <v>-0.56936388382030945</v>
      </c>
      <c r="N2234" s="31">
        <v>6.6900092133089402</v>
      </c>
      <c r="O2234" s="1">
        <v>997162263768</v>
      </c>
      <c r="P2234" s="1">
        <v>916701221180</v>
      </c>
      <c r="Q2234" s="1">
        <v>80461042588</v>
      </c>
      <c r="R2234" s="1">
        <v>478351673214</v>
      </c>
      <c r="S2234" s="1">
        <v>1475513936982</v>
      </c>
      <c r="T2234" s="1">
        <v>65033471878</v>
      </c>
      <c r="U2234" s="1">
        <v>21565159188</v>
      </c>
      <c r="V2234" s="1">
        <v>57233468230</v>
      </c>
    </row>
    <row r="2235" spans="1:22" ht="16.5" customHeight="1" x14ac:dyDescent="0.3">
      <c r="A2235" s="1" t="s">
        <v>234</v>
      </c>
      <c r="B2235" s="1">
        <v>2020</v>
      </c>
      <c r="C2235" s="16">
        <f t="shared" si="197"/>
        <v>3.7376696182833684</v>
      </c>
      <c r="D2235" s="5">
        <v>30</v>
      </c>
      <c r="E2235" s="5">
        <v>42</v>
      </c>
      <c r="F2235" s="4">
        <v>0</v>
      </c>
      <c r="G2235" s="5">
        <v>0</v>
      </c>
      <c r="H2235" s="5">
        <v>1</v>
      </c>
      <c r="I2235" s="1">
        <v>1284133997391</v>
      </c>
      <c r="J2235" s="1">
        <v>484000250085</v>
      </c>
      <c r="K2235" s="1">
        <v>207818115410</v>
      </c>
      <c r="L2235" s="1">
        <v>1491952112801</v>
      </c>
      <c r="M2235" s="29">
        <f>-4.336-4.513*(U2235/L2235)+5.679*(O2235/L2235)-0.004*(I2235/P2235)</f>
        <v>-0.59947830656437406</v>
      </c>
      <c r="N2235" s="31">
        <v>6.9401877821904918</v>
      </c>
      <c r="O2235" s="1">
        <v>1006134894163</v>
      </c>
      <c r="P2235" s="1">
        <v>944584001160</v>
      </c>
      <c r="Q2235" s="1">
        <v>61550893003</v>
      </c>
      <c r="R2235" s="1">
        <v>485817218638</v>
      </c>
      <c r="S2235" s="1">
        <v>1491952112801</v>
      </c>
      <c r="T2235" s="1">
        <v>51084505923</v>
      </c>
      <c r="U2235" s="1">
        <v>29030704612</v>
      </c>
      <c r="V2235" s="1">
        <v>61487695122</v>
      </c>
    </row>
    <row r="2236" spans="1:22" ht="16.5" customHeight="1" x14ac:dyDescent="0.3">
      <c r="A2236" s="1" t="s">
        <v>234</v>
      </c>
      <c r="B2236" s="1">
        <v>2019</v>
      </c>
      <c r="C2236" s="16">
        <f t="shared" si="197"/>
        <v>3.713572066704308</v>
      </c>
      <c r="D2236" s="5">
        <v>29</v>
      </c>
      <c r="E2236" s="5">
        <v>41</v>
      </c>
      <c r="F2236" s="4">
        <v>0</v>
      </c>
      <c r="G2236" s="5">
        <v>0</v>
      </c>
      <c r="H2236" s="5">
        <v>1</v>
      </c>
      <c r="I2236" s="1">
        <v>1336190549298</v>
      </c>
      <c r="J2236" s="1">
        <v>302736433583</v>
      </c>
      <c r="K2236" s="1">
        <v>174003962399</v>
      </c>
      <c r="L2236" s="1">
        <v>1510194511697</v>
      </c>
      <c r="M2236" s="29">
        <f>-4.336-4.513*(U2236/L2236)+5.679*(O2236/L2236)-0.004*(I2236/P2236)</f>
        <v>-0.51507655530238627</v>
      </c>
      <c r="N2236" s="31">
        <v>7.4649912574460018</v>
      </c>
      <c r="O2236" s="1">
        <v>1033438647441</v>
      </c>
      <c r="P2236" s="1">
        <v>956491973979</v>
      </c>
      <c r="Q2236" s="1">
        <v>76946673462</v>
      </c>
      <c r="R2236" s="1">
        <v>476755864256</v>
      </c>
      <c r="S2236" s="1">
        <v>1510194511697</v>
      </c>
      <c r="T2236" s="1">
        <v>30074180193</v>
      </c>
      <c r="U2236" s="1">
        <v>19969350230</v>
      </c>
      <c r="V2236" s="1">
        <v>51458558642</v>
      </c>
    </row>
    <row r="2237" spans="1:22" ht="16.5" customHeight="1" x14ac:dyDescent="0.3">
      <c r="A2237" s="1" t="s">
        <v>234</v>
      </c>
      <c r="B2237" s="1">
        <v>2018</v>
      </c>
      <c r="C2237" s="16">
        <f t="shared" si="197"/>
        <v>3.6888794541139363</v>
      </c>
      <c r="D2237" s="5">
        <v>28</v>
      </c>
      <c r="E2237" s="5">
        <v>40</v>
      </c>
      <c r="F2237" s="4">
        <v>0</v>
      </c>
      <c r="G2237" s="5">
        <v>0</v>
      </c>
      <c r="H2237" s="5">
        <v>1</v>
      </c>
      <c r="I2237" s="1">
        <v>1134869292769</v>
      </c>
      <c r="J2237" s="1">
        <v>269499811665</v>
      </c>
      <c r="K2237" s="1">
        <v>299885506633</v>
      </c>
      <c r="L2237" s="1">
        <v>1434754799402</v>
      </c>
      <c r="M2237" s="29">
        <f>-4.336-4.513*(U2237/L2237)+5.679*(O2237/L2237)-0.004*(I2237/P2237)</f>
        <v>-0.6143547086760438</v>
      </c>
      <c r="N2237" s="31">
        <v>7.3592809998546045</v>
      </c>
      <c r="O2237" s="1">
        <v>954645193788</v>
      </c>
      <c r="P2237" s="1">
        <v>868878238829</v>
      </c>
      <c r="Q2237" s="1">
        <v>85766954959</v>
      </c>
      <c r="R2237" s="1">
        <v>480109605614</v>
      </c>
      <c r="S2237" s="1">
        <v>1434754799402</v>
      </c>
      <c r="T2237" s="1">
        <v>45389413458</v>
      </c>
      <c r="U2237" s="1">
        <v>16460380679</v>
      </c>
      <c r="V2237" s="1">
        <v>60068221676</v>
      </c>
    </row>
    <row r="2238" spans="1:22" ht="16.5" customHeight="1" x14ac:dyDescent="0.3">
      <c r="A2238" s="1" t="s">
        <v>234</v>
      </c>
      <c r="B2238" s="1">
        <v>2017</v>
      </c>
      <c r="C2238" s="16">
        <f t="shared" si="197"/>
        <v>3.6635616461296463</v>
      </c>
      <c r="D2238" s="5">
        <v>27</v>
      </c>
      <c r="E2238" s="5">
        <v>39</v>
      </c>
      <c r="F2238" s="4">
        <v>0</v>
      </c>
      <c r="G2238" s="5">
        <v>0</v>
      </c>
      <c r="H2238" s="5">
        <v>1</v>
      </c>
      <c r="I2238" s="1">
        <v>1039224760187</v>
      </c>
      <c r="J2238" s="1">
        <v>332057306780</v>
      </c>
      <c r="K2238" s="1">
        <v>381923417363</v>
      </c>
      <c r="L2238" s="1">
        <v>1421148177550</v>
      </c>
      <c r="M2238" s="29">
        <f>-4.336-4.513*(U2238/L2238)+5.679*(O2238/L2238)-0.004*(I2238/P2238)</f>
        <v>-0.73921372243229866</v>
      </c>
      <c r="N2238" s="31">
        <v>2.8654119461210428</v>
      </c>
      <c r="O2238" s="1">
        <v>922354059410</v>
      </c>
      <c r="P2238" s="1">
        <v>833319809237</v>
      </c>
      <c r="Q2238" s="1">
        <v>89034250173</v>
      </c>
      <c r="R2238" s="1">
        <v>498794118140</v>
      </c>
      <c r="S2238" s="1">
        <v>1421148177550</v>
      </c>
      <c r="T2238" s="1">
        <v>57398345353</v>
      </c>
      <c r="U2238" s="1">
        <v>26455404729</v>
      </c>
      <c r="V2238" s="1">
        <v>84192021830</v>
      </c>
    </row>
    <row r="2239" spans="1:22" ht="16.5" customHeight="1" x14ac:dyDescent="0.3">
      <c r="A2239" s="1" t="s">
        <v>234</v>
      </c>
      <c r="B2239" s="1">
        <v>2016</v>
      </c>
      <c r="C2239" s="16">
        <f t="shared" si="197"/>
        <v>3.6375861597263857</v>
      </c>
      <c r="D2239" s="5">
        <v>26</v>
      </c>
      <c r="E2239" s="5">
        <v>38</v>
      </c>
      <c r="F2239" s="4">
        <v>0</v>
      </c>
      <c r="G2239" s="5">
        <v>0</v>
      </c>
      <c r="H2239" s="5">
        <v>1</v>
      </c>
      <c r="I2239" s="1">
        <v>1205890404382</v>
      </c>
      <c r="J2239" s="1">
        <v>540150986672</v>
      </c>
      <c r="K2239" s="1">
        <v>766499956116</v>
      </c>
      <c r="L2239" s="1">
        <v>1972390360498</v>
      </c>
      <c r="M2239" s="29">
        <f>-4.336-4.513*(U2239/L2239)+5.679*(O2239/L2239)-0.004*(I2239/P2239)</f>
        <v>-0.25903469623306152</v>
      </c>
      <c r="N2239" s="31">
        <v>2.5615511423249444</v>
      </c>
      <c r="O2239" s="1">
        <v>1450357397527</v>
      </c>
      <c r="P2239" s="1">
        <v>1209661334884</v>
      </c>
      <c r="Q2239" s="1">
        <v>240696062643</v>
      </c>
      <c r="R2239" s="1">
        <v>522032962971</v>
      </c>
      <c r="S2239" s="1">
        <v>1972390360498</v>
      </c>
      <c r="T2239" s="1">
        <v>49967680087</v>
      </c>
      <c r="U2239" s="1">
        <v>41512880203</v>
      </c>
      <c r="V2239" s="1">
        <v>130815897682</v>
      </c>
    </row>
    <row r="2240" spans="1:22" ht="16.5" customHeight="1" x14ac:dyDescent="0.3">
      <c r="A2240" s="1" t="s">
        <v>234</v>
      </c>
      <c r="B2240" s="1">
        <v>2015</v>
      </c>
      <c r="C2240" s="16">
        <f t="shared" si="197"/>
        <v>3.8501476017100584</v>
      </c>
      <c r="D2240" s="5">
        <v>25</v>
      </c>
      <c r="E2240" s="5">
        <v>47</v>
      </c>
      <c r="F2240" s="4">
        <v>0</v>
      </c>
      <c r="G2240" s="5">
        <v>0</v>
      </c>
      <c r="H2240" s="5">
        <v>0</v>
      </c>
      <c r="I2240" s="1">
        <v>1381092087416</v>
      </c>
      <c r="J2240" s="1">
        <v>524523068178</v>
      </c>
      <c r="K2240" s="1">
        <v>750549911887</v>
      </c>
      <c r="L2240" s="1">
        <v>2131641999303</v>
      </c>
      <c r="M2240" s="29">
        <f>-4.336-4.513*(U2240/L2240)+5.679*(O2240/L2240)-0.004*(I2240/P2240)</f>
        <v>-0.12246610522388018</v>
      </c>
      <c r="N2240" s="31">
        <v>8.0197984581497224</v>
      </c>
      <c r="O2240" s="1">
        <v>1617201812243</v>
      </c>
      <c r="P2240" s="1">
        <v>1356579146973</v>
      </c>
      <c r="Q2240" s="1">
        <v>260622665270</v>
      </c>
      <c r="R2240" s="1">
        <v>514440187060</v>
      </c>
      <c r="S2240" s="1">
        <v>2131641999303</v>
      </c>
      <c r="T2240" s="1">
        <v>97267347398</v>
      </c>
      <c r="U2240" s="1">
        <v>42912172801</v>
      </c>
      <c r="V2240" s="1">
        <v>136929145378</v>
      </c>
    </row>
    <row r="2241" spans="1:22" ht="16.5" customHeight="1" x14ac:dyDescent="0.3">
      <c r="A2241" s="1" t="s">
        <v>234</v>
      </c>
      <c r="B2241" s="1">
        <v>2014</v>
      </c>
      <c r="C2241" s="16">
        <f t="shared" si="197"/>
        <v>3.8286413964890951</v>
      </c>
      <c r="D2241" s="6">
        <v>24</v>
      </c>
      <c r="E2241" s="6">
        <v>46</v>
      </c>
      <c r="F2241" s="7">
        <v>0</v>
      </c>
      <c r="G2241" s="6">
        <v>0</v>
      </c>
      <c r="H2241" s="6">
        <v>0</v>
      </c>
      <c r="I2241" s="1">
        <v>1219390035536</v>
      </c>
      <c r="J2241" s="1">
        <v>699984495543</v>
      </c>
      <c r="K2241" s="1">
        <v>752415294279</v>
      </c>
      <c r="L2241" s="1">
        <v>1971805329815</v>
      </c>
      <c r="M2241" s="29">
        <f>-4.336-4.513*(U2241/L2241)+5.679*(O2241/L2241)-0.004*(I2241/P2241)</f>
        <v>-0.2896414038673511</v>
      </c>
      <c r="N2241" s="28">
        <v>5.05</v>
      </c>
      <c r="O2241" s="1">
        <v>1449527076360</v>
      </c>
      <c r="P2241" s="1">
        <v>1196021615367</v>
      </c>
      <c r="Q2241" s="1">
        <v>253505460993</v>
      </c>
      <c r="R2241" s="1">
        <v>522278253455</v>
      </c>
      <c r="S2241" s="1">
        <v>1971805329815</v>
      </c>
      <c r="T2241" s="1">
        <v>113578726570</v>
      </c>
      <c r="U2241" s="1">
        <v>54330045419</v>
      </c>
      <c r="V2241" s="1">
        <v>181083920374</v>
      </c>
    </row>
    <row r="2242" spans="1:22" ht="16.5" customHeight="1" x14ac:dyDescent="0.3">
      <c r="A2242" s="1" t="s">
        <v>235</v>
      </c>
      <c r="B2242" s="1">
        <v>2023</v>
      </c>
      <c r="C2242" s="16">
        <f t="shared" si="197"/>
        <v>3.8066624897703196</v>
      </c>
      <c r="D2242" s="5">
        <v>40</v>
      </c>
      <c r="E2242" s="5">
        <v>45</v>
      </c>
      <c r="F2242" s="4">
        <v>0.03</v>
      </c>
      <c r="G2242" s="5">
        <v>0</v>
      </c>
      <c r="H2242" s="5">
        <v>0</v>
      </c>
      <c r="I2242" s="1">
        <v>771996946211</v>
      </c>
      <c r="J2242" s="1">
        <v>521347288877</v>
      </c>
      <c r="K2242" s="1">
        <v>246845412134</v>
      </c>
      <c r="L2242" s="1">
        <v>1018842358345</v>
      </c>
      <c r="M2242" s="29">
        <f>-4.336-4.513*(U2242/L2242)+5.679*(O2242/L2242)-0.004*(I2242/P2242)</f>
        <v>0.42947456931047095</v>
      </c>
      <c r="N2242" s="31">
        <v>6.4222466560102589</v>
      </c>
      <c r="O2242" s="1">
        <v>736264315173</v>
      </c>
      <c r="P2242" s="1">
        <v>736164315173</v>
      </c>
      <c r="Q2242" s="1">
        <v>100000000</v>
      </c>
      <c r="R2242" s="1">
        <v>282578043172</v>
      </c>
      <c r="S2242" s="1">
        <v>1018842358345</v>
      </c>
      <c r="T2242" s="1">
        <v>31584204327</v>
      </c>
      <c r="U2242" s="1">
        <v>-150298258382</v>
      </c>
      <c r="V2242" s="1">
        <v>-118602147659</v>
      </c>
    </row>
    <row r="2243" spans="1:22" ht="16.5" customHeight="1" x14ac:dyDescent="0.3">
      <c r="A2243" s="1" t="s">
        <v>235</v>
      </c>
      <c r="B2243" s="1">
        <v>2022</v>
      </c>
      <c r="C2243" s="16">
        <f t="shared" si="197"/>
        <v>3.8066624897703196</v>
      </c>
      <c r="D2243" s="5">
        <v>39</v>
      </c>
      <c r="E2243" s="5">
        <v>45</v>
      </c>
      <c r="F2243" s="4">
        <v>16.11</v>
      </c>
      <c r="G2243" s="5">
        <v>0</v>
      </c>
      <c r="H2243" s="5">
        <v>0</v>
      </c>
      <c r="I2243" s="1">
        <v>996088504826</v>
      </c>
      <c r="J2243" s="1">
        <v>673326434694</v>
      </c>
      <c r="K2243" s="1">
        <v>289406984532</v>
      </c>
      <c r="L2243" s="1">
        <v>1285495489358</v>
      </c>
      <c r="M2243" s="29">
        <f>-4.336-4.513*(U2243/L2243)+5.679*(O2243/L2243)-0.004*(I2243/P2243)</f>
        <v>-0.57428618122480635</v>
      </c>
      <c r="N2243" s="31">
        <v>6.9871667237754878</v>
      </c>
      <c r="O2243" s="1">
        <v>852619187804</v>
      </c>
      <c r="P2243" s="1">
        <v>852569187804</v>
      </c>
      <c r="Q2243" s="1">
        <v>50000000</v>
      </c>
      <c r="R2243" s="1">
        <v>432876301554</v>
      </c>
      <c r="S2243" s="1">
        <v>1285495489358</v>
      </c>
      <c r="T2243" s="1">
        <v>28656966343</v>
      </c>
      <c r="U2243" s="1">
        <v>77698027</v>
      </c>
      <c r="V2243" s="1">
        <v>33316626567</v>
      </c>
    </row>
    <row r="2244" spans="1:22" ht="16.5" customHeight="1" x14ac:dyDescent="0.3">
      <c r="A2244" s="1" t="s">
        <v>235</v>
      </c>
      <c r="B2244" s="1">
        <v>2021</v>
      </c>
      <c r="C2244" s="16">
        <f t="shared" si="197"/>
        <v>3.7612001156935624</v>
      </c>
      <c r="D2244" s="5">
        <v>38</v>
      </c>
      <c r="E2244" s="5">
        <v>43</v>
      </c>
      <c r="F2244" s="4">
        <v>6.0000000000000001E-3</v>
      </c>
      <c r="G2244" s="5">
        <v>0</v>
      </c>
      <c r="H2244" s="5">
        <v>1</v>
      </c>
      <c r="I2244" s="1">
        <v>988713520844</v>
      </c>
      <c r="J2244" s="1">
        <v>646349932438</v>
      </c>
      <c r="K2244" s="1">
        <v>271433529747</v>
      </c>
      <c r="L2244" s="1">
        <v>1260147050591</v>
      </c>
      <c r="M2244" s="29">
        <f>-4.336-4.513*(U2244/L2244)+5.679*(O2244/L2244)-0.004*(I2244/P2244)</f>
        <v>-0.7258975853011741</v>
      </c>
      <c r="N2244" s="31">
        <v>6.6900092133089402</v>
      </c>
      <c r="O2244" s="1">
        <v>802754239473</v>
      </c>
      <c r="P2244" s="1">
        <v>798599438343</v>
      </c>
      <c r="Q2244" s="1">
        <v>4154801130</v>
      </c>
      <c r="R2244" s="1">
        <v>457392811118</v>
      </c>
      <c r="S2244" s="1">
        <v>1260147050591</v>
      </c>
      <c r="T2244" s="1">
        <v>34524414089</v>
      </c>
      <c r="U2244" s="1">
        <v>740276596</v>
      </c>
      <c r="V2244" s="1">
        <v>38589538021</v>
      </c>
    </row>
    <row r="2245" spans="1:22" ht="16.5" customHeight="1" x14ac:dyDescent="0.3">
      <c r="A2245" s="1" t="s">
        <v>235</v>
      </c>
      <c r="B2245" s="1">
        <v>2020</v>
      </c>
      <c r="C2245" s="16">
        <f t="shared" si="197"/>
        <v>3.7612001156935624</v>
      </c>
      <c r="D2245" s="5">
        <v>37</v>
      </c>
      <c r="E2245" s="5">
        <v>43</v>
      </c>
      <c r="F2245" s="4">
        <v>0.01</v>
      </c>
      <c r="G2245" s="5">
        <v>0</v>
      </c>
      <c r="H2245" s="5">
        <v>1</v>
      </c>
      <c r="I2245" s="1">
        <v>1070252853603</v>
      </c>
      <c r="J2245" s="1">
        <v>559296747787</v>
      </c>
      <c r="K2245" s="1">
        <v>283264165231</v>
      </c>
      <c r="L2245" s="1">
        <v>1353517018834</v>
      </c>
      <c r="M2245" s="29">
        <f>-4.336-4.513*(U2245/L2245)+5.679*(O2245/L2245)-0.004*(I2245/P2245)</f>
        <v>-0.58635026115811328</v>
      </c>
      <c r="N2245" s="31">
        <v>6.9401877821904918</v>
      </c>
      <c r="O2245" s="1">
        <v>896085899224</v>
      </c>
      <c r="P2245" s="1">
        <v>884868470358</v>
      </c>
      <c r="Q2245" s="1">
        <v>11217428866</v>
      </c>
      <c r="R2245" s="1">
        <v>457431119610</v>
      </c>
      <c r="S2245" s="1">
        <v>1353517018834</v>
      </c>
      <c r="T2245" s="1">
        <v>45646914701</v>
      </c>
      <c r="U2245" s="1">
        <v>1575170177</v>
      </c>
      <c r="V2245" s="1">
        <v>46564614422</v>
      </c>
    </row>
    <row r="2246" spans="1:22" ht="16.5" customHeight="1" x14ac:dyDescent="0.3">
      <c r="A2246" s="1" t="s">
        <v>235</v>
      </c>
      <c r="B2246" s="1">
        <v>2019</v>
      </c>
      <c r="C2246" s="16">
        <f t="shared" si="197"/>
        <v>3.7376696182833684</v>
      </c>
      <c r="D2246" s="5">
        <v>36</v>
      </c>
      <c r="E2246" s="5">
        <v>42</v>
      </c>
      <c r="F2246" s="4">
        <v>0.01</v>
      </c>
      <c r="G2246" s="5">
        <v>0</v>
      </c>
      <c r="H2246" s="5">
        <v>1</v>
      </c>
      <c r="I2246" s="1">
        <v>1169654957936</v>
      </c>
      <c r="J2246" s="1">
        <v>578540876394</v>
      </c>
      <c r="K2246" s="1">
        <v>294852943130</v>
      </c>
      <c r="L2246" s="1">
        <v>1464507901066</v>
      </c>
      <c r="M2246" s="29">
        <f>-4.336-4.513*(U2246/L2246)+5.679*(O2246/L2246)-0.004*(I2246/P2246)</f>
        <v>-0.49579243551831448</v>
      </c>
      <c r="N2246" s="31">
        <v>7.4649912574460018</v>
      </c>
      <c r="O2246" s="1">
        <v>996043588344</v>
      </c>
      <c r="P2246" s="1">
        <v>978765161172</v>
      </c>
      <c r="Q2246" s="1">
        <v>17278427172</v>
      </c>
      <c r="R2246" s="1">
        <v>468464312722</v>
      </c>
      <c r="S2246" s="1">
        <v>1464507901066</v>
      </c>
      <c r="T2246" s="1">
        <v>42172167610</v>
      </c>
      <c r="U2246" s="1">
        <v>5654041089</v>
      </c>
      <c r="V2246" s="1">
        <v>46286581560</v>
      </c>
    </row>
    <row r="2247" spans="1:22" ht="16.5" customHeight="1" x14ac:dyDescent="0.3">
      <c r="A2247" s="1" t="s">
        <v>235</v>
      </c>
      <c r="B2247" s="1">
        <v>2018</v>
      </c>
      <c r="C2247" s="16">
        <f t="shared" si="197"/>
        <v>3.713572066704308</v>
      </c>
      <c r="D2247" s="5">
        <v>35</v>
      </c>
      <c r="E2247" s="5">
        <v>41</v>
      </c>
      <c r="F2247" s="4">
        <v>0.01</v>
      </c>
      <c r="G2247" s="5">
        <v>0</v>
      </c>
      <c r="H2247" s="5">
        <v>1</v>
      </c>
      <c r="I2247" s="1">
        <v>1176776685303</v>
      </c>
      <c r="J2247" s="1">
        <v>602921313479</v>
      </c>
      <c r="K2247" s="1">
        <v>315152348081</v>
      </c>
      <c r="L2247" s="1">
        <v>1491929033384</v>
      </c>
      <c r="M2247" s="29">
        <f>-4.336-4.513*(U2247/L2247)+5.679*(O2247/L2247)-0.004*(I2247/P2247)</f>
        <v>-0.46012467601517221</v>
      </c>
      <c r="N2247" s="31">
        <v>7.3592809998546045</v>
      </c>
      <c r="O2247" s="1">
        <v>1027043760692</v>
      </c>
      <c r="P2247" s="1">
        <v>1023354260692</v>
      </c>
      <c r="Q2247" s="1">
        <v>3689500000</v>
      </c>
      <c r="R2247" s="1">
        <v>464885272692</v>
      </c>
      <c r="S2247" s="1">
        <v>1491929033384</v>
      </c>
      <c r="T2247" s="1">
        <v>42955346672</v>
      </c>
      <c r="U2247" s="1">
        <v>9569729332</v>
      </c>
      <c r="V2247" s="1">
        <v>52145219116</v>
      </c>
    </row>
    <row r="2248" spans="1:22" ht="16.5" customHeight="1" x14ac:dyDescent="0.3">
      <c r="A2248" s="1" t="s">
        <v>235</v>
      </c>
      <c r="B2248" s="1">
        <v>2017</v>
      </c>
      <c r="C2248" s="16">
        <f t="shared" si="197"/>
        <v>3.6888794541139363</v>
      </c>
      <c r="D2248" s="5">
        <v>34</v>
      </c>
      <c r="E2248" s="5">
        <v>40</v>
      </c>
      <c r="F2248" s="4">
        <v>0.01</v>
      </c>
      <c r="G2248" s="5">
        <v>0</v>
      </c>
      <c r="H2248" s="5">
        <v>1</v>
      </c>
      <c r="I2248" s="1">
        <v>1172999115290</v>
      </c>
      <c r="J2248" s="1">
        <v>488774340015</v>
      </c>
      <c r="K2248" s="1">
        <v>302051561790</v>
      </c>
      <c r="L2248" s="1">
        <v>1475050677080</v>
      </c>
      <c r="M2248" s="29">
        <f>-4.336-4.513*(U2248/L2248)+5.679*(O2248/L2248)-0.004*(I2248/P2248)</f>
        <v>-0.62881788836073094</v>
      </c>
      <c r="N2248" s="31">
        <v>2.8654119461210428</v>
      </c>
      <c r="O2248" s="1">
        <v>989167487268</v>
      </c>
      <c r="P2248" s="1">
        <v>983263987268</v>
      </c>
      <c r="Q2248" s="1">
        <v>5903500000</v>
      </c>
      <c r="R2248" s="1">
        <v>485883189812</v>
      </c>
      <c r="S2248" s="1">
        <v>1475050677080</v>
      </c>
      <c r="T2248" s="1">
        <v>45082481276</v>
      </c>
      <c r="U2248" s="1">
        <v>31500541432</v>
      </c>
      <c r="V2248" s="1">
        <v>82134156861</v>
      </c>
    </row>
    <row r="2249" spans="1:22" ht="16.5" customHeight="1" x14ac:dyDescent="0.3">
      <c r="A2249" s="1" t="s">
        <v>235</v>
      </c>
      <c r="B2249" s="1">
        <v>2016</v>
      </c>
      <c r="C2249" s="16">
        <f t="shared" si="197"/>
        <v>3.6109179126442243</v>
      </c>
      <c r="D2249" s="5">
        <v>33</v>
      </c>
      <c r="E2249" s="5">
        <v>37</v>
      </c>
      <c r="F2249" s="4">
        <v>0.03</v>
      </c>
      <c r="G2249" s="5">
        <v>0</v>
      </c>
      <c r="H2249" s="5">
        <v>1</v>
      </c>
      <c r="I2249" s="1">
        <v>983608447320</v>
      </c>
      <c r="J2249" s="1">
        <v>510893112033</v>
      </c>
      <c r="K2249" s="1">
        <v>469881396312</v>
      </c>
      <c r="L2249" s="1">
        <v>1453489843632</v>
      </c>
      <c r="M2249" s="29">
        <f>-4.336-4.513*(U2249/L2249)+5.679*(O2249/L2249)-0.004*(I2249/P2249)</f>
        <v>-0.76635276538934893</v>
      </c>
      <c r="N2249" s="31">
        <v>2.5615511423249444</v>
      </c>
      <c r="O2249" s="1">
        <v>953279184238</v>
      </c>
      <c r="P2249" s="1">
        <v>943223692132</v>
      </c>
      <c r="Q2249" s="1">
        <v>10055492106</v>
      </c>
      <c r="R2249" s="1">
        <v>500210659394</v>
      </c>
      <c r="S2249" s="1">
        <v>1453489843632</v>
      </c>
      <c r="T2249" s="1">
        <v>38963013700</v>
      </c>
      <c r="U2249" s="1">
        <v>48562729556</v>
      </c>
      <c r="V2249" s="1">
        <v>99901869006</v>
      </c>
    </row>
    <row r="2250" spans="1:22" ht="16.5" customHeight="1" x14ac:dyDescent="0.3">
      <c r="A2250" s="1" t="s">
        <v>235</v>
      </c>
      <c r="B2250" s="1">
        <v>2015</v>
      </c>
      <c r="C2250" s="16">
        <f t="shared" si="197"/>
        <v>3.5835189384561099</v>
      </c>
      <c r="D2250" s="6">
        <v>32</v>
      </c>
      <c r="E2250" s="6">
        <v>36</v>
      </c>
      <c r="F2250" s="7">
        <v>0.03</v>
      </c>
      <c r="G2250" s="6">
        <v>0</v>
      </c>
      <c r="H2250" s="6">
        <v>1</v>
      </c>
      <c r="I2250" s="1">
        <v>896165970244</v>
      </c>
      <c r="J2250" s="1">
        <v>409451996673</v>
      </c>
      <c r="K2250" s="1">
        <v>504629539293</v>
      </c>
      <c r="L2250" s="1">
        <v>1400795509537</v>
      </c>
      <c r="M2250" s="29">
        <f>-4.336-4.513*(U2250/L2250)+5.679*(O2250/L2250)-0.004*(I2250/P2250)</f>
        <v>-0.93216143426573206</v>
      </c>
      <c r="N2250" s="31">
        <v>8.0197984581497224</v>
      </c>
      <c r="O2250" s="1">
        <v>890798460434</v>
      </c>
      <c r="P2250" s="1">
        <v>858815610434</v>
      </c>
      <c r="Q2250" s="1">
        <v>31982850000</v>
      </c>
      <c r="R2250" s="1">
        <v>509997049103</v>
      </c>
      <c r="S2250" s="1">
        <v>1400795509537</v>
      </c>
      <c r="T2250" s="1">
        <v>44611524239</v>
      </c>
      <c r="U2250" s="1">
        <v>63132242688</v>
      </c>
      <c r="V2250" s="1">
        <v>120566642694</v>
      </c>
    </row>
    <row r="2251" spans="1:22" ht="16.5" customHeight="1" x14ac:dyDescent="0.3">
      <c r="A2251" s="1" t="s">
        <v>235</v>
      </c>
      <c r="B2251" s="1">
        <v>2014</v>
      </c>
      <c r="C2251" s="15"/>
      <c r="D2251" s="9"/>
      <c r="E2251" s="9"/>
      <c r="F2251" s="10"/>
      <c r="G2251" s="9"/>
      <c r="H2251" s="9"/>
      <c r="I2251" s="1">
        <v>1004167984403</v>
      </c>
      <c r="J2251" s="1">
        <v>463166704784</v>
      </c>
      <c r="K2251" s="1">
        <v>294914664209</v>
      </c>
      <c r="L2251" s="1">
        <v>1299082648612</v>
      </c>
      <c r="M2251" s="29">
        <f>-4.336-4.513*(U2251/L2251)+5.679*(O2251/L2251)-0.004*(I2251/P2251)</f>
        <v>-1.1556730033972498</v>
      </c>
      <c r="N2251" s="28">
        <v>5.05</v>
      </c>
      <c r="O2251" s="1">
        <v>785479865514</v>
      </c>
      <c r="P2251" s="1">
        <v>728831739085</v>
      </c>
      <c r="Q2251" s="1">
        <v>56648126429</v>
      </c>
      <c r="R2251" s="1">
        <v>513602783098</v>
      </c>
      <c r="S2251" s="1">
        <v>1299082648612</v>
      </c>
      <c r="T2251" s="1">
        <v>48605252573</v>
      </c>
      <c r="U2251" s="1">
        <v>71365643826</v>
      </c>
      <c r="V2251" s="1">
        <v>139998775340</v>
      </c>
    </row>
    <row r="2252" spans="1:22" ht="16.5" customHeight="1" x14ac:dyDescent="0.3">
      <c r="A2252" s="1" t="s">
        <v>236</v>
      </c>
      <c r="B2252" s="1">
        <v>2023</v>
      </c>
      <c r="C2252" s="16">
        <f t="shared" ref="C2252:C2266" si="198">LN(E2252)</f>
        <v>3.8918202981106265</v>
      </c>
      <c r="D2252" s="5">
        <v>17</v>
      </c>
      <c r="E2252" s="5">
        <v>49</v>
      </c>
      <c r="F2252" s="4">
        <v>14.6</v>
      </c>
      <c r="G2252" s="5">
        <v>0</v>
      </c>
      <c r="H2252" s="5">
        <v>0</v>
      </c>
      <c r="I2252" s="1">
        <v>860875110958</v>
      </c>
      <c r="J2252" s="1">
        <v>254350259439</v>
      </c>
      <c r="K2252" s="1">
        <v>1014180381945</v>
      </c>
      <c r="L2252" s="1">
        <v>1875055492903</v>
      </c>
      <c r="M2252" s="29">
        <f>-4.336-4.513*(U2252/L2252)+5.679*(O2252/L2252)-0.004*(I2252/P2252)</f>
        <v>-1.2877695897904757</v>
      </c>
      <c r="N2252" s="31">
        <v>6.4222466560102589</v>
      </c>
      <c r="O2252" s="1">
        <v>1039325137298</v>
      </c>
      <c r="P2252" s="1">
        <v>493124170673</v>
      </c>
      <c r="Q2252" s="1">
        <v>546200966625</v>
      </c>
      <c r="R2252" s="1">
        <v>835730355605</v>
      </c>
      <c r="S2252" s="1">
        <v>1875055492903</v>
      </c>
      <c r="T2252" s="1">
        <v>77342169455</v>
      </c>
      <c r="U2252" s="1">
        <v>38473900578</v>
      </c>
      <c r="V2252" s="1">
        <v>130710117450</v>
      </c>
    </row>
    <row r="2253" spans="1:22" ht="16.5" customHeight="1" x14ac:dyDescent="0.3">
      <c r="A2253" s="1" t="s">
        <v>236</v>
      </c>
      <c r="B2253" s="1">
        <v>2022</v>
      </c>
      <c r="C2253" s="16">
        <f t="shared" si="198"/>
        <v>3.8712010109078911</v>
      </c>
      <c r="D2253" s="5">
        <v>16</v>
      </c>
      <c r="E2253" s="5">
        <v>48</v>
      </c>
      <c r="F2253" s="4">
        <v>2.5999999999999998E-4</v>
      </c>
      <c r="G2253" s="5">
        <v>0</v>
      </c>
      <c r="H2253" s="5">
        <v>0</v>
      </c>
      <c r="I2253" s="1">
        <v>1027362633657</v>
      </c>
      <c r="J2253" s="1">
        <v>332455502936</v>
      </c>
      <c r="K2253" s="1">
        <v>1081395665921</v>
      </c>
      <c r="L2253" s="1">
        <v>2108758299578</v>
      </c>
      <c r="M2253" s="29">
        <f>-4.336-4.513*(U2253/L2253)+5.679*(O2253/L2253)-0.004*(I2253/P2253)</f>
        <v>-1.0081527800000656</v>
      </c>
      <c r="N2253" s="31">
        <v>6.9871667237754878</v>
      </c>
      <c r="O2253" s="1">
        <v>1272671792330</v>
      </c>
      <c r="P2253" s="1">
        <v>747713076895</v>
      </c>
      <c r="Q2253" s="1">
        <v>524958715435</v>
      </c>
      <c r="R2253" s="1">
        <v>836086507248</v>
      </c>
      <c r="S2253" s="1">
        <v>2108758299578</v>
      </c>
      <c r="T2253" s="1">
        <v>81695556979</v>
      </c>
      <c r="U2253" s="1">
        <v>43937042595</v>
      </c>
      <c r="V2253" s="1">
        <v>138183340837</v>
      </c>
    </row>
    <row r="2254" spans="1:22" ht="16.5" customHeight="1" x14ac:dyDescent="0.3">
      <c r="A2254" s="1" t="s">
        <v>236</v>
      </c>
      <c r="B2254" s="1">
        <v>2021</v>
      </c>
      <c r="C2254" s="16">
        <f t="shared" si="198"/>
        <v>3.8501476017100584</v>
      </c>
      <c r="D2254" s="5">
        <v>15</v>
      </c>
      <c r="E2254" s="5">
        <v>47</v>
      </c>
      <c r="F2254" s="4">
        <v>2.5999999999999998E-4</v>
      </c>
      <c r="G2254" s="5">
        <v>0</v>
      </c>
      <c r="H2254" s="5">
        <v>0</v>
      </c>
      <c r="I2254" s="1">
        <v>1157738811821</v>
      </c>
      <c r="J2254" s="1">
        <v>344362301950</v>
      </c>
      <c r="K2254" s="1">
        <v>1168803596418</v>
      </c>
      <c r="L2254" s="1">
        <v>2326542408239</v>
      </c>
      <c r="M2254" s="29">
        <f>-4.336-4.513*(U2254/L2254)+5.679*(O2254/L2254)-0.004*(I2254/P2254)</f>
        <v>-0.73871113582906534</v>
      </c>
      <c r="N2254" s="31">
        <v>6.6900092133089402</v>
      </c>
      <c r="O2254" s="1">
        <v>1501809207069</v>
      </c>
      <c r="P2254" s="1">
        <v>1072108629733</v>
      </c>
      <c r="Q2254" s="1">
        <v>429700577336</v>
      </c>
      <c r="R2254" s="1">
        <v>824733201170</v>
      </c>
      <c r="S2254" s="1">
        <v>2326542408239</v>
      </c>
      <c r="T2254" s="1">
        <v>70056948880</v>
      </c>
      <c r="U2254" s="1">
        <v>33122075969</v>
      </c>
      <c r="V2254" s="1">
        <v>127447484918</v>
      </c>
    </row>
    <row r="2255" spans="1:22" ht="16.5" customHeight="1" x14ac:dyDescent="0.3">
      <c r="A2255" s="1" t="s">
        <v>236</v>
      </c>
      <c r="B2255" s="1">
        <v>2020</v>
      </c>
      <c r="C2255" s="16">
        <f t="shared" si="198"/>
        <v>3.8286413964890951</v>
      </c>
      <c r="D2255" s="5">
        <v>14</v>
      </c>
      <c r="E2255" s="5">
        <v>46</v>
      </c>
      <c r="F2255" s="4">
        <v>2.5999999999999998E-4</v>
      </c>
      <c r="G2255" s="5">
        <v>0</v>
      </c>
      <c r="H2255" s="5">
        <v>0</v>
      </c>
      <c r="I2255" s="1">
        <v>1142573876926</v>
      </c>
      <c r="J2255" s="1">
        <v>337102893788</v>
      </c>
      <c r="K2255" s="1">
        <v>1318980423966</v>
      </c>
      <c r="L2255" s="1">
        <v>2461554300892</v>
      </c>
      <c r="M2255" s="29">
        <f>-4.336-4.513*(U2255/L2255)+5.679*(O2255/L2255)-0.004*(I2255/P2255)</f>
        <v>-0.61636490390307141</v>
      </c>
      <c r="N2255" s="31">
        <v>6.9401877821904918</v>
      </c>
      <c r="O2255" s="1">
        <v>1642739222503</v>
      </c>
      <c r="P2255" s="1">
        <v>1198172289498</v>
      </c>
      <c r="Q2255" s="1">
        <v>444566933005</v>
      </c>
      <c r="R2255" s="1">
        <v>818815078389</v>
      </c>
      <c r="S2255" s="1">
        <v>2461554300892</v>
      </c>
      <c r="T2255" s="1">
        <v>53349223069</v>
      </c>
      <c r="U2255" s="1">
        <v>36260347833</v>
      </c>
      <c r="V2255" s="1">
        <v>96255539442</v>
      </c>
    </row>
    <row r="2256" spans="1:22" ht="16.5" customHeight="1" x14ac:dyDescent="0.3">
      <c r="A2256" s="1" t="s">
        <v>236</v>
      </c>
      <c r="B2256" s="1">
        <v>2019</v>
      </c>
      <c r="C2256" s="16">
        <f t="shared" si="198"/>
        <v>3.784189633918261</v>
      </c>
      <c r="D2256" s="5">
        <v>13</v>
      </c>
      <c r="E2256" s="5">
        <v>44</v>
      </c>
      <c r="F2256" s="4">
        <v>5.8000000000000003E-2</v>
      </c>
      <c r="G2256" s="5">
        <v>0</v>
      </c>
      <c r="H2256" s="5">
        <v>0</v>
      </c>
      <c r="I2256" s="1">
        <v>1154596718491</v>
      </c>
      <c r="J2256" s="1">
        <v>325186302137</v>
      </c>
      <c r="K2256" s="1">
        <v>1237231664122</v>
      </c>
      <c r="L2256" s="1">
        <v>2391828382613</v>
      </c>
      <c r="M2256" s="29">
        <f>-4.336-4.513*(U2256/L2256)+5.679*(O2256/L2256)-0.004*(I2256/P2256)</f>
        <v>-0.68128759607426359</v>
      </c>
      <c r="N2256" s="31">
        <v>7.4649912574460018</v>
      </c>
      <c r="O2256" s="1">
        <v>1570661721867</v>
      </c>
      <c r="P2256" s="1">
        <v>1170510201178</v>
      </c>
      <c r="Q2256" s="1">
        <v>400151520689</v>
      </c>
      <c r="R2256" s="1">
        <v>821166660746</v>
      </c>
      <c r="S2256" s="1">
        <v>2391828382613</v>
      </c>
      <c r="T2256" s="1">
        <v>50775981859</v>
      </c>
      <c r="U2256" s="1">
        <v>37426505168</v>
      </c>
      <c r="V2256" s="1">
        <v>99149435352</v>
      </c>
    </row>
    <row r="2257" spans="1:22" ht="16.5" customHeight="1" x14ac:dyDescent="0.3">
      <c r="A2257" s="1" t="s">
        <v>236</v>
      </c>
      <c r="B2257" s="1">
        <v>2018</v>
      </c>
      <c r="C2257" s="16">
        <f t="shared" si="198"/>
        <v>3.7612001156935624</v>
      </c>
      <c r="D2257" s="5">
        <v>12</v>
      </c>
      <c r="E2257" s="5">
        <v>43</v>
      </c>
      <c r="F2257" s="4">
        <v>5.8000000000000003E-2</v>
      </c>
      <c r="G2257" s="5">
        <v>0</v>
      </c>
      <c r="H2257" s="5">
        <v>0</v>
      </c>
      <c r="I2257" s="1">
        <v>1133360796004</v>
      </c>
      <c r="J2257" s="1">
        <v>234397366691</v>
      </c>
      <c r="K2257" s="1">
        <v>1038490720395</v>
      </c>
      <c r="L2257" s="1">
        <v>2171851516399</v>
      </c>
      <c r="M2257" s="29">
        <f>-4.336-4.513*(U2257/L2257)+5.679*(O2257/L2257)-0.004*(I2257/P2257)</f>
        <v>-0.973407801483264</v>
      </c>
      <c r="N2257" s="31">
        <v>7.3592809998546045</v>
      </c>
      <c r="O2257" s="1">
        <v>1327235483238</v>
      </c>
      <c r="P2257" s="1">
        <v>1031781562752</v>
      </c>
      <c r="Q2257" s="1">
        <v>295453920486</v>
      </c>
      <c r="R2257" s="1">
        <v>844616033161</v>
      </c>
      <c r="S2257" s="1">
        <v>2171851516399</v>
      </c>
      <c r="T2257" s="1">
        <v>55466727587</v>
      </c>
      <c r="U2257" s="1">
        <v>49806483467</v>
      </c>
      <c r="V2257" s="1">
        <v>114546811383</v>
      </c>
    </row>
    <row r="2258" spans="1:22" ht="16.5" customHeight="1" x14ac:dyDescent="0.3">
      <c r="A2258" s="1" t="s">
        <v>236</v>
      </c>
      <c r="B2258" s="1">
        <v>2017</v>
      </c>
      <c r="C2258" s="16">
        <f t="shared" si="198"/>
        <v>3.7376696182833684</v>
      </c>
      <c r="D2258" s="5">
        <v>11</v>
      </c>
      <c r="E2258" s="5">
        <v>42</v>
      </c>
      <c r="F2258" s="4">
        <v>5.8000000000000003E-2</v>
      </c>
      <c r="G2258" s="5">
        <v>0</v>
      </c>
      <c r="H2258" s="5">
        <v>0</v>
      </c>
      <c r="I2258" s="1">
        <v>1021183563692</v>
      </c>
      <c r="J2258" s="1">
        <v>244488461956</v>
      </c>
      <c r="K2258" s="1">
        <v>838370133819</v>
      </c>
      <c r="L2258" s="1">
        <v>1859553697511</v>
      </c>
      <c r="M2258" s="29">
        <f>-4.336-4.513*(U2258/L2258)+5.679*(O2258/L2258)-0.004*(I2258/P2258)</f>
        <v>-1.4202728536946716</v>
      </c>
      <c r="N2258" s="31">
        <v>2.8654119461210428</v>
      </c>
      <c r="O2258" s="1">
        <v>1010083314637</v>
      </c>
      <c r="P2258" s="1">
        <v>719233546254</v>
      </c>
      <c r="Q2258" s="1">
        <v>290849768383</v>
      </c>
      <c r="R2258" s="1">
        <v>849470382874</v>
      </c>
      <c r="S2258" s="1">
        <v>1859553697511</v>
      </c>
      <c r="T2258" s="1">
        <v>62522495158</v>
      </c>
      <c r="U2258" s="1">
        <v>67305784950</v>
      </c>
      <c r="V2258" s="1">
        <v>146277287837</v>
      </c>
    </row>
    <row r="2259" spans="1:22" ht="16.5" customHeight="1" x14ac:dyDescent="0.3">
      <c r="A2259" s="1" t="s">
        <v>236</v>
      </c>
      <c r="B2259" s="1">
        <v>2016</v>
      </c>
      <c r="C2259" s="16">
        <f t="shared" si="198"/>
        <v>3.713572066704308</v>
      </c>
      <c r="D2259" s="5">
        <v>10</v>
      </c>
      <c r="E2259" s="5">
        <v>41</v>
      </c>
      <c r="F2259" s="4">
        <v>5.8000000000000003E-2</v>
      </c>
      <c r="G2259" s="5">
        <v>0</v>
      </c>
      <c r="H2259" s="5">
        <v>0</v>
      </c>
      <c r="I2259" s="1">
        <v>964659363398</v>
      </c>
      <c r="J2259" s="1">
        <v>312386480695</v>
      </c>
      <c r="K2259" s="1">
        <v>852687149281</v>
      </c>
      <c r="L2259" s="1">
        <v>1817346512679</v>
      </c>
      <c r="M2259" s="29">
        <f>-4.336-4.513*(U2259/L2259)+5.679*(O2259/L2259)-0.004*(I2259/P2259)</f>
        <v>-1.3304815816687694</v>
      </c>
      <c r="N2259" s="31">
        <v>2.5615511423249444</v>
      </c>
      <c r="O2259" s="1">
        <v>995809549768</v>
      </c>
      <c r="P2259" s="1">
        <v>716101189658</v>
      </c>
      <c r="Q2259" s="1">
        <v>279708360110</v>
      </c>
      <c r="R2259" s="1">
        <v>821536962911</v>
      </c>
      <c r="S2259" s="1">
        <v>1817346512679</v>
      </c>
      <c r="T2259" s="1">
        <v>66317681219</v>
      </c>
      <c r="U2259" s="1">
        <v>40625178908</v>
      </c>
      <c r="V2259" s="1">
        <v>115389550582</v>
      </c>
    </row>
    <row r="2260" spans="1:22" ht="16.5" customHeight="1" x14ac:dyDescent="0.3">
      <c r="A2260" s="1" t="s">
        <v>236</v>
      </c>
      <c r="B2260" s="1">
        <v>2015</v>
      </c>
      <c r="C2260" s="16">
        <f t="shared" si="198"/>
        <v>3.7612001156935624</v>
      </c>
      <c r="D2260" s="5">
        <v>9</v>
      </c>
      <c r="E2260" s="5">
        <v>43</v>
      </c>
      <c r="F2260" s="4">
        <v>0.26200000000000001</v>
      </c>
      <c r="G2260" s="5">
        <v>0</v>
      </c>
      <c r="H2260" s="5">
        <v>1</v>
      </c>
      <c r="I2260" s="1">
        <v>959518387177</v>
      </c>
      <c r="J2260" s="1">
        <v>250229612730</v>
      </c>
      <c r="K2260" s="1">
        <v>898080363925</v>
      </c>
      <c r="L2260" s="1">
        <v>1857598751102</v>
      </c>
      <c r="M2260" s="29">
        <f>-4.336-4.513*(U2260/L2260)+5.679*(O2260/L2260)-0.004*(I2260/P2260)</f>
        <v>-1.3207094111636204</v>
      </c>
      <c r="N2260" s="31">
        <v>8.0197984581497224</v>
      </c>
      <c r="O2260" s="1">
        <v>1057090289163</v>
      </c>
      <c r="P2260" s="1">
        <v>713985961589</v>
      </c>
      <c r="Q2260" s="1">
        <v>343104327574</v>
      </c>
      <c r="R2260" s="1">
        <v>800508461939</v>
      </c>
      <c r="S2260" s="1">
        <v>1857598751102</v>
      </c>
      <c r="T2260" s="1">
        <v>90602033473</v>
      </c>
      <c r="U2260" s="1">
        <v>86866848822</v>
      </c>
      <c r="V2260" s="1">
        <v>190853336614</v>
      </c>
    </row>
    <row r="2261" spans="1:22" ht="16.5" customHeight="1" x14ac:dyDescent="0.3">
      <c r="A2261" s="1" t="s">
        <v>236</v>
      </c>
      <c r="B2261" s="1">
        <v>2014</v>
      </c>
      <c r="C2261" s="16">
        <f t="shared" si="198"/>
        <v>3.7376696182833684</v>
      </c>
      <c r="D2261" s="6">
        <v>8</v>
      </c>
      <c r="E2261" s="6">
        <v>42</v>
      </c>
      <c r="F2261" s="7">
        <v>0.26200000000000001</v>
      </c>
      <c r="G2261" s="6">
        <v>0</v>
      </c>
      <c r="H2261" s="6">
        <v>1</v>
      </c>
      <c r="I2261" s="1">
        <v>1183422124541</v>
      </c>
      <c r="J2261" s="1">
        <v>463058665642</v>
      </c>
      <c r="K2261" s="1">
        <v>1017957389957</v>
      </c>
      <c r="L2261" s="1">
        <v>2201379514498</v>
      </c>
      <c r="M2261" s="29">
        <f>-4.336-4.513*(U2261/L2261)+5.679*(O2261/L2261)-0.004*(I2261/P2261)</f>
        <v>-0.73144908739266645</v>
      </c>
      <c r="N2261" s="28">
        <v>5.05</v>
      </c>
      <c r="O2261" s="1">
        <v>1459480466556</v>
      </c>
      <c r="P2261" s="1">
        <v>1064925676473</v>
      </c>
      <c r="Q2261" s="1">
        <v>394554790083</v>
      </c>
      <c r="R2261" s="1">
        <v>741899047942</v>
      </c>
      <c r="S2261" s="1">
        <v>2201379514498</v>
      </c>
      <c r="T2261" s="1">
        <v>103374483212</v>
      </c>
      <c r="U2261" s="1">
        <v>76139974654</v>
      </c>
      <c r="V2261" s="1">
        <v>200592049122</v>
      </c>
    </row>
    <row r="2262" spans="1:22" ht="16.5" customHeight="1" x14ac:dyDescent="0.3">
      <c r="A2262" s="1" t="s">
        <v>237</v>
      </c>
      <c r="B2262" s="1">
        <v>2023</v>
      </c>
      <c r="C2262" s="16">
        <f t="shared" si="198"/>
        <v>3.8918202981106265</v>
      </c>
      <c r="D2262" s="5">
        <v>22</v>
      </c>
      <c r="E2262" s="5">
        <v>49</v>
      </c>
      <c r="F2262" s="4">
        <v>0</v>
      </c>
      <c r="G2262" s="5">
        <v>0</v>
      </c>
      <c r="H2262" s="5">
        <v>1</v>
      </c>
      <c r="I2262" s="1">
        <v>73365788540</v>
      </c>
      <c r="J2262" s="1">
        <v>19096917953</v>
      </c>
      <c r="K2262" s="1">
        <v>16873646827</v>
      </c>
      <c r="L2262" s="1">
        <v>90239435367</v>
      </c>
      <c r="M2262" s="29">
        <f>-4.336-4.513*(U2262/L2262)+5.679*(O2262/L2262)-0.004*(I2262/P2262)</f>
        <v>-2.0825320674204435</v>
      </c>
      <c r="N2262" s="31">
        <v>6.4222466560102589</v>
      </c>
      <c r="O2262" s="1">
        <v>37378521045</v>
      </c>
      <c r="P2262" s="1">
        <v>33182559558</v>
      </c>
      <c r="Q2262" s="1">
        <v>4195961487</v>
      </c>
      <c r="R2262" s="1">
        <v>52860914322</v>
      </c>
      <c r="S2262" s="1">
        <v>90239435367</v>
      </c>
      <c r="T2262" s="1">
        <v>438590622</v>
      </c>
      <c r="U2262" s="1">
        <v>1799884522</v>
      </c>
      <c r="V2262" s="1">
        <v>2697537863</v>
      </c>
    </row>
    <row r="2263" spans="1:22" ht="16.5" customHeight="1" x14ac:dyDescent="0.3">
      <c r="A2263" s="1" t="s">
        <v>237</v>
      </c>
      <c r="B2263" s="1">
        <v>2022</v>
      </c>
      <c r="C2263" s="16">
        <f t="shared" si="198"/>
        <v>3.8712010109078911</v>
      </c>
      <c r="D2263" s="5">
        <v>21</v>
      </c>
      <c r="E2263" s="5">
        <v>48</v>
      </c>
      <c r="F2263" s="4">
        <v>0</v>
      </c>
      <c r="G2263" s="5">
        <v>0</v>
      </c>
      <c r="H2263" s="5">
        <v>1</v>
      </c>
      <c r="I2263" s="1">
        <v>69773173870</v>
      </c>
      <c r="J2263" s="1">
        <v>21345487651</v>
      </c>
      <c r="K2263" s="1">
        <v>19537099483</v>
      </c>
      <c r="L2263" s="1">
        <v>89310273353</v>
      </c>
      <c r="M2263" s="29">
        <f>-4.336-4.513*(U2263/L2263)+5.679*(O2263/L2263)-0.004*(I2263/P2263)</f>
        <v>-2.1199357095041003</v>
      </c>
      <c r="N2263" s="31">
        <v>6.9871667237754878</v>
      </c>
      <c r="O2263" s="1">
        <v>36344419553</v>
      </c>
      <c r="P2263" s="1">
        <v>32127147848</v>
      </c>
      <c r="Q2263" s="1">
        <v>4217271705</v>
      </c>
      <c r="R2263" s="1">
        <v>52965853800</v>
      </c>
      <c r="S2263" s="1">
        <v>89310273353</v>
      </c>
      <c r="T2263" s="1">
        <v>261132104</v>
      </c>
      <c r="U2263" s="1">
        <v>1707689159</v>
      </c>
      <c r="V2263" s="1">
        <v>2406851568</v>
      </c>
    </row>
    <row r="2264" spans="1:22" ht="16.5" customHeight="1" x14ac:dyDescent="0.3">
      <c r="A2264" s="1" t="s">
        <v>237</v>
      </c>
      <c r="B2264" s="1">
        <v>2021</v>
      </c>
      <c r="C2264" s="16">
        <f t="shared" si="198"/>
        <v>3.8286413964890951</v>
      </c>
      <c r="D2264" s="5">
        <v>20</v>
      </c>
      <c r="E2264" s="5">
        <v>46</v>
      </c>
      <c r="F2264" s="4">
        <v>0</v>
      </c>
      <c r="G2264" s="5">
        <v>0</v>
      </c>
      <c r="H2264" s="5">
        <v>1</v>
      </c>
      <c r="I2264" s="1">
        <v>67480640852</v>
      </c>
      <c r="J2264" s="1">
        <v>16981261910</v>
      </c>
      <c r="K2264" s="1">
        <v>20456389950</v>
      </c>
      <c r="L2264" s="1">
        <v>87937030802</v>
      </c>
      <c r="M2264" s="29">
        <f>-4.336-4.513*(U2264/L2264)+5.679*(O2264/L2264)-0.004*(I2264/P2264)</f>
        <v>-2.2382987930313294</v>
      </c>
      <c r="N2264" s="31">
        <v>6.6900092133089402</v>
      </c>
      <c r="O2264" s="1">
        <v>34513077361</v>
      </c>
      <c r="P2264" s="1">
        <v>29913805656</v>
      </c>
      <c r="Q2264" s="1">
        <v>4599271705</v>
      </c>
      <c r="R2264" s="1">
        <v>53423953441</v>
      </c>
      <c r="S2264" s="1">
        <v>87937030802</v>
      </c>
      <c r="T2264" s="1">
        <v>-316589545</v>
      </c>
      <c r="U2264" s="1">
        <v>2379938974</v>
      </c>
      <c r="V2264" s="1">
        <v>3177505837</v>
      </c>
    </row>
    <row r="2265" spans="1:22" ht="16.5" customHeight="1" x14ac:dyDescent="0.3">
      <c r="A2265" s="1" t="s">
        <v>237</v>
      </c>
      <c r="B2265" s="1">
        <v>2020</v>
      </c>
      <c r="C2265" s="16">
        <f t="shared" si="198"/>
        <v>3.8066624897703196</v>
      </c>
      <c r="D2265" s="5">
        <v>19</v>
      </c>
      <c r="E2265" s="5">
        <v>45</v>
      </c>
      <c r="F2265" s="4">
        <v>0</v>
      </c>
      <c r="G2265" s="5">
        <v>0</v>
      </c>
      <c r="H2265" s="5">
        <v>1</v>
      </c>
      <c r="I2265" s="1">
        <v>75720759020</v>
      </c>
      <c r="J2265" s="1">
        <v>20900579500</v>
      </c>
      <c r="K2265" s="1">
        <v>20144327830</v>
      </c>
      <c r="L2265" s="1">
        <v>95865086850</v>
      </c>
      <c r="M2265" s="29">
        <f>-4.336-4.513*(U2265/L2265)+5.679*(O2265/L2265)-0.004*(I2265/P2265)</f>
        <v>-1.8623585215503635</v>
      </c>
      <c r="N2265" s="31">
        <v>6.9401877821904918</v>
      </c>
      <c r="O2265" s="1">
        <v>42958720383</v>
      </c>
      <c r="P2265" s="1">
        <v>37909116376</v>
      </c>
      <c r="Q2265" s="1">
        <v>5049604007</v>
      </c>
      <c r="R2265" s="1">
        <v>52906366467</v>
      </c>
      <c r="S2265" s="1">
        <v>95865086850</v>
      </c>
      <c r="T2265" s="1">
        <v>1495331883</v>
      </c>
      <c r="U2265" s="1">
        <v>1342961038</v>
      </c>
      <c r="V2265" s="1">
        <v>2434260236</v>
      </c>
    </row>
    <row r="2266" spans="1:22" ht="16.5" customHeight="1" x14ac:dyDescent="0.3">
      <c r="A2266" s="1" t="s">
        <v>237</v>
      </c>
      <c r="B2266" s="1">
        <v>2019</v>
      </c>
      <c r="C2266" s="16">
        <f t="shared" si="198"/>
        <v>3.784189633918261</v>
      </c>
      <c r="D2266" s="5">
        <v>18</v>
      </c>
      <c r="E2266" s="5">
        <v>44</v>
      </c>
      <c r="F2266" s="4">
        <v>0</v>
      </c>
      <c r="G2266" s="5">
        <v>0</v>
      </c>
      <c r="H2266" s="5">
        <v>1</v>
      </c>
      <c r="I2266" s="1">
        <v>80485064164</v>
      </c>
      <c r="J2266" s="1">
        <v>23173439524</v>
      </c>
      <c r="K2266" s="1">
        <v>27697943214</v>
      </c>
      <c r="L2266" s="1">
        <v>108183007378</v>
      </c>
      <c r="M2266" s="29">
        <f>-4.336-4.513*(U2266/L2266)+5.679*(O2266/L2266)-0.004*(I2266/P2266)</f>
        <v>-1.5557841489348783</v>
      </c>
      <c r="N2266" s="31">
        <v>7.4649912574460018</v>
      </c>
      <c r="O2266" s="1">
        <v>54657249793</v>
      </c>
      <c r="P2266" s="1">
        <v>49033646384</v>
      </c>
      <c r="Q2266" s="1">
        <v>5623603409</v>
      </c>
      <c r="R2266" s="1">
        <v>53525757585</v>
      </c>
      <c r="S2266" s="1">
        <v>108183007378</v>
      </c>
      <c r="T2266" s="1">
        <v>929381462</v>
      </c>
      <c r="U2266" s="1">
        <v>1975650870</v>
      </c>
      <c r="V2266" s="1">
        <v>3464277736</v>
      </c>
    </row>
    <row r="2267" spans="1:22" ht="16.5" customHeight="1" x14ac:dyDescent="0.3">
      <c r="A2267" s="1" t="s">
        <v>237</v>
      </c>
      <c r="B2267" s="1">
        <v>2018</v>
      </c>
      <c r="C2267" s="15"/>
      <c r="D2267" s="9"/>
      <c r="E2267" s="9"/>
      <c r="F2267" s="10"/>
      <c r="G2267" s="9"/>
      <c r="H2267" s="9"/>
      <c r="I2267" s="1">
        <v>76312792675</v>
      </c>
      <c r="J2267" s="1">
        <v>18019753570</v>
      </c>
      <c r="K2267" s="1">
        <v>26044100225</v>
      </c>
      <c r="L2267" s="1">
        <v>102356892900</v>
      </c>
      <c r="M2267" s="29">
        <f>-4.336-4.513*(U2267/L2267)+5.679*(O2267/L2267)-0.004*(I2267/P2267)</f>
        <v>-1.8924632904822025</v>
      </c>
      <c r="N2267" s="31">
        <v>7.3592809998546045</v>
      </c>
      <c r="O2267" s="1">
        <v>47047138185</v>
      </c>
      <c r="P2267" s="1">
        <v>39887829784</v>
      </c>
      <c r="Q2267" s="1">
        <v>7159308401</v>
      </c>
      <c r="R2267" s="1">
        <v>55309754715</v>
      </c>
      <c r="S2267" s="1">
        <v>102356892900</v>
      </c>
      <c r="T2267" s="1">
        <v>633045097</v>
      </c>
      <c r="U2267" s="1">
        <v>3608367348</v>
      </c>
      <c r="V2267" s="1">
        <v>5127104144</v>
      </c>
    </row>
    <row r="2268" spans="1:22" ht="16.5" customHeight="1" x14ac:dyDescent="0.3">
      <c r="A2268" s="1" t="s">
        <v>237</v>
      </c>
      <c r="B2268" s="1">
        <v>2017</v>
      </c>
      <c r="C2268" s="15"/>
      <c r="D2268" s="9"/>
      <c r="E2268" s="9"/>
      <c r="F2268" s="10"/>
      <c r="G2268" s="9"/>
      <c r="H2268" s="9"/>
      <c r="I2268" s="1">
        <v>101285441510</v>
      </c>
      <c r="J2268" s="1">
        <v>29652175988</v>
      </c>
      <c r="K2268" s="1">
        <v>29032830545</v>
      </c>
      <c r="L2268" s="1">
        <v>130318272055</v>
      </c>
      <c r="M2268" s="29">
        <f>-4.336-4.513*(U2268/L2268)+5.679*(O2268/L2268)-0.004*(I2268/P2268)</f>
        <v>-1.1602959637228167</v>
      </c>
      <c r="N2268" s="31">
        <v>2.8654119461210428</v>
      </c>
      <c r="O2268" s="1">
        <v>75880143925</v>
      </c>
      <c r="P2268" s="1">
        <v>66507280671</v>
      </c>
      <c r="Q2268" s="1">
        <v>9372863254</v>
      </c>
      <c r="R2268" s="1">
        <v>54438128130</v>
      </c>
      <c r="S2268" s="1">
        <v>130318272055</v>
      </c>
      <c r="T2268" s="1">
        <v>272440513</v>
      </c>
      <c r="U2268" s="1">
        <v>3606739688</v>
      </c>
      <c r="V2268" s="1">
        <v>5705256655</v>
      </c>
    </row>
    <row r="2269" spans="1:22" ht="16.5" customHeight="1" x14ac:dyDescent="0.3">
      <c r="A2269" s="1" t="s">
        <v>237</v>
      </c>
      <c r="B2269" s="1">
        <v>2016</v>
      </c>
      <c r="C2269" s="16">
        <f>LN(E2269)</f>
        <v>3.713572066704308</v>
      </c>
      <c r="D2269" s="5">
        <v>15</v>
      </c>
      <c r="E2269" s="5">
        <v>41</v>
      </c>
      <c r="F2269" s="4">
        <v>0</v>
      </c>
      <c r="G2269" s="5">
        <v>0</v>
      </c>
      <c r="H2269" s="5">
        <v>1</v>
      </c>
      <c r="I2269" s="1">
        <v>109980892232</v>
      </c>
      <c r="J2269" s="1">
        <v>35411962439</v>
      </c>
      <c r="K2269" s="1">
        <v>25077851431</v>
      </c>
      <c r="L2269" s="1">
        <v>135058743663</v>
      </c>
      <c r="M2269" s="29">
        <f>-4.336-4.513*(U2269/L2269)+5.679*(O2269/L2269)-0.004*(I2269/P2269)</f>
        <v>-1.0589968182052536</v>
      </c>
      <c r="N2269" s="31">
        <v>2.5615511423249444</v>
      </c>
      <c r="O2269" s="1">
        <v>80885771975</v>
      </c>
      <c r="P2269" s="1">
        <v>70293968901</v>
      </c>
      <c r="Q2269" s="1">
        <v>10591803074</v>
      </c>
      <c r="R2269" s="1">
        <v>54172971688</v>
      </c>
      <c r="S2269" s="1">
        <v>135058743663</v>
      </c>
      <c r="T2269" s="1">
        <v>172682578</v>
      </c>
      <c r="U2269" s="1">
        <v>3526949429</v>
      </c>
      <c r="V2269" s="1">
        <v>4556001130</v>
      </c>
    </row>
    <row r="2270" spans="1:22" ht="16.5" customHeight="1" x14ac:dyDescent="0.3">
      <c r="A2270" s="1" t="s">
        <v>237</v>
      </c>
      <c r="B2270" s="1">
        <v>2015</v>
      </c>
      <c r="C2270" s="15"/>
      <c r="D2270" s="13"/>
      <c r="E2270" s="13"/>
      <c r="F2270" s="14"/>
      <c r="G2270" s="13"/>
      <c r="H2270" s="13"/>
      <c r="I2270" s="1">
        <v>105492254883</v>
      </c>
      <c r="J2270" s="1">
        <v>32360907053</v>
      </c>
      <c r="K2270" s="1">
        <v>22986590369</v>
      </c>
      <c r="L2270" s="1">
        <v>128478845252</v>
      </c>
      <c r="M2270" s="29">
        <f>-4.336-4.513*(U2270/L2270)+5.679*(O2270/L2270)-0.004*(I2270/P2270)</f>
        <v>-1.098135512688877</v>
      </c>
      <c r="N2270" s="31">
        <v>8.0197984581497224</v>
      </c>
      <c r="O2270" s="1">
        <v>74303777864</v>
      </c>
      <c r="P2270" s="1">
        <v>64709039132</v>
      </c>
      <c r="Q2270" s="1">
        <v>9594738732</v>
      </c>
      <c r="R2270" s="1">
        <v>54175067388</v>
      </c>
      <c r="S2270" s="1">
        <v>128478845252</v>
      </c>
      <c r="T2270" s="1">
        <v>4927683046</v>
      </c>
      <c r="U2270" s="1">
        <v>1138101218</v>
      </c>
      <c r="V2270" s="1">
        <v>3740903636</v>
      </c>
    </row>
    <row r="2271" spans="1:22" ht="16.5" customHeight="1" x14ac:dyDescent="0.3">
      <c r="A2271" s="1" t="s">
        <v>237</v>
      </c>
      <c r="B2271" s="1">
        <v>2014</v>
      </c>
      <c r="C2271" s="16">
        <f t="shared" ref="C2271:C2290" si="199">LN(E2271)</f>
        <v>3.9889840465642745</v>
      </c>
      <c r="D2271" s="6">
        <v>13</v>
      </c>
      <c r="E2271" s="6">
        <v>54</v>
      </c>
      <c r="F2271" s="7">
        <v>0.33500000000000002</v>
      </c>
      <c r="G2271" s="6">
        <v>0</v>
      </c>
      <c r="H2271" s="6">
        <v>1</v>
      </c>
      <c r="I2271" s="1">
        <v>93673078499</v>
      </c>
      <c r="J2271" s="1">
        <v>34095239508</v>
      </c>
      <c r="K2271" s="1">
        <v>69961083345</v>
      </c>
      <c r="L2271" s="1">
        <v>163634161844</v>
      </c>
      <c r="M2271" s="29">
        <f>-4.336-4.513*(U2271/L2271)+5.679*(O2271/L2271)-0.004*(I2271/P2271)</f>
        <v>-0.89911066708148968</v>
      </c>
      <c r="N2271" s="28">
        <v>5.05</v>
      </c>
      <c r="O2271" s="1">
        <v>105041306180</v>
      </c>
      <c r="P2271" s="1">
        <v>90919993257</v>
      </c>
      <c r="Q2271" s="1">
        <v>14121312923</v>
      </c>
      <c r="R2271" s="1">
        <v>58592855664</v>
      </c>
      <c r="S2271" s="1">
        <v>163634161844</v>
      </c>
      <c r="T2271" s="1">
        <v>3491183795</v>
      </c>
      <c r="U2271" s="1">
        <v>7414738807</v>
      </c>
      <c r="V2271" s="1">
        <v>9493748463</v>
      </c>
    </row>
    <row r="2272" spans="1:22" ht="16.5" customHeight="1" x14ac:dyDescent="0.3">
      <c r="A2272" s="1" t="s">
        <v>238</v>
      </c>
      <c r="B2272" s="1">
        <v>2023</v>
      </c>
      <c r="C2272" s="16">
        <f t="shared" si="199"/>
        <v>3.9318256327243257</v>
      </c>
      <c r="D2272" s="5">
        <v>23</v>
      </c>
      <c r="E2272" s="5">
        <v>51</v>
      </c>
      <c r="F2272" s="4">
        <v>0.43</v>
      </c>
      <c r="G2272" s="5">
        <v>0</v>
      </c>
      <c r="H2272" s="5">
        <v>1</v>
      </c>
      <c r="I2272" s="1">
        <v>48206682488</v>
      </c>
      <c r="J2272" s="1">
        <v>21547882220</v>
      </c>
      <c r="K2272" s="1">
        <v>56951544687</v>
      </c>
      <c r="L2272" s="1">
        <v>105158227175</v>
      </c>
      <c r="M2272" s="29">
        <f>-4.336-4.513*(U2272/L2272)+5.679*(O2272/L2272)-0.004*(I2272/P2272)</f>
        <v>-2.8413909965200088</v>
      </c>
      <c r="N2272" s="31">
        <v>6.4222466560102589</v>
      </c>
      <c r="O2272" s="1">
        <v>40851963039</v>
      </c>
      <c r="P2272" s="1">
        <v>40164272489</v>
      </c>
      <c r="Q2272" s="1">
        <v>687690550</v>
      </c>
      <c r="R2272" s="1">
        <v>64306264136</v>
      </c>
      <c r="S2272" s="1">
        <v>105158227175</v>
      </c>
      <c r="T2272" s="1">
        <v>4792906519</v>
      </c>
      <c r="U2272" s="1">
        <v>16468647332</v>
      </c>
      <c r="V2272" s="1">
        <v>22135808865</v>
      </c>
    </row>
    <row r="2273" spans="1:22" ht="16.5" customHeight="1" x14ac:dyDescent="0.3">
      <c r="A2273" s="1" t="s">
        <v>238</v>
      </c>
      <c r="B2273" s="1">
        <v>2022</v>
      </c>
      <c r="C2273" s="16">
        <f t="shared" si="199"/>
        <v>3.912023005428146</v>
      </c>
      <c r="D2273" s="5">
        <v>22</v>
      </c>
      <c r="E2273" s="5">
        <v>50</v>
      </c>
      <c r="F2273" s="4">
        <v>0.43</v>
      </c>
      <c r="G2273" s="5">
        <v>0</v>
      </c>
      <c r="H2273" s="5">
        <v>1</v>
      </c>
      <c r="I2273" s="1">
        <v>56733574102</v>
      </c>
      <c r="J2273" s="1">
        <v>24818980145</v>
      </c>
      <c r="K2273" s="1">
        <v>49121831498</v>
      </c>
      <c r="L2273" s="1">
        <v>105855405600</v>
      </c>
      <c r="M2273" s="29">
        <f>-4.336-4.513*(U2273/L2273)+5.679*(O2273/L2273)-0.004*(I2273/P2273)</f>
        <v>-2.3598037658702888</v>
      </c>
      <c r="N2273" s="31">
        <v>6.9871667237754878</v>
      </c>
      <c r="O2273" s="1">
        <v>49419669276</v>
      </c>
      <c r="P2273" s="1">
        <v>48681978726</v>
      </c>
      <c r="Q2273" s="1">
        <v>737690550</v>
      </c>
      <c r="R2273" s="1">
        <v>56435736324</v>
      </c>
      <c r="S2273" s="1">
        <v>105855405600</v>
      </c>
      <c r="T2273" s="1">
        <v>4191965167</v>
      </c>
      <c r="U2273" s="1">
        <v>15725636132</v>
      </c>
      <c r="V2273" s="1">
        <v>20567614067</v>
      </c>
    </row>
    <row r="2274" spans="1:22" ht="16.5" customHeight="1" x14ac:dyDescent="0.3">
      <c r="A2274" s="1" t="s">
        <v>238</v>
      </c>
      <c r="B2274" s="1">
        <v>2021</v>
      </c>
      <c r="C2274" s="16">
        <f t="shared" si="199"/>
        <v>3.8918202981106265</v>
      </c>
      <c r="D2274" s="5">
        <v>21</v>
      </c>
      <c r="E2274" s="5">
        <v>49</v>
      </c>
      <c r="F2274" s="4">
        <v>0.43</v>
      </c>
      <c r="G2274" s="5">
        <v>0</v>
      </c>
      <c r="H2274" s="5">
        <v>1</v>
      </c>
      <c r="I2274" s="1">
        <v>62482707578</v>
      </c>
      <c r="J2274" s="1">
        <v>22332336616</v>
      </c>
      <c r="K2274" s="1">
        <v>9885018628</v>
      </c>
      <c r="L2274" s="1">
        <v>72367726206</v>
      </c>
      <c r="M2274" s="29">
        <f>-4.336-4.513*(U2274/L2274)+5.679*(O2274/L2274)-0.004*(I2274/P2274)</f>
        <v>-3.2787842451706464</v>
      </c>
      <c r="N2274" s="31">
        <v>6.6900092133089402</v>
      </c>
      <c r="O2274" s="1">
        <v>23962357511</v>
      </c>
      <c r="P2274" s="1">
        <v>23244666961</v>
      </c>
      <c r="Q2274" s="1">
        <v>717690550</v>
      </c>
      <c r="R2274" s="1">
        <v>48405368695</v>
      </c>
      <c r="S2274" s="1">
        <v>72367726206</v>
      </c>
      <c r="T2274" s="1">
        <v>2792113141</v>
      </c>
      <c r="U2274" s="1">
        <v>13028100430</v>
      </c>
      <c r="V2274" s="1">
        <v>15220770333</v>
      </c>
    </row>
    <row r="2275" spans="1:22" ht="16.5" customHeight="1" x14ac:dyDescent="0.3">
      <c r="A2275" s="1" t="s">
        <v>238</v>
      </c>
      <c r="B2275" s="1">
        <v>2020</v>
      </c>
      <c r="C2275" s="16">
        <f t="shared" si="199"/>
        <v>3.8712010109078911</v>
      </c>
      <c r="D2275" s="5">
        <v>20</v>
      </c>
      <c r="E2275" s="5">
        <v>48</v>
      </c>
      <c r="F2275" s="4">
        <v>0.43</v>
      </c>
      <c r="G2275" s="5">
        <v>0</v>
      </c>
      <c r="H2275" s="5">
        <v>1</v>
      </c>
      <c r="I2275" s="1">
        <v>61240873883</v>
      </c>
      <c r="J2275" s="1">
        <v>17987717064</v>
      </c>
      <c r="K2275" s="1">
        <v>10845132638</v>
      </c>
      <c r="L2275" s="1">
        <v>72086006521</v>
      </c>
      <c r="M2275" s="29">
        <f>-4.336-4.513*(U2275/L2275)+5.679*(O2275/L2275)-0.004*(I2275/P2275)</f>
        <v>-2.7360676535460935</v>
      </c>
      <c r="N2275" s="31">
        <v>6.9401877821904918</v>
      </c>
      <c r="O2275" s="1">
        <v>29550158447</v>
      </c>
      <c r="P2275" s="1">
        <v>28882467897</v>
      </c>
      <c r="Q2275" s="1">
        <v>667690550</v>
      </c>
      <c r="R2275" s="1">
        <v>42535848074</v>
      </c>
      <c r="S2275" s="1">
        <v>72086006521</v>
      </c>
      <c r="T2275" s="1">
        <v>3539061753</v>
      </c>
      <c r="U2275" s="1">
        <v>11493735137</v>
      </c>
      <c r="V2275" s="1">
        <v>13514225095</v>
      </c>
    </row>
    <row r="2276" spans="1:22" ht="16.5" customHeight="1" x14ac:dyDescent="0.3">
      <c r="A2276" s="1" t="s">
        <v>238</v>
      </c>
      <c r="B2276" s="1">
        <v>2019</v>
      </c>
      <c r="C2276" s="16">
        <f t="shared" si="199"/>
        <v>4.0775374439057197</v>
      </c>
      <c r="D2276" s="5">
        <v>19</v>
      </c>
      <c r="E2276" s="5">
        <v>59</v>
      </c>
      <c r="F2276" s="4">
        <v>0.35</v>
      </c>
      <c r="G2276" s="5">
        <v>0</v>
      </c>
      <c r="H2276" s="5">
        <v>0</v>
      </c>
      <c r="I2276" s="1">
        <v>50906563995</v>
      </c>
      <c r="J2276" s="1">
        <v>16566340937</v>
      </c>
      <c r="K2276" s="1">
        <v>12199171411</v>
      </c>
      <c r="L2276" s="1">
        <v>63105735406</v>
      </c>
      <c r="M2276" s="29">
        <f>-4.336-4.513*(U2276/L2276)+5.679*(O2276/L2276)-0.004*(I2276/P2276)</f>
        <v>-2.4633382803168291</v>
      </c>
      <c r="N2276" s="31">
        <v>7.4649912574460018</v>
      </c>
      <c r="O2276" s="1">
        <v>25971645705</v>
      </c>
      <c r="P2276" s="1">
        <v>25303955155</v>
      </c>
      <c r="Q2276" s="1">
        <v>667690550</v>
      </c>
      <c r="R2276" s="1">
        <v>37134089701</v>
      </c>
      <c r="S2276" s="1">
        <v>63105735406</v>
      </c>
      <c r="T2276" s="1">
        <v>3804732254</v>
      </c>
      <c r="U2276" s="1">
        <v>6383659612</v>
      </c>
      <c r="V2276" s="1">
        <v>8404451215</v>
      </c>
    </row>
    <row r="2277" spans="1:22" ht="16.5" customHeight="1" x14ac:dyDescent="0.3">
      <c r="A2277" s="1" t="s">
        <v>238</v>
      </c>
      <c r="B2277" s="1">
        <v>2018</v>
      </c>
      <c r="C2277" s="16">
        <f t="shared" si="199"/>
        <v>4.0604430105464191</v>
      </c>
      <c r="D2277" s="5">
        <v>18</v>
      </c>
      <c r="E2277" s="5">
        <v>58</v>
      </c>
      <c r="F2277" s="4">
        <v>0.35</v>
      </c>
      <c r="G2277" s="5">
        <v>0</v>
      </c>
      <c r="H2277" s="5">
        <v>0</v>
      </c>
      <c r="I2277" s="1">
        <v>50958301562</v>
      </c>
      <c r="J2277" s="1">
        <v>14797536187</v>
      </c>
      <c r="K2277" s="1">
        <v>13505485301</v>
      </c>
      <c r="L2277" s="1">
        <v>64463786863</v>
      </c>
      <c r="M2277" s="29">
        <f>-4.336-4.513*(U2277/L2277)+5.679*(O2277/L2277)-0.004*(I2277/P2277)</f>
        <v>-2.3442050388376003</v>
      </c>
      <c r="N2277" s="31">
        <v>7.3592809998546045</v>
      </c>
      <c r="O2277" s="1">
        <v>28704515013</v>
      </c>
      <c r="P2277" s="1">
        <v>28087639253</v>
      </c>
      <c r="Q2277" s="1">
        <v>616875760</v>
      </c>
      <c r="R2277" s="1">
        <v>35759271850</v>
      </c>
      <c r="S2277" s="1">
        <v>64463786863</v>
      </c>
      <c r="T2277" s="1">
        <v>4797121885</v>
      </c>
      <c r="U2277" s="1">
        <v>7566248268</v>
      </c>
      <c r="V2277" s="1">
        <v>10160493150</v>
      </c>
    </row>
    <row r="2278" spans="1:22" ht="16.5" customHeight="1" x14ac:dyDescent="0.3">
      <c r="A2278" s="1" t="s">
        <v>238</v>
      </c>
      <c r="B2278" s="1">
        <v>2017</v>
      </c>
      <c r="C2278" s="16">
        <f t="shared" si="199"/>
        <v>4.0430512678345503</v>
      </c>
      <c r="D2278" s="5">
        <v>17</v>
      </c>
      <c r="E2278" s="5">
        <v>57</v>
      </c>
      <c r="F2278" s="4">
        <v>0.35</v>
      </c>
      <c r="G2278" s="5">
        <v>0</v>
      </c>
      <c r="H2278" s="5">
        <v>0</v>
      </c>
      <c r="I2278" s="1">
        <v>52132737169</v>
      </c>
      <c r="J2278" s="1">
        <v>17395368288</v>
      </c>
      <c r="K2278" s="1">
        <v>16005118536</v>
      </c>
      <c r="L2278" s="1">
        <v>68137855705</v>
      </c>
      <c r="M2278" s="29">
        <f>-4.336-4.513*(U2278/L2278)+5.679*(O2278/L2278)-0.004*(I2278/P2278)</f>
        <v>-1.901077266594966</v>
      </c>
      <c r="N2278" s="31">
        <v>2.8654119461210428</v>
      </c>
      <c r="O2278" s="1">
        <v>34687362436</v>
      </c>
      <c r="P2278" s="1">
        <v>34070486676</v>
      </c>
      <c r="Q2278" s="1">
        <v>616875760</v>
      </c>
      <c r="R2278" s="1">
        <v>33450493269</v>
      </c>
      <c r="S2278" s="1">
        <v>68137855705</v>
      </c>
      <c r="T2278" s="1">
        <v>5101801253</v>
      </c>
      <c r="U2278" s="1">
        <v>6794166762</v>
      </c>
      <c r="V2278" s="1">
        <v>9221136322</v>
      </c>
    </row>
    <row r="2279" spans="1:22" ht="16.5" customHeight="1" x14ac:dyDescent="0.3">
      <c r="A2279" s="1" t="s">
        <v>238</v>
      </c>
      <c r="B2279" s="1">
        <v>2016</v>
      </c>
      <c r="C2279" s="16">
        <f t="shared" si="199"/>
        <v>4.0253516907351496</v>
      </c>
      <c r="D2279" s="5">
        <v>16</v>
      </c>
      <c r="E2279" s="5">
        <v>56</v>
      </c>
      <c r="F2279" s="4">
        <v>0.35</v>
      </c>
      <c r="G2279" s="5">
        <v>0</v>
      </c>
      <c r="H2279" s="5">
        <v>0</v>
      </c>
      <c r="I2279" s="1">
        <v>49520825255</v>
      </c>
      <c r="J2279" s="1">
        <v>14412169424</v>
      </c>
      <c r="K2279" s="1">
        <v>17456242943</v>
      </c>
      <c r="L2279" s="1">
        <v>66977068198</v>
      </c>
      <c r="M2279" s="29">
        <f>-4.336-4.513*(U2279/L2279)+5.679*(O2279/L2279)-0.004*(I2279/P2279)</f>
        <v>-1.7943505729538851</v>
      </c>
      <c r="N2279" s="31">
        <v>2.5615511423249444</v>
      </c>
      <c r="O2279" s="1">
        <v>36056925155</v>
      </c>
      <c r="P2279" s="1">
        <v>35440049395</v>
      </c>
      <c r="Q2279" s="1">
        <v>616875760</v>
      </c>
      <c r="R2279" s="1">
        <v>30920143043</v>
      </c>
      <c r="S2279" s="1">
        <v>66977068198</v>
      </c>
      <c r="T2279" s="1">
        <v>4620606162</v>
      </c>
      <c r="U2279" s="1">
        <v>7569399370</v>
      </c>
      <c r="V2279" s="1">
        <v>10232372968</v>
      </c>
    </row>
    <row r="2280" spans="1:22" ht="16.5" customHeight="1" x14ac:dyDescent="0.3">
      <c r="A2280" s="1" t="s">
        <v>238</v>
      </c>
      <c r="B2280" s="1">
        <v>2015</v>
      </c>
      <c r="C2280" s="16">
        <f t="shared" si="199"/>
        <v>4.0073331852324712</v>
      </c>
      <c r="D2280" s="5">
        <v>15</v>
      </c>
      <c r="E2280" s="5">
        <v>55</v>
      </c>
      <c r="F2280" s="4">
        <v>0.35</v>
      </c>
      <c r="G2280" s="5">
        <v>0</v>
      </c>
      <c r="H2280" s="5">
        <v>0</v>
      </c>
      <c r="I2280" s="1">
        <v>48826482127</v>
      </c>
      <c r="J2280" s="1">
        <v>14247530172</v>
      </c>
      <c r="K2280" s="1">
        <v>14868690936</v>
      </c>
      <c r="L2280" s="1">
        <v>63695173063</v>
      </c>
      <c r="M2280" s="29">
        <f>-4.336-4.513*(U2280/L2280)+5.679*(O2280/L2280)-0.004*(I2280/P2280)</f>
        <v>-1.8466278767295716</v>
      </c>
      <c r="N2280" s="31">
        <v>8.0197984581497224</v>
      </c>
      <c r="O2280" s="1">
        <v>33278757057</v>
      </c>
      <c r="P2280" s="1">
        <v>32661881297</v>
      </c>
      <c r="Q2280" s="1">
        <v>616875760</v>
      </c>
      <c r="R2280" s="1">
        <v>30416416006</v>
      </c>
      <c r="S2280" s="1">
        <v>63695173063</v>
      </c>
      <c r="T2280" s="1">
        <v>4690607410</v>
      </c>
      <c r="U2280" s="1">
        <v>6658143058</v>
      </c>
      <c r="V2280" s="1">
        <v>9552519780</v>
      </c>
    </row>
    <row r="2281" spans="1:22" ht="16.5" customHeight="1" x14ac:dyDescent="0.3">
      <c r="A2281" s="1" t="s">
        <v>238</v>
      </c>
      <c r="B2281" s="1">
        <v>2014</v>
      </c>
      <c r="C2281" s="16">
        <f t="shared" si="199"/>
        <v>3.9889840465642745</v>
      </c>
      <c r="D2281" s="6">
        <v>14</v>
      </c>
      <c r="E2281" s="6">
        <v>54</v>
      </c>
      <c r="F2281" s="7">
        <v>0.35</v>
      </c>
      <c r="G2281" s="6">
        <v>0</v>
      </c>
      <c r="H2281" s="6">
        <v>0</v>
      </c>
      <c r="I2281" s="1">
        <v>50629340075</v>
      </c>
      <c r="J2281" s="1">
        <v>14988792536</v>
      </c>
      <c r="K2281" s="1">
        <v>11204282445</v>
      </c>
      <c r="L2281" s="1">
        <v>61833622520</v>
      </c>
      <c r="M2281" s="29">
        <f>-4.336-4.513*(U2281/L2281)+5.679*(O2281/L2281)-0.004*(I2281/P2281)</f>
        <v>-1.7109041678650434</v>
      </c>
      <c r="N2281" s="28">
        <v>5.05</v>
      </c>
      <c r="O2281" s="1">
        <v>33619467994</v>
      </c>
      <c r="P2281" s="1">
        <v>32952592234</v>
      </c>
      <c r="Q2281" s="1">
        <v>666875760</v>
      </c>
      <c r="R2281" s="1">
        <v>28214154526</v>
      </c>
      <c r="S2281" s="1">
        <v>61833622520</v>
      </c>
      <c r="T2281" s="1">
        <v>3688252826</v>
      </c>
      <c r="U2281" s="1">
        <v>6254323494</v>
      </c>
      <c r="V2281" s="1">
        <v>9696496643</v>
      </c>
    </row>
    <row r="2282" spans="1:22" ht="16.5" customHeight="1" x14ac:dyDescent="0.3">
      <c r="A2282" s="1" t="s">
        <v>239</v>
      </c>
      <c r="B2282" s="1">
        <v>2023</v>
      </c>
      <c r="C2282" s="16">
        <f t="shared" si="199"/>
        <v>3.8712010109078911</v>
      </c>
      <c r="D2282" s="5">
        <v>16</v>
      </c>
      <c r="E2282" s="5">
        <v>48</v>
      </c>
      <c r="F2282" s="4">
        <v>0.25</v>
      </c>
      <c r="G2282" s="9"/>
      <c r="H2282" s="9"/>
      <c r="I2282" s="1">
        <v>428718041355</v>
      </c>
      <c r="J2282" s="1">
        <v>284119977038</v>
      </c>
      <c r="K2282" s="1">
        <v>104530253740</v>
      </c>
      <c r="L2282" s="1">
        <v>533248295095</v>
      </c>
      <c r="M2282" s="29">
        <f>-4.336-4.513*(U2282/L2282)+5.679*(O2282/L2282)-0.004*(I2282/P2282)</f>
        <v>-2.1776116624494062</v>
      </c>
      <c r="N2282" s="31">
        <v>6.4222466560102589</v>
      </c>
      <c r="O2282" s="1">
        <v>236089840210</v>
      </c>
      <c r="P2282" s="1">
        <v>236089840210</v>
      </c>
      <c r="Q2282" s="1">
        <v>0</v>
      </c>
      <c r="R2282" s="1">
        <v>297158454885</v>
      </c>
      <c r="S2282" s="1">
        <v>533248295095</v>
      </c>
      <c r="T2282" s="1">
        <v>5947965698</v>
      </c>
      <c r="U2282" s="1">
        <v>41197424439</v>
      </c>
      <c r="V2282" s="1" t="e">
        <v>#VALUE!</v>
      </c>
    </row>
    <row r="2283" spans="1:22" ht="16.5" customHeight="1" x14ac:dyDescent="0.3">
      <c r="A2283" s="1" t="s">
        <v>239</v>
      </c>
      <c r="B2283" s="1">
        <v>2022</v>
      </c>
      <c r="C2283" s="16">
        <f t="shared" si="199"/>
        <v>3.8501476017100584</v>
      </c>
      <c r="D2283" s="5">
        <v>15</v>
      </c>
      <c r="E2283" s="5">
        <v>47</v>
      </c>
      <c r="F2283" s="4">
        <v>0.25</v>
      </c>
      <c r="G2283" s="5">
        <v>1</v>
      </c>
      <c r="H2283" s="5">
        <v>1</v>
      </c>
      <c r="I2283" s="1">
        <v>379408806631</v>
      </c>
      <c r="J2283" s="1">
        <v>218737588081</v>
      </c>
      <c r="K2283" s="1">
        <v>111975232200</v>
      </c>
      <c r="L2283" s="1">
        <v>491384038831</v>
      </c>
      <c r="M2283" s="29">
        <f>-4.336-4.513*(U2283/L2283)+5.679*(O2283/L2283)-0.004*(I2283/P2283)</f>
        <v>-2.2121264876536686</v>
      </c>
      <c r="N2283" s="31">
        <v>6.9871667237754878</v>
      </c>
      <c r="O2283" s="1">
        <v>214511746230</v>
      </c>
      <c r="P2283" s="1">
        <v>214511746230</v>
      </c>
      <c r="Q2283" s="1">
        <v>0</v>
      </c>
      <c r="R2283" s="1">
        <v>276872292601</v>
      </c>
      <c r="S2283" s="1">
        <v>491384038831</v>
      </c>
      <c r="T2283" s="1">
        <v>5420273473</v>
      </c>
      <c r="U2283" s="1">
        <v>37912298104</v>
      </c>
      <c r="V2283" s="1" t="e">
        <v>#VALUE!</v>
      </c>
    </row>
    <row r="2284" spans="1:22" ht="16.5" customHeight="1" x14ac:dyDescent="0.3">
      <c r="A2284" s="1" t="s">
        <v>239</v>
      </c>
      <c r="B2284" s="1">
        <v>2021</v>
      </c>
      <c r="C2284" s="16">
        <f t="shared" si="199"/>
        <v>3.8286413964890951</v>
      </c>
      <c r="D2284" s="5">
        <v>14</v>
      </c>
      <c r="E2284" s="5">
        <v>46</v>
      </c>
      <c r="F2284" s="4">
        <v>0.25</v>
      </c>
      <c r="G2284" s="5">
        <v>1</v>
      </c>
      <c r="H2284" s="5">
        <v>1</v>
      </c>
      <c r="I2284" s="1">
        <v>392385799742</v>
      </c>
      <c r="J2284" s="1">
        <v>211934389588</v>
      </c>
      <c r="K2284" s="1">
        <v>104576691342</v>
      </c>
      <c r="L2284" s="1">
        <v>496962491084</v>
      </c>
      <c r="M2284" s="29">
        <f>-4.336-4.513*(U2284/L2284)+5.679*(O2284/L2284)-0.004*(I2284/P2284)</f>
        <v>-1.9744408168291525</v>
      </c>
      <c r="N2284" s="31">
        <v>6.6900092133089402</v>
      </c>
      <c r="O2284" s="1">
        <v>237649705909</v>
      </c>
      <c r="P2284" s="1">
        <v>232088814848</v>
      </c>
      <c r="Q2284" s="1">
        <v>5560891061</v>
      </c>
      <c r="R2284" s="1">
        <v>259312785175</v>
      </c>
      <c r="S2284" s="1">
        <v>496962491084</v>
      </c>
      <c r="T2284" s="1">
        <v>4861875956</v>
      </c>
      <c r="U2284" s="1">
        <v>38255161823</v>
      </c>
      <c r="V2284" s="1" t="e">
        <v>#VALUE!</v>
      </c>
    </row>
    <row r="2285" spans="1:22" ht="16.5" customHeight="1" x14ac:dyDescent="0.3">
      <c r="A2285" s="1" t="s">
        <v>239</v>
      </c>
      <c r="B2285" s="1">
        <v>2020</v>
      </c>
      <c r="C2285" s="16">
        <f t="shared" si="199"/>
        <v>3.8286413964890951</v>
      </c>
      <c r="D2285" s="5">
        <v>13</v>
      </c>
      <c r="E2285" s="5">
        <v>46</v>
      </c>
      <c r="F2285" s="4">
        <v>0</v>
      </c>
      <c r="G2285" s="5">
        <v>0</v>
      </c>
      <c r="H2285" s="5">
        <v>1</v>
      </c>
      <c r="I2285" s="1">
        <v>286849325355</v>
      </c>
      <c r="J2285" s="1">
        <v>154011453109</v>
      </c>
      <c r="K2285" s="1">
        <v>106731279394</v>
      </c>
      <c r="L2285" s="1">
        <v>393580604749</v>
      </c>
      <c r="M2285" s="29">
        <f>-4.336-4.513*(U2285/L2285)+5.679*(O2285/L2285)-0.004*(I2285/P2285)</f>
        <v>-2.56814960636423</v>
      </c>
      <c r="N2285" s="31">
        <v>6.9401877821904918</v>
      </c>
      <c r="O2285" s="1">
        <v>153039083887</v>
      </c>
      <c r="P2285" s="1">
        <v>136356109387</v>
      </c>
      <c r="Q2285" s="1">
        <v>16682974500</v>
      </c>
      <c r="R2285" s="1">
        <v>240541520862</v>
      </c>
      <c r="S2285" s="1">
        <v>393580604749</v>
      </c>
      <c r="T2285" s="1">
        <v>6267563730</v>
      </c>
      <c r="U2285" s="1">
        <v>37670166891</v>
      </c>
      <c r="V2285" s="1" t="e">
        <v>#VALUE!</v>
      </c>
    </row>
    <row r="2286" spans="1:22" ht="16.5" customHeight="1" x14ac:dyDescent="0.3">
      <c r="A2286" s="1" t="s">
        <v>239</v>
      </c>
      <c r="B2286" s="1">
        <v>2019</v>
      </c>
      <c r="C2286" s="16">
        <f t="shared" si="199"/>
        <v>3.8066624897703196</v>
      </c>
      <c r="D2286" s="5">
        <v>12</v>
      </c>
      <c r="E2286" s="5">
        <v>45</v>
      </c>
      <c r="F2286" s="4">
        <v>0</v>
      </c>
      <c r="G2286" s="5">
        <v>0</v>
      </c>
      <c r="H2286" s="5">
        <v>1</v>
      </c>
      <c r="I2286" s="1">
        <v>325274827202</v>
      </c>
      <c r="J2286" s="1">
        <v>174410896392</v>
      </c>
      <c r="K2286" s="1">
        <v>80304617298</v>
      </c>
      <c r="L2286" s="1">
        <v>405579444500</v>
      </c>
      <c r="M2286" s="29">
        <f>-4.336-4.513*(U2286/L2286)+5.679*(O2286/L2286)-0.004*(I2286/P2286)</f>
        <v>-2.1767416057108995</v>
      </c>
      <c r="N2286" s="31">
        <v>7.4649912574460018</v>
      </c>
      <c r="O2286" s="1">
        <v>184762735947</v>
      </c>
      <c r="P2286" s="1">
        <v>184762735947</v>
      </c>
      <c r="Q2286" s="1">
        <v>0</v>
      </c>
      <c r="R2286" s="1">
        <v>220816708553</v>
      </c>
      <c r="S2286" s="1">
        <v>405579444500</v>
      </c>
      <c r="T2286" s="1">
        <v>7756478716</v>
      </c>
      <c r="U2286" s="1">
        <v>37815348247</v>
      </c>
      <c r="V2286" s="1" t="e">
        <v>#VALUE!</v>
      </c>
    </row>
    <row r="2287" spans="1:22" ht="16.5" customHeight="1" x14ac:dyDescent="0.3">
      <c r="A2287" s="1" t="s">
        <v>239</v>
      </c>
      <c r="B2287" s="1">
        <v>2018</v>
      </c>
      <c r="C2287" s="16">
        <f t="shared" si="199"/>
        <v>3.784189633918261</v>
      </c>
      <c r="D2287" s="5">
        <v>11</v>
      </c>
      <c r="E2287" s="5">
        <v>44</v>
      </c>
      <c r="F2287" s="4">
        <v>0</v>
      </c>
      <c r="G2287" s="5">
        <v>0</v>
      </c>
      <c r="H2287" s="5">
        <v>1</v>
      </c>
      <c r="I2287" s="1">
        <v>315883963606</v>
      </c>
      <c r="J2287" s="1">
        <v>168928622509</v>
      </c>
      <c r="K2287" s="1">
        <v>57002423716</v>
      </c>
      <c r="L2287" s="1">
        <v>372886387322</v>
      </c>
      <c r="M2287" s="29">
        <f>-4.336-4.513*(U2287/L2287)+5.679*(O2287/L2287)-0.004*(I2287/P2287)</f>
        <v>-2.4862765750797258</v>
      </c>
      <c r="N2287" s="31">
        <v>7.3592809998546045</v>
      </c>
      <c r="O2287" s="1">
        <v>151456417814</v>
      </c>
      <c r="P2287" s="1">
        <v>151456417814</v>
      </c>
      <c r="Q2287" s="1">
        <v>0</v>
      </c>
      <c r="R2287" s="1">
        <v>221429969508</v>
      </c>
      <c r="S2287" s="1">
        <v>372886387322</v>
      </c>
      <c r="T2287" s="1">
        <v>3844125072</v>
      </c>
      <c r="U2287" s="1">
        <v>37064808398</v>
      </c>
      <c r="V2287" s="1" t="e">
        <v>#VALUE!</v>
      </c>
    </row>
    <row r="2288" spans="1:22" ht="16.5" customHeight="1" x14ac:dyDescent="0.3">
      <c r="A2288" s="1" t="s">
        <v>239</v>
      </c>
      <c r="B2288" s="1">
        <v>2017</v>
      </c>
      <c r="C2288" s="16">
        <f t="shared" si="199"/>
        <v>3.7612001156935624</v>
      </c>
      <c r="D2288" s="5">
        <v>10</v>
      </c>
      <c r="E2288" s="5">
        <v>43</v>
      </c>
      <c r="F2288" s="4">
        <v>0</v>
      </c>
      <c r="G2288" s="5">
        <v>0</v>
      </c>
      <c r="H2288" s="5">
        <v>1</v>
      </c>
      <c r="I2288" s="1">
        <v>296409072447</v>
      </c>
      <c r="J2288" s="1">
        <v>156013505234</v>
      </c>
      <c r="K2288" s="1">
        <v>47548130233</v>
      </c>
      <c r="L2288" s="1">
        <v>343957202680</v>
      </c>
      <c r="M2288" s="29">
        <f>-4.336-4.513*(U2288/L2288)+5.679*(O2288/L2288)-0.004*(I2288/P2288)</f>
        <v>-2.5573704558307493</v>
      </c>
      <c r="N2288" s="31">
        <v>2.8654119461210428</v>
      </c>
      <c r="O2288" s="1">
        <v>136032320310</v>
      </c>
      <c r="P2288" s="1">
        <v>136032320310</v>
      </c>
      <c r="Q2288" s="1">
        <v>0</v>
      </c>
      <c r="R2288" s="1">
        <v>207924882370</v>
      </c>
      <c r="S2288" s="1">
        <v>343957202680</v>
      </c>
      <c r="T2288" s="1">
        <v>12439353602</v>
      </c>
      <c r="U2288" s="1">
        <v>34956177175</v>
      </c>
      <c r="V2288" s="1" t="e">
        <v>#VALUE!</v>
      </c>
    </row>
    <row r="2289" spans="1:22" ht="16.5" customHeight="1" x14ac:dyDescent="0.3">
      <c r="A2289" s="1" t="s">
        <v>239</v>
      </c>
      <c r="B2289" s="1">
        <v>2016</v>
      </c>
      <c r="C2289" s="16">
        <f t="shared" si="199"/>
        <v>4.1271343850450917</v>
      </c>
      <c r="D2289" s="5">
        <v>9</v>
      </c>
      <c r="E2289" s="5">
        <v>62</v>
      </c>
      <c r="F2289" s="4">
        <v>0.3</v>
      </c>
      <c r="G2289" s="5">
        <v>0</v>
      </c>
      <c r="H2289" s="5">
        <v>0</v>
      </c>
      <c r="I2289" s="1">
        <v>217862425902</v>
      </c>
      <c r="J2289" s="1">
        <v>123757276891</v>
      </c>
      <c r="K2289" s="1">
        <v>54210896524</v>
      </c>
      <c r="L2289" s="1">
        <v>272073322426</v>
      </c>
      <c r="M2289" s="29">
        <f>-4.336-4.513*(U2289/L2289)+5.679*(O2289/L2289)-0.004*(I2289/P2289)</f>
        <v>-2.7883550253781375</v>
      </c>
      <c r="N2289" s="31">
        <v>2.5615511423249444</v>
      </c>
      <c r="O2289" s="1">
        <v>101934079128</v>
      </c>
      <c r="P2289" s="1">
        <v>101934079128</v>
      </c>
      <c r="Q2289" s="1">
        <v>0</v>
      </c>
      <c r="R2289" s="1">
        <v>170139243298</v>
      </c>
      <c r="S2289" s="1">
        <v>272073322426</v>
      </c>
      <c r="T2289" s="1">
        <v>-2558696282</v>
      </c>
      <c r="U2289" s="1">
        <v>34452632311</v>
      </c>
      <c r="V2289" s="1" t="e">
        <v>#VALUE!</v>
      </c>
    </row>
    <row r="2290" spans="1:22" ht="16.5" customHeight="1" x14ac:dyDescent="0.3">
      <c r="A2290" s="1" t="s">
        <v>239</v>
      </c>
      <c r="B2290" s="1">
        <v>2015</v>
      </c>
      <c r="C2290" s="16">
        <f t="shared" si="199"/>
        <v>4.1108738641733114</v>
      </c>
      <c r="D2290" s="6">
        <v>8</v>
      </c>
      <c r="E2290" s="6">
        <v>61</v>
      </c>
      <c r="F2290" s="7">
        <v>0.3</v>
      </c>
      <c r="G2290" s="6">
        <v>0</v>
      </c>
      <c r="H2290" s="6">
        <v>0</v>
      </c>
      <c r="I2290" s="1">
        <v>177388957253</v>
      </c>
      <c r="J2290" s="1">
        <v>93890216803</v>
      </c>
      <c r="K2290" s="1">
        <v>63550866697</v>
      </c>
      <c r="L2290" s="1">
        <v>240939823950</v>
      </c>
      <c r="M2290" s="29">
        <f>-4.336-4.513*(U2290/L2290)+5.679*(O2290/L2290)-0.004*(I2290/P2290)</f>
        <v>-2.9203975518176746</v>
      </c>
      <c r="N2290" s="31">
        <v>8.0197984581497224</v>
      </c>
      <c r="O2290" s="1">
        <v>84085318115</v>
      </c>
      <c r="P2290" s="1">
        <v>84085318115</v>
      </c>
      <c r="Q2290" s="1">
        <v>0</v>
      </c>
      <c r="R2290" s="1">
        <v>156854505835</v>
      </c>
      <c r="S2290" s="1">
        <v>240939823950</v>
      </c>
      <c r="T2290" s="1">
        <v>12957059921</v>
      </c>
      <c r="U2290" s="1">
        <v>29783368238</v>
      </c>
      <c r="V2290" s="1" t="e">
        <v>#VALUE!</v>
      </c>
    </row>
    <row r="2291" spans="1:22" ht="16.5" customHeight="1" x14ac:dyDescent="0.3">
      <c r="A2291" s="1" t="s">
        <v>239</v>
      </c>
      <c r="B2291" s="1">
        <v>2014</v>
      </c>
      <c r="C2291" s="15"/>
      <c r="D2291" s="9"/>
      <c r="E2291" s="9"/>
      <c r="F2291" s="10"/>
      <c r="G2291" s="9"/>
      <c r="H2291" s="9"/>
      <c r="I2291" s="1">
        <v>136025976947</v>
      </c>
      <c r="J2291" s="1">
        <v>87596936475</v>
      </c>
      <c r="K2291" s="1">
        <v>71050292913</v>
      </c>
      <c r="L2291" s="1">
        <v>207076269860</v>
      </c>
      <c r="M2291" s="29">
        <f>-4.336-4.513*(U2291/L2291)+5.679*(O2291/L2291)-0.004*(I2291/P2291)</f>
        <v>-2.6930896156167399</v>
      </c>
      <c r="N2291" s="28">
        <v>5.05</v>
      </c>
      <c r="O2291" s="1">
        <v>79466127028</v>
      </c>
      <c r="P2291" s="1">
        <v>79466127028</v>
      </c>
      <c r="Q2291" s="1">
        <v>0</v>
      </c>
      <c r="R2291" s="1">
        <v>127610142833</v>
      </c>
      <c r="S2291" s="1">
        <v>207076269860</v>
      </c>
      <c r="T2291" s="1">
        <v>5268186636</v>
      </c>
      <c r="U2291" s="1">
        <v>24299253665</v>
      </c>
      <c r="V2291" s="1" t="e">
        <v>#VALUE!</v>
      </c>
    </row>
    <row r="2292" spans="1:22" ht="16.5" customHeight="1" x14ac:dyDescent="0.3">
      <c r="A2292" s="1" t="s">
        <v>240</v>
      </c>
      <c r="B2292" s="1">
        <v>2023</v>
      </c>
      <c r="C2292" s="16">
        <f t="shared" ref="C2292:C2295" si="200">LN(E2292)</f>
        <v>4.1431347263915326</v>
      </c>
      <c r="D2292" s="5">
        <v>23</v>
      </c>
      <c r="E2292" s="5">
        <v>63</v>
      </c>
      <c r="F2292" s="4">
        <v>0</v>
      </c>
      <c r="G2292" s="5">
        <v>0</v>
      </c>
      <c r="H2292" s="5">
        <v>0</v>
      </c>
      <c r="I2292" s="1">
        <v>171496657801</v>
      </c>
      <c r="J2292" s="1">
        <v>19351699569</v>
      </c>
      <c r="K2292" s="1">
        <v>120765001676</v>
      </c>
      <c r="L2292" s="1">
        <v>292261659477</v>
      </c>
      <c r="M2292" s="29">
        <f>-4.336-4.513*(U2292/L2292)+5.679*(O2292/L2292)-0.004*(I2292/P2292)</f>
        <v>-2.7080051232178159</v>
      </c>
      <c r="N2292" s="31">
        <v>6.4222466560102589</v>
      </c>
      <c r="O2292" s="1">
        <v>106622966717</v>
      </c>
      <c r="P2292" s="1">
        <v>102598462617</v>
      </c>
      <c r="Q2292" s="1">
        <v>4024504100</v>
      </c>
      <c r="R2292" s="1">
        <v>185638692760</v>
      </c>
      <c r="S2292" s="1">
        <v>292261659477</v>
      </c>
      <c r="T2292" s="1">
        <v>553975894</v>
      </c>
      <c r="U2292" s="1">
        <v>28308717994</v>
      </c>
      <c r="V2292" s="1">
        <v>36228225274</v>
      </c>
    </row>
    <row r="2293" spans="1:22" ht="16.5" customHeight="1" x14ac:dyDescent="0.3">
      <c r="A2293" s="1" t="s">
        <v>240</v>
      </c>
      <c r="B2293" s="1">
        <v>2022</v>
      </c>
      <c r="C2293" s="16">
        <f t="shared" si="200"/>
        <v>4.1271343850450917</v>
      </c>
      <c r="D2293" s="5">
        <v>22</v>
      </c>
      <c r="E2293" s="5">
        <v>62</v>
      </c>
      <c r="F2293" s="4">
        <v>0</v>
      </c>
      <c r="G2293" s="5">
        <v>0</v>
      </c>
      <c r="H2293" s="5">
        <v>0</v>
      </c>
      <c r="I2293" s="1">
        <v>105953868078</v>
      </c>
      <c r="J2293" s="1">
        <v>6629775512</v>
      </c>
      <c r="K2293" s="1">
        <v>126585429789</v>
      </c>
      <c r="L2293" s="1">
        <v>232539297867</v>
      </c>
      <c r="M2293" s="29">
        <f>-4.336-4.513*(U2293/L2293)+5.679*(O2293/L2293)-0.004*(I2293/P2293)</f>
        <v>-3.4223769274264737</v>
      </c>
      <c r="N2293" s="31">
        <v>6.9871667237754878</v>
      </c>
      <c r="O2293" s="1">
        <v>53986708183</v>
      </c>
      <c r="P2293" s="1">
        <v>37131225083</v>
      </c>
      <c r="Q2293" s="1">
        <v>16855483100</v>
      </c>
      <c r="R2293" s="1">
        <v>178552589684</v>
      </c>
      <c r="S2293" s="1">
        <v>232539297867</v>
      </c>
      <c r="T2293" s="1">
        <v>1813298434</v>
      </c>
      <c r="U2293" s="1">
        <v>20271005204</v>
      </c>
      <c r="V2293" s="1">
        <v>27288317657</v>
      </c>
    </row>
    <row r="2294" spans="1:22" ht="16.5" customHeight="1" x14ac:dyDescent="0.3">
      <c r="A2294" s="1" t="s">
        <v>240</v>
      </c>
      <c r="B2294" s="1">
        <v>2021</v>
      </c>
      <c r="C2294" s="16">
        <f t="shared" si="200"/>
        <v>4.1108738641733114</v>
      </c>
      <c r="D2294" s="5">
        <v>21</v>
      </c>
      <c r="E2294" s="5">
        <v>61</v>
      </c>
      <c r="F2294" s="4">
        <v>0</v>
      </c>
      <c r="G2294" s="5">
        <v>0</v>
      </c>
      <c r="H2294" s="5">
        <v>0</v>
      </c>
      <c r="I2294" s="1">
        <v>118462690724</v>
      </c>
      <c r="J2294" s="1">
        <v>16677479575</v>
      </c>
      <c r="K2294" s="1">
        <v>130828193889</v>
      </c>
      <c r="L2294" s="1">
        <v>249290884613</v>
      </c>
      <c r="M2294" s="29">
        <f>-4.336-4.513*(U2294/L2294)+5.679*(O2294/L2294)-0.004*(I2294/P2294)</f>
        <v>-3.1903301100925412</v>
      </c>
      <c r="N2294" s="31">
        <v>6.6900092133089402</v>
      </c>
      <c r="O2294" s="1">
        <v>68711249413</v>
      </c>
      <c r="P2294" s="1">
        <v>52237656340</v>
      </c>
      <c r="Q2294" s="1">
        <v>16473593073</v>
      </c>
      <c r="R2294" s="1">
        <v>180579635200</v>
      </c>
      <c r="S2294" s="1">
        <v>249290884613</v>
      </c>
      <c r="T2294" s="1">
        <v>1780253943</v>
      </c>
      <c r="U2294" s="1">
        <v>22677773818</v>
      </c>
      <c r="V2294" s="1">
        <v>30435169242</v>
      </c>
    </row>
    <row r="2295" spans="1:22" ht="16.5" customHeight="1" x14ac:dyDescent="0.3">
      <c r="A2295" s="1" t="s">
        <v>240</v>
      </c>
      <c r="B2295" s="1">
        <v>2020</v>
      </c>
      <c r="C2295" s="16">
        <f t="shared" si="200"/>
        <v>3.713572066704308</v>
      </c>
      <c r="D2295" s="5">
        <v>20</v>
      </c>
      <c r="E2295" s="5">
        <v>41</v>
      </c>
      <c r="F2295" s="4">
        <v>0</v>
      </c>
      <c r="G2295" s="5">
        <v>0</v>
      </c>
      <c r="H2295" s="5">
        <v>1</v>
      </c>
      <c r="I2295" s="1">
        <v>190574077789</v>
      </c>
      <c r="J2295" s="1">
        <v>13352252784</v>
      </c>
      <c r="K2295" s="1">
        <v>134626960715</v>
      </c>
      <c r="L2295" s="1">
        <v>325201038504</v>
      </c>
      <c r="M2295" s="29">
        <f>-4.336-4.513*(U2295/L2295)+5.679*(O2295/L2295)-0.004*(I2295/P2295)</f>
        <v>-2.2070136910227816</v>
      </c>
      <c r="N2295" s="31">
        <v>6.9401877821904918</v>
      </c>
      <c r="O2295" s="1">
        <v>140314797940</v>
      </c>
      <c r="P2295" s="1">
        <v>125435182632</v>
      </c>
      <c r="Q2295" s="1">
        <v>14879615308</v>
      </c>
      <c r="R2295" s="1">
        <v>184886240564</v>
      </c>
      <c r="S2295" s="1">
        <v>325201038504</v>
      </c>
      <c r="T2295" s="1">
        <v>1914852471</v>
      </c>
      <c r="U2295" s="1">
        <v>22717230869</v>
      </c>
      <c r="V2295" s="1">
        <v>30286343653</v>
      </c>
    </row>
    <row r="2296" spans="1:22" ht="16.5" customHeight="1" x14ac:dyDescent="0.3">
      <c r="A2296" s="1" t="s">
        <v>240</v>
      </c>
      <c r="B2296" s="1">
        <v>2019</v>
      </c>
      <c r="C2296" s="15"/>
      <c r="D2296" s="9"/>
      <c r="E2296" s="9"/>
      <c r="F2296" s="10"/>
      <c r="G2296" s="9"/>
      <c r="H2296" s="9"/>
      <c r="I2296" s="1">
        <v>202423596404</v>
      </c>
      <c r="J2296" s="1">
        <v>31485443197</v>
      </c>
      <c r="K2296" s="1">
        <v>149458899717</v>
      </c>
      <c r="L2296" s="1">
        <v>351882496121</v>
      </c>
      <c r="M2296" s="29">
        <f>-4.336-4.513*(U2296/L2296)+5.679*(O2296/L2296)-0.004*(I2296/P2296)</f>
        <v>-2.170556186088719</v>
      </c>
      <c r="N2296" s="31">
        <v>7.4649912574460018</v>
      </c>
      <c r="O2296" s="1">
        <v>153737306340</v>
      </c>
      <c r="P2296" s="1">
        <v>140023263591</v>
      </c>
      <c r="Q2296" s="1">
        <v>13714042749</v>
      </c>
      <c r="R2296" s="1">
        <v>198145189781</v>
      </c>
      <c r="S2296" s="1">
        <v>351882496121</v>
      </c>
      <c r="T2296" s="1">
        <v>1172152874</v>
      </c>
      <c r="U2296" s="1">
        <v>24165212261</v>
      </c>
      <c r="V2296" s="1">
        <v>31520632755</v>
      </c>
    </row>
    <row r="2297" spans="1:22" ht="16.5" customHeight="1" x14ac:dyDescent="0.3">
      <c r="A2297" s="1" t="s">
        <v>240</v>
      </c>
      <c r="B2297" s="1">
        <v>2018</v>
      </c>
      <c r="C2297" s="16">
        <f t="shared" ref="C2297:C2300" si="201">LN(E2297)</f>
        <v>3.6635616461296463</v>
      </c>
      <c r="D2297" s="5">
        <v>18</v>
      </c>
      <c r="E2297" s="5">
        <v>39</v>
      </c>
      <c r="F2297" s="4">
        <v>0</v>
      </c>
      <c r="G2297" s="5">
        <v>0</v>
      </c>
      <c r="H2297" s="5">
        <v>1</v>
      </c>
      <c r="I2297" s="1">
        <v>138605056923</v>
      </c>
      <c r="J2297" s="1">
        <v>10209378463</v>
      </c>
      <c r="K2297" s="1">
        <v>154668394189</v>
      </c>
      <c r="L2297" s="1">
        <v>293273451112</v>
      </c>
      <c r="M2297" s="29">
        <f>-4.336-4.513*(U2297/L2297)+5.679*(O2297/L2297)-0.004*(I2297/P2297)</f>
        <v>-3.226773072326826</v>
      </c>
      <c r="N2297" s="31">
        <v>7.3592809998546045</v>
      </c>
      <c r="O2297" s="1">
        <v>82875486876</v>
      </c>
      <c r="P2297" s="1">
        <v>70693868121</v>
      </c>
      <c r="Q2297" s="1">
        <v>12181618755</v>
      </c>
      <c r="R2297" s="1">
        <v>210397964236</v>
      </c>
      <c r="S2297" s="1">
        <v>293273451112</v>
      </c>
      <c r="T2297" s="1">
        <v>9010209364</v>
      </c>
      <c r="U2297" s="1">
        <v>31695783068</v>
      </c>
      <c r="V2297" s="1">
        <v>48965883389</v>
      </c>
    </row>
    <row r="2298" spans="1:22" ht="16.5" customHeight="1" x14ac:dyDescent="0.3">
      <c r="A2298" s="1" t="s">
        <v>240</v>
      </c>
      <c r="B2298" s="1">
        <v>2017</v>
      </c>
      <c r="C2298" s="16">
        <f t="shared" si="201"/>
        <v>3.6375861597263857</v>
      </c>
      <c r="D2298" s="5">
        <v>17</v>
      </c>
      <c r="E2298" s="5">
        <v>38</v>
      </c>
      <c r="F2298" s="4">
        <v>0</v>
      </c>
      <c r="G2298" s="5">
        <v>0</v>
      </c>
      <c r="H2298" s="5">
        <v>1</v>
      </c>
      <c r="I2298" s="1">
        <v>332775556277</v>
      </c>
      <c r="J2298" s="1">
        <v>17544279645</v>
      </c>
      <c r="K2298" s="1">
        <v>158994350490</v>
      </c>
      <c r="L2298" s="1">
        <v>491769906767</v>
      </c>
      <c r="M2298" s="29">
        <f>-4.336-4.513*(U2298/L2298)+5.679*(O2298/L2298)-0.004*(I2298/P2298)</f>
        <v>-1.4528265762602848</v>
      </c>
      <c r="N2298" s="31">
        <v>2.8654119461210428</v>
      </c>
      <c r="O2298" s="1">
        <v>275399315357</v>
      </c>
      <c r="P2298" s="1">
        <v>265234680303</v>
      </c>
      <c r="Q2298" s="1">
        <v>10164635054</v>
      </c>
      <c r="R2298" s="1">
        <v>216370591410</v>
      </c>
      <c r="S2298" s="1">
        <v>491769906767</v>
      </c>
      <c r="T2298" s="1">
        <v>9760231683</v>
      </c>
      <c r="U2298" s="1">
        <v>31833990271</v>
      </c>
      <c r="V2298" s="1">
        <v>49755258585</v>
      </c>
    </row>
    <row r="2299" spans="1:22" ht="16.5" customHeight="1" x14ac:dyDescent="0.3">
      <c r="A2299" s="1" t="s">
        <v>240</v>
      </c>
      <c r="B2299" s="1">
        <v>2016</v>
      </c>
      <c r="C2299" s="16">
        <f t="shared" si="201"/>
        <v>3.6109179126442243</v>
      </c>
      <c r="D2299" s="5">
        <v>16</v>
      </c>
      <c r="E2299" s="5">
        <v>37</v>
      </c>
      <c r="F2299" s="4">
        <v>0</v>
      </c>
      <c r="G2299" s="5">
        <v>0</v>
      </c>
      <c r="H2299" s="5">
        <v>1</v>
      </c>
      <c r="I2299" s="1">
        <v>387459131957</v>
      </c>
      <c r="J2299" s="1">
        <v>18928913013</v>
      </c>
      <c r="K2299" s="1">
        <v>131868422254</v>
      </c>
      <c r="L2299" s="1">
        <v>519327554211</v>
      </c>
      <c r="M2299" s="29">
        <f>-4.336-4.513*(U2299/L2299)+5.679*(O2299/L2299)-0.004*(I2299/P2299)</f>
        <v>-1.3545317950088367</v>
      </c>
      <c r="N2299" s="31">
        <v>2.5615511423249444</v>
      </c>
      <c r="O2299" s="1">
        <v>307435710781</v>
      </c>
      <c r="P2299" s="1">
        <v>299028596072</v>
      </c>
      <c r="Q2299" s="1">
        <v>8407114709</v>
      </c>
      <c r="R2299" s="1">
        <v>211891843430</v>
      </c>
      <c r="S2299" s="1">
        <v>519327554211</v>
      </c>
      <c r="T2299" s="1">
        <v>7628523571</v>
      </c>
      <c r="U2299" s="1">
        <v>43181295319</v>
      </c>
      <c r="V2299" s="1">
        <v>61801715761</v>
      </c>
    </row>
    <row r="2300" spans="1:22" ht="16.5" customHeight="1" x14ac:dyDescent="0.3">
      <c r="A2300" s="1" t="s">
        <v>240</v>
      </c>
      <c r="B2300" s="1">
        <v>2015</v>
      </c>
      <c r="C2300" s="16">
        <f t="shared" si="201"/>
        <v>3.5835189384561099</v>
      </c>
      <c r="D2300" s="6">
        <v>15</v>
      </c>
      <c r="E2300" s="6">
        <v>36</v>
      </c>
      <c r="F2300" s="7">
        <v>0</v>
      </c>
      <c r="G2300" s="6">
        <v>0</v>
      </c>
      <c r="H2300" s="6">
        <v>1</v>
      </c>
      <c r="I2300" s="1">
        <v>371926884941</v>
      </c>
      <c r="J2300" s="1">
        <v>14681843754</v>
      </c>
      <c r="K2300" s="1">
        <v>127320259558</v>
      </c>
      <c r="L2300" s="1">
        <v>499247144499</v>
      </c>
      <c r="M2300" s="29">
        <f>-4.336-4.513*(U2300/L2300)+5.679*(O2300/L2300)-0.004*(I2300/P2300)</f>
        <v>-1.3448242992848647</v>
      </c>
      <c r="N2300" s="31">
        <v>8.0197984581497224</v>
      </c>
      <c r="O2300" s="1">
        <v>294950292456</v>
      </c>
      <c r="P2300" s="1">
        <v>289252706356</v>
      </c>
      <c r="Q2300" s="1">
        <v>5697586100</v>
      </c>
      <c r="R2300" s="1">
        <v>204296852043</v>
      </c>
      <c r="S2300" s="1">
        <v>499247144499</v>
      </c>
      <c r="T2300" s="1">
        <v>7464380053</v>
      </c>
      <c r="U2300" s="1">
        <v>39689567014</v>
      </c>
      <c r="V2300" s="1">
        <v>58870133843</v>
      </c>
    </row>
    <row r="2301" spans="1:22" ht="16.5" customHeight="1" x14ac:dyDescent="0.3">
      <c r="A2301" s="1" t="s">
        <v>240</v>
      </c>
      <c r="B2301" s="1">
        <v>2014</v>
      </c>
      <c r="C2301" s="15"/>
      <c r="D2301" s="9"/>
      <c r="E2301" s="9"/>
      <c r="F2301" s="10"/>
      <c r="G2301" s="9"/>
      <c r="H2301" s="9"/>
      <c r="I2301" s="1">
        <v>312698174903</v>
      </c>
      <c r="J2301" s="1">
        <v>31979441483</v>
      </c>
      <c r="K2301" s="1">
        <v>129590288935</v>
      </c>
      <c r="L2301" s="1">
        <v>442288463838</v>
      </c>
      <c r="M2301" s="29">
        <f>-4.336-4.513*(U2301/L2301)+5.679*(O2301/L2301)-0.004*(I2301/P2301)</f>
        <v>-1.4081270444448992</v>
      </c>
      <c r="N2301" s="28">
        <v>5.05</v>
      </c>
      <c r="O2301" s="1">
        <v>258017821213</v>
      </c>
      <c r="P2301" s="1">
        <v>251509178738</v>
      </c>
      <c r="Q2301" s="1">
        <v>6508642475</v>
      </c>
      <c r="R2301" s="1">
        <v>184270642625</v>
      </c>
      <c r="S2301" s="1">
        <v>442288463838</v>
      </c>
      <c r="T2301" s="1">
        <v>8467390892</v>
      </c>
      <c r="U2301" s="1">
        <v>37252206575</v>
      </c>
      <c r="V2301" s="1">
        <v>56353316640</v>
      </c>
    </row>
    <row r="2302" spans="1:22" ht="16.5" customHeight="1" x14ac:dyDescent="0.3">
      <c r="A2302" s="1" t="s">
        <v>241</v>
      </c>
      <c r="B2302" s="1">
        <v>2023</v>
      </c>
      <c r="C2302" s="16">
        <f t="shared" ref="C2302:C2304" si="202">LN(E2302)</f>
        <v>4.0943445622221004</v>
      </c>
      <c r="D2302" s="5">
        <v>13</v>
      </c>
      <c r="E2302" s="5">
        <v>60</v>
      </c>
      <c r="F2302" s="4">
        <v>20.13</v>
      </c>
      <c r="G2302" s="5">
        <v>0</v>
      </c>
      <c r="H2302" s="5">
        <v>1</v>
      </c>
      <c r="I2302" s="1">
        <v>1000137911222</v>
      </c>
      <c r="J2302" s="1">
        <v>261108837471</v>
      </c>
      <c r="K2302" s="1">
        <v>243808633846</v>
      </c>
      <c r="L2302" s="1">
        <v>1243946545068</v>
      </c>
      <c r="M2302" s="29">
        <f>-4.336-4.513*(U2302/L2302)+5.679*(O2302/L2302)-0.004*(I2302/P2302)</f>
        <v>-1.853538745625783</v>
      </c>
      <c r="N2302" s="31">
        <v>6.4222466560102589</v>
      </c>
      <c r="O2302" s="1">
        <v>590405768437</v>
      </c>
      <c r="P2302" s="1">
        <v>590137530511</v>
      </c>
      <c r="Q2302" s="1">
        <v>268237926</v>
      </c>
      <c r="R2302" s="1">
        <v>653540776631</v>
      </c>
      <c r="S2302" s="1">
        <v>1243946545068</v>
      </c>
      <c r="T2302" s="1">
        <v>33031952307</v>
      </c>
      <c r="U2302" s="1">
        <v>56820856420</v>
      </c>
      <c r="V2302" s="1">
        <v>79218127518</v>
      </c>
    </row>
    <row r="2303" spans="1:22" ht="16.5" customHeight="1" x14ac:dyDescent="0.3">
      <c r="A2303" s="1" t="s">
        <v>241</v>
      </c>
      <c r="B2303" s="1">
        <v>2022</v>
      </c>
      <c r="C2303" s="16">
        <f t="shared" si="202"/>
        <v>4.0775374439057197</v>
      </c>
      <c r="D2303" s="5">
        <v>12</v>
      </c>
      <c r="E2303" s="5">
        <v>59</v>
      </c>
      <c r="F2303" s="4">
        <v>20.13</v>
      </c>
      <c r="G2303" s="5">
        <v>0</v>
      </c>
      <c r="H2303" s="5">
        <v>1</v>
      </c>
      <c r="I2303" s="1">
        <v>869306734718</v>
      </c>
      <c r="J2303" s="1">
        <v>571505485112</v>
      </c>
      <c r="K2303" s="1">
        <v>213532150844</v>
      </c>
      <c r="L2303" s="1">
        <v>1082838885562</v>
      </c>
      <c r="M2303" s="29">
        <f>-4.336-4.513*(U2303/L2303)+5.679*(O2303/L2303)-0.004*(I2303/P2303)</f>
        <v>-2.0781890174091027</v>
      </c>
      <c r="N2303" s="31">
        <v>6.9871667237754878</v>
      </c>
      <c r="O2303" s="1">
        <v>467710121329</v>
      </c>
      <c r="P2303" s="1">
        <v>467338259154</v>
      </c>
      <c r="Q2303" s="1">
        <v>371862175</v>
      </c>
      <c r="R2303" s="1">
        <v>615128764233</v>
      </c>
      <c r="S2303" s="1">
        <v>1082838885562</v>
      </c>
      <c r="T2303" s="1">
        <v>36776019010</v>
      </c>
      <c r="U2303" s="1">
        <v>45030666060</v>
      </c>
      <c r="V2303" s="1">
        <v>87576110316</v>
      </c>
    </row>
    <row r="2304" spans="1:22" ht="16.5" customHeight="1" x14ac:dyDescent="0.3">
      <c r="A2304" s="1" t="s">
        <v>241</v>
      </c>
      <c r="B2304" s="1">
        <v>2021</v>
      </c>
      <c r="C2304" s="16">
        <f t="shared" si="202"/>
        <v>4.0604430105464191</v>
      </c>
      <c r="D2304" s="5">
        <v>11</v>
      </c>
      <c r="E2304" s="5">
        <v>58</v>
      </c>
      <c r="F2304" s="4">
        <v>20.13</v>
      </c>
      <c r="G2304" s="5">
        <v>0</v>
      </c>
      <c r="H2304" s="5">
        <v>1</v>
      </c>
      <c r="I2304" s="1">
        <v>1186707143611</v>
      </c>
      <c r="J2304" s="1">
        <v>608551955001</v>
      </c>
      <c r="K2304" s="1">
        <v>241796689095</v>
      </c>
      <c r="L2304" s="1">
        <v>1428503832706</v>
      </c>
      <c r="M2304" s="29">
        <f>-4.336-4.513*(U2304/L2304)+5.679*(O2304/L2304)-0.004*(I2304/P2304)</f>
        <v>-1.0985888457488231</v>
      </c>
      <c r="N2304" s="31">
        <v>6.6900092133089402</v>
      </c>
      <c r="O2304" s="1">
        <v>844839712084</v>
      </c>
      <c r="P2304" s="1">
        <v>843944332930</v>
      </c>
      <c r="Q2304" s="1">
        <v>895379154</v>
      </c>
      <c r="R2304" s="1">
        <v>583664120622</v>
      </c>
      <c r="S2304" s="1">
        <v>1428503832706</v>
      </c>
      <c r="T2304" s="1">
        <v>25034492410</v>
      </c>
      <c r="U2304" s="1">
        <v>36595558486</v>
      </c>
      <c r="V2304" s="1">
        <v>64796926678</v>
      </c>
    </row>
    <row r="2305" spans="1:22" ht="16.5" customHeight="1" x14ac:dyDescent="0.3">
      <c r="A2305" s="1" t="s">
        <v>241</v>
      </c>
      <c r="B2305" s="1">
        <v>2020</v>
      </c>
      <c r="C2305" s="15"/>
      <c r="D2305" s="9"/>
      <c r="E2305" s="9"/>
      <c r="F2305" s="10"/>
      <c r="G2305" s="9"/>
      <c r="H2305" s="9"/>
      <c r="I2305" s="1">
        <v>811553450785</v>
      </c>
      <c r="J2305" s="1">
        <v>418297118838</v>
      </c>
      <c r="K2305" s="1">
        <v>243731753481</v>
      </c>
      <c r="L2305" s="1">
        <v>1055285204266</v>
      </c>
      <c r="M2305" s="29">
        <f>-4.336-4.513*(U2305/L2305)+5.679*(O2305/L2305)-0.004*(I2305/P2305)</f>
        <v>-1.686983882352193</v>
      </c>
      <c r="N2305" s="31">
        <v>6.9401877821904918</v>
      </c>
      <c r="O2305" s="1">
        <v>495868249144</v>
      </c>
      <c r="P2305" s="1">
        <v>495536398369</v>
      </c>
      <c r="Q2305" s="1">
        <v>331850775</v>
      </c>
      <c r="R2305" s="1">
        <v>559416955122</v>
      </c>
      <c r="S2305" s="1">
        <v>1055285204266</v>
      </c>
      <c r="T2305" s="1">
        <v>27675079698</v>
      </c>
      <c r="U2305" s="1">
        <v>3025746695</v>
      </c>
      <c r="V2305" s="1">
        <v>26709979950</v>
      </c>
    </row>
    <row r="2306" spans="1:22" ht="16.5" customHeight="1" x14ac:dyDescent="0.3">
      <c r="A2306" s="1" t="s">
        <v>241</v>
      </c>
      <c r="B2306" s="1">
        <v>2019</v>
      </c>
      <c r="C2306" s="16">
        <f t="shared" ref="C2306:C2310" si="203">LN(E2306)</f>
        <v>4.0253516907351496</v>
      </c>
      <c r="D2306" s="5">
        <v>9</v>
      </c>
      <c r="E2306" s="5">
        <v>56</v>
      </c>
      <c r="F2306" s="4">
        <v>0.129</v>
      </c>
      <c r="G2306" s="5">
        <v>0</v>
      </c>
      <c r="H2306" s="5">
        <v>1</v>
      </c>
      <c r="I2306" s="1">
        <v>831057633346</v>
      </c>
      <c r="J2306" s="1">
        <v>452305674073</v>
      </c>
      <c r="K2306" s="1">
        <v>255768480051</v>
      </c>
      <c r="L2306" s="1">
        <v>1086826113397</v>
      </c>
      <c r="M2306" s="29">
        <f>-4.336-4.513*(U2306/L2306)+5.679*(O2306/L2306)-0.004*(I2306/P2306)</f>
        <v>-1.5787551183454722</v>
      </c>
      <c r="N2306" s="31">
        <v>7.4649912574460018</v>
      </c>
      <c r="O2306" s="1">
        <v>530095738695</v>
      </c>
      <c r="P2306" s="1">
        <v>529757056807</v>
      </c>
      <c r="Q2306" s="1">
        <v>338681888</v>
      </c>
      <c r="R2306" s="1">
        <v>556730374702</v>
      </c>
      <c r="S2306" s="1">
        <v>1086826113397</v>
      </c>
      <c r="T2306" s="1">
        <v>36012162151</v>
      </c>
      <c r="U2306" s="1">
        <v>1539578443</v>
      </c>
      <c r="V2306" s="1">
        <v>37069589993</v>
      </c>
    </row>
    <row r="2307" spans="1:22" ht="16.5" customHeight="1" x14ac:dyDescent="0.3">
      <c r="A2307" s="1" t="s">
        <v>241</v>
      </c>
      <c r="B2307" s="1">
        <v>2018</v>
      </c>
      <c r="C2307" s="16">
        <f t="shared" si="203"/>
        <v>3.713572066704308</v>
      </c>
      <c r="D2307" s="5">
        <v>8</v>
      </c>
      <c r="E2307" s="5">
        <v>41</v>
      </c>
      <c r="F2307" s="4">
        <v>0.45900000000000002</v>
      </c>
      <c r="G2307" s="5">
        <v>0</v>
      </c>
      <c r="H2307" s="5">
        <v>1</v>
      </c>
      <c r="I2307" s="1">
        <v>1002034119450</v>
      </c>
      <c r="J2307" s="1">
        <v>433406545000</v>
      </c>
      <c r="K2307" s="1">
        <v>239910675206</v>
      </c>
      <c r="L2307" s="1">
        <v>1241944794656</v>
      </c>
      <c r="M2307" s="29">
        <f>-4.336-4.513*(U2307/L2307)+5.679*(O2307/L2307)-0.004*(I2307/P2307)</f>
        <v>-1.5602400520514625</v>
      </c>
      <c r="N2307" s="31">
        <v>7.3592809998546045</v>
      </c>
      <c r="O2307" s="1">
        <v>661219351925</v>
      </c>
      <c r="P2307" s="1">
        <v>660874085090</v>
      </c>
      <c r="Q2307" s="1">
        <v>345266835</v>
      </c>
      <c r="R2307" s="1">
        <v>580725442731</v>
      </c>
      <c r="S2307" s="1">
        <v>1241944794656</v>
      </c>
      <c r="T2307" s="1">
        <v>45833160788</v>
      </c>
      <c r="U2307" s="1">
        <v>66517130002</v>
      </c>
      <c r="V2307" s="1">
        <v>110402184748</v>
      </c>
    </row>
    <row r="2308" spans="1:22" ht="16.5" customHeight="1" x14ac:dyDescent="0.3">
      <c r="A2308" s="1" t="s">
        <v>241</v>
      </c>
      <c r="B2308" s="1">
        <v>2017</v>
      </c>
      <c r="C2308" s="16">
        <f t="shared" si="203"/>
        <v>3.6888794541139363</v>
      </c>
      <c r="D2308" s="5">
        <v>7</v>
      </c>
      <c r="E2308" s="5">
        <v>40</v>
      </c>
      <c r="F2308" s="4">
        <v>0.45900000000000002</v>
      </c>
      <c r="G2308" s="5">
        <v>0</v>
      </c>
      <c r="H2308" s="5">
        <v>1</v>
      </c>
      <c r="I2308" s="1">
        <v>1016419509459</v>
      </c>
      <c r="J2308" s="1">
        <v>518043443051</v>
      </c>
      <c r="K2308" s="1">
        <v>221512360021</v>
      </c>
      <c r="L2308" s="1">
        <v>1237931869480</v>
      </c>
      <c r="M2308" s="29">
        <f>-4.336-4.513*(U2308/L2308)+5.679*(O2308/L2308)-0.004*(I2308/P2308)</f>
        <v>-1.7001413104712801</v>
      </c>
      <c r="N2308" s="31">
        <v>2.8654119461210428</v>
      </c>
      <c r="O2308" s="1">
        <v>649015834796</v>
      </c>
      <c r="P2308" s="1">
        <v>648577102524</v>
      </c>
      <c r="Q2308" s="1">
        <v>438732272</v>
      </c>
      <c r="R2308" s="1">
        <v>588916034684</v>
      </c>
      <c r="S2308" s="1">
        <v>1237931869480</v>
      </c>
      <c r="T2308" s="1">
        <v>29269320675</v>
      </c>
      <c r="U2308" s="1">
        <v>91953763870</v>
      </c>
      <c r="V2308" s="1">
        <v>139585548180</v>
      </c>
    </row>
    <row r="2309" spans="1:22" ht="16.5" customHeight="1" x14ac:dyDescent="0.3">
      <c r="A2309" s="1" t="s">
        <v>241</v>
      </c>
      <c r="B2309" s="1">
        <v>2016</v>
      </c>
      <c r="C2309" s="16">
        <f t="shared" si="203"/>
        <v>3.6635616461296463</v>
      </c>
      <c r="D2309" s="5">
        <v>6</v>
      </c>
      <c r="E2309" s="5">
        <v>39</v>
      </c>
      <c r="F2309" s="4">
        <v>0.45900000000000002</v>
      </c>
      <c r="G2309" s="5">
        <v>0</v>
      </c>
      <c r="H2309" s="5">
        <v>1</v>
      </c>
      <c r="I2309" s="1">
        <v>971416190454</v>
      </c>
      <c r="J2309" s="1">
        <v>391041211026</v>
      </c>
      <c r="K2309" s="1">
        <v>195150812955</v>
      </c>
      <c r="L2309" s="1">
        <v>1166567003409</v>
      </c>
      <c r="M2309" s="29">
        <f>-4.336-4.513*(U2309/L2309)+5.679*(O2309/L2309)-0.004*(I2309/P2309)</f>
        <v>-1.7703649743985117</v>
      </c>
      <c r="N2309" s="31">
        <v>2.5615511423249444</v>
      </c>
      <c r="O2309" s="1">
        <v>600346827202</v>
      </c>
      <c r="P2309" s="1">
        <v>599830032704</v>
      </c>
      <c r="Q2309" s="1">
        <v>516794498</v>
      </c>
      <c r="R2309" s="1">
        <v>566220176207</v>
      </c>
      <c r="S2309" s="1">
        <v>1166567003409</v>
      </c>
      <c r="T2309" s="1">
        <v>23618503029</v>
      </c>
      <c r="U2309" s="1">
        <v>90588857405</v>
      </c>
      <c r="V2309" s="1">
        <v>132812815626</v>
      </c>
    </row>
    <row r="2310" spans="1:22" ht="16.5" customHeight="1" x14ac:dyDescent="0.3">
      <c r="A2310" s="1" t="s">
        <v>241</v>
      </c>
      <c r="B2310" s="1">
        <v>2015</v>
      </c>
      <c r="C2310" s="16">
        <f t="shared" si="203"/>
        <v>3.6375861597263857</v>
      </c>
      <c r="D2310" s="6">
        <v>5</v>
      </c>
      <c r="E2310" s="6">
        <v>38</v>
      </c>
      <c r="F2310" s="7">
        <v>0</v>
      </c>
      <c r="G2310" s="6">
        <v>0</v>
      </c>
      <c r="H2310" s="6">
        <v>1</v>
      </c>
      <c r="I2310" s="1">
        <v>1152614393493</v>
      </c>
      <c r="J2310" s="1">
        <v>762766164096</v>
      </c>
      <c r="K2310" s="1">
        <v>198932609251</v>
      </c>
      <c r="L2310" s="1">
        <v>1351547002744</v>
      </c>
      <c r="M2310" s="29">
        <f>-4.336-4.513*(U2310/L2310)+5.679*(O2310/L2310)-0.004*(I2310/P2310)</f>
        <v>-1.3842219485544864</v>
      </c>
      <c r="N2310" s="31">
        <v>8.0197984581497224</v>
      </c>
      <c r="O2310" s="1">
        <v>772296527222</v>
      </c>
      <c r="P2310" s="1">
        <v>771272901611</v>
      </c>
      <c r="Q2310" s="1">
        <v>1023625611</v>
      </c>
      <c r="R2310" s="1">
        <v>579250475522</v>
      </c>
      <c r="S2310" s="1">
        <v>1351547002744</v>
      </c>
      <c r="T2310" s="1">
        <v>27715315632</v>
      </c>
      <c r="U2310" s="1">
        <v>86046094199</v>
      </c>
      <c r="V2310" s="1">
        <v>131875343856</v>
      </c>
    </row>
    <row r="2311" spans="1:22" ht="16.5" customHeight="1" x14ac:dyDescent="0.3">
      <c r="A2311" s="1" t="s">
        <v>241</v>
      </c>
      <c r="B2311" s="1">
        <v>2014</v>
      </c>
      <c r="C2311" s="15"/>
      <c r="D2311" s="9"/>
      <c r="E2311" s="9"/>
      <c r="F2311" s="10"/>
      <c r="G2311" s="9"/>
      <c r="H2311" s="9"/>
      <c r="I2311" s="1">
        <v>1024567586031</v>
      </c>
      <c r="J2311" s="1">
        <v>633795510026</v>
      </c>
      <c r="K2311" s="1">
        <v>553950864897</v>
      </c>
      <c r="L2311" s="1">
        <v>1578518450928</v>
      </c>
      <c r="M2311" s="29">
        <f>-4.336-4.513*(U2311/L2311)+5.679*(O2311/L2311)-0.004*(I2311/P2311)</f>
        <v>-1.0769260510764305</v>
      </c>
      <c r="N2311" s="28">
        <v>5.05</v>
      </c>
      <c r="O2311" s="1">
        <v>987219630966</v>
      </c>
      <c r="P2311" s="1">
        <v>986451917253</v>
      </c>
      <c r="Q2311" s="1">
        <v>767713713</v>
      </c>
      <c r="R2311" s="1">
        <v>591298819962</v>
      </c>
      <c r="S2311" s="1">
        <v>1578518450928</v>
      </c>
      <c r="T2311" s="1">
        <v>39868722241</v>
      </c>
      <c r="U2311" s="1">
        <v>100898266931</v>
      </c>
      <c r="V2311" s="1">
        <v>164016975487</v>
      </c>
    </row>
    <row r="2312" spans="1:22" ht="16.5" customHeight="1" x14ac:dyDescent="0.3">
      <c r="A2312" s="1" t="s">
        <v>242</v>
      </c>
      <c r="B2312" s="1">
        <v>2023</v>
      </c>
      <c r="C2312" s="16">
        <f t="shared" ref="C2312:C2320" si="204">LN(E2312)</f>
        <v>3.9889840465642745</v>
      </c>
      <c r="D2312" s="5">
        <v>25</v>
      </c>
      <c r="E2312" s="5">
        <v>54</v>
      </c>
      <c r="F2312" s="4">
        <f>F2313*0.51</f>
        <v>4.7481</v>
      </c>
      <c r="G2312" s="5">
        <v>0</v>
      </c>
      <c r="H2312" s="5">
        <v>1</v>
      </c>
      <c r="I2312" s="1">
        <v>576694622832</v>
      </c>
      <c r="J2312" s="1">
        <v>46919481751</v>
      </c>
      <c r="K2312" s="1">
        <v>314172725080</v>
      </c>
      <c r="L2312" s="1">
        <v>890867347912</v>
      </c>
      <c r="M2312" s="29">
        <f>-4.336-4.513*(U2312/L2312)+5.679*(O2312/L2312)-0.004*(I2312/P2312)</f>
        <v>-3.8775212037845503</v>
      </c>
      <c r="N2312" s="31">
        <v>6.4222466560102589</v>
      </c>
      <c r="O2312" s="1">
        <v>156187822712</v>
      </c>
      <c r="P2312" s="1">
        <v>156096662712</v>
      </c>
      <c r="Q2312" s="1">
        <v>91160000</v>
      </c>
      <c r="R2312" s="1">
        <v>734679525200</v>
      </c>
      <c r="S2312" s="1">
        <v>890867347912</v>
      </c>
      <c r="T2312" s="1">
        <v>4841611633</v>
      </c>
      <c r="U2312" s="1">
        <v>103120257241</v>
      </c>
      <c r="V2312" s="1">
        <v>127853384633</v>
      </c>
    </row>
    <row r="2313" spans="1:22" ht="16.5" customHeight="1" x14ac:dyDescent="0.3">
      <c r="A2313" s="1" t="s">
        <v>242</v>
      </c>
      <c r="B2313" s="1">
        <v>2022</v>
      </c>
      <c r="C2313" s="16">
        <f t="shared" si="204"/>
        <v>3.970291913552122</v>
      </c>
      <c r="D2313" s="5">
        <v>24</v>
      </c>
      <c r="E2313" s="5">
        <v>53</v>
      </c>
      <c r="F2313" s="4">
        <v>9.31</v>
      </c>
      <c r="G2313" s="5">
        <v>0</v>
      </c>
      <c r="H2313" s="5">
        <v>1</v>
      </c>
      <c r="I2313" s="1">
        <v>611195454908</v>
      </c>
      <c r="J2313" s="1">
        <v>49099056400</v>
      </c>
      <c r="K2313" s="1">
        <v>385228781765</v>
      </c>
      <c r="L2313" s="1">
        <v>996424236673</v>
      </c>
      <c r="M2313" s="29">
        <f>-4.336-4.513*(U2313/L2313)+5.679*(O2313/L2313)-0.004*(I2313/P2313)</f>
        <v>-4.0615019087802606</v>
      </c>
      <c r="N2313" s="31">
        <v>6.9871667237754878</v>
      </c>
      <c r="O2313" s="1">
        <v>220502766406</v>
      </c>
      <c r="P2313" s="1">
        <v>220502766406</v>
      </c>
      <c r="Q2313" s="1">
        <v>0</v>
      </c>
      <c r="R2313" s="1">
        <v>775921470267</v>
      </c>
      <c r="S2313" s="1">
        <v>996424236673</v>
      </c>
      <c r="T2313" s="1">
        <v>6167858931</v>
      </c>
      <c r="U2313" s="1">
        <v>214418568181</v>
      </c>
      <c r="V2313" s="1">
        <v>267321845441</v>
      </c>
    </row>
    <row r="2314" spans="1:22" ht="16.5" customHeight="1" x14ac:dyDescent="0.3">
      <c r="A2314" s="1" t="s">
        <v>242</v>
      </c>
      <c r="B2314" s="1">
        <v>2021</v>
      </c>
      <c r="C2314" s="16">
        <f t="shared" si="204"/>
        <v>3.9512437185814275</v>
      </c>
      <c r="D2314" s="5">
        <v>23</v>
      </c>
      <c r="E2314" s="5">
        <v>52</v>
      </c>
      <c r="F2314" s="4">
        <v>6.16</v>
      </c>
      <c r="G2314" s="5">
        <v>0</v>
      </c>
      <c r="H2314" s="5">
        <v>0</v>
      </c>
      <c r="I2314" s="1">
        <v>689908573929</v>
      </c>
      <c r="J2314" s="1">
        <v>762777306</v>
      </c>
      <c r="K2314" s="1">
        <v>243739919104</v>
      </c>
      <c r="L2314" s="1">
        <v>933648493033</v>
      </c>
      <c r="M2314" s="29">
        <f>-4.336-4.513*(U2314/L2314)+5.679*(O2314/L2314)-0.004*(I2314/P2314)</f>
        <v>-3.2837701412244691</v>
      </c>
      <c r="N2314" s="31">
        <v>6.6900092133089402</v>
      </c>
      <c r="O2314" s="1">
        <v>313536769338</v>
      </c>
      <c r="P2314" s="1">
        <v>313536769338</v>
      </c>
      <c r="Q2314" s="1">
        <v>0</v>
      </c>
      <c r="R2314" s="1">
        <v>620111723695</v>
      </c>
      <c r="S2314" s="1">
        <v>933648493033</v>
      </c>
      <c r="T2314" s="1">
        <v>915220222</v>
      </c>
      <c r="U2314" s="1">
        <v>175037638716</v>
      </c>
      <c r="V2314" s="1">
        <v>216090399142</v>
      </c>
    </row>
    <row r="2315" spans="1:22" ht="16.5" customHeight="1" x14ac:dyDescent="0.3">
      <c r="A2315" s="1" t="s">
        <v>242</v>
      </c>
      <c r="B2315" s="1">
        <v>2020</v>
      </c>
      <c r="C2315" s="16">
        <f t="shared" si="204"/>
        <v>3.9318256327243257</v>
      </c>
      <c r="D2315" s="5">
        <v>22</v>
      </c>
      <c r="E2315" s="5">
        <v>51</v>
      </c>
      <c r="F2315" s="4">
        <v>6.63</v>
      </c>
      <c r="G2315" s="5">
        <v>0</v>
      </c>
      <c r="H2315" s="5">
        <v>0</v>
      </c>
      <c r="I2315" s="1">
        <v>385066003926</v>
      </c>
      <c r="J2315" s="1">
        <v>274089186</v>
      </c>
      <c r="K2315" s="1">
        <v>316975362147</v>
      </c>
      <c r="L2315" s="1">
        <v>702041366073</v>
      </c>
      <c r="M2315" s="29">
        <f>-4.336-4.513*(U2315/L2315)+5.679*(O2315/L2315)-0.004*(I2315/P2315)</f>
        <v>-3.0954365735115381</v>
      </c>
      <c r="N2315" s="31">
        <v>6.9401877821904918</v>
      </c>
      <c r="O2315" s="1">
        <v>219659988553</v>
      </c>
      <c r="P2315" s="1">
        <v>218229638113</v>
      </c>
      <c r="Q2315" s="1">
        <v>1430350440</v>
      </c>
      <c r="R2315" s="1">
        <v>482381377520</v>
      </c>
      <c r="S2315" s="1">
        <v>702041366073</v>
      </c>
      <c r="T2315" s="1">
        <v>-5073801005</v>
      </c>
      <c r="U2315" s="1">
        <v>82332644998</v>
      </c>
      <c r="V2315" s="1">
        <v>98409974795</v>
      </c>
    </row>
    <row r="2316" spans="1:22" ht="16.5" customHeight="1" x14ac:dyDescent="0.3">
      <c r="A2316" s="1" t="s">
        <v>242</v>
      </c>
      <c r="B2316" s="1">
        <v>2019</v>
      </c>
      <c r="C2316" s="16">
        <f t="shared" si="204"/>
        <v>3.912023005428146</v>
      </c>
      <c r="D2316" s="5">
        <v>21</v>
      </c>
      <c r="E2316" s="5">
        <v>50</v>
      </c>
      <c r="F2316" s="4">
        <v>20.170000000000002</v>
      </c>
      <c r="G2316" s="5">
        <v>0</v>
      </c>
      <c r="H2316" s="5">
        <v>0</v>
      </c>
      <c r="I2316" s="1">
        <v>277362714534</v>
      </c>
      <c r="J2316" s="1">
        <v>6997689864</v>
      </c>
      <c r="K2316" s="1">
        <v>261572378493</v>
      </c>
      <c r="L2316" s="1">
        <v>538935093027</v>
      </c>
      <c r="M2316" s="29">
        <f>-4.336-4.513*(U2316/L2316)+5.679*(O2316/L2316)-0.004*(I2316/P2316)</f>
        <v>-3.734010515610251</v>
      </c>
      <c r="N2316" s="31">
        <v>7.4649912574460018</v>
      </c>
      <c r="O2316" s="1">
        <v>93930028302</v>
      </c>
      <c r="P2316" s="1">
        <v>92499677862</v>
      </c>
      <c r="Q2316" s="1">
        <v>1430350440</v>
      </c>
      <c r="R2316" s="1">
        <v>445005064725</v>
      </c>
      <c r="S2316" s="1">
        <v>538935093027</v>
      </c>
      <c r="T2316" s="1">
        <v>8166058782</v>
      </c>
      <c r="U2316" s="1">
        <v>44877316155</v>
      </c>
      <c r="V2316" s="1">
        <v>54226520867</v>
      </c>
    </row>
    <row r="2317" spans="1:22" ht="16.5" customHeight="1" x14ac:dyDescent="0.3">
      <c r="A2317" s="1" t="s">
        <v>242</v>
      </c>
      <c r="B2317" s="1">
        <v>2018</v>
      </c>
      <c r="C2317" s="16">
        <f t="shared" si="204"/>
        <v>3.8918202981106265</v>
      </c>
      <c r="D2317" s="5">
        <v>20</v>
      </c>
      <c r="E2317" s="5">
        <v>49</v>
      </c>
      <c r="F2317" s="4">
        <v>21.91</v>
      </c>
      <c r="G2317" s="5">
        <v>0</v>
      </c>
      <c r="H2317" s="5">
        <v>0</v>
      </c>
      <c r="I2317" s="1">
        <v>445452535091</v>
      </c>
      <c r="J2317" s="1">
        <v>800073225</v>
      </c>
      <c r="K2317" s="1">
        <v>261873162816</v>
      </c>
      <c r="L2317" s="1">
        <v>707325697907</v>
      </c>
      <c r="M2317" s="29">
        <f>-4.336-4.513*(U2317/L2317)+5.679*(O2317/L2317)-0.004*(I2317/P2317)</f>
        <v>-2.2764584018752467</v>
      </c>
      <c r="N2317" s="31">
        <v>7.3592809998546045</v>
      </c>
      <c r="O2317" s="1">
        <v>300311342166</v>
      </c>
      <c r="P2317" s="1">
        <v>298581060414</v>
      </c>
      <c r="Q2317" s="1">
        <v>1730281752</v>
      </c>
      <c r="R2317" s="1">
        <v>407014355741</v>
      </c>
      <c r="S2317" s="1">
        <v>707325697907</v>
      </c>
      <c r="T2317" s="1">
        <v>2929258923</v>
      </c>
      <c r="U2317" s="1">
        <v>54172475574</v>
      </c>
      <c r="V2317" s="1">
        <v>68190665036</v>
      </c>
    </row>
    <row r="2318" spans="1:22" ht="16.5" customHeight="1" x14ac:dyDescent="0.3">
      <c r="A2318" s="1" t="s">
        <v>242</v>
      </c>
      <c r="B2318" s="1">
        <v>2017</v>
      </c>
      <c r="C2318" s="16">
        <f t="shared" si="204"/>
        <v>3.8712010109078911</v>
      </c>
      <c r="D2318" s="5">
        <v>19</v>
      </c>
      <c r="E2318" s="5">
        <v>48</v>
      </c>
      <c r="F2318" s="4">
        <v>18.87</v>
      </c>
      <c r="G2318" s="5">
        <v>0</v>
      </c>
      <c r="H2318" s="5">
        <v>0</v>
      </c>
      <c r="I2318" s="1">
        <v>397973524916</v>
      </c>
      <c r="J2318" s="1">
        <v>29140181473</v>
      </c>
      <c r="K2318" s="1">
        <v>172456111808</v>
      </c>
      <c r="L2318" s="1">
        <v>570429636724</v>
      </c>
      <c r="M2318" s="29">
        <f>-4.336-4.513*(U2318/L2318)+5.679*(O2318/L2318)-0.004*(I2318/P2318)</f>
        <v>-2.5114630480177706</v>
      </c>
      <c r="N2318" s="31">
        <v>2.8654119461210428</v>
      </c>
      <c r="O2318" s="1">
        <v>216549322206</v>
      </c>
      <c r="P2318" s="1">
        <v>215218560606</v>
      </c>
      <c r="Q2318" s="1">
        <v>1330761600</v>
      </c>
      <c r="R2318" s="1">
        <v>353880314518</v>
      </c>
      <c r="S2318" s="1">
        <v>570429636724</v>
      </c>
      <c r="T2318" s="1">
        <v>1288643572</v>
      </c>
      <c r="U2318" s="1">
        <v>40947127794</v>
      </c>
      <c r="V2318" s="1">
        <v>51755921843</v>
      </c>
    </row>
    <row r="2319" spans="1:22" ht="16.5" customHeight="1" x14ac:dyDescent="0.3">
      <c r="A2319" s="1" t="s">
        <v>242</v>
      </c>
      <c r="B2319" s="1">
        <v>2016</v>
      </c>
      <c r="C2319" s="16">
        <f t="shared" si="204"/>
        <v>3.8501476017100584</v>
      </c>
      <c r="D2319" s="5">
        <v>18</v>
      </c>
      <c r="E2319" s="5">
        <v>47</v>
      </c>
      <c r="F2319" s="4">
        <v>18.36</v>
      </c>
      <c r="G2319" s="5">
        <v>0</v>
      </c>
      <c r="H2319" s="5">
        <v>0</v>
      </c>
      <c r="I2319" s="1">
        <v>372891462041</v>
      </c>
      <c r="J2319" s="1">
        <v>236887424</v>
      </c>
      <c r="K2319" s="1">
        <v>163861910181</v>
      </c>
      <c r="L2319" s="1">
        <v>536753372222</v>
      </c>
      <c r="M2319" s="29">
        <f>-4.336-4.513*(U2319/L2319)+5.679*(O2319/L2319)-0.004*(I2319/P2319)</f>
        <v>-2.7501223926264613</v>
      </c>
      <c r="N2319" s="31">
        <v>2.5615511423249444</v>
      </c>
      <c r="O2319" s="1">
        <v>194942701407</v>
      </c>
      <c r="P2319" s="1">
        <v>193611939807</v>
      </c>
      <c r="Q2319" s="1">
        <v>1330761600</v>
      </c>
      <c r="R2319" s="1">
        <v>341810670815</v>
      </c>
      <c r="S2319" s="1">
        <v>536753372222</v>
      </c>
      <c r="T2319" s="1">
        <v>1227595704</v>
      </c>
      <c r="U2319" s="1">
        <v>55776502671</v>
      </c>
      <c r="V2319" s="1">
        <v>67624519166</v>
      </c>
    </row>
    <row r="2320" spans="1:22" ht="16.5" customHeight="1" x14ac:dyDescent="0.3">
      <c r="A2320" s="1" t="s">
        <v>242</v>
      </c>
      <c r="B2320" s="1">
        <v>2015</v>
      </c>
      <c r="C2320" s="16">
        <f t="shared" si="204"/>
        <v>4.0430512678345503</v>
      </c>
      <c r="D2320" s="6">
        <v>17</v>
      </c>
      <c r="E2320" s="6">
        <v>57</v>
      </c>
      <c r="F2320" s="7">
        <v>1.85</v>
      </c>
      <c r="G2320" s="6">
        <v>0</v>
      </c>
      <c r="H2320" s="6">
        <v>0</v>
      </c>
      <c r="I2320" s="1">
        <v>298677568195</v>
      </c>
      <c r="J2320" s="1">
        <v>423522209</v>
      </c>
      <c r="K2320" s="1">
        <v>181818626035</v>
      </c>
      <c r="L2320" s="1">
        <v>480496194230</v>
      </c>
      <c r="M2320" s="29">
        <f>-4.336-4.513*(U2320/L2320)+5.679*(O2320/L2320)-0.004*(I2320/P2320)</f>
        <v>-2.6478361346314259</v>
      </c>
      <c r="N2320" s="31">
        <v>8.0197984581497224</v>
      </c>
      <c r="O2320" s="1">
        <v>179944050441</v>
      </c>
      <c r="P2320" s="1">
        <v>179944050441</v>
      </c>
      <c r="Q2320" s="1">
        <v>0</v>
      </c>
      <c r="R2320" s="1">
        <v>300552143789</v>
      </c>
      <c r="S2320" s="1">
        <v>480496194230</v>
      </c>
      <c r="T2320" s="1">
        <v>4410962515</v>
      </c>
      <c r="U2320" s="1">
        <v>45990642779</v>
      </c>
      <c r="V2320" s="1">
        <v>57747661219</v>
      </c>
    </row>
    <row r="2321" spans="1:22" ht="16.5" customHeight="1" x14ac:dyDescent="0.3">
      <c r="A2321" s="1" t="s">
        <v>242</v>
      </c>
      <c r="B2321" s="1">
        <v>2014</v>
      </c>
      <c r="C2321" s="15"/>
      <c r="D2321" s="9"/>
      <c r="E2321" s="9"/>
      <c r="F2321" s="10"/>
      <c r="G2321" s="9"/>
      <c r="H2321" s="9"/>
      <c r="I2321" s="1">
        <v>374044705817</v>
      </c>
      <c r="J2321" s="1">
        <v>257516709</v>
      </c>
      <c r="K2321" s="1">
        <v>165339036037</v>
      </c>
      <c r="L2321" s="1">
        <v>539383741854</v>
      </c>
      <c r="M2321" s="29">
        <f>-4.336-4.513*(U2321/L2321)+5.679*(O2321/L2321)-0.004*(I2321/P2321)</f>
        <v>-1.9769561036048127</v>
      </c>
      <c r="N2321" s="28">
        <v>5.05</v>
      </c>
      <c r="O2321" s="1">
        <v>268405035919</v>
      </c>
      <c r="P2321" s="1">
        <v>268405035919</v>
      </c>
      <c r="Q2321" s="1">
        <v>0</v>
      </c>
      <c r="R2321" s="1">
        <v>270978705935</v>
      </c>
      <c r="S2321" s="1">
        <v>539383741854</v>
      </c>
      <c r="T2321" s="1">
        <v>2853999222</v>
      </c>
      <c r="U2321" s="1">
        <v>55137507381</v>
      </c>
      <c r="V2321" s="1">
        <v>65131615657</v>
      </c>
    </row>
    <row r="2322" spans="1:22" ht="16.5" customHeight="1" x14ac:dyDescent="0.3">
      <c r="A2322" s="1" t="s">
        <v>243</v>
      </c>
      <c r="B2322" s="1">
        <v>2023</v>
      </c>
      <c r="C2322" s="16">
        <f t="shared" ref="C2322:C2324" si="205">LN(E2322)</f>
        <v>4.1896547420264252</v>
      </c>
      <c r="D2322" s="5">
        <v>23</v>
      </c>
      <c r="E2322" s="5">
        <v>66</v>
      </c>
      <c r="F2322" s="4">
        <v>0.41</v>
      </c>
      <c r="G2322" s="5">
        <v>0</v>
      </c>
      <c r="H2322" s="5">
        <v>0</v>
      </c>
      <c r="I2322" s="1">
        <v>73344260624</v>
      </c>
      <c r="J2322" s="1">
        <v>31079426308</v>
      </c>
      <c r="K2322" s="1">
        <v>7681656558</v>
      </c>
      <c r="L2322" s="1">
        <v>81025917182</v>
      </c>
      <c r="M2322" s="29">
        <f>-4.336-4.513*(U2322/L2322)+5.679*(O2322/L2322)-0.004*(I2322/P2322)</f>
        <v>-4.4341212212229344</v>
      </c>
      <c r="N2322" s="31">
        <v>6.4222466560102589</v>
      </c>
      <c r="O2322" s="1">
        <v>6610019967</v>
      </c>
      <c r="P2322" s="1">
        <v>6610019967</v>
      </c>
      <c r="Q2322" s="1">
        <v>0</v>
      </c>
      <c r="R2322" s="1">
        <v>74415897215</v>
      </c>
      <c r="S2322" s="1">
        <v>81025917182</v>
      </c>
      <c r="T2322" s="1">
        <v>0</v>
      </c>
      <c r="U2322" s="1">
        <v>9282613909</v>
      </c>
      <c r="V2322" s="1" t="e">
        <v>#VALUE!</v>
      </c>
    </row>
    <row r="2323" spans="1:22" ht="16.5" customHeight="1" x14ac:dyDescent="0.3">
      <c r="A2323" s="1" t="s">
        <v>243</v>
      </c>
      <c r="B2323" s="1">
        <v>2022</v>
      </c>
      <c r="C2323" s="16">
        <f t="shared" si="205"/>
        <v>4.1743872698956368</v>
      </c>
      <c r="D2323" s="5">
        <v>22</v>
      </c>
      <c r="E2323" s="5">
        <v>65</v>
      </c>
      <c r="F2323" s="4">
        <v>0.41</v>
      </c>
      <c r="G2323" s="5">
        <v>0</v>
      </c>
      <c r="H2323" s="5">
        <v>0</v>
      </c>
      <c r="I2323" s="1">
        <v>69059064405</v>
      </c>
      <c r="J2323" s="1">
        <v>27988863679</v>
      </c>
      <c r="K2323" s="1">
        <v>6835635770</v>
      </c>
      <c r="L2323" s="1">
        <v>75894700175</v>
      </c>
      <c r="M2323" s="29">
        <f>-4.336-4.513*(U2323/L2323)+5.679*(O2323/L2323)-0.004*(I2323/P2323)</f>
        <v>-4.5047250825739082</v>
      </c>
      <c r="N2323" s="31">
        <v>6.9871667237754878</v>
      </c>
      <c r="O2323" s="1">
        <v>5171524359</v>
      </c>
      <c r="P2323" s="1">
        <v>5171524359</v>
      </c>
      <c r="Q2323" s="1">
        <v>0</v>
      </c>
      <c r="R2323" s="1">
        <v>70723175816</v>
      </c>
      <c r="S2323" s="1">
        <v>75894700175</v>
      </c>
      <c r="T2323" s="1">
        <v>742840</v>
      </c>
      <c r="U2323" s="1">
        <v>8446825058</v>
      </c>
      <c r="V2323" s="1" t="e">
        <v>#VALUE!</v>
      </c>
    </row>
    <row r="2324" spans="1:22" ht="16.5" customHeight="1" x14ac:dyDescent="0.3">
      <c r="A2324" s="1" t="s">
        <v>243</v>
      </c>
      <c r="B2324" s="1">
        <v>2021</v>
      </c>
      <c r="C2324" s="16">
        <f t="shared" si="205"/>
        <v>4.1588830833596715</v>
      </c>
      <c r="D2324" s="5">
        <v>21</v>
      </c>
      <c r="E2324" s="5">
        <v>64</v>
      </c>
      <c r="F2324" s="4">
        <v>0.41</v>
      </c>
      <c r="G2324" s="5">
        <v>0</v>
      </c>
      <c r="H2324" s="5">
        <v>0</v>
      </c>
      <c r="I2324" s="1">
        <v>72521545038</v>
      </c>
      <c r="J2324" s="1">
        <v>26234656607</v>
      </c>
      <c r="K2324" s="1">
        <v>5192246478</v>
      </c>
      <c r="L2324" s="1">
        <v>77713791516</v>
      </c>
      <c r="M2324" s="29">
        <f>-4.336-4.513*(U2324/L2324)+5.679*(O2324/L2324)-0.004*(I2324/P2324)</f>
        <v>-5.0295742975717728</v>
      </c>
      <c r="N2324" s="31">
        <v>6.6900092133089402</v>
      </c>
      <c r="O2324" s="1">
        <v>5717069020</v>
      </c>
      <c r="P2324" s="1">
        <v>5717069020</v>
      </c>
      <c r="Q2324" s="1">
        <v>0</v>
      </c>
      <c r="R2324" s="1">
        <v>71996722496</v>
      </c>
      <c r="S2324" s="1">
        <v>77713791516</v>
      </c>
      <c r="T2324" s="1">
        <v>13293675</v>
      </c>
      <c r="U2324" s="1">
        <v>18263748510</v>
      </c>
      <c r="V2324" s="1" t="e">
        <v>#VALUE!</v>
      </c>
    </row>
    <row r="2325" spans="1:22" ht="16.5" customHeight="1" x14ac:dyDescent="0.3">
      <c r="A2325" s="1" t="s">
        <v>243</v>
      </c>
      <c r="B2325" s="1">
        <v>2020</v>
      </c>
      <c r="C2325" s="15"/>
      <c r="D2325" s="9"/>
      <c r="E2325" s="9"/>
      <c r="F2325" s="10"/>
      <c r="G2325" s="9"/>
      <c r="H2325" s="9"/>
      <c r="I2325" s="1">
        <v>58332230985</v>
      </c>
      <c r="J2325" s="1">
        <v>19890259856</v>
      </c>
      <c r="K2325" s="1">
        <v>7846023044</v>
      </c>
      <c r="L2325" s="1">
        <v>66178254029</v>
      </c>
      <c r="M2325" s="29">
        <f>-4.336-4.513*(U2325/L2325)+5.679*(O2325/L2325)-0.004*(I2325/P2325)</f>
        <v>-4.9875207565207402</v>
      </c>
      <c r="N2325" s="31">
        <v>6.9401877821904918</v>
      </c>
      <c r="O2325" s="1">
        <v>4914474851</v>
      </c>
      <c r="P2325" s="1">
        <v>4914474851</v>
      </c>
      <c r="Q2325" s="1">
        <v>0</v>
      </c>
      <c r="R2325" s="1">
        <v>61263779178</v>
      </c>
      <c r="S2325" s="1">
        <v>66178254029</v>
      </c>
      <c r="T2325" s="1">
        <v>7641466</v>
      </c>
      <c r="U2325" s="1">
        <v>15041835713</v>
      </c>
      <c r="V2325" s="1" t="e">
        <v>#VALUE!</v>
      </c>
    </row>
    <row r="2326" spans="1:22" ht="16.5" customHeight="1" x14ac:dyDescent="0.3">
      <c r="A2326" s="1" t="s">
        <v>243</v>
      </c>
      <c r="B2326" s="1">
        <v>2019</v>
      </c>
      <c r="C2326" s="15"/>
      <c r="D2326" s="9"/>
      <c r="E2326" s="9"/>
      <c r="F2326" s="10"/>
      <c r="G2326" s="9"/>
      <c r="H2326" s="9"/>
      <c r="I2326" s="1">
        <v>45096249753</v>
      </c>
      <c r="J2326" s="1">
        <v>19638186919</v>
      </c>
      <c r="K2326" s="1">
        <v>12214564413</v>
      </c>
      <c r="L2326" s="1">
        <v>57310814166</v>
      </c>
      <c r="M2326" s="29">
        <f>-4.336-4.513*(U2326/L2326)+5.679*(O2326/L2326)-0.004*(I2326/P2326)</f>
        <v>-4.36027278619797</v>
      </c>
      <c r="N2326" s="31">
        <v>7.4649912574460018</v>
      </c>
      <c r="O2326" s="1">
        <v>4768354993</v>
      </c>
      <c r="P2326" s="1">
        <v>4768354993</v>
      </c>
      <c r="Q2326" s="1">
        <v>0</v>
      </c>
      <c r="R2326" s="1">
        <v>52542459173</v>
      </c>
      <c r="S2326" s="1">
        <v>57310814166</v>
      </c>
      <c r="T2326" s="1">
        <v>673532</v>
      </c>
      <c r="U2326" s="1">
        <v>5828170956</v>
      </c>
      <c r="V2326" s="1" t="e">
        <v>#VALUE!</v>
      </c>
    </row>
    <row r="2327" spans="1:22" ht="16.5" customHeight="1" x14ac:dyDescent="0.3">
      <c r="A2327" s="1" t="s">
        <v>243</v>
      </c>
      <c r="B2327" s="1">
        <v>2018</v>
      </c>
      <c r="C2327" s="15"/>
      <c r="D2327" s="9"/>
      <c r="E2327" s="9"/>
      <c r="F2327" s="10"/>
      <c r="G2327" s="9"/>
      <c r="H2327" s="9"/>
      <c r="I2327" s="1">
        <v>45718480768</v>
      </c>
      <c r="J2327" s="1">
        <v>31005005029</v>
      </c>
      <c r="K2327" s="1">
        <v>11365407409</v>
      </c>
      <c r="L2327" s="1">
        <v>57083888177</v>
      </c>
      <c r="M2327" s="29">
        <f>-4.336-4.513*(U2327/L2327)+5.679*(O2327/L2327)-0.004*(I2327/P2327)</f>
        <v>-4.3820909033726654</v>
      </c>
      <c r="N2327" s="31">
        <v>7.3592809998546045</v>
      </c>
      <c r="O2327" s="1">
        <v>4423907282</v>
      </c>
      <c r="P2327" s="1">
        <v>4423907282</v>
      </c>
      <c r="Q2327" s="1">
        <v>0</v>
      </c>
      <c r="R2327" s="1">
        <v>52659980895</v>
      </c>
      <c r="S2327" s="1">
        <v>57083888177</v>
      </c>
      <c r="T2327" s="1">
        <v>69084828</v>
      </c>
      <c r="U2327" s="1">
        <v>5627011686</v>
      </c>
      <c r="V2327" s="1" t="e">
        <v>#VALUE!</v>
      </c>
    </row>
    <row r="2328" spans="1:22" ht="16.5" customHeight="1" x14ac:dyDescent="0.3">
      <c r="A2328" s="1" t="s">
        <v>243</v>
      </c>
      <c r="B2328" s="1">
        <v>2017</v>
      </c>
      <c r="C2328" s="16">
        <f t="shared" ref="C2328:C2333" si="206">LN(E2328)</f>
        <v>4.0943445622221004</v>
      </c>
      <c r="D2328" s="5">
        <v>17</v>
      </c>
      <c r="E2328" s="5">
        <v>60</v>
      </c>
      <c r="F2328" s="4">
        <v>0.41</v>
      </c>
      <c r="G2328" s="5">
        <v>0</v>
      </c>
      <c r="H2328" s="5">
        <v>0</v>
      </c>
      <c r="I2328" s="1">
        <v>41575758359</v>
      </c>
      <c r="J2328" s="1">
        <v>22283010787</v>
      </c>
      <c r="K2328" s="1">
        <v>16200640128</v>
      </c>
      <c r="L2328" s="1">
        <v>57776398487</v>
      </c>
      <c r="M2328" s="29">
        <f>-4.336-4.513*(U2328/L2328)+5.679*(O2328/L2328)-0.004*(I2328/P2328)</f>
        <v>-4.8389407291071764</v>
      </c>
      <c r="N2328" s="31">
        <v>2.8654119461210428</v>
      </c>
      <c r="O2328" s="1">
        <v>3816364110</v>
      </c>
      <c r="P2328" s="1">
        <v>3816364110</v>
      </c>
      <c r="Q2328" s="1">
        <v>0</v>
      </c>
      <c r="R2328" s="1">
        <v>53960034377</v>
      </c>
      <c r="S2328" s="1">
        <v>57776398487</v>
      </c>
      <c r="T2328" s="1">
        <v>3567961</v>
      </c>
      <c r="U2328" s="1">
        <v>10683260358</v>
      </c>
      <c r="V2328" s="1" t="e">
        <v>#VALUE!</v>
      </c>
    </row>
    <row r="2329" spans="1:22" ht="16.5" customHeight="1" x14ac:dyDescent="0.3">
      <c r="A2329" s="1" t="s">
        <v>243</v>
      </c>
      <c r="B2329" s="1">
        <v>2016</v>
      </c>
      <c r="C2329" s="16">
        <f t="shared" si="206"/>
        <v>4.0775374439057197</v>
      </c>
      <c r="D2329" s="5">
        <v>16</v>
      </c>
      <c r="E2329" s="5">
        <v>59</v>
      </c>
      <c r="F2329" s="4">
        <v>0.41</v>
      </c>
      <c r="G2329" s="5">
        <v>0</v>
      </c>
      <c r="H2329" s="5">
        <v>0</v>
      </c>
      <c r="I2329" s="1">
        <v>37940782892</v>
      </c>
      <c r="J2329" s="1">
        <v>16926213202</v>
      </c>
      <c r="K2329" s="1">
        <v>16988591823</v>
      </c>
      <c r="L2329" s="1">
        <v>54929374715</v>
      </c>
      <c r="M2329" s="29">
        <f>-4.336-4.513*(U2329/L2329)+5.679*(O2329/L2329)-0.004*(I2329/P2329)</f>
        <v>-4.8565324477126444</v>
      </c>
      <c r="N2329" s="31">
        <v>2.5615511423249444</v>
      </c>
      <c r="O2329" s="1">
        <v>4060540675</v>
      </c>
      <c r="P2329" s="1">
        <v>4060540675</v>
      </c>
      <c r="Q2329" s="1">
        <v>0</v>
      </c>
      <c r="R2329" s="1">
        <v>50868834040</v>
      </c>
      <c r="S2329" s="1">
        <v>54929374715</v>
      </c>
      <c r="T2329" s="1">
        <v>6587704</v>
      </c>
      <c r="U2329" s="1">
        <v>10990326003</v>
      </c>
      <c r="V2329" s="1" t="e">
        <v>#VALUE!</v>
      </c>
    </row>
    <row r="2330" spans="1:22" ht="16.5" customHeight="1" x14ac:dyDescent="0.3">
      <c r="A2330" s="1" t="s">
        <v>243</v>
      </c>
      <c r="B2330" s="1">
        <v>2015</v>
      </c>
      <c r="C2330" s="16">
        <f t="shared" si="206"/>
        <v>4.0604430105464191</v>
      </c>
      <c r="D2330" s="5">
        <v>15</v>
      </c>
      <c r="E2330" s="5">
        <v>58</v>
      </c>
      <c r="F2330" s="4">
        <v>0.41</v>
      </c>
      <c r="G2330" s="5">
        <v>0</v>
      </c>
      <c r="H2330" s="5">
        <v>0</v>
      </c>
      <c r="I2330" s="1">
        <v>35509163050</v>
      </c>
      <c r="J2330" s="1">
        <v>19386330827</v>
      </c>
      <c r="K2330" s="1">
        <v>19704811434</v>
      </c>
      <c r="L2330" s="1">
        <v>55213974484</v>
      </c>
      <c r="M2330" s="29">
        <f>-4.336-4.513*(U2330/L2330)+5.679*(O2330/L2330)-0.004*(I2330/P2330)</f>
        <v>-4.7357003029249327</v>
      </c>
      <c r="N2330" s="31">
        <v>8.0197984581497224</v>
      </c>
      <c r="O2330" s="1">
        <v>4310532008</v>
      </c>
      <c r="P2330" s="1">
        <v>4310532008</v>
      </c>
      <c r="Q2330" s="1">
        <v>0</v>
      </c>
      <c r="R2330" s="1">
        <v>50903442476</v>
      </c>
      <c r="S2330" s="1">
        <v>55213974484</v>
      </c>
      <c r="T2330" s="1">
        <v>803803385</v>
      </c>
      <c r="U2330" s="1">
        <v>9911188551</v>
      </c>
      <c r="V2330" s="1" t="e">
        <v>#VALUE!</v>
      </c>
    </row>
    <row r="2331" spans="1:22" ht="16.5" customHeight="1" x14ac:dyDescent="0.3">
      <c r="A2331" s="1" t="s">
        <v>243</v>
      </c>
      <c r="B2331" s="1">
        <v>2014</v>
      </c>
      <c r="C2331" s="16">
        <f t="shared" si="206"/>
        <v>4.0430512678345503</v>
      </c>
      <c r="D2331" s="5">
        <v>14</v>
      </c>
      <c r="E2331" s="5">
        <v>57</v>
      </c>
      <c r="F2331" s="4">
        <v>0.41</v>
      </c>
      <c r="G2331" s="5">
        <v>0</v>
      </c>
      <c r="H2331" s="5">
        <v>0</v>
      </c>
      <c r="I2331" s="1">
        <v>37754023231</v>
      </c>
      <c r="J2331" s="1">
        <v>29458035186</v>
      </c>
      <c r="K2331" s="1">
        <v>23857394301</v>
      </c>
      <c r="L2331" s="1">
        <v>61611417532</v>
      </c>
      <c r="M2331" s="29">
        <f>-4.336-4.513*(U2331/L2331)+5.679*(O2331/L2331)-0.004*(I2331/P2331)</f>
        <v>-3.7315479235055906</v>
      </c>
      <c r="N2331" s="28">
        <v>5.05</v>
      </c>
      <c r="O2331" s="1">
        <v>13649936616</v>
      </c>
      <c r="P2331" s="1">
        <v>13649936616</v>
      </c>
      <c r="Q2331" s="1">
        <v>0</v>
      </c>
      <c r="R2331" s="1">
        <v>47961480916</v>
      </c>
      <c r="S2331" s="1">
        <v>61611417532</v>
      </c>
      <c r="T2331" s="1">
        <v>2203501144</v>
      </c>
      <c r="U2331" s="1">
        <v>8773588029</v>
      </c>
      <c r="V2331" s="1" t="e">
        <v>#VALUE!</v>
      </c>
    </row>
    <row r="2332" spans="1:22" ht="16.5" customHeight="1" x14ac:dyDescent="0.3">
      <c r="A2332" s="1" t="s">
        <v>244</v>
      </c>
      <c r="B2332" s="1">
        <v>2023</v>
      </c>
      <c r="C2332" s="16">
        <f t="shared" si="206"/>
        <v>3.8712010109078911</v>
      </c>
      <c r="D2332" s="5">
        <v>19</v>
      </c>
      <c r="E2332" s="5">
        <v>48</v>
      </c>
      <c r="F2332" s="4">
        <v>0</v>
      </c>
      <c r="G2332" s="5">
        <v>1</v>
      </c>
      <c r="H2332" s="5">
        <v>0</v>
      </c>
      <c r="I2332" s="1">
        <v>139242945004</v>
      </c>
      <c r="J2332" s="1">
        <v>61161833928</v>
      </c>
      <c r="K2332" s="1">
        <v>157953656085</v>
      </c>
      <c r="L2332" s="1">
        <v>297196601089</v>
      </c>
      <c r="M2332" s="29">
        <f>-4.336-4.513*(U2332/L2332)+5.679*(O2332/L2332)-0.004*(I2332/P2332)</f>
        <v>-4.2884646554844439</v>
      </c>
      <c r="N2332" s="31">
        <v>6.4222466560102589</v>
      </c>
      <c r="O2332" s="1">
        <v>44089241400</v>
      </c>
      <c r="P2332" s="1">
        <v>40384384222</v>
      </c>
      <c r="Q2332" s="1">
        <v>3704857178</v>
      </c>
      <c r="R2332" s="1">
        <v>253107359689</v>
      </c>
      <c r="S2332" s="1">
        <v>297196601089</v>
      </c>
      <c r="T2332" s="1">
        <v>1149648650</v>
      </c>
      <c r="U2332" s="1">
        <v>51441744862</v>
      </c>
      <c r="V2332" s="1">
        <v>62205228445</v>
      </c>
    </row>
    <row r="2333" spans="1:22" ht="16.5" customHeight="1" x14ac:dyDescent="0.3">
      <c r="A2333" s="1" t="s">
        <v>244</v>
      </c>
      <c r="B2333" s="1">
        <v>2022</v>
      </c>
      <c r="C2333" s="16">
        <f t="shared" si="206"/>
        <v>4.0073331852324712</v>
      </c>
      <c r="D2333" s="5">
        <v>18</v>
      </c>
      <c r="E2333" s="5">
        <v>55</v>
      </c>
      <c r="F2333" s="4">
        <v>0.71199999999999997</v>
      </c>
      <c r="G2333" s="5">
        <v>0</v>
      </c>
      <c r="H2333" s="5">
        <v>0</v>
      </c>
      <c r="I2333" s="1">
        <v>152033651988</v>
      </c>
      <c r="J2333" s="1">
        <v>75499724963</v>
      </c>
      <c r="K2333" s="1">
        <v>119242031554</v>
      </c>
      <c r="L2333" s="1">
        <v>271275683542</v>
      </c>
      <c r="M2333" s="29">
        <f>-4.336-4.513*(U2333/L2333)+5.679*(O2333/L2333)-0.004*(I2333/P2333)</f>
        <v>-4.0686300110841263</v>
      </c>
      <c r="N2333" s="31">
        <v>6.9871667237754878</v>
      </c>
      <c r="O2333" s="1">
        <v>60462488715</v>
      </c>
      <c r="P2333" s="1">
        <v>56530311524</v>
      </c>
      <c r="Q2333" s="1">
        <v>3932177191</v>
      </c>
      <c r="R2333" s="1">
        <v>210813194827</v>
      </c>
      <c r="S2333" s="1">
        <v>271275683542</v>
      </c>
      <c r="T2333" s="1">
        <v>3479798864</v>
      </c>
      <c r="U2333" s="1">
        <v>59365655175</v>
      </c>
      <c r="V2333" s="1">
        <v>71939650316</v>
      </c>
    </row>
    <row r="2334" spans="1:22" ht="16.5" customHeight="1" x14ac:dyDescent="0.3">
      <c r="A2334" s="1" t="s">
        <v>244</v>
      </c>
      <c r="B2334" s="1">
        <v>2021</v>
      </c>
      <c r="C2334" s="15"/>
      <c r="D2334" s="9"/>
      <c r="E2334" s="9"/>
      <c r="F2334" s="10"/>
      <c r="G2334" s="9"/>
      <c r="H2334" s="9"/>
      <c r="I2334" s="1">
        <v>125722534897</v>
      </c>
      <c r="J2334" s="1">
        <v>56512223620</v>
      </c>
      <c r="K2334" s="1">
        <v>100573124107</v>
      </c>
      <c r="L2334" s="1">
        <v>226295659004</v>
      </c>
      <c r="M2334" s="29">
        <f>-4.336-4.513*(U2334/L2334)+5.679*(O2334/L2334)-0.004*(I2334/P2334)</f>
        <v>-3.0979408757430957</v>
      </c>
      <c r="N2334" s="31">
        <v>6.6900092133089402</v>
      </c>
      <c r="O2334" s="1">
        <v>74848119352</v>
      </c>
      <c r="P2334" s="1">
        <v>70542236470</v>
      </c>
      <c r="Q2334" s="1">
        <v>4305882882</v>
      </c>
      <c r="R2334" s="1">
        <v>151447539652</v>
      </c>
      <c r="S2334" s="1">
        <v>226295659004</v>
      </c>
      <c r="T2334" s="1">
        <v>2112186478</v>
      </c>
      <c r="U2334" s="1">
        <v>31748686055</v>
      </c>
      <c r="V2334" s="1">
        <v>41025058165</v>
      </c>
    </row>
    <row r="2335" spans="1:22" ht="16.5" customHeight="1" x14ac:dyDescent="0.3">
      <c r="A2335" s="1" t="s">
        <v>244</v>
      </c>
      <c r="B2335" s="1">
        <v>2020</v>
      </c>
      <c r="C2335" s="16">
        <f>LN(E2335)</f>
        <v>3.970291913552122</v>
      </c>
      <c r="D2335" s="5">
        <v>16</v>
      </c>
      <c r="E2335" s="5">
        <v>53</v>
      </c>
      <c r="F2335" s="4">
        <v>0.71199999999999997</v>
      </c>
      <c r="G2335" s="5">
        <v>0</v>
      </c>
      <c r="H2335" s="5">
        <v>0</v>
      </c>
      <c r="I2335" s="1">
        <v>125937212922</v>
      </c>
      <c r="J2335" s="1">
        <v>45329942400</v>
      </c>
      <c r="K2335" s="1">
        <v>84190355344</v>
      </c>
      <c r="L2335" s="1">
        <v>210127568266</v>
      </c>
      <c r="M2335" s="29">
        <f>-4.336-4.513*(U2335/L2335)+5.679*(O2335/L2335)-0.004*(I2335/P2335)</f>
        <v>-2.5309187114377822</v>
      </c>
      <c r="N2335" s="31">
        <v>6.9401877821904918</v>
      </c>
      <c r="O2335" s="1">
        <v>91535105853</v>
      </c>
      <c r="P2335" s="1">
        <v>87304642832</v>
      </c>
      <c r="Q2335" s="1">
        <v>4230463021</v>
      </c>
      <c r="R2335" s="1">
        <v>118592462413</v>
      </c>
      <c r="S2335" s="1">
        <v>210127568266</v>
      </c>
      <c r="T2335" s="1">
        <v>762759714</v>
      </c>
      <c r="U2335" s="1">
        <v>30870393491</v>
      </c>
      <c r="V2335" s="1">
        <v>39123880853</v>
      </c>
    </row>
    <row r="2336" spans="1:22" ht="16.5" customHeight="1" x14ac:dyDescent="0.3">
      <c r="A2336" s="1" t="s">
        <v>244</v>
      </c>
      <c r="B2336" s="1">
        <v>2019</v>
      </c>
      <c r="C2336" s="15"/>
      <c r="D2336" s="9"/>
      <c r="E2336" s="9"/>
      <c r="F2336" s="10"/>
      <c r="G2336" s="9"/>
      <c r="H2336" s="9"/>
      <c r="I2336" s="1">
        <v>109363575829</v>
      </c>
      <c r="J2336" s="1">
        <v>40195942309</v>
      </c>
      <c r="K2336" s="1">
        <v>68010481829</v>
      </c>
      <c r="L2336" s="1">
        <v>177374057658</v>
      </c>
      <c r="M2336" s="29">
        <f>-4.336-4.513*(U2336/L2336)+5.679*(O2336/L2336)-0.004*(I2336/P2336)</f>
        <v>-3.3410421640309886</v>
      </c>
      <c r="N2336" s="31">
        <v>7.4649912574460018</v>
      </c>
      <c r="O2336" s="1">
        <v>57273341553</v>
      </c>
      <c r="P2336" s="1">
        <v>52858950140</v>
      </c>
      <c r="Q2336" s="1">
        <v>4414391413</v>
      </c>
      <c r="R2336" s="1">
        <v>120100716105</v>
      </c>
      <c r="S2336" s="1">
        <v>177374057658</v>
      </c>
      <c r="T2336" s="1">
        <v>1322889669</v>
      </c>
      <c r="U2336" s="1">
        <v>32640742695</v>
      </c>
      <c r="V2336" s="1">
        <v>41975007785</v>
      </c>
    </row>
    <row r="2337" spans="1:22" ht="16.5" customHeight="1" x14ac:dyDescent="0.3">
      <c r="A2337" s="1" t="s">
        <v>244</v>
      </c>
      <c r="B2337" s="1">
        <v>2018</v>
      </c>
      <c r="C2337" s="16">
        <f t="shared" ref="C2337:C2341" si="207">LN(E2337)</f>
        <v>3.9318256327243257</v>
      </c>
      <c r="D2337" s="5">
        <v>14</v>
      </c>
      <c r="E2337" s="5">
        <v>51</v>
      </c>
      <c r="F2337" s="4">
        <v>0.71199999999999997</v>
      </c>
      <c r="G2337" s="5">
        <v>0</v>
      </c>
      <c r="H2337" s="5">
        <v>0</v>
      </c>
      <c r="I2337" s="1">
        <v>87748745063</v>
      </c>
      <c r="J2337" s="1">
        <v>36490831929</v>
      </c>
      <c r="K2337" s="1">
        <v>74716200588</v>
      </c>
      <c r="L2337" s="1">
        <v>162464945651</v>
      </c>
      <c r="M2337" s="29">
        <f>-4.336-4.513*(U2337/L2337)+5.679*(O2337/L2337)-0.004*(I2337/P2337)</f>
        <v>-2.8592470470332403</v>
      </c>
      <c r="N2337" s="31">
        <v>7.3592809998546045</v>
      </c>
      <c r="O2337" s="1">
        <v>60683602240</v>
      </c>
      <c r="P2337" s="1">
        <v>56131535864</v>
      </c>
      <c r="Q2337" s="1">
        <v>4552066376</v>
      </c>
      <c r="R2337" s="1">
        <v>101781343411</v>
      </c>
      <c r="S2337" s="1">
        <v>162464945651</v>
      </c>
      <c r="T2337" s="1">
        <v>1197935110</v>
      </c>
      <c r="U2337" s="1">
        <v>22974890890</v>
      </c>
      <c r="V2337" s="1">
        <v>29491320222</v>
      </c>
    </row>
    <row r="2338" spans="1:22" ht="16.5" customHeight="1" x14ac:dyDescent="0.3">
      <c r="A2338" s="1" t="s">
        <v>244</v>
      </c>
      <c r="B2338" s="1">
        <v>2017</v>
      </c>
      <c r="C2338" s="16">
        <f t="shared" si="207"/>
        <v>3.912023005428146</v>
      </c>
      <c r="D2338" s="5">
        <v>13</v>
      </c>
      <c r="E2338" s="5">
        <v>50</v>
      </c>
      <c r="F2338" s="4">
        <v>0.71199999999999997</v>
      </c>
      <c r="G2338" s="5">
        <v>0</v>
      </c>
      <c r="H2338" s="5">
        <v>0</v>
      </c>
      <c r="I2338" s="1">
        <v>91510864836</v>
      </c>
      <c r="J2338" s="1">
        <v>24308188258</v>
      </c>
      <c r="K2338" s="1">
        <v>69521063204</v>
      </c>
      <c r="L2338" s="1">
        <v>161031928040</v>
      </c>
      <c r="M2338" s="29">
        <f>-4.336-4.513*(U2338/L2338)+5.679*(O2338/L2338)-0.004*(I2338/P2338)</f>
        <v>-3.6826001028521644</v>
      </c>
      <c r="N2338" s="31">
        <v>2.8654119461210428</v>
      </c>
      <c r="O2338" s="1">
        <v>42507846902</v>
      </c>
      <c r="P2338" s="1">
        <v>37877555876</v>
      </c>
      <c r="Q2338" s="1">
        <v>4630291026</v>
      </c>
      <c r="R2338" s="1">
        <v>118524081138</v>
      </c>
      <c r="S2338" s="1">
        <v>161031928040</v>
      </c>
      <c r="T2338" s="1">
        <v>1129517422</v>
      </c>
      <c r="U2338" s="1">
        <v>29831071807</v>
      </c>
      <c r="V2338" s="1">
        <v>38383547905</v>
      </c>
    </row>
    <row r="2339" spans="1:22" ht="16.5" customHeight="1" x14ac:dyDescent="0.3">
      <c r="A2339" s="1" t="s">
        <v>244</v>
      </c>
      <c r="B2339" s="1">
        <v>2016</v>
      </c>
      <c r="C2339" s="16">
        <f t="shared" si="207"/>
        <v>3.8918202981106265</v>
      </c>
      <c r="D2339" s="5">
        <v>12</v>
      </c>
      <c r="E2339" s="5">
        <v>49</v>
      </c>
      <c r="F2339" s="4">
        <v>0.71199999999999997</v>
      </c>
      <c r="G2339" s="5">
        <v>0</v>
      </c>
      <c r="H2339" s="5">
        <v>0</v>
      </c>
      <c r="I2339" s="1">
        <v>102498643303</v>
      </c>
      <c r="J2339" s="1">
        <v>26932986717</v>
      </c>
      <c r="K2339" s="1">
        <v>64758926352</v>
      </c>
      <c r="L2339" s="1">
        <v>167257569655</v>
      </c>
      <c r="M2339" s="29">
        <f>-4.336-4.513*(U2339/L2339)+5.679*(O2339/L2339)-0.004*(I2339/P2339)</f>
        <v>-3.3998526298144762</v>
      </c>
      <c r="N2339" s="31">
        <v>2.5615511423249444</v>
      </c>
      <c r="O2339" s="1">
        <v>50580505803</v>
      </c>
      <c r="P2339" s="1">
        <v>45855614752</v>
      </c>
      <c r="Q2339" s="1">
        <v>4724891051</v>
      </c>
      <c r="R2339" s="1">
        <v>116677063852</v>
      </c>
      <c r="S2339" s="1">
        <v>167257569655</v>
      </c>
      <c r="T2339" s="1">
        <v>428696865</v>
      </c>
      <c r="U2339" s="1">
        <v>28622537180</v>
      </c>
      <c r="V2339" s="1">
        <v>36035911635</v>
      </c>
    </row>
    <row r="2340" spans="1:22" ht="16.5" customHeight="1" x14ac:dyDescent="0.3">
      <c r="A2340" s="1" t="s">
        <v>244</v>
      </c>
      <c r="B2340" s="1">
        <v>2015</v>
      </c>
      <c r="C2340" s="16">
        <f t="shared" si="207"/>
        <v>3.8712010109078911</v>
      </c>
      <c r="D2340" s="5">
        <v>11</v>
      </c>
      <c r="E2340" s="5">
        <v>48</v>
      </c>
      <c r="F2340" s="4">
        <v>0.71199999999999997</v>
      </c>
      <c r="G2340" s="5">
        <v>0</v>
      </c>
      <c r="H2340" s="5">
        <v>0</v>
      </c>
      <c r="I2340" s="1">
        <v>82026536612</v>
      </c>
      <c r="J2340" s="1">
        <v>21673187022</v>
      </c>
      <c r="K2340" s="1">
        <v>61551666036</v>
      </c>
      <c r="L2340" s="1">
        <v>143578202648</v>
      </c>
      <c r="M2340" s="29">
        <f>-4.336-4.513*(U2340/L2340)+5.679*(O2340/L2340)-0.004*(I2340/P2340)</f>
        <v>-3.7142927105183761</v>
      </c>
      <c r="N2340" s="31">
        <v>8.0197984581497224</v>
      </c>
      <c r="O2340" s="1">
        <v>33859662661</v>
      </c>
      <c r="P2340" s="1">
        <v>32538945161</v>
      </c>
      <c r="Q2340" s="1">
        <v>1320717500</v>
      </c>
      <c r="R2340" s="1">
        <v>109718539987</v>
      </c>
      <c r="S2340" s="1">
        <v>143578202648</v>
      </c>
      <c r="T2340" s="1">
        <v>544185192</v>
      </c>
      <c r="U2340" s="1">
        <v>22507786307</v>
      </c>
      <c r="V2340" s="1">
        <v>26911149029</v>
      </c>
    </row>
    <row r="2341" spans="1:22" ht="16.5" customHeight="1" x14ac:dyDescent="0.3">
      <c r="A2341" s="1" t="s">
        <v>244</v>
      </c>
      <c r="B2341" s="1">
        <v>2014</v>
      </c>
      <c r="C2341" s="16">
        <f t="shared" si="207"/>
        <v>3.8501476017100584</v>
      </c>
      <c r="D2341" s="6">
        <v>10</v>
      </c>
      <c r="E2341" s="6">
        <v>47</v>
      </c>
      <c r="F2341" s="7">
        <v>0.71199999999999997</v>
      </c>
      <c r="G2341" s="6">
        <v>0</v>
      </c>
      <c r="H2341" s="6">
        <v>0</v>
      </c>
      <c r="I2341" s="1">
        <v>70786656281</v>
      </c>
      <c r="J2341" s="1">
        <v>16975554445</v>
      </c>
      <c r="K2341" s="1">
        <v>56538362912</v>
      </c>
      <c r="L2341" s="1">
        <v>127325019193</v>
      </c>
      <c r="M2341" s="29">
        <f>-4.336-4.513*(U2341/L2341)+5.679*(O2341/L2341)-0.004*(I2341/P2341)</f>
        <v>-3.7251605119181863</v>
      </c>
      <c r="N2341" s="28">
        <v>5.05</v>
      </c>
      <c r="O2341" s="1">
        <v>28673766291</v>
      </c>
      <c r="P2341" s="1">
        <v>28673766291</v>
      </c>
      <c r="Q2341" s="1">
        <v>0</v>
      </c>
      <c r="R2341" s="1">
        <v>98651252902</v>
      </c>
      <c r="S2341" s="1">
        <v>127325019193</v>
      </c>
      <c r="T2341" s="1">
        <v>266141338</v>
      </c>
      <c r="U2341" s="1">
        <v>18569879222</v>
      </c>
      <c r="V2341" s="1">
        <v>20225661417</v>
      </c>
    </row>
    <row r="2342" spans="1:22" ht="16.5" customHeight="1" x14ac:dyDescent="0.3">
      <c r="A2342" s="1" t="s">
        <v>245</v>
      </c>
      <c r="B2342" s="1">
        <v>2023</v>
      </c>
      <c r="C2342" s="15"/>
      <c r="D2342" s="5">
        <v>19</v>
      </c>
      <c r="E2342" s="9"/>
      <c r="F2342" s="10"/>
      <c r="G2342" s="9"/>
      <c r="H2342" s="9"/>
      <c r="I2342" s="1">
        <v>48131259776</v>
      </c>
      <c r="J2342" s="1">
        <v>33325169716</v>
      </c>
      <c r="K2342" s="1">
        <v>38442986093</v>
      </c>
      <c r="L2342" s="1">
        <v>86574245869</v>
      </c>
      <c r="M2342" s="29">
        <f>-4.336-4.513*(U2342/L2342)+5.679*(O2342/L2342)-0.004*(I2342/P2342)</f>
        <v>-2.7211672498560207</v>
      </c>
      <c r="N2342" s="31">
        <v>6.4222466560102589</v>
      </c>
      <c r="O2342" s="1">
        <v>26943008194</v>
      </c>
      <c r="P2342" s="1">
        <v>20043626386</v>
      </c>
      <c r="Q2342" s="1">
        <v>6899381808</v>
      </c>
      <c r="R2342" s="1">
        <v>59631237675</v>
      </c>
      <c r="S2342" s="1">
        <v>86574245869</v>
      </c>
      <c r="T2342" s="1">
        <v>1915197998</v>
      </c>
      <c r="U2342" s="1">
        <v>2742043963</v>
      </c>
      <c r="V2342" s="1">
        <v>5314477586</v>
      </c>
    </row>
    <row r="2343" spans="1:22" ht="16.5" customHeight="1" x14ac:dyDescent="0.3">
      <c r="A2343" s="1" t="s">
        <v>245</v>
      </c>
      <c r="B2343" s="1">
        <v>2022</v>
      </c>
      <c r="C2343" s="15"/>
      <c r="D2343" s="5">
        <v>18</v>
      </c>
      <c r="E2343" s="9"/>
      <c r="F2343" s="10"/>
      <c r="G2343" s="9"/>
      <c r="H2343" s="9"/>
      <c r="I2343" s="1">
        <v>58687059889</v>
      </c>
      <c r="J2343" s="1">
        <v>38656206256</v>
      </c>
      <c r="K2343" s="1">
        <v>39621881604</v>
      </c>
      <c r="L2343" s="1">
        <v>98308941493</v>
      </c>
      <c r="M2343" s="29">
        <f>-4.336-4.513*(U2343/L2343)+5.679*(O2343/L2343)-0.004*(I2343/P2343)</f>
        <v>-2.2710629432753149</v>
      </c>
      <c r="N2343" s="31">
        <v>6.9871667237754878</v>
      </c>
      <c r="O2343" s="1">
        <v>37013119781</v>
      </c>
      <c r="P2343" s="1">
        <v>29159747061</v>
      </c>
      <c r="Q2343" s="1">
        <v>7853372720</v>
      </c>
      <c r="R2343" s="1">
        <v>61295821712</v>
      </c>
      <c r="S2343" s="1">
        <v>98308941493</v>
      </c>
      <c r="T2343" s="1">
        <v>2927402180</v>
      </c>
      <c r="U2343" s="1">
        <v>1419078789</v>
      </c>
      <c r="V2343" s="1">
        <v>4139565836</v>
      </c>
    </row>
    <row r="2344" spans="1:22" ht="16.5" customHeight="1" x14ac:dyDescent="0.3">
      <c r="A2344" s="1" t="s">
        <v>245</v>
      </c>
      <c r="B2344" s="1">
        <v>2021</v>
      </c>
      <c r="C2344" s="16">
        <f t="shared" ref="C2344:C2356" si="208">LN(E2344)</f>
        <v>3.8501476017100584</v>
      </c>
      <c r="D2344" s="5">
        <v>17</v>
      </c>
      <c r="E2344" s="5">
        <v>47</v>
      </c>
      <c r="F2344" s="4">
        <v>0</v>
      </c>
      <c r="G2344" s="5">
        <v>0</v>
      </c>
      <c r="H2344" s="5">
        <v>0</v>
      </c>
      <c r="I2344" s="1">
        <v>84278265534</v>
      </c>
      <c r="J2344" s="1">
        <v>53378649123</v>
      </c>
      <c r="K2344" s="1">
        <v>40533211868</v>
      </c>
      <c r="L2344" s="1">
        <v>124811477402</v>
      </c>
      <c r="M2344" s="29">
        <f>-4.336-4.513*(U2344/L2344)+5.679*(O2344/L2344)-0.004*(I2344/P2344)</f>
        <v>-1.7555914284928267</v>
      </c>
      <c r="N2344" s="31">
        <v>6.6900092133089402</v>
      </c>
      <c r="O2344" s="1">
        <v>58744991075</v>
      </c>
      <c r="P2344" s="1">
        <v>49858127443</v>
      </c>
      <c r="Q2344" s="1">
        <v>8886863632</v>
      </c>
      <c r="R2344" s="1">
        <v>66066486327</v>
      </c>
      <c r="S2344" s="1">
        <v>124811477402</v>
      </c>
      <c r="T2344" s="1">
        <v>728607366</v>
      </c>
      <c r="U2344" s="1">
        <v>2371879476</v>
      </c>
      <c r="V2344" s="1">
        <v>4333189296</v>
      </c>
    </row>
    <row r="2345" spans="1:22" ht="16.5" customHeight="1" x14ac:dyDescent="0.3">
      <c r="A2345" s="1" t="s">
        <v>245</v>
      </c>
      <c r="B2345" s="1">
        <v>2020</v>
      </c>
      <c r="C2345" s="16">
        <f t="shared" si="208"/>
        <v>3.8286413964890951</v>
      </c>
      <c r="D2345" s="5">
        <v>16</v>
      </c>
      <c r="E2345" s="5">
        <v>46</v>
      </c>
      <c r="F2345" s="4">
        <v>0</v>
      </c>
      <c r="G2345" s="5">
        <v>0</v>
      </c>
      <c r="H2345" s="5">
        <v>0</v>
      </c>
      <c r="I2345" s="1">
        <v>70386485674</v>
      </c>
      <c r="J2345" s="1">
        <v>27877016537</v>
      </c>
      <c r="K2345" s="1">
        <v>39263087026</v>
      </c>
      <c r="L2345" s="1">
        <v>109649572700</v>
      </c>
      <c r="M2345" s="29">
        <f>-4.336-4.513*(U2345/L2345)+5.679*(O2345/L2345)-0.004*(I2345/P2345)</f>
        <v>-2.3840865215095497</v>
      </c>
      <c r="N2345" s="31">
        <v>6.9401877821904918</v>
      </c>
      <c r="O2345" s="1">
        <v>41184709849</v>
      </c>
      <c r="P2345" s="1">
        <v>31443339004</v>
      </c>
      <c r="Q2345" s="1">
        <v>9741370845</v>
      </c>
      <c r="R2345" s="1">
        <v>68464862851</v>
      </c>
      <c r="S2345" s="1">
        <v>109649572700</v>
      </c>
      <c r="T2345" s="1">
        <v>43202043</v>
      </c>
      <c r="U2345" s="1">
        <v>4183398654</v>
      </c>
      <c r="V2345" s="1">
        <v>4873561259</v>
      </c>
    </row>
    <row r="2346" spans="1:22" ht="16.5" customHeight="1" x14ac:dyDescent="0.3">
      <c r="A2346" s="1" t="s">
        <v>245</v>
      </c>
      <c r="B2346" s="1">
        <v>2019</v>
      </c>
      <c r="C2346" s="16">
        <f t="shared" si="208"/>
        <v>3.8066624897703196</v>
      </c>
      <c r="D2346" s="5">
        <v>15</v>
      </c>
      <c r="E2346" s="5">
        <v>45</v>
      </c>
      <c r="F2346" s="4">
        <v>0</v>
      </c>
      <c r="G2346" s="5">
        <v>0</v>
      </c>
      <c r="H2346" s="5">
        <v>0</v>
      </c>
      <c r="I2346" s="1">
        <v>75994708330</v>
      </c>
      <c r="J2346" s="1">
        <v>21350862871</v>
      </c>
      <c r="K2346" s="1">
        <v>21922475016</v>
      </c>
      <c r="L2346" s="1">
        <v>97917183346</v>
      </c>
      <c r="M2346" s="29">
        <f>-4.336-4.513*(U2346/L2346)+5.679*(O2346/L2346)-0.004*(I2346/P2346)</f>
        <v>-2.6497645272261288</v>
      </c>
      <c r="N2346" s="31">
        <v>7.4649912574460018</v>
      </c>
      <c r="O2346" s="1">
        <v>33202091149</v>
      </c>
      <c r="P2346" s="1">
        <v>32628843799</v>
      </c>
      <c r="Q2346" s="1">
        <v>573247350</v>
      </c>
      <c r="R2346" s="1">
        <v>64715092197</v>
      </c>
      <c r="S2346" s="1">
        <v>97917183346</v>
      </c>
      <c r="T2346" s="1">
        <v>463177487</v>
      </c>
      <c r="U2346" s="1">
        <v>4992471886</v>
      </c>
      <c r="V2346" s="1">
        <v>6046411752</v>
      </c>
    </row>
    <row r="2347" spans="1:22" ht="16.5" customHeight="1" x14ac:dyDescent="0.3">
      <c r="A2347" s="1" t="s">
        <v>245</v>
      </c>
      <c r="B2347" s="1">
        <v>2018</v>
      </c>
      <c r="C2347" s="16">
        <f t="shared" si="208"/>
        <v>4.2484952420493594</v>
      </c>
      <c r="D2347" s="5">
        <v>14</v>
      </c>
      <c r="E2347" s="5">
        <v>70</v>
      </c>
      <c r="F2347" s="4">
        <v>0.28000000000000003</v>
      </c>
      <c r="G2347" s="5">
        <v>0</v>
      </c>
      <c r="H2347" s="5">
        <v>0</v>
      </c>
      <c r="I2347" s="1">
        <v>78981003573</v>
      </c>
      <c r="J2347" s="1">
        <v>21305783799</v>
      </c>
      <c r="K2347" s="1">
        <v>23554087977</v>
      </c>
      <c r="L2347" s="1">
        <v>102535091550</v>
      </c>
      <c r="M2347" s="29">
        <f>-4.336-4.513*(U2347/L2347)+5.679*(O2347/L2347)-0.004*(I2347/P2347)</f>
        <v>-2.7612485565013132</v>
      </c>
      <c r="N2347" s="31">
        <v>7.3592809998546045</v>
      </c>
      <c r="O2347" s="1">
        <v>33365254545</v>
      </c>
      <c r="P2347" s="1">
        <v>32870754545</v>
      </c>
      <c r="Q2347" s="1">
        <v>494500000</v>
      </c>
      <c r="R2347" s="1">
        <v>69169837005</v>
      </c>
      <c r="S2347" s="1">
        <v>102535091550</v>
      </c>
      <c r="T2347" s="1">
        <v>608097288</v>
      </c>
      <c r="U2347" s="1">
        <v>5989036652</v>
      </c>
      <c r="V2347" s="1">
        <v>7583724271</v>
      </c>
    </row>
    <row r="2348" spans="1:22" ht="16.5" customHeight="1" x14ac:dyDescent="0.3">
      <c r="A2348" s="1" t="s">
        <v>245</v>
      </c>
      <c r="B2348" s="1">
        <v>2017</v>
      </c>
      <c r="C2348" s="16">
        <f t="shared" si="208"/>
        <v>4.2341065045972597</v>
      </c>
      <c r="D2348" s="5">
        <v>13</v>
      </c>
      <c r="E2348" s="5">
        <v>69</v>
      </c>
      <c r="F2348" s="4">
        <v>0.28000000000000003</v>
      </c>
      <c r="G2348" s="5">
        <v>0</v>
      </c>
      <c r="H2348" s="5">
        <v>0</v>
      </c>
      <c r="I2348" s="1">
        <v>76926793456</v>
      </c>
      <c r="J2348" s="1">
        <v>20110340206</v>
      </c>
      <c r="K2348" s="1">
        <v>24413277494</v>
      </c>
      <c r="L2348" s="1">
        <v>101340070950</v>
      </c>
      <c r="M2348" s="29">
        <f>-4.336-4.513*(U2348/L2348)+5.679*(O2348/L2348)-0.004*(I2348/P2348)</f>
        <v>-2.8186454968400829</v>
      </c>
      <c r="N2348" s="31">
        <v>2.8654119461210428</v>
      </c>
      <c r="O2348" s="1">
        <v>31794210836</v>
      </c>
      <c r="P2348" s="1">
        <v>31421710836</v>
      </c>
      <c r="Q2348" s="1">
        <v>372500000</v>
      </c>
      <c r="R2348" s="1">
        <v>69545860114</v>
      </c>
      <c r="S2348" s="1">
        <v>101340070950</v>
      </c>
      <c r="T2348" s="1">
        <v>479006444</v>
      </c>
      <c r="U2348" s="1">
        <v>5716398229</v>
      </c>
      <c r="V2348" s="1">
        <v>7014902794</v>
      </c>
    </row>
    <row r="2349" spans="1:22" ht="16.5" customHeight="1" x14ac:dyDescent="0.3">
      <c r="A2349" s="1" t="s">
        <v>245</v>
      </c>
      <c r="B2349" s="1">
        <v>2016</v>
      </c>
      <c r="C2349" s="16">
        <f t="shared" si="208"/>
        <v>4.219507705176107</v>
      </c>
      <c r="D2349" s="5">
        <v>12</v>
      </c>
      <c r="E2349" s="5">
        <v>68</v>
      </c>
      <c r="F2349" s="4">
        <v>0.28000000000000003</v>
      </c>
      <c r="G2349" s="5">
        <v>0</v>
      </c>
      <c r="H2349" s="5">
        <v>0</v>
      </c>
      <c r="I2349" s="1">
        <v>63057351390</v>
      </c>
      <c r="J2349" s="1">
        <v>17822254192</v>
      </c>
      <c r="K2349" s="1">
        <v>29845468955</v>
      </c>
      <c r="L2349" s="1">
        <v>92902820345</v>
      </c>
      <c r="M2349" s="29">
        <f>-4.336-4.513*(U2349/L2349)+5.679*(O2349/L2349)-0.004*(I2349/P2349)</f>
        <v>-3.0366269458735182</v>
      </c>
      <c r="N2349" s="31">
        <v>2.5615511423249444</v>
      </c>
      <c r="O2349" s="1">
        <v>24889931550</v>
      </c>
      <c r="P2349" s="1">
        <v>24427431550</v>
      </c>
      <c r="Q2349" s="1">
        <v>462500000</v>
      </c>
      <c r="R2349" s="1">
        <v>68012888795</v>
      </c>
      <c r="S2349" s="1">
        <v>92902820345</v>
      </c>
      <c r="T2349" s="1">
        <v>-65111778</v>
      </c>
      <c r="U2349" s="1">
        <v>4359675765</v>
      </c>
      <c r="V2349" s="1">
        <v>5512057789</v>
      </c>
    </row>
    <row r="2350" spans="1:22" ht="16.5" customHeight="1" x14ac:dyDescent="0.3">
      <c r="A2350" s="1" t="s">
        <v>245</v>
      </c>
      <c r="B2350" s="1">
        <v>2015</v>
      </c>
      <c r="C2350" s="16">
        <f t="shared" si="208"/>
        <v>3.7612001156935624</v>
      </c>
      <c r="D2350" s="5">
        <v>11</v>
      </c>
      <c r="E2350" s="5">
        <v>43</v>
      </c>
      <c r="F2350" s="4">
        <v>0.502</v>
      </c>
      <c r="G2350" s="5">
        <v>0</v>
      </c>
      <c r="H2350" s="5">
        <v>0</v>
      </c>
      <c r="I2350" s="1">
        <v>57680898505</v>
      </c>
      <c r="J2350" s="1">
        <v>16547927985</v>
      </c>
      <c r="K2350" s="1">
        <v>26926796236</v>
      </c>
      <c r="L2350" s="1">
        <v>84607694741</v>
      </c>
      <c r="M2350" s="29">
        <f>-4.336-4.513*(U2350/L2350)+5.679*(O2350/L2350)-0.004*(I2350/P2350)</f>
        <v>-3.1628202996612163</v>
      </c>
      <c r="N2350" s="31">
        <v>8.0197984581497224</v>
      </c>
      <c r="O2350" s="1">
        <v>20303497816</v>
      </c>
      <c r="P2350" s="1">
        <v>20303497816</v>
      </c>
      <c r="Q2350" s="1">
        <v>0</v>
      </c>
      <c r="R2350" s="1">
        <v>64304196925</v>
      </c>
      <c r="S2350" s="1">
        <v>84607694741</v>
      </c>
      <c r="T2350" s="1">
        <v>132735711</v>
      </c>
      <c r="U2350" s="1">
        <v>3341917706</v>
      </c>
      <c r="V2350" s="1">
        <v>4493466572</v>
      </c>
    </row>
    <row r="2351" spans="1:22" ht="16.5" customHeight="1" x14ac:dyDescent="0.3">
      <c r="A2351" s="1" t="s">
        <v>245</v>
      </c>
      <c r="B2351" s="1">
        <v>2014</v>
      </c>
      <c r="C2351" s="16">
        <f t="shared" si="208"/>
        <v>3.7376696182833684</v>
      </c>
      <c r="D2351" s="6">
        <v>10</v>
      </c>
      <c r="E2351" s="6">
        <v>42</v>
      </c>
      <c r="F2351" s="7">
        <v>0.502</v>
      </c>
      <c r="G2351" s="6">
        <v>0</v>
      </c>
      <c r="H2351" s="6">
        <v>0</v>
      </c>
      <c r="I2351" s="1">
        <v>50823943116</v>
      </c>
      <c r="J2351" s="1">
        <v>11296069206</v>
      </c>
      <c r="K2351" s="1">
        <v>20201317322</v>
      </c>
      <c r="L2351" s="1">
        <v>71025260438</v>
      </c>
      <c r="M2351" s="29">
        <f>-4.336-4.513*(U2351/L2351)+5.679*(O2351/L2351)-0.004*(I2351/P2351)</f>
        <v>-3.3169828760541038</v>
      </c>
      <c r="N2351" s="28">
        <v>5.05</v>
      </c>
      <c r="O2351" s="1">
        <v>16516200072</v>
      </c>
      <c r="P2351" s="1">
        <v>16516200072</v>
      </c>
      <c r="Q2351" s="1">
        <v>0</v>
      </c>
      <c r="R2351" s="1">
        <v>54509060366</v>
      </c>
      <c r="S2351" s="1">
        <v>71025260438</v>
      </c>
      <c r="T2351" s="1">
        <v>-27731426</v>
      </c>
      <c r="U2351" s="1">
        <v>4552471269</v>
      </c>
      <c r="V2351" s="1" t="e">
        <v>#VALUE!</v>
      </c>
    </row>
    <row r="2352" spans="1:22" ht="16.5" customHeight="1" x14ac:dyDescent="0.3">
      <c r="A2352" s="1" t="s">
        <v>246</v>
      </c>
      <c r="B2352" s="1">
        <v>2023</v>
      </c>
      <c r="C2352" s="16">
        <f t="shared" si="208"/>
        <v>3.6375861597263857</v>
      </c>
      <c r="D2352" s="5">
        <v>29</v>
      </c>
      <c r="E2352" s="5">
        <v>38</v>
      </c>
      <c r="F2352" s="4">
        <v>0</v>
      </c>
      <c r="G2352" s="5">
        <v>1</v>
      </c>
      <c r="H2352" s="5">
        <v>0</v>
      </c>
      <c r="I2352" s="1">
        <v>181320576772</v>
      </c>
      <c r="J2352" s="1">
        <v>354587158</v>
      </c>
      <c r="K2352" s="1">
        <v>28791944142</v>
      </c>
      <c r="L2352" s="1">
        <v>210112520914</v>
      </c>
      <c r="M2352" s="29">
        <f>-4.336-4.513*(U2352/L2352)+5.679*(O2352/L2352)-0.004*(I2352/P2352)</f>
        <v>-4.1934039103019503</v>
      </c>
      <c r="N2352" s="31">
        <v>6.4222466560102589</v>
      </c>
      <c r="O2352" s="1">
        <v>20599764540</v>
      </c>
      <c r="P2352" s="1">
        <v>18127764540</v>
      </c>
      <c r="Q2352" s="1">
        <v>2472000000</v>
      </c>
      <c r="R2352" s="1">
        <v>189512756374</v>
      </c>
      <c r="S2352" s="1">
        <v>210112520914</v>
      </c>
      <c r="T2352" s="1">
        <v>4047390</v>
      </c>
      <c r="U2352" s="1">
        <v>17420418280</v>
      </c>
      <c r="V2352" s="1">
        <v>21812921816</v>
      </c>
    </row>
    <row r="2353" spans="1:22" ht="16.5" customHeight="1" x14ac:dyDescent="0.3">
      <c r="A2353" s="1" t="s">
        <v>246</v>
      </c>
      <c r="B2353" s="1">
        <v>2022</v>
      </c>
      <c r="C2353" s="16">
        <f t="shared" si="208"/>
        <v>3.6109179126442243</v>
      </c>
      <c r="D2353" s="5">
        <v>28</v>
      </c>
      <c r="E2353" s="5">
        <v>37</v>
      </c>
      <c r="F2353" s="4">
        <v>19.07</v>
      </c>
      <c r="G2353" s="5">
        <v>1</v>
      </c>
      <c r="H2353" s="5">
        <v>0</v>
      </c>
      <c r="I2353" s="1">
        <v>165393042731</v>
      </c>
      <c r="J2353" s="1">
        <v>344228250</v>
      </c>
      <c r="K2353" s="1">
        <v>31466285567</v>
      </c>
      <c r="L2353" s="1">
        <v>196859328298</v>
      </c>
      <c r="M2353" s="29">
        <f>-4.336-4.513*(U2353/L2353)+5.679*(O2353/L2353)-0.004*(I2353/P2353)</f>
        <v>-4.0419957463252265</v>
      </c>
      <c r="N2353" s="31">
        <v>6.9871667237754878</v>
      </c>
      <c r="O2353" s="1">
        <v>18712815404</v>
      </c>
      <c r="P2353" s="1">
        <v>16240815404</v>
      </c>
      <c r="Q2353" s="1">
        <v>2472000000</v>
      </c>
      <c r="R2353" s="1">
        <v>178146512894</v>
      </c>
      <c r="S2353" s="1">
        <v>196859328298</v>
      </c>
      <c r="T2353" s="1">
        <v>6432371</v>
      </c>
      <c r="U2353" s="1">
        <v>8946045440</v>
      </c>
      <c r="V2353" s="1">
        <v>11214786538</v>
      </c>
    </row>
    <row r="2354" spans="1:22" ht="16.5" customHeight="1" x14ac:dyDescent="0.3">
      <c r="A2354" s="1" t="s">
        <v>246</v>
      </c>
      <c r="B2354" s="1">
        <v>2021</v>
      </c>
      <c r="C2354" s="16">
        <f t="shared" si="208"/>
        <v>3.7612001156935624</v>
      </c>
      <c r="D2354" s="5">
        <v>27</v>
      </c>
      <c r="E2354" s="5">
        <v>43</v>
      </c>
      <c r="F2354" s="4">
        <v>0</v>
      </c>
      <c r="G2354" s="5">
        <v>1</v>
      </c>
      <c r="H2354" s="5">
        <v>1</v>
      </c>
      <c r="I2354" s="1">
        <v>150705461973</v>
      </c>
      <c r="J2354" s="1">
        <v>289537607</v>
      </c>
      <c r="K2354" s="1">
        <v>34096662339</v>
      </c>
      <c r="L2354" s="1">
        <v>184802124312</v>
      </c>
      <c r="M2354" s="29">
        <f>-4.336-4.513*(U2354/L2354)+5.679*(O2354/L2354)-0.004*(I2354/P2354)</f>
        <v>-4.0462992822990209</v>
      </c>
      <c r="N2354" s="31">
        <v>6.6900092133089402</v>
      </c>
      <c r="O2354" s="1">
        <v>14541656858</v>
      </c>
      <c r="P2354" s="1">
        <v>12280656858</v>
      </c>
      <c r="Q2354" s="1">
        <v>2261000000</v>
      </c>
      <c r="R2354" s="1">
        <v>170260467454</v>
      </c>
      <c r="S2354" s="1">
        <v>184802124312</v>
      </c>
      <c r="T2354" s="1">
        <v>2560516</v>
      </c>
      <c r="U2354" s="1">
        <v>4425739119</v>
      </c>
      <c r="V2354" s="1">
        <v>5169819473</v>
      </c>
    </row>
    <row r="2355" spans="1:22" ht="16.5" customHeight="1" x14ac:dyDescent="0.3">
      <c r="A2355" s="1" t="s">
        <v>246</v>
      </c>
      <c r="B2355" s="1">
        <v>2020</v>
      </c>
      <c r="C2355" s="16">
        <f t="shared" si="208"/>
        <v>3.7376696182833684</v>
      </c>
      <c r="D2355" s="5">
        <v>26</v>
      </c>
      <c r="E2355" s="5">
        <v>42</v>
      </c>
      <c r="F2355" s="4">
        <v>0</v>
      </c>
      <c r="G2355" s="5">
        <v>1</v>
      </c>
      <c r="H2355" s="5">
        <v>1</v>
      </c>
      <c r="I2355" s="1">
        <v>141984542717</v>
      </c>
      <c r="J2355" s="1">
        <v>350585255</v>
      </c>
      <c r="K2355" s="1">
        <v>37068092916</v>
      </c>
      <c r="L2355" s="1">
        <v>179052635633</v>
      </c>
      <c r="M2355" s="29">
        <f>-4.336-4.513*(U2355/L2355)+5.679*(O2355/L2355)-0.004*(I2355/P2355)</f>
        <v>-4.1156219311450597</v>
      </c>
      <c r="N2355" s="31">
        <v>6.9401877821904918</v>
      </c>
      <c r="O2355" s="1">
        <v>12157907298</v>
      </c>
      <c r="P2355" s="1">
        <v>10407907298</v>
      </c>
      <c r="Q2355" s="1">
        <v>1750000000</v>
      </c>
      <c r="R2355" s="1">
        <v>166894728335</v>
      </c>
      <c r="S2355" s="1">
        <v>179052635633</v>
      </c>
      <c r="T2355" s="1">
        <v>1312315</v>
      </c>
      <c r="U2355" s="1">
        <v>4390637295</v>
      </c>
      <c r="V2355" s="1">
        <v>5122518776</v>
      </c>
    </row>
    <row r="2356" spans="1:22" ht="16.5" customHeight="1" x14ac:dyDescent="0.3">
      <c r="A2356" s="1" t="s">
        <v>246</v>
      </c>
      <c r="B2356" s="1">
        <v>2019</v>
      </c>
      <c r="C2356" s="16">
        <f t="shared" si="208"/>
        <v>3.713572066704308</v>
      </c>
      <c r="D2356" s="5">
        <v>25</v>
      </c>
      <c r="E2356" s="5">
        <v>41</v>
      </c>
      <c r="F2356" s="4">
        <v>0</v>
      </c>
      <c r="G2356" s="5">
        <v>1</v>
      </c>
      <c r="H2356" s="5">
        <v>1</v>
      </c>
      <c r="I2356" s="1">
        <v>146650019906</v>
      </c>
      <c r="J2356" s="1">
        <v>455896545</v>
      </c>
      <c r="K2356" s="1">
        <v>39556865812</v>
      </c>
      <c r="L2356" s="1">
        <v>186206885718</v>
      </c>
      <c r="M2356" s="29">
        <f>-4.336-4.513*(U2356/L2356)+5.679*(O2356/L2356)-0.004*(I2356/P2356)</f>
        <v>-4.4266146300228151</v>
      </c>
      <c r="N2356" s="31">
        <v>7.4649912574460018</v>
      </c>
      <c r="O2356" s="1">
        <v>14572162247</v>
      </c>
      <c r="P2356" s="1">
        <v>12022162247</v>
      </c>
      <c r="Q2356" s="1">
        <v>2550000000</v>
      </c>
      <c r="R2356" s="1">
        <v>171634723471</v>
      </c>
      <c r="S2356" s="1">
        <v>186206885718</v>
      </c>
      <c r="T2356" s="1">
        <v>855339</v>
      </c>
      <c r="U2356" s="1">
        <v>20062650742</v>
      </c>
      <c r="V2356" s="1">
        <v>25079126846</v>
      </c>
    </row>
    <row r="2357" spans="1:22" ht="16.5" customHeight="1" x14ac:dyDescent="0.3">
      <c r="A2357" s="1" t="s">
        <v>246</v>
      </c>
      <c r="B2357" s="1">
        <v>2018</v>
      </c>
      <c r="C2357" s="15"/>
      <c r="D2357" s="13"/>
      <c r="E2357" s="13"/>
      <c r="F2357" s="14"/>
      <c r="G2357" s="13"/>
      <c r="H2357" s="13"/>
      <c r="I2357" s="1">
        <v>129982757581</v>
      </c>
      <c r="J2357" s="1">
        <v>433433005</v>
      </c>
      <c r="K2357" s="1">
        <v>42136937541</v>
      </c>
      <c r="L2357" s="1">
        <v>172119695122</v>
      </c>
      <c r="M2357" s="29">
        <f>-4.336-4.513*(U2357/L2357)+5.679*(O2357/L2357)-0.004*(I2357/P2357)</f>
        <v>-4.5177060788753156</v>
      </c>
      <c r="N2357" s="31">
        <v>7.3592809998546045</v>
      </c>
      <c r="O2357" s="1">
        <v>11500358894</v>
      </c>
      <c r="P2357" s="1">
        <v>8960358894</v>
      </c>
      <c r="Q2357" s="1">
        <v>2540000000</v>
      </c>
      <c r="R2357" s="1">
        <v>160619336228</v>
      </c>
      <c r="S2357" s="1">
        <v>172119695122</v>
      </c>
      <c r="T2357" s="1">
        <v>3633198</v>
      </c>
      <c r="U2357" s="1">
        <v>19188648027</v>
      </c>
      <c r="V2357" s="1">
        <v>23985902245</v>
      </c>
    </row>
    <row r="2358" spans="1:22" ht="16.5" customHeight="1" x14ac:dyDescent="0.3">
      <c r="A2358" s="1" t="s">
        <v>246</v>
      </c>
      <c r="B2358" s="1">
        <v>2017</v>
      </c>
      <c r="C2358" s="16">
        <f>LN(E2358)</f>
        <v>3.9512437185814275</v>
      </c>
      <c r="D2358" s="6">
        <v>23</v>
      </c>
      <c r="E2358" s="6">
        <v>52</v>
      </c>
      <c r="F2358" s="7">
        <v>0</v>
      </c>
      <c r="G2358" s="6">
        <v>0</v>
      </c>
      <c r="H2358" s="6">
        <v>0</v>
      </c>
      <c r="I2358" s="1">
        <v>116398007228</v>
      </c>
      <c r="J2358" s="1">
        <v>659653194</v>
      </c>
      <c r="K2358" s="1">
        <v>45331007869</v>
      </c>
      <c r="L2358" s="1">
        <v>161729015097</v>
      </c>
      <c r="M2358" s="29">
        <f>-4.336-4.513*(U2358/L2358)+5.679*(O2358/L2358)-0.004*(I2358/P2358)</f>
        <v>-4.481364502930913</v>
      </c>
      <c r="N2358" s="31">
        <v>2.8654119461210428</v>
      </c>
      <c r="O2358" s="1">
        <v>10279822568</v>
      </c>
      <c r="P2358" s="1">
        <v>7739822568</v>
      </c>
      <c r="Q2358" s="1">
        <v>2540000000</v>
      </c>
      <c r="R2358" s="1">
        <v>151449192529</v>
      </c>
      <c r="S2358" s="1">
        <v>161729015097</v>
      </c>
      <c r="T2358" s="1">
        <v>7025043</v>
      </c>
      <c r="U2358" s="1">
        <v>15989341594</v>
      </c>
      <c r="V2358" s="1">
        <v>19942933603</v>
      </c>
    </row>
    <row r="2359" spans="1:22" ht="16.5" customHeight="1" x14ac:dyDescent="0.3">
      <c r="A2359" s="1" t="s">
        <v>246</v>
      </c>
      <c r="B2359" s="1">
        <v>2016</v>
      </c>
      <c r="C2359" s="15"/>
      <c r="D2359" s="9"/>
      <c r="E2359" s="9"/>
      <c r="F2359" s="10"/>
      <c r="G2359" s="9"/>
      <c r="H2359" s="9"/>
      <c r="I2359" s="1">
        <v>96853067668</v>
      </c>
      <c r="J2359" s="1">
        <v>727852012</v>
      </c>
      <c r="K2359" s="1">
        <v>51033089787</v>
      </c>
      <c r="L2359" s="1">
        <v>147886157455</v>
      </c>
      <c r="M2359" s="29">
        <f>-4.336-4.513*(U2359/L2359)+5.679*(O2359/L2359)-0.004*(I2359/P2359)</f>
        <v>-4.3777538895045769</v>
      </c>
      <c r="N2359" s="31">
        <v>2.5615511423249444</v>
      </c>
      <c r="O2359" s="1">
        <v>6739663820</v>
      </c>
      <c r="P2359" s="1">
        <v>5065663820</v>
      </c>
      <c r="Q2359" s="1">
        <v>1674000000</v>
      </c>
      <c r="R2359" s="1">
        <v>141146493635</v>
      </c>
      <c r="S2359" s="1">
        <v>147886157455</v>
      </c>
      <c r="T2359" s="1">
        <v>985790987</v>
      </c>
      <c r="U2359" s="1">
        <v>7343080638</v>
      </c>
      <c r="V2359" s="1">
        <v>10114574351</v>
      </c>
    </row>
    <row r="2360" spans="1:22" ht="16.5" customHeight="1" x14ac:dyDescent="0.3">
      <c r="A2360" s="1" t="s">
        <v>246</v>
      </c>
      <c r="B2360" s="1">
        <v>2015</v>
      </c>
      <c r="C2360" s="15"/>
      <c r="D2360" s="9"/>
      <c r="E2360" s="9"/>
      <c r="F2360" s="10"/>
      <c r="G2360" s="9"/>
      <c r="H2360" s="9"/>
      <c r="I2360" s="1">
        <v>19132548694</v>
      </c>
      <c r="J2360" s="1">
        <v>586349811</v>
      </c>
      <c r="K2360" s="1">
        <v>55640467213</v>
      </c>
      <c r="L2360" s="1">
        <v>74773015907</v>
      </c>
      <c r="M2360" s="29">
        <f>-4.336-4.513*(U2360/L2360)+5.679*(O2360/L2360)-0.004*(I2360/P2360)</f>
        <v>-2.686424110805977</v>
      </c>
      <c r="N2360" s="31">
        <v>8.0197984581497224</v>
      </c>
      <c r="O2360" s="1">
        <v>25041905367</v>
      </c>
      <c r="P2360" s="1">
        <v>7712075438</v>
      </c>
      <c r="Q2360" s="1">
        <v>17329829929</v>
      </c>
      <c r="R2360" s="1">
        <v>49731110540</v>
      </c>
      <c r="S2360" s="1">
        <v>74773015907</v>
      </c>
      <c r="T2360" s="1">
        <v>1378172202</v>
      </c>
      <c r="U2360" s="1">
        <v>4016665640</v>
      </c>
      <c r="V2360" s="1">
        <v>6558873024</v>
      </c>
    </row>
    <row r="2361" spans="1:22" ht="16.5" customHeight="1" x14ac:dyDescent="0.3">
      <c r="A2361" s="1" t="s">
        <v>246</v>
      </c>
      <c r="B2361" s="1">
        <v>2014</v>
      </c>
      <c r="C2361" s="15"/>
      <c r="D2361" s="9"/>
      <c r="E2361" s="9"/>
      <c r="F2361" s="10"/>
      <c r="G2361" s="9"/>
      <c r="H2361" s="9"/>
      <c r="I2361" s="1">
        <v>17316069827</v>
      </c>
      <c r="J2361" s="1">
        <v>645110882</v>
      </c>
      <c r="K2361" s="1">
        <v>64745211507</v>
      </c>
      <c r="L2361" s="1">
        <v>82061281334</v>
      </c>
      <c r="M2361" s="29">
        <f>-4.336-4.513*(U2361/L2361)+5.679*(O2361/L2361)-0.004*(I2361/P2361)</f>
        <v>-2.1083315942658811</v>
      </c>
      <c r="N2361" s="28">
        <v>5.05</v>
      </c>
      <c r="O2361" s="1">
        <v>34766489256</v>
      </c>
      <c r="P2361" s="1">
        <v>6111659327</v>
      </c>
      <c r="Q2361" s="1">
        <v>28654829929</v>
      </c>
      <c r="R2361" s="1">
        <v>47294792078</v>
      </c>
      <c r="S2361" s="1">
        <v>82061281334</v>
      </c>
      <c r="T2361" s="1">
        <v>1635926102</v>
      </c>
      <c r="U2361" s="1">
        <v>3036462860</v>
      </c>
      <c r="V2361" s="1">
        <v>5479818794</v>
      </c>
    </row>
    <row r="2362" spans="1:22" ht="16.5" customHeight="1" x14ac:dyDescent="0.3">
      <c r="A2362" s="1" t="s">
        <v>247</v>
      </c>
      <c r="B2362" s="1">
        <v>2023</v>
      </c>
      <c r="C2362" s="16">
        <f t="shared" ref="C2362:C2400" si="209">LN(E2362)</f>
        <v>3.8501476017100584</v>
      </c>
      <c r="D2362" s="5">
        <v>21</v>
      </c>
      <c r="E2362" s="5">
        <v>47</v>
      </c>
      <c r="F2362" s="4">
        <v>0</v>
      </c>
      <c r="G2362" s="5">
        <v>1</v>
      </c>
      <c r="H2362" s="5">
        <v>1</v>
      </c>
      <c r="I2362" s="1">
        <v>5061416787417</v>
      </c>
      <c r="J2362" s="1">
        <v>2712588520670</v>
      </c>
      <c r="K2362" s="1">
        <v>2086264895000</v>
      </c>
      <c r="L2362" s="1">
        <v>7147681682417</v>
      </c>
      <c r="M2362" s="29">
        <f>-4.336-4.513*(U2362/L2362)+5.679*(O2362/L2362)-0.004*(I2362/P2362)</f>
        <v>-0.25285623219963649</v>
      </c>
      <c r="N2362" s="31">
        <v>6.4222466560102589</v>
      </c>
      <c r="O2362" s="1">
        <v>5183764157755</v>
      </c>
      <c r="P2362" s="1">
        <v>2396528666761</v>
      </c>
      <c r="Q2362" s="1">
        <v>2787235490994</v>
      </c>
      <c r="R2362" s="1">
        <v>1963917524662</v>
      </c>
      <c r="S2362" s="1">
        <v>7147681682417</v>
      </c>
      <c r="T2362" s="1">
        <v>91861265361</v>
      </c>
      <c r="U2362" s="1">
        <v>42810046248</v>
      </c>
      <c r="V2362" s="1">
        <v>164477104998</v>
      </c>
    </row>
    <row r="2363" spans="1:22" ht="16.5" customHeight="1" x14ac:dyDescent="0.3">
      <c r="A2363" s="1" t="s">
        <v>247</v>
      </c>
      <c r="B2363" s="1">
        <v>2022</v>
      </c>
      <c r="C2363" s="16">
        <f t="shared" si="209"/>
        <v>3.8286413964890951</v>
      </c>
      <c r="D2363" s="5">
        <v>20</v>
      </c>
      <c r="E2363" s="5">
        <v>46</v>
      </c>
      <c r="F2363" s="4">
        <v>0</v>
      </c>
      <c r="G2363" s="5">
        <v>1</v>
      </c>
      <c r="H2363" s="5">
        <v>1</v>
      </c>
      <c r="I2363" s="1">
        <v>3418946618527</v>
      </c>
      <c r="J2363" s="1">
        <v>1348203142966</v>
      </c>
      <c r="K2363" s="1">
        <v>2069087858192</v>
      </c>
      <c r="L2363" s="1">
        <v>5488034476719</v>
      </c>
      <c r="M2363" s="29">
        <f>-4.336-4.513*(U2363/L2363)+5.679*(O2363/L2363)-0.004*(I2363/P2363)</f>
        <v>-0.64934030258400288</v>
      </c>
      <c r="N2363" s="31">
        <v>6.9871667237754878</v>
      </c>
      <c r="O2363" s="1">
        <v>3629426998305</v>
      </c>
      <c r="P2363" s="1">
        <v>2434272059166</v>
      </c>
      <c r="Q2363" s="1">
        <v>1195154939139</v>
      </c>
      <c r="R2363" s="1">
        <v>1858607478414</v>
      </c>
      <c r="S2363" s="1">
        <v>5488034476719</v>
      </c>
      <c r="T2363" s="1">
        <v>157722744939</v>
      </c>
      <c r="U2363" s="1">
        <v>77147910154</v>
      </c>
      <c r="V2363" s="1">
        <v>181948901733</v>
      </c>
    </row>
    <row r="2364" spans="1:22" ht="16.5" customHeight="1" x14ac:dyDescent="0.3">
      <c r="A2364" s="1" t="s">
        <v>247</v>
      </c>
      <c r="B2364" s="1">
        <v>2021</v>
      </c>
      <c r="C2364" s="16">
        <f t="shared" si="209"/>
        <v>3.8066624897703196</v>
      </c>
      <c r="D2364" s="5">
        <v>19</v>
      </c>
      <c r="E2364" s="5">
        <v>45</v>
      </c>
      <c r="F2364" s="4">
        <v>0</v>
      </c>
      <c r="G2364" s="5">
        <v>1</v>
      </c>
      <c r="H2364" s="5">
        <v>1</v>
      </c>
      <c r="I2364" s="1">
        <v>1997806132728</v>
      </c>
      <c r="J2364" s="1">
        <v>634786324566</v>
      </c>
      <c r="K2364" s="1">
        <v>2418942127827</v>
      </c>
      <c r="L2364" s="1">
        <v>4416748260555</v>
      </c>
      <c r="M2364" s="29">
        <f>-4.336-4.513*(U2364/L2364)+5.679*(O2364/L2364)-0.004*(I2364/P2364)</f>
        <v>-7.4516678494520913E-2</v>
      </c>
      <c r="N2364" s="31">
        <v>6.6900092133089402</v>
      </c>
      <c r="O2364" s="1">
        <v>3374221853571</v>
      </c>
      <c r="P2364" s="1">
        <v>1398450634818</v>
      </c>
      <c r="Q2364" s="1">
        <v>1975771218753</v>
      </c>
      <c r="R2364" s="1">
        <v>1042526406984</v>
      </c>
      <c r="S2364" s="1">
        <v>4416748260555</v>
      </c>
      <c r="T2364" s="1">
        <v>44367637657</v>
      </c>
      <c r="U2364" s="1">
        <v>69813439132</v>
      </c>
      <c r="V2364" s="1">
        <v>128301976234</v>
      </c>
    </row>
    <row r="2365" spans="1:22" ht="16.5" customHeight="1" x14ac:dyDescent="0.3">
      <c r="A2365" s="1" t="s">
        <v>247</v>
      </c>
      <c r="B2365" s="1">
        <v>2020</v>
      </c>
      <c r="C2365" s="16">
        <f t="shared" si="209"/>
        <v>3.784189633918261</v>
      </c>
      <c r="D2365" s="5">
        <v>18</v>
      </c>
      <c r="E2365" s="5">
        <v>44</v>
      </c>
      <c r="F2365" s="4">
        <v>0</v>
      </c>
      <c r="G2365" s="5">
        <v>1</v>
      </c>
      <c r="H2365" s="5">
        <v>1</v>
      </c>
      <c r="I2365" s="1">
        <v>1415263915837</v>
      </c>
      <c r="J2365" s="1">
        <v>408156404467</v>
      </c>
      <c r="K2365" s="1">
        <v>1102977237219</v>
      </c>
      <c r="L2365" s="1">
        <v>2518241153056</v>
      </c>
      <c r="M2365" s="29">
        <f>-4.336-4.513*(U2365/L2365)+5.679*(O2365/L2365)-0.004*(I2365/P2365)</f>
        <v>-0.62670991289339339</v>
      </c>
      <c r="N2365" s="31">
        <v>6.9401877821904918</v>
      </c>
      <c r="O2365" s="1">
        <v>1658028185204</v>
      </c>
      <c r="P2365" s="1">
        <v>803429902768</v>
      </c>
      <c r="Q2365" s="1">
        <v>854598282436</v>
      </c>
      <c r="R2365" s="1">
        <v>860212967852</v>
      </c>
      <c r="S2365" s="1">
        <v>2518241153056</v>
      </c>
      <c r="T2365" s="1">
        <v>16878303130</v>
      </c>
      <c r="U2365" s="1">
        <v>12699160875</v>
      </c>
      <c r="V2365" s="1">
        <v>38079441321</v>
      </c>
    </row>
    <row r="2366" spans="1:22" ht="16.5" customHeight="1" x14ac:dyDescent="0.3">
      <c r="A2366" s="1" t="s">
        <v>247</v>
      </c>
      <c r="B2366" s="1">
        <v>2019</v>
      </c>
      <c r="C2366" s="16">
        <f t="shared" si="209"/>
        <v>3.7612001156935624</v>
      </c>
      <c r="D2366" s="5">
        <v>17</v>
      </c>
      <c r="E2366" s="5">
        <v>43</v>
      </c>
      <c r="F2366" s="4">
        <v>0</v>
      </c>
      <c r="G2366" s="5">
        <v>1</v>
      </c>
      <c r="H2366" s="5">
        <v>1</v>
      </c>
      <c r="I2366" s="1">
        <v>907939576961</v>
      </c>
      <c r="J2366" s="1">
        <v>168412819245</v>
      </c>
      <c r="K2366" s="1">
        <v>1181803249345</v>
      </c>
      <c r="L2366" s="1">
        <v>2089742826306</v>
      </c>
      <c r="M2366" s="29">
        <f>-4.336-4.513*(U2366/L2366)+5.679*(O2366/L2366)-0.004*(I2366/P2366)</f>
        <v>-0.76923431706205037</v>
      </c>
      <c r="N2366" s="31">
        <v>7.4649912574460018</v>
      </c>
      <c r="O2366" s="1">
        <v>1322829019329</v>
      </c>
      <c r="P2366" s="1">
        <v>926684503559</v>
      </c>
      <c r="Q2366" s="1">
        <v>396144515770</v>
      </c>
      <c r="R2366" s="1">
        <v>766913806977</v>
      </c>
      <c r="S2366" s="1">
        <v>2089742826306</v>
      </c>
      <c r="T2366" s="1">
        <v>13596918257</v>
      </c>
      <c r="U2366" s="1">
        <v>11197233608</v>
      </c>
      <c r="V2366" s="1">
        <v>12087075376</v>
      </c>
    </row>
    <row r="2367" spans="1:22" ht="16.5" customHeight="1" x14ac:dyDescent="0.3">
      <c r="A2367" s="1" t="s">
        <v>247</v>
      </c>
      <c r="B2367" s="1">
        <v>2018</v>
      </c>
      <c r="C2367" s="16">
        <f t="shared" si="209"/>
        <v>3.7376696182833684</v>
      </c>
      <c r="D2367" s="5">
        <v>16</v>
      </c>
      <c r="E2367" s="5">
        <v>42</v>
      </c>
      <c r="F2367" s="4">
        <v>0</v>
      </c>
      <c r="G2367" s="5">
        <v>1</v>
      </c>
      <c r="H2367" s="5">
        <v>1</v>
      </c>
      <c r="I2367" s="1">
        <v>907730702578</v>
      </c>
      <c r="J2367" s="1">
        <v>159790945226</v>
      </c>
      <c r="K2367" s="1">
        <v>1037970600522</v>
      </c>
      <c r="L2367" s="1">
        <v>1945701303100</v>
      </c>
      <c r="M2367" s="29">
        <f>-4.336-4.513*(U2367/L2367)+5.679*(O2367/L2367)-0.004*(I2367/P2367)</f>
        <v>-1.1325134535635073</v>
      </c>
      <c r="N2367" s="31">
        <v>7.3592809998546045</v>
      </c>
      <c r="O2367" s="1">
        <v>1193284729731</v>
      </c>
      <c r="P2367" s="1">
        <v>625212655897</v>
      </c>
      <c r="Q2367" s="1">
        <v>568072073834</v>
      </c>
      <c r="R2367" s="1">
        <v>752416573369</v>
      </c>
      <c r="S2367" s="1">
        <v>1945701303100</v>
      </c>
      <c r="T2367" s="1">
        <v>39105653375</v>
      </c>
      <c r="U2367" s="1">
        <v>117956208950</v>
      </c>
      <c r="V2367" s="1">
        <v>177231242200</v>
      </c>
    </row>
    <row r="2368" spans="1:22" ht="16.5" customHeight="1" x14ac:dyDescent="0.3">
      <c r="A2368" s="1" t="s">
        <v>247</v>
      </c>
      <c r="B2368" s="1">
        <v>2017</v>
      </c>
      <c r="C2368" s="16">
        <f t="shared" si="209"/>
        <v>3.713572066704308</v>
      </c>
      <c r="D2368" s="5">
        <v>15</v>
      </c>
      <c r="E2368" s="5">
        <v>41</v>
      </c>
      <c r="F2368" s="4">
        <v>0</v>
      </c>
      <c r="G2368" s="5">
        <v>1</v>
      </c>
      <c r="H2368" s="5">
        <v>1</v>
      </c>
      <c r="I2368" s="1">
        <v>772270034184</v>
      </c>
      <c r="J2368" s="1">
        <v>79273363530</v>
      </c>
      <c r="K2368" s="1">
        <v>1016921799278</v>
      </c>
      <c r="L2368" s="1">
        <v>1789191833462</v>
      </c>
      <c r="M2368" s="29">
        <f>-4.336-4.513*(U2368/L2368)+5.679*(O2368/L2368)-0.004*(I2368/P2368)</f>
        <v>-0.9191700931854494</v>
      </c>
      <c r="N2368" s="31">
        <v>2.8654119461210428</v>
      </c>
      <c r="O2368" s="1">
        <v>1166385631514</v>
      </c>
      <c r="P2368" s="1">
        <v>637032722499</v>
      </c>
      <c r="Q2368" s="1">
        <v>529352909015</v>
      </c>
      <c r="R2368" s="1">
        <v>622806201948</v>
      </c>
      <c r="S2368" s="1">
        <v>1789191833462</v>
      </c>
      <c r="T2368" s="1">
        <v>27291505727</v>
      </c>
      <c r="U2368" s="1">
        <v>111204019483</v>
      </c>
      <c r="V2368" s="1">
        <v>171640218516</v>
      </c>
    </row>
    <row r="2369" spans="1:22" ht="16.5" customHeight="1" x14ac:dyDescent="0.3">
      <c r="A2369" s="1" t="s">
        <v>247</v>
      </c>
      <c r="B2369" s="1">
        <v>2016</v>
      </c>
      <c r="C2369" s="16">
        <f t="shared" si="209"/>
        <v>3.6888794541139363</v>
      </c>
      <c r="D2369" s="5">
        <v>14</v>
      </c>
      <c r="E2369" s="5">
        <v>40</v>
      </c>
      <c r="F2369" s="4">
        <v>0</v>
      </c>
      <c r="G2369" s="5">
        <v>1</v>
      </c>
      <c r="H2369" s="5">
        <v>1</v>
      </c>
      <c r="I2369" s="1">
        <v>957469045677</v>
      </c>
      <c r="J2369" s="1">
        <v>232914464871</v>
      </c>
      <c r="K2369" s="1">
        <v>1003395743516</v>
      </c>
      <c r="L2369" s="1">
        <v>1960864789193</v>
      </c>
      <c r="M2369" s="29">
        <f>-4.336-4.513*(U2369/L2369)+5.679*(O2369/L2369)-0.004*(I2369/P2369)</f>
        <v>-0.26161646263812927</v>
      </c>
      <c r="N2369" s="31">
        <v>2.5615511423249444</v>
      </c>
      <c r="O2369" s="1">
        <v>1449262606728</v>
      </c>
      <c r="P2369" s="1">
        <v>689423012882</v>
      </c>
      <c r="Q2369" s="1">
        <v>759839593846</v>
      </c>
      <c r="R2369" s="1">
        <v>511602182465</v>
      </c>
      <c r="S2369" s="1">
        <v>1960864789193</v>
      </c>
      <c r="T2369" s="1">
        <v>80765339791</v>
      </c>
      <c r="U2369" s="1">
        <v>50998039009</v>
      </c>
      <c r="V2369" s="1">
        <v>145790497818</v>
      </c>
    </row>
    <row r="2370" spans="1:22" ht="16.5" customHeight="1" x14ac:dyDescent="0.3">
      <c r="A2370" s="1" t="s">
        <v>247</v>
      </c>
      <c r="B2370" s="1">
        <v>2015</v>
      </c>
      <c r="C2370" s="16">
        <f t="shared" si="209"/>
        <v>3.6635616461296463</v>
      </c>
      <c r="D2370" s="5">
        <v>13</v>
      </c>
      <c r="E2370" s="5">
        <v>39</v>
      </c>
      <c r="F2370" s="4">
        <v>0</v>
      </c>
      <c r="G2370" s="5">
        <v>1</v>
      </c>
      <c r="H2370" s="5">
        <v>1</v>
      </c>
      <c r="I2370" s="1">
        <v>1446781598704</v>
      </c>
      <c r="J2370" s="1">
        <v>254448499465</v>
      </c>
      <c r="K2370" s="1">
        <v>724295123078</v>
      </c>
      <c r="L2370" s="1">
        <v>2171076721782</v>
      </c>
      <c r="M2370" s="29">
        <f>-4.336-4.513*(U2370/L2370)+5.679*(O2370/L2370)-0.004*(I2370/P2370)</f>
        <v>8.4030182143001494E-2</v>
      </c>
      <c r="N2370" s="31">
        <v>8.0197984581497224</v>
      </c>
      <c r="O2370" s="1">
        <v>1711583266887</v>
      </c>
      <c r="P2370" s="1">
        <v>544532984558</v>
      </c>
      <c r="Q2370" s="1">
        <v>1167050282329</v>
      </c>
      <c r="R2370" s="1">
        <v>459493454895</v>
      </c>
      <c r="S2370" s="1">
        <v>2171076721782</v>
      </c>
      <c r="T2370" s="1">
        <v>73890658856</v>
      </c>
      <c r="U2370" s="1">
        <v>22331754860</v>
      </c>
      <c r="V2370" s="1">
        <v>96645046037</v>
      </c>
    </row>
    <row r="2371" spans="1:22" ht="16.5" customHeight="1" x14ac:dyDescent="0.3">
      <c r="A2371" s="1" t="s">
        <v>247</v>
      </c>
      <c r="B2371" s="1">
        <v>2014</v>
      </c>
      <c r="C2371" s="16">
        <f t="shared" si="209"/>
        <v>3.6375861597263857</v>
      </c>
      <c r="D2371" s="6">
        <v>12</v>
      </c>
      <c r="E2371" s="6">
        <v>38</v>
      </c>
      <c r="F2371" s="7">
        <v>0</v>
      </c>
      <c r="G2371" s="6">
        <v>1</v>
      </c>
      <c r="H2371" s="6">
        <v>1</v>
      </c>
      <c r="I2371" s="1">
        <v>1006436175961</v>
      </c>
      <c r="J2371" s="1">
        <v>77457654293</v>
      </c>
      <c r="K2371" s="1">
        <v>826481688827</v>
      </c>
      <c r="L2371" s="1">
        <v>1832917864788</v>
      </c>
      <c r="M2371" s="29">
        <f>-4.336-4.513*(U2371/L2371)+5.679*(O2371/L2371)-0.004*(I2371/P2371)</f>
        <v>-9.3490456159636623E-2</v>
      </c>
      <c r="N2371" s="28">
        <v>5.05</v>
      </c>
      <c r="O2371" s="1">
        <v>1395756164753</v>
      </c>
      <c r="P2371" s="1">
        <v>351386003485</v>
      </c>
      <c r="Q2371" s="1">
        <v>1044370161268</v>
      </c>
      <c r="R2371" s="1">
        <v>437161700035</v>
      </c>
      <c r="S2371" s="1">
        <v>1832917864788</v>
      </c>
      <c r="T2371" s="1">
        <v>86175732897</v>
      </c>
      <c r="U2371" s="1">
        <v>28656864000</v>
      </c>
      <c r="V2371" s="1">
        <v>113537495179</v>
      </c>
    </row>
    <row r="2372" spans="1:22" ht="16.5" customHeight="1" x14ac:dyDescent="0.3">
      <c r="A2372" s="1" t="s">
        <v>248</v>
      </c>
      <c r="B2372" s="1">
        <v>2023</v>
      </c>
      <c r="C2372" s="16">
        <f t="shared" si="209"/>
        <v>3.784189633918261</v>
      </c>
      <c r="D2372" s="5">
        <v>14</v>
      </c>
      <c r="E2372" s="5">
        <v>44</v>
      </c>
      <c r="F2372" s="4">
        <v>0</v>
      </c>
      <c r="G2372" s="5">
        <v>1</v>
      </c>
      <c r="H2372" s="5">
        <v>0</v>
      </c>
      <c r="I2372" s="1">
        <v>813302755165</v>
      </c>
      <c r="J2372" s="1">
        <v>436420557518</v>
      </c>
      <c r="K2372" s="1">
        <v>198925680390</v>
      </c>
      <c r="L2372" s="1">
        <v>1012228435555</v>
      </c>
      <c r="M2372" s="29">
        <f>-4.336-4.513*(U2372/L2372)+5.679*(O2372/L2372)-0.004*(I2372/P2372)</f>
        <v>-1.0351524292776</v>
      </c>
      <c r="N2372" s="31">
        <v>6.4222466560102589</v>
      </c>
      <c r="O2372" s="1">
        <v>599158140361</v>
      </c>
      <c r="P2372" s="1">
        <v>597992612723</v>
      </c>
      <c r="Q2372" s="1">
        <v>1165527638</v>
      </c>
      <c r="R2372" s="1">
        <v>413070295194</v>
      </c>
      <c r="S2372" s="1">
        <v>1012228435555</v>
      </c>
      <c r="T2372" s="1">
        <v>44067810115</v>
      </c>
      <c r="U2372" s="1">
        <v>12386563662</v>
      </c>
      <c r="V2372" s="1">
        <v>59356451317</v>
      </c>
    </row>
    <row r="2373" spans="1:22" ht="16.5" customHeight="1" x14ac:dyDescent="0.3">
      <c r="A2373" s="1" t="s">
        <v>248</v>
      </c>
      <c r="B2373" s="1">
        <v>2022</v>
      </c>
      <c r="C2373" s="16">
        <f t="shared" si="209"/>
        <v>3.7612001156935624</v>
      </c>
      <c r="D2373" s="5">
        <v>13</v>
      </c>
      <c r="E2373" s="5">
        <v>43</v>
      </c>
      <c r="F2373" s="4">
        <v>0</v>
      </c>
      <c r="G2373" s="5">
        <v>1</v>
      </c>
      <c r="H2373" s="5">
        <v>0</v>
      </c>
      <c r="I2373" s="1">
        <v>801126740389</v>
      </c>
      <c r="J2373" s="1">
        <v>415460963241</v>
      </c>
      <c r="K2373" s="1">
        <v>219523775018</v>
      </c>
      <c r="L2373" s="1">
        <v>1020650515407</v>
      </c>
      <c r="M2373" s="29">
        <f>-4.336-4.513*(U2373/L2373)+5.679*(O2373/L2373)-0.004*(I2373/P2373)</f>
        <v>-0.97135990262816085</v>
      </c>
      <c r="N2373" s="31">
        <v>6.9871667237754878</v>
      </c>
      <c r="O2373" s="1">
        <v>619684183875</v>
      </c>
      <c r="P2373" s="1">
        <v>617843056009</v>
      </c>
      <c r="Q2373" s="1">
        <v>1841127866</v>
      </c>
      <c r="R2373" s="1">
        <v>400966331532</v>
      </c>
      <c r="S2373" s="1">
        <v>1020650515407</v>
      </c>
      <c r="T2373" s="1">
        <v>33201215220</v>
      </c>
      <c r="U2373" s="1">
        <v>17675852236</v>
      </c>
      <c r="V2373" s="1">
        <v>52792271815</v>
      </c>
    </row>
    <row r="2374" spans="1:22" ht="16.5" customHeight="1" x14ac:dyDescent="0.3">
      <c r="A2374" s="1" t="s">
        <v>248</v>
      </c>
      <c r="B2374" s="1">
        <v>2021</v>
      </c>
      <c r="C2374" s="16">
        <f t="shared" si="209"/>
        <v>3.713572066704308</v>
      </c>
      <c r="D2374" s="5">
        <v>12</v>
      </c>
      <c r="E2374" s="5">
        <v>41</v>
      </c>
      <c r="F2374" s="4">
        <v>0</v>
      </c>
      <c r="G2374" s="5">
        <v>1</v>
      </c>
      <c r="H2374" s="5">
        <v>0</v>
      </c>
      <c r="I2374" s="1">
        <v>724929156861</v>
      </c>
      <c r="J2374" s="1">
        <v>358220885317</v>
      </c>
      <c r="K2374" s="1">
        <v>217303174461</v>
      </c>
      <c r="L2374" s="1">
        <v>942232331322</v>
      </c>
      <c r="M2374" s="29">
        <f>-4.336-4.513*(U2374/L2374)+5.679*(O2374/L2374)-0.004*(I2374/P2374)</f>
        <v>-1.1605116445169559</v>
      </c>
      <c r="N2374" s="31">
        <v>6.6900092133089402</v>
      </c>
      <c r="O2374" s="1">
        <v>541942514526</v>
      </c>
      <c r="P2374" s="1">
        <v>540148574782</v>
      </c>
      <c r="Q2374" s="1">
        <v>1793939744</v>
      </c>
      <c r="R2374" s="1">
        <v>400289816796</v>
      </c>
      <c r="S2374" s="1">
        <v>942232331322</v>
      </c>
      <c r="T2374" s="1">
        <v>26469842522</v>
      </c>
      <c r="U2374" s="1">
        <v>17856302525</v>
      </c>
      <c r="V2374" s="1">
        <v>45769615664</v>
      </c>
    </row>
    <row r="2375" spans="1:22" ht="16.5" customHeight="1" x14ac:dyDescent="0.3">
      <c r="A2375" s="1" t="s">
        <v>248</v>
      </c>
      <c r="B2375" s="1">
        <v>2020</v>
      </c>
      <c r="C2375" s="16">
        <f t="shared" si="209"/>
        <v>3.7376696182833684</v>
      </c>
      <c r="D2375" s="5">
        <v>11</v>
      </c>
      <c r="E2375" s="5">
        <v>42</v>
      </c>
      <c r="F2375" s="4">
        <v>0</v>
      </c>
      <c r="G2375" s="5">
        <v>1</v>
      </c>
      <c r="H2375" s="5">
        <v>0</v>
      </c>
      <c r="I2375" s="1">
        <v>708917601714</v>
      </c>
      <c r="J2375" s="1">
        <v>272324952557</v>
      </c>
      <c r="K2375" s="1">
        <v>181492750600</v>
      </c>
      <c r="L2375" s="1">
        <v>890410352314</v>
      </c>
      <c r="M2375" s="29">
        <f>-4.336-4.513*(U2375/L2375)+5.679*(O2375/L2375)-0.004*(I2375/P2375)</f>
        <v>-1.232834870922882</v>
      </c>
      <c r="N2375" s="31">
        <v>6.9401877821904918</v>
      </c>
      <c r="O2375" s="1">
        <v>507448957031</v>
      </c>
      <c r="P2375" s="1">
        <v>501136312191</v>
      </c>
      <c r="Q2375" s="1">
        <v>6312644840</v>
      </c>
      <c r="R2375" s="1">
        <v>382961395283</v>
      </c>
      <c r="S2375" s="1">
        <v>890410352314</v>
      </c>
      <c r="T2375" s="1">
        <v>26308232035</v>
      </c>
      <c r="U2375" s="1">
        <v>25188101232</v>
      </c>
      <c r="V2375" s="1">
        <v>54214345509</v>
      </c>
    </row>
    <row r="2376" spans="1:22" ht="16.5" customHeight="1" x14ac:dyDescent="0.3">
      <c r="A2376" s="1" t="s">
        <v>248</v>
      </c>
      <c r="B2376" s="1">
        <v>2019</v>
      </c>
      <c r="C2376" s="16">
        <f t="shared" si="209"/>
        <v>3.7612001156935624</v>
      </c>
      <c r="D2376" s="5">
        <v>10</v>
      </c>
      <c r="E2376" s="5">
        <v>43</v>
      </c>
      <c r="F2376" s="4">
        <v>8.6</v>
      </c>
      <c r="G2376" s="5">
        <v>0</v>
      </c>
      <c r="H2376" s="5">
        <v>0</v>
      </c>
      <c r="I2376" s="1">
        <v>618552567535</v>
      </c>
      <c r="J2376" s="1">
        <v>286342753566</v>
      </c>
      <c r="K2376" s="1">
        <v>188895589990</v>
      </c>
      <c r="L2376" s="1">
        <v>807448157525</v>
      </c>
      <c r="M2376" s="29">
        <f>-4.336-4.513*(U2376/L2376)+5.679*(O2376/L2376)-0.004*(I2376/P2376)</f>
        <v>-1.419648453716686</v>
      </c>
      <c r="N2376" s="31">
        <v>7.4649912574460018</v>
      </c>
      <c r="O2376" s="1">
        <v>439989180097</v>
      </c>
      <c r="P2376" s="1">
        <v>429777906658</v>
      </c>
      <c r="Q2376" s="1">
        <v>10211273439</v>
      </c>
      <c r="R2376" s="1">
        <v>367458977428</v>
      </c>
      <c r="S2376" s="1">
        <v>807448157525</v>
      </c>
      <c r="T2376" s="1">
        <v>25593722900</v>
      </c>
      <c r="U2376" s="1">
        <v>30854737802</v>
      </c>
      <c r="V2376" s="1">
        <v>61067097567</v>
      </c>
    </row>
    <row r="2377" spans="1:22" ht="16.5" customHeight="1" x14ac:dyDescent="0.3">
      <c r="A2377" s="1" t="s">
        <v>248</v>
      </c>
      <c r="B2377" s="1">
        <v>2018</v>
      </c>
      <c r="C2377" s="16">
        <f t="shared" si="209"/>
        <v>3.9512437185814275</v>
      </c>
      <c r="D2377" s="5">
        <v>9</v>
      </c>
      <c r="E2377" s="5">
        <v>52</v>
      </c>
      <c r="F2377" s="4">
        <v>0</v>
      </c>
      <c r="G2377" s="5">
        <v>0</v>
      </c>
      <c r="H2377" s="5">
        <v>0</v>
      </c>
      <c r="I2377" s="1">
        <v>543411447158</v>
      </c>
      <c r="J2377" s="1">
        <v>289112878579</v>
      </c>
      <c r="K2377" s="1">
        <v>191819450313</v>
      </c>
      <c r="L2377" s="1">
        <v>735230897471</v>
      </c>
      <c r="M2377" s="29">
        <f>-4.336-4.513*(U2377/L2377)+5.679*(O2377/L2377)-0.004*(I2377/P2377)</f>
        <v>-1.594037684235919</v>
      </c>
      <c r="N2377" s="31">
        <v>7.3592809998546045</v>
      </c>
      <c r="O2377" s="1">
        <v>384203012578</v>
      </c>
      <c r="P2377" s="1">
        <v>369282610810</v>
      </c>
      <c r="Q2377" s="1">
        <v>14920401768</v>
      </c>
      <c r="R2377" s="1">
        <v>351027884893</v>
      </c>
      <c r="S2377" s="1">
        <v>735230897471</v>
      </c>
      <c r="T2377" s="1">
        <v>21236825120</v>
      </c>
      <c r="U2377" s="1">
        <v>35804526672</v>
      </c>
      <c r="V2377" s="1">
        <v>60481159103</v>
      </c>
    </row>
    <row r="2378" spans="1:22" ht="16.5" customHeight="1" x14ac:dyDescent="0.3">
      <c r="A2378" s="1" t="s">
        <v>248</v>
      </c>
      <c r="B2378" s="1">
        <v>2017</v>
      </c>
      <c r="C2378" s="16">
        <f t="shared" si="209"/>
        <v>4.0253516907351496</v>
      </c>
      <c r="D2378" s="5">
        <v>8</v>
      </c>
      <c r="E2378" s="5">
        <v>56</v>
      </c>
      <c r="F2378" s="4">
        <v>0</v>
      </c>
      <c r="G2378" s="5">
        <v>0</v>
      </c>
      <c r="H2378" s="5">
        <v>1</v>
      </c>
      <c r="I2378" s="1">
        <v>488148690480</v>
      </c>
      <c r="J2378" s="1">
        <v>274062977047</v>
      </c>
      <c r="K2378" s="1">
        <v>189045055761</v>
      </c>
      <c r="L2378" s="1">
        <v>677193746241</v>
      </c>
      <c r="M2378" s="29">
        <f>-4.336-4.513*(U2378/L2378)+5.679*(O2378/L2378)-0.004*(I2378/P2378)</f>
        <v>-1.7798977949119457</v>
      </c>
      <c r="N2378" s="31">
        <v>2.8654119461210428</v>
      </c>
      <c r="O2378" s="1">
        <v>333759909120</v>
      </c>
      <c r="P2378" s="1">
        <v>321823418146</v>
      </c>
      <c r="Q2378" s="1">
        <v>11936490974</v>
      </c>
      <c r="R2378" s="1">
        <v>343433837121</v>
      </c>
      <c r="S2378" s="1">
        <v>677193746241</v>
      </c>
      <c r="T2378" s="1">
        <v>20557106040</v>
      </c>
      <c r="U2378" s="1">
        <v>35527890013</v>
      </c>
      <c r="V2378" s="1">
        <v>57810739384</v>
      </c>
    </row>
    <row r="2379" spans="1:22" ht="16.5" customHeight="1" x14ac:dyDescent="0.3">
      <c r="A2379" s="1" t="s">
        <v>248</v>
      </c>
      <c r="B2379" s="1">
        <v>2016</v>
      </c>
      <c r="C2379" s="16">
        <f t="shared" si="209"/>
        <v>4.0073331852324712</v>
      </c>
      <c r="D2379" s="5">
        <v>7</v>
      </c>
      <c r="E2379" s="5">
        <v>55</v>
      </c>
      <c r="F2379" s="4">
        <v>0</v>
      </c>
      <c r="G2379" s="5">
        <v>0</v>
      </c>
      <c r="H2379" s="5">
        <v>1</v>
      </c>
      <c r="I2379" s="1">
        <v>337160813743</v>
      </c>
      <c r="J2379" s="1">
        <v>112284623334</v>
      </c>
      <c r="K2379" s="1">
        <v>165674688179</v>
      </c>
      <c r="L2379" s="1">
        <v>502835501922</v>
      </c>
      <c r="M2379" s="29">
        <f>-4.336-4.513*(U2379/L2379)+5.679*(O2379/L2379)-0.004*(I2379/P2379)</f>
        <v>-2.0207650776304917</v>
      </c>
      <c r="N2379" s="31">
        <v>2.5615511423249444</v>
      </c>
      <c r="O2379" s="1">
        <v>238174211059</v>
      </c>
      <c r="P2379" s="1">
        <v>169518992843</v>
      </c>
      <c r="Q2379" s="1">
        <v>68655218216</v>
      </c>
      <c r="R2379" s="1">
        <v>264661290863</v>
      </c>
      <c r="S2379" s="1">
        <v>502835501922</v>
      </c>
      <c r="T2379" s="1">
        <v>11168077731</v>
      </c>
      <c r="U2379" s="1">
        <v>40861648342</v>
      </c>
      <c r="V2379" s="1">
        <v>54708397320</v>
      </c>
    </row>
    <row r="2380" spans="1:22" ht="16.5" customHeight="1" x14ac:dyDescent="0.3">
      <c r="A2380" s="1" t="s">
        <v>248</v>
      </c>
      <c r="B2380" s="1">
        <v>2015</v>
      </c>
      <c r="C2380" s="16">
        <f t="shared" si="209"/>
        <v>3.9889840465642745</v>
      </c>
      <c r="D2380" s="5">
        <v>6</v>
      </c>
      <c r="E2380" s="5">
        <v>54</v>
      </c>
      <c r="F2380" s="4">
        <v>0</v>
      </c>
      <c r="G2380" s="5">
        <v>0</v>
      </c>
      <c r="H2380" s="5">
        <v>1</v>
      </c>
      <c r="I2380" s="1">
        <v>268101831043</v>
      </c>
      <c r="J2380" s="1">
        <v>89880858459</v>
      </c>
      <c r="K2380" s="1">
        <v>166283969850</v>
      </c>
      <c r="L2380" s="1">
        <v>434385800893</v>
      </c>
      <c r="M2380" s="29">
        <f>-4.336-4.513*(U2380/L2380)+5.679*(O2380/L2380)-0.004*(I2380/P2380)</f>
        <v>-1.895156185978927</v>
      </c>
      <c r="N2380" s="31">
        <v>8.0197984581497224</v>
      </c>
      <c r="O2380" s="1">
        <v>209798162051</v>
      </c>
      <c r="P2380" s="1">
        <v>173813238537</v>
      </c>
      <c r="Q2380" s="1">
        <v>35984923514</v>
      </c>
      <c r="R2380" s="1">
        <v>224587638842</v>
      </c>
      <c r="S2380" s="1">
        <v>434385800893</v>
      </c>
      <c r="T2380" s="1">
        <v>6810674278</v>
      </c>
      <c r="U2380" s="1">
        <v>28472359354</v>
      </c>
      <c r="V2380" s="1">
        <v>41595389639</v>
      </c>
    </row>
    <row r="2381" spans="1:22" ht="16.5" customHeight="1" x14ac:dyDescent="0.3">
      <c r="A2381" s="1" t="s">
        <v>248</v>
      </c>
      <c r="B2381" s="1">
        <v>2014</v>
      </c>
      <c r="C2381" s="16">
        <f t="shared" si="209"/>
        <v>3.970291913552122</v>
      </c>
      <c r="D2381" s="6">
        <v>5</v>
      </c>
      <c r="E2381" s="6">
        <v>53</v>
      </c>
      <c r="F2381" s="7">
        <v>0</v>
      </c>
      <c r="G2381" s="6">
        <v>0</v>
      </c>
      <c r="H2381" s="6">
        <v>1</v>
      </c>
      <c r="I2381" s="1">
        <v>118328034665</v>
      </c>
      <c r="J2381" s="1">
        <v>55673892516</v>
      </c>
      <c r="K2381" s="1">
        <v>102103901926</v>
      </c>
      <c r="L2381" s="1">
        <v>220431936591</v>
      </c>
      <c r="M2381" s="29">
        <f>-4.336-4.513*(U2381/L2381)+5.679*(O2381/L2381)-0.004*(I2381/P2381)</f>
        <v>-1.5203546591732433</v>
      </c>
      <c r="N2381" s="28">
        <v>5.05</v>
      </c>
      <c r="O2381" s="1">
        <v>117538973732</v>
      </c>
      <c r="P2381" s="1">
        <v>109138358931</v>
      </c>
      <c r="Q2381" s="1">
        <v>8400614801</v>
      </c>
      <c r="R2381" s="1">
        <v>102892962859</v>
      </c>
      <c r="S2381" s="1">
        <v>220431936591</v>
      </c>
      <c r="T2381" s="1">
        <v>4178959646</v>
      </c>
      <c r="U2381" s="1">
        <v>10168337147</v>
      </c>
      <c r="V2381" s="1">
        <v>17320284422</v>
      </c>
    </row>
    <row r="2382" spans="1:22" ht="16.5" customHeight="1" x14ac:dyDescent="0.3">
      <c r="A2382" s="1" t="s">
        <v>249</v>
      </c>
      <c r="B2382" s="1">
        <v>2023</v>
      </c>
      <c r="C2382" s="16">
        <f t="shared" si="209"/>
        <v>3.8712010109078911</v>
      </c>
      <c r="D2382" s="5">
        <v>25</v>
      </c>
      <c r="E2382" s="5">
        <v>48</v>
      </c>
      <c r="F2382" s="4">
        <v>0</v>
      </c>
      <c r="G2382" s="5">
        <v>0</v>
      </c>
      <c r="H2382" s="5">
        <v>1</v>
      </c>
      <c r="I2382" s="1">
        <v>5610598077038</v>
      </c>
      <c r="J2382" s="1">
        <v>1218736777919</v>
      </c>
      <c r="K2382" s="1">
        <v>1971187185653</v>
      </c>
      <c r="L2382" s="1">
        <v>7581785262691</v>
      </c>
      <c r="M2382" s="29">
        <f>-4.336-4.513*(U2382/L2382)+5.679*(O2382/L2382)-0.004*(I2382/P2382)</f>
        <v>-0.20040702207386885</v>
      </c>
      <c r="N2382" s="31">
        <v>6.4222466560102589</v>
      </c>
      <c r="O2382" s="1">
        <v>5574367496271</v>
      </c>
      <c r="P2382" s="1">
        <v>4863763473580</v>
      </c>
      <c r="Q2382" s="1">
        <v>710604022691</v>
      </c>
      <c r="R2382" s="1">
        <v>2007417766420</v>
      </c>
      <c r="S2382" s="1">
        <v>7581785262691</v>
      </c>
      <c r="T2382" s="1">
        <v>365891357089</v>
      </c>
      <c r="U2382" s="1">
        <v>59089568364</v>
      </c>
      <c r="V2382" s="1">
        <v>422116984582</v>
      </c>
    </row>
    <row r="2383" spans="1:22" ht="16.5" customHeight="1" x14ac:dyDescent="0.3">
      <c r="A2383" s="1" t="s">
        <v>249</v>
      </c>
      <c r="B2383" s="1">
        <v>2022</v>
      </c>
      <c r="C2383" s="16">
        <f t="shared" si="209"/>
        <v>3.8501476017100584</v>
      </c>
      <c r="D2383" s="5">
        <v>24</v>
      </c>
      <c r="E2383" s="5">
        <v>47</v>
      </c>
      <c r="F2383" s="4">
        <v>0</v>
      </c>
      <c r="G2383" s="5">
        <v>0</v>
      </c>
      <c r="H2383" s="5">
        <v>1</v>
      </c>
      <c r="I2383" s="1">
        <v>5592427754449</v>
      </c>
      <c r="J2383" s="1">
        <v>1734810426539</v>
      </c>
      <c r="K2383" s="1">
        <v>1738368677827</v>
      </c>
      <c r="L2383" s="1">
        <v>7330796432276</v>
      </c>
      <c r="M2383" s="29">
        <f>-4.336-4.513*(U2383/L2383)+5.679*(O2383/L2383)-0.004*(I2383/P2383)</f>
        <v>-0.23411859542526631</v>
      </c>
      <c r="N2383" s="31">
        <v>6.9871667237754878</v>
      </c>
      <c r="O2383" s="1">
        <v>5370355090973</v>
      </c>
      <c r="P2383" s="1">
        <v>4767026049940</v>
      </c>
      <c r="Q2383" s="1">
        <v>603329041033</v>
      </c>
      <c r="R2383" s="1">
        <v>1960441341303</v>
      </c>
      <c r="S2383" s="1">
        <v>7330796432276</v>
      </c>
      <c r="T2383" s="1">
        <v>351993911363</v>
      </c>
      <c r="U2383" s="1">
        <v>87256493352</v>
      </c>
      <c r="V2383" s="1">
        <v>374195832648</v>
      </c>
    </row>
    <row r="2384" spans="1:22" ht="16.5" customHeight="1" x14ac:dyDescent="0.3">
      <c r="A2384" s="1" t="s">
        <v>249</v>
      </c>
      <c r="B2384" s="1">
        <v>2021</v>
      </c>
      <c r="C2384" s="16">
        <f t="shared" si="209"/>
        <v>3.8286413964890951</v>
      </c>
      <c r="D2384" s="5">
        <v>23</v>
      </c>
      <c r="E2384" s="5">
        <v>46</v>
      </c>
      <c r="F2384" s="4">
        <v>0</v>
      </c>
      <c r="G2384" s="5">
        <v>0</v>
      </c>
      <c r="H2384" s="5">
        <v>1</v>
      </c>
      <c r="I2384" s="1">
        <v>4657232545178</v>
      </c>
      <c r="J2384" s="1">
        <v>1628148408354</v>
      </c>
      <c r="K2384" s="1">
        <v>1250172627829</v>
      </c>
      <c r="L2384" s="1">
        <v>5907405173007</v>
      </c>
      <c r="M2384" s="29">
        <f>-4.336-4.513*(U2384/L2384)+5.679*(O2384/L2384)-0.004*(I2384/P2384)</f>
        <v>-7.7649170122589553E-2</v>
      </c>
      <c r="N2384" s="31">
        <v>6.6900092133089402</v>
      </c>
      <c r="O2384" s="1">
        <v>4543007115733</v>
      </c>
      <c r="P2384" s="1">
        <v>4062863601791</v>
      </c>
      <c r="Q2384" s="1">
        <v>480143513942</v>
      </c>
      <c r="R2384" s="1">
        <v>1364398057274</v>
      </c>
      <c r="S2384" s="1">
        <v>5907405173007</v>
      </c>
      <c r="T2384" s="1">
        <v>190436003814</v>
      </c>
      <c r="U2384" s="1">
        <v>136682299581</v>
      </c>
      <c r="V2384" s="1">
        <v>331062356854</v>
      </c>
    </row>
    <row r="2385" spans="1:22" ht="16.5" customHeight="1" x14ac:dyDescent="0.3">
      <c r="A2385" s="1" t="s">
        <v>249</v>
      </c>
      <c r="B2385" s="1">
        <v>2020</v>
      </c>
      <c r="C2385" s="16">
        <f t="shared" si="209"/>
        <v>3.9889840465642745</v>
      </c>
      <c r="D2385" s="5">
        <v>22</v>
      </c>
      <c r="E2385" s="5">
        <v>54</v>
      </c>
      <c r="F2385" s="4">
        <v>0</v>
      </c>
      <c r="G2385" s="5">
        <v>0</v>
      </c>
      <c r="H2385" s="5">
        <v>0</v>
      </c>
      <c r="I2385" s="1">
        <v>3424719897446</v>
      </c>
      <c r="J2385" s="1">
        <v>1053176293319</v>
      </c>
      <c r="K2385" s="1">
        <v>1080058230900</v>
      </c>
      <c r="L2385" s="1">
        <v>4504778128346</v>
      </c>
      <c r="M2385" s="29">
        <f>-4.336-4.513*(U2385/L2385)+5.679*(O2385/L2385)-0.004*(I2385/P2385)</f>
        <v>-0.41879869964026084</v>
      </c>
      <c r="N2385" s="31">
        <v>6.9401877821904918</v>
      </c>
      <c r="O2385" s="1">
        <v>3182048296531</v>
      </c>
      <c r="P2385" s="1">
        <v>2968943904380</v>
      </c>
      <c r="Q2385" s="1">
        <v>213104392151</v>
      </c>
      <c r="R2385" s="1">
        <v>1322729831815</v>
      </c>
      <c r="S2385" s="1">
        <v>4504778128346</v>
      </c>
      <c r="T2385" s="1">
        <v>178306004101</v>
      </c>
      <c r="U2385" s="1">
        <v>89506808314</v>
      </c>
      <c r="V2385" s="1">
        <v>281275531790</v>
      </c>
    </row>
    <row r="2386" spans="1:22" ht="16.5" customHeight="1" x14ac:dyDescent="0.3">
      <c r="A2386" s="1" t="s">
        <v>249</v>
      </c>
      <c r="B2386" s="1">
        <v>2019</v>
      </c>
      <c r="C2386" s="16">
        <f t="shared" si="209"/>
        <v>3.970291913552122</v>
      </c>
      <c r="D2386" s="5">
        <v>21</v>
      </c>
      <c r="E2386" s="5">
        <v>53</v>
      </c>
      <c r="F2386" s="4">
        <v>0</v>
      </c>
      <c r="G2386" s="5">
        <v>0</v>
      </c>
      <c r="H2386" s="5">
        <v>0</v>
      </c>
      <c r="I2386" s="1">
        <v>2992504911924</v>
      </c>
      <c r="J2386" s="1">
        <v>1050771377815</v>
      </c>
      <c r="K2386" s="1">
        <v>1068731264392</v>
      </c>
      <c r="L2386" s="1">
        <v>4061236176316</v>
      </c>
      <c r="M2386" s="29">
        <f>-4.336-4.513*(U2386/L2386)+5.679*(O2386/L2386)-0.004*(I2386/P2386)</f>
        <v>-0.56171443014377243</v>
      </c>
      <c r="N2386" s="31">
        <v>7.4649912574460018</v>
      </c>
      <c r="O2386" s="1">
        <v>2786495466541</v>
      </c>
      <c r="P2386" s="1">
        <v>2558534825963</v>
      </c>
      <c r="Q2386" s="1">
        <v>227960640578</v>
      </c>
      <c r="R2386" s="1">
        <v>1274740709775</v>
      </c>
      <c r="S2386" s="1">
        <v>4061236176316</v>
      </c>
      <c r="T2386" s="1">
        <v>144335404061</v>
      </c>
      <c r="U2386" s="1">
        <v>105748349382</v>
      </c>
      <c r="V2386" s="1">
        <v>274004397847</v>
      </c>
    </row>
    <row r="2387" spans="1:22" ht="16.5" customHeight="1" x14ac:dyDescent="0.3">
      <c r="A2387" s="1" t="s">
        <v>249</v>
      </c>
      <c r="B2387" s="1">
        <v>2018</v>
      </c>
      <c r="C2387" s="16">
        <f t="shared" si="209"/>
        <v>3.784189633918261</v>
      </c>
      <c r="D2387" s="5">
        <v>20</v>
      </c>
      <c r="E2387" s="5">
        <v>44</v>
      </c>
      <c r="F2387" s="4">
        <v>15.97</v>
      </c>
      <c r="G2387" s="5">
        <v>0</v>
      </c>
      <c r="H2387" s="5">
        <v>1</v>
      </c>
      <c r="I2387" s="1">
        <v>2563546927483</v>
      </c>
      <c r="J2387" s="1">
        <v>1003049411676</v>
      </c>
      <c r="K2387" s="1">
        <v>965976419739</v>
      </c>
      <c r="L2387" s="1">
        <v>3529523347222</v>
      </c>
      <c r="M2387" s="29">
        <f>-4.336-4.513*(U2387/L2387)+5.679*(O2387/L2387)-0.004*(I2387/P2387)</f>
        <v>-0.59620529041008685</v>
      </c>
      <c r="N2387" s="31">
        <v>7.3592809998546045</v>
      </c>
      <c r="O2387" s="1">
        <v>2413253334268</v>
      </c>
      <c r="P2387" s="1">
        <v>2108424067258</v>
      </c>
      <c r="Q2387" s="1">
        <v>304829267010</v>
      </c>
      <c r="R2387" s="1">
        <v>1116270012954</v>
      </c>
      <c r="S2387" s="1">
        <v>3529523347222</v>
      </c>
      <c r="T2387" s="1">
        <v>128564555130</v>
      </c>
      <c r="U2387" s="1">
        <v>108133686994</v>
      </c>
      <c r="V2387" s="1">
        <v>241240719757</v>
      </c>
    </row>
    <row r="2388" spans="1:22" ht="16.5" customHeight="1" x14ac:dyDescent="0.3">
      <c r="A2388" s="1" t="s">
        <v>249</v>
      </c>
      <c r="B2388" s="1">
        <v>2017</v>
      </c>
      <c r="C2388" s="16">
        <f t="shared" si="209"/>
        <v>3.7612001156935624</v>
      </c>
      <c r="D2388" s="5">
        <v>19</v>
      </c>
      <c r="E2388" s="5">
        <v>43</v>
      </c>
      <c r="F2388" s="4">
        <v>20.100000000000001</v>
      </c>
      <c r="G2388" s="5">
        <v>0</v>
      </c>
      <c r="H2388" s="5">
        <v>1</v>
      </c>
      <c r="I2388" s="1">
        <v>2190421156046</v>
      </c>
      <c r="J2388" s="1">
        <v>977935575557</v>
      </c>
      <c r="K2388" s="1">
        <v>787004358214</v>
      </c>
      <c r="L2388" s="1">
        <v>2977425514260</v>
      </c>
      <c r="M2388" s="29">
        <f>-4.336-4.513*(U2388/L2388)+5.679*(O2388/L2388)-0.004*(I2388/P2388)</f>
        <v>-0.57062906728535734</v>
      </c>
      <c r="N2388" s="31">
        <v>2.8654119461210428</v>
      </c>
      <c r="O2388" s="1">
        <v>2060522111759</v>
      </c>
      <c r="P2388" s="1">
        <v>1778275307069</v>
      </c>
      <c r="Q2388" s="1">
        <v>282246804690</v>
      </c>
      <c r="R2388" s="1">
        <v>916903402501</v>
      </c>
      <c r="S2388" s="1">
        <v>2977425514260</v>
      </c>
      <c r="T2388" s="1">
        <v>123147981117</v>
      </c>
      <c r="U2388" s="1">
        <v>105456150426</v>
      </c>
      <c r="V2388" s="1">
        <v>221597825755</v>
      </c>
    </row>
    <row r="2389" spans="1:22" ht="16.5" customHeight="1" x14ac:dyDescent="0.3">
      <c r="A2389" s="1" t="s">
        <v>249</v>
      </c>
      <c r="B2389" s="1">
        <v>2016</v>
      </c>
      <c r="C2389" s="16">
        <f t="shared" si="209"/>
        <v>3.6635616461296463</v>
      </c>
      <c r="D2389" s="5">
        <v>18</v>
      </c>
      <c r="E2389" s="5">
        <v>39</v>
      </c>
      <c r="F2389" s="4">
        <v>14.7</v>
      </c>
      <c r="G2389" s="5">
        <v>0</v>
      </c>
      <c r="H2389" s="5">
        <v>1</v>
      </c>
      <c r="I2389" s="1">
        <v>1518983610912</v>
      </c>
      <c r="J2389" s="1">
        <v>775576204087</v>
      </c>
      <c r="K2389" s="1">
        <v>615540934473</v>
      </c>
      <c r="L2389" s="1">
        <v>2134524545385</v>
      </c>
      <c r="M2389" s="29">
        <f>-4.336-4.513*(U2389/L2389)+5.679*(O2389/L2389)-0.004*(I2389/P2389)</f>
        <v>-1.1244079896364358</v>
      </c>
      <c r="N2389" s="31">
        <v>2.5615511423249444</v>
      </c>
      <c r="O2389" s="1">
        <v>1291249550216</v>
      </c>
      <c r="P2389" s="1">
        <v>1148593466685</v>
      </c>
      <c r="Q2389" s="1">
        <v>142656083531</v>
      </c>
      <c r="R2389" s="1">
        <v>843274995169</v>
      </c>
      <c r="S2389" s="1">
        <v>2134524545385</v>
      </c>
      <c r="T2389" s="1">
        <v>69418717866</v>
      </c>
      <c r="U2389" s="1">
        <v>103366456290</v>
      </c>
      <c r="V2389" s="1">
        <v>190639317838</v>
      </c>
    </row>
    <row r="2390" spans="1:22" ht="16.5" customHeight="1" x14ac:dyDescent="0.3">
      <c r="A2390" s="1" t="s">
        <v>249</v>
      </c>
      <c r="B2390" s="1">
        <v>2015</v>
      </c>
      <c r="C2390" s="16">
        <f t="shared" si="209"/>
        <v>3.6375861597263857</v>
      </c>
      <c r="D2390" s="5">
        <v>17</v>
      </c>
      <c r="E2390" s="5">
        <v>38</v>
      </c>
      <c r="F2390" s="4">
        <v>14.7</v>
      </c>
      <c r="G2390" s="5">
        <v>0</v>
      </c>
      <c r="H2390" s="5">
        <v>1</v>
      </c>
      <c r="I2390" s="1">
        <v>1169336578613</v>
      </c>
      <c r="J2390" s="1">
        <v>627914230843</v>
      </c>
      <c r="K2390" s="1">
        <v>616609281319</v>
      </c>
      <c r="L2390" s="1">
        <v>1785945859932</v>
      </c>
      <c r="M2390" s="29">
        <f>-4.336-4.513*(U2390/L2390)+5.679*(O2390/L2390)-0.004*(I2390/P2390)</f>
        <v>-1.0310570602893827</v>
      </c>
      <c r="N2390" s="31">
        <v>8.0197984581497224</v>
      </c>
      <c r="O2390" s="1">
        <v>1099468764159</v>
      </c>
      <c r="P2390" s="1">
        <v>964273564168</v>
      </c>
      <c r="Q2390" s="1">
        <v>135195199991</v>
      </c>
      <c r="R2390" s="1">
        <v>686477095773</v>
      </c>
      <c r="S2390" s="1">
        <v>1785945859932</v>
      </c>
      <c r="T2390" s="1">
        <v>83305646689</v>
      </c>
      <c r="U2390" s="1">
        <v>73736088259</v>
      </c>
      <c r="V2390" s="1">
        <v>161241942834</v>
      </c>
    </row>
    <row r="2391" spans="1:22" ht="16.5" customHeight="1" x14ac:dyDescent="0.3">
      <c r="A2391" s="1" t="s">
        <v>249</v>
      </c>
      <c r="B2391" s="1">
        <v>2014</v>
      </c>
      <c r="C2391" s="16">
        <f t="shared" si="209"/>
        <v>3.6109179126442243</v>
      </c>
      <c r="D2391" s="6">
        <v>16</v>
      </c>
      <c r="E2391" s="6">
        <v>37</v>
      </c>
      <c r="F2391" s="7">
        <v>14.5</v>
      </c>
      <c r="G2391" s="6">
        <v>0</v>
      </c>
      <c r="H2391" s="6">
        <v>1</v>
      </c>
      <c r="I2391" s="1">
        <v>1167261958758</v>
      </c>
      <c r="J2391" s="1">
        <v>621113047903</v>
      </c>
      <c r="K2391" s="1">
        <v>508258160491</v>
      </c>
      <c r="L2391" s="1">
        <v>1675520119249</v>
      </c>
      <c r="M2391" s="29">
        <f>-4.336-4.513*(U2391/L2391)+5.679*(O2391/L2391)-0.004*(I2391/P2391)</f>
        <v>-0.25379177632207905</v>
      </c>
      <c r="N2391" s="28">
        <v>5.05</v>
      </c>
      <c r="O2391" s="1">
        <v>1231748391694</v>
      </c>
      <c r="P2391" s="1">
        <v>1068708403003</v>
      </c>
      <c r="Q2391" s="1">
        <v>163039988691</v>
      </c>
      <c r="R2391" s="1">
        <v>443771727555</v>
      </c>
      <c r="S2391" s="1">
        <v>1675520119249</v>
      </c>
      <c r="T2391" s="1">
        <v>77671753840</v>
      </c>
      <c r="U2391" s="1">
        <v>32784617216</v>
      </c>
      <c r="V2391" s="1">
        <v>116750295552</v>
      </c>
    </row>
    <row r="2392" spans="1:22" ht="16.5" customHeight="1" x14ac:dyDescent="0.3">
      <c r="A2392" s="1" t="s">
        <v>250</v>
      </c>
      <c r="B2392" s="1">
        <v>2023</v>
      </c>
      <c r="C2392" s="16">
        <f t="shared" si="209"/>
        <v>4.0253516907351496</v>
      </c>
      <c r="D2392" s="5">
        <v>19</v>
      </c>
      <c r="E2392" s="5">
        <v>56</v>
      </c>
      <c r="F2392" s="4">
        <v>0</v>
      </c>
      <c r="G2392" s="5">
        <v>0</v>
      </c>
      <c r="H2392" s="5">
        <v>1</v>
      </c>
      <c r="I2392" s="1">
        <v>307528638650</v>
      </c>
      <c r="J2392" s="1">
        <v>6112196509</v>
      </c>
      <c r="K2392" s="1">
        <v>1238272001843</v>
      </c>
      <c r="L2392" s="1">
        <v>1545800640493</v>
      </c>
      <c r="M2392" s="29">
        <f>-4.336-4.513*(U2392/L2392)+5.679*(O2392/L2392)-0.004*(I2392/P2392)</f>
        <v>-4.4512945483603845</v>
      </c>
      <c r="N2392" s="31">
        <v>6.4222466560102589</v>
      </c>
      <c r="O2392" s="1">
        <v>189464782404</v>
      </c>
      <c r="P2392" s="1">
        <v>160464782404</v>
      </c>
      <c r="Q2392" s="1">
        <v>29000000000</v>
      </c>
      <c r="R2392" s="1">
        <v>1356335858089</v>
      </c>
      <c r="S2392" s="1">
        <v>1545800640493</v>
      </c>
      <c r="T2392" s="1">
        <v>19113785641</v>
      </c>
      <c r="U2392" s="1">
        <v>275280935039</v>
      </c>
      <c r="V2392" s="1">
        <v>325089662749</v>
      </c>
    </row>
    <row r="2393" spans="1:22" ht="16.5" customHeight="1" x14ac:dyDescent="0.3">
      <c r="A2393" s="1" t="s">
        <v>250</v>
      </c>
      <c r="B2393" s="1">
        <v>2022</v>
      </c>
      <c r="C2393" s="16">
        <f t="shared" si="209"/>
        <v>4.0073331852324712</v>
      </c>
      <c r="D2393" s="5">
        <v>18</v>
      </c>
      <c r="E2393" s="5">
        <v>55</v>
      </c>
      <c r="F2393" s="4">
        <v>0</v>
      </c>
      <c r="G2393" s="5">
        <v>0</v>
      </c>
      <c r="H2393" s="5">
        <v>1</v>
      </c>
      <c r="I2393" s="1">
        <v>378470521320</v>
      </c>
      <c r="J2393" s="1">
        <v>6231763904</v>
      </c>
      <c r="K2393" s="1">
        <v>1390519383057</v>
      </c>
      <c r="L2393" s="1">
        <v>1768989904377</v>
      </c>
      <c r="M2393" s="29">
        <f>-4.336-4.513*(U2393/L2393)+5.679*(O2393/L2393)-0.004*(I2393/P2393)</f>
        <v>-4.1295206409327418</v>
      </c>
      <c r="N2393" s="31">
        <v>6.9871667237754878</v>
      </c>
      <c r="O2393" s="1">
        <v>321761718327</v>
      </c>
      <c r="P2393" s="1">
        <v>202761718327</v>
      </c>
      <c r="Q2393" s="1">
        <v>119000000000</v>
      </c>
      <c r="R2393" s="1">
        <v>1447228186050</v>
      </c>
      <c r="S2393" s="1">
        <v>1768989904377</v>
      </c>
      <c r="T2393" s="1">
        <v>26471295794</v>
      </c>
      <c r="U2393" s="1">
        <v>321031922805</v>
      </c>
      <c r="V2393" s="1">
        <v>393456995180</v>
      </c>
    </row>
    <row r="2394" spans="1:22" ht="16.5" customHeight="1" x14ac:dyDescent="0.3">
      <c r="A2394" s="1" t="s">
        <v>250</v>
      </c>
      <c r="B2394" s="1">
        <v>2021</v>
      </c>
      <c r="C2394" s="16">
        <f t="shared" si="209"/>
        <v>4.0775374439057197</v>
      </c>
      <c r="D2394" s="5">
        <v>17</v>
      </c>
      <c r="E2394" s="5">
        <v>59</v>
      </c>
      <c r="F2394" s="4">
        <v>8.0000000000000002E-3</v>
      </c>
      <c r="G2394" s="5">
        <v>0</v>
      </c>
      <c r="H2394" s="5">
        <v>0</v>
      </c>
      <c r="I2394" s="1">
        <v>292301012316</v>
      </c>
      <c r="J2394" s="1">
        <v>6051784636</v>
      </c>
      <c r="K2394" s="1">
        <v>1540212507176</v>
      </c>
      <c r="L2394" s="1">
        <v>1832513519492</v>
      </c>
      <c r="M2394" s="29">
        <f>-4.336-4.513*(U2394/L2394)+5.679*(O2394/L2394)-0.004*(I2394/P2394)</f>
        <v>-3.4568598206993366</v>
      </c>
      <c r="N2394" s="31">
        <v>6.6900092133089402</v>
      </c>
      <c r="O2394" s="1">
        <v>495848732247</v>
      </c>
      <c r="P2394" s="1">
        <v>256848732247</v>
      </c>
      <c r="Q2394" s="1">
        <v>239000000000</v>
      </c>
      <c r="R2394" s="1">
        <v>1336664787245</v>
      </c>
      <c r="S2394" s="1">
        <v>1832513519492</v>
      </c>
      <c r="T2394" s="1">
        <v>41932172992</v>
      </c>
      <c r="U2394" s="1">
        <v>265133365965</v>
      </c>
      <c r="V2394" s="1">
        <v>321108794516</v>
      </c>
    </row>
    <row r="2395" spans="1:22" ht="16.5" customHeight="1" x14ac:dyDescent="0.3">
      <c r="A2395" s="1" t="s">
        <v>250</v>
      </c>
      <c r="B2395" s="1">
        <v>2020</v>
      </c>
      <c r="C2395" s="16">
        <f t="shared" si="209"/>
        <v>4.0604430105464191</v>
      </c>
      <c r="D2395" s="5">
        <v>16</v>
      </c>
      <c r="E2395" s="5">
        <v>58</v>
      </c>
      <c r="F2395" s="4">
        <v>8.0000000000000002E-3</v>
      </c>
      <c r="G2395" s="5">
        <v>0</v>
      </c>
      <c r="H2395" s="5">
        <v>0</v>
      </c>
      <c r="I2395" s="1">
        <v>128519733284</v>
      </c>
      <c r="J2395" s="1">
        <v>3541007673</v>
      </c>
      <c r="K2395" s="1">
        <v>1696576309343</v>
      </c>
      <c r="L2395" s="1">
        <v>1825096042627</v>
      </c>
      <c r="M2395" s="29">
        <f>-4.336-4.513*(U2395/L2395)+5.679*(O2395/L2395)-0.004*(I2395/P2395)</f>
        <v>-2.303235490877698</v>
      </c>
      <c r="N2395" s="31">
        <v>6.9401877821904918</v>
      </c>
      <c r="O2395" s="1">
        <v>704190521347</v>
      </c>
      <c r="P2395" s="1">
        <v>323143521347</v>
      </c>
      <c r="Q2395" s="1">
        <v>381047000000</v>
      </c>
      <c r="R2395" s="1">
        <v>1120905521280</v>
      </c>
      <c r="S2395" s="1">
        <v>1825096042627</v>
      </c>
      <c r="T2395" s="1">
        <v>57313114653</v>
      </c>
      <c r="U2395" s="1">
        <v>63417686962</v>
      </c>
      <c r="V2395" s="1">
        <v>124121226773</v>
      </c>
    </row>
    <row r="2396" spans="1:22" ht="16.5" customHeight="1" x14ac:dyDescent="0.3">
      <c r="A2396" s="1" t="s">
        <v>250</v>
      </c>
      <c r="B2396" s="1">
        <v>2019</v>
      </c>
      <c r="C2396" s="16">
        <f t="shared" si="209"/>
        <v>4.0430512678345503</v>
      </c>
      <c r="D2396" s="5">
        <v>15</v>
      </c>
      <c r="E2396" s="5">
        <v>57</v>
      </c>
      <c r="F2396" s="4">
        <v>8.0000000000000002E-3</v>
      </c>
      <c r="G2396" s="5">
        <v>0</v>
      </c>
      <c r="H2396" s="5">
        <v>0</v>
      </c>
      <c r="I2396" s="1">
        <v>215790671298</v>
      </c>
      <c r="J2396" s="1">
        <v>3905309084</v>
      </c>
      <c r="K2396" s="1">
        <v>1869380600419</v>
      </c>
      <c r="L2396" s="1">
        <v>2085171271717</v>
      </c>
      <c r="M2396" s="29">
        <f>-4.336-4.513*(U2396/L2396)+5.679*(O2396/L2396)-0.004*(I2396/P2396)</f>
        <v>-2.5422097268114077</v>
      </c>
      <c r="N2396" s="31">
        <v>7.4649912574460018</v>
      </c>
      <c r="O2396" s="1">
        <v>831819037399</v>
      </c>
      <c r="P2396" s="1">
        <v>264616037399</v>
      </c>
      <c r="Q2396" s="1">
        <v>567203000000</v>
      </c>
      <c r="R2396" s="1">
        <v>1253352234318</v>
      </c>
      <c r="S2396" s="1">
        <v>2085171271717</v>
      </c>
      <c r="T2396" s="1">
        <v>77200307245</v>
      </c>
      <c r="U2396" s="1">
        <v>216427798895</v>
      </c>
      <c r="V2396" s="1">
        <v>305077303149</v>
      </c>
    </row>
    <row r="2397" spans="1:22" ht="16.5" customHeight="1" x14ac:dyDescent="0.3">
      <c r="A2397" s="1" t="s">
        <v>250</v>
      </c>
      <c r="B2397" s="1">
        <v>2018</v>
      </c>
      <c r="C2397" s="16">
        <f t="shared" si="209"/>
        <v>4.0253516907351496</v>
      </c>
      <c r="D2397" s="5">
        <v>14</v>
      </c>
      <c r="E2397" s="5">
        <v>56</v>
      </c>
      <c r="F2397" s="4">
        <v>8.0000000000000002E-3</v>
      </c>
      <c r="G2397" s="5">
        <v>0</v>
      </c>
      <c r="H2397" s="5">
        <v>0</v>
      </c>
      <c r="I2397" s="1">
        <v>255406791166</v>
      </c>
      <c r="J2397" s="1">
        <v>1678328637</v>
      </c>
      <c r="K2397" s="1">
        <v>2056868924594</v>
      </c>
      <c r="L2397" s="1">
        <v>2312275715760</v>
      </c>
      <c r="M2397" s="29">
        <f>-4.336-4.513*(U2397/L2397)+5.679*(O2397/L2397)-0.004*(I2397/P2397)</f>
        <v>-2.0577367393174013</v>
      </c>
      <c r="N2397" s="31">
        <v>7.3592809998546045</v>
      </c>
      <c r="O2397" s="1">
        <v>1078030880337</v>
      </c>
      <c r="P2397" s="1">
        <v>298671880337</v>
      </c>
      <c r="Q2397" s="1">
        <v>779359000000</v>
      </c>
      <c r="R2397" s="1">
        <v>1234244835423</v>
      </c>
      <c r="S2397" s="1">
        <v>2312275715760</v>
      </c>
      <c r="T2397" s="1">
        <v>89772625632</v>
      </c>
      <c r="U2397" s="1">
        <v>187515015232</v>
      </c>
      <c r="V2397" s="1">
        <v>287221569209</v>
      </c>
    </row>
    <row r="2398" spans="1:22" ht="16.5" customHeight="1" x14ac:dyDescent="0.3">
      <c r="A2398" s="1" t="s">
        <v>250</v>
      </c>
      <c r="B2398" s="1">
        <v>2017</v>
      </c>
      <c r="C2398" s="16">
        <f t="shared" si="209"/>
        <v>4.1271343850450917</v>
      </c>
      <c r="D2398" s="5">
        <v>13</v>
      </c>
      <c r="E2398" s="5">
        <v>62</v>
      </c>
      <c r="F2398" s="4">
        <v>0.28999999999999998</v>
      </c>
      <c r="G2398" s="5">
        <v>0</v>
      </c>
      <c r="H2398" s="5">
        <v>0</v>
      </c>
      <c r="I2398" s="1">
        <v>240626786752</v>
      </c>
      <c r="J2398" s="1">
        <v>1211839360</v>
      </c>
      <c r="K2398" s="1">
        <v>2232446609315</v>
      </c>
      <c r="L2398" s="1">
        <v>2473073396067</v>
      </c>
      <c r="M2398" s="29">
        <f>-4.336-4.513*(U2398/L2398)+5.679*(O2398/L2398)-0.004*(I2398/P2398)</f>
        <v>-1.7938764669383249</v>
      </c>
      <c r="N2398" s="31">
        <v>2.8654119461210428</v>
      </c>
      <c r="O2398" s="1">
        <v>1256010600902</v>
      </c>
      <c r="P2398" s="1">
        <v>238495600902</v>
      </c>
      <c r="Q2398" s="1">
        <v>1017515000000</v>
      </c>
      <c r="R2398" s="1">
        <v>1217062795165</v>
      </c>
      <c r="S2398" s="1">
        <v>2473073396067</v>
      </c>
      <c r="T2398" s="1">
        <v>97535510263</v>
      </c>
      <c r="U2398" s="1">
        <v>185252699473</v>
      </c>
      <c r="V2398" s="1">
        <v>289190593302</v>
      </c>
    </row>
    <row r="2399" spans="1:22" ht="16.5" customHeight="1" x14ac:dyDescent="0.3">
      <c r="A2399" s="1" t="s">
        <v>250</v>
      </c>
      <c r="B2399" s="1">
        <v>2016</v>
      </c>
      <c r="C2399" s="16">
        <f t="shared" si="209"/>
        <v>4.1108738641733114</v>
      </c>
      <c r="D2399" s="5">
        <v>12</v>
      </c>
      <c r="E2399" s="5">
        <v>61</v>
      </c>
      <c r="F2399" s="4">
        <v>0.28999999999999998</v>
      </c>
      <c r="G2399" s="5">
        <v>0</v>
      </c>
      <c r="H2399" s="5">
        <v>0</v>
      </c>
      <c r="I2399" s="1">
        <v>198631521209</v>
      </c>
      <c r="J2399" s="1">
        <v>13642245596</v>
      </c>
      <c r="K2399" s="1">
        <v>2447067329039</v>
      </c>
      <c r="L2399" s="1">
        <v>2645698850248</v>
      </c>
      <c r="M2399" s="29">
        <f>-4.336-4.513*(U2399/L2399)+5.679*(O2399/L2399)-0.004*(I2399/P2399)</f>
        <v>-1.3542508157595581</v>
      </c>
      <c r="N2399" s="31">
        <v>2.5615511423249444</v>
      </c>
      <c r="O2399" s="1">
        <v>1468420632780</v>
      </c>
      <c r="P2399" s="1">
        <v>268749632780</v>
      </c>
      <c r="Q2399" s="1">
        <v>1199671000000</v>
      </c>
      <c r="R2399" s="1">
        <v>1177278217468</v>
      </c>
      <c r="S2399" s="1">
        <v>2645698850248</v>
      </c>
      <c r="T2399" s="1">
        <v>115669950782</v>
      </c>
      <c r="U2399" s="1">
        <v>98056435513</v>
      </c>
      <c r="V2399" s="1">
        <v>217729771067</v>
      </c>
    </row>
    <row r="2400" spans="1:22" ht="16.5" customHeight="1" x14ac:dyDescent="0.3">
      <c r="A2400" s="1" t="s">
        <v>250</v>
      </c>
      <c r="B2400" s="1">
        <v>2015</v>
      </c>
      <c r="C2400" s="16">
        <f t="shared" si="209"/>
        <v>4.0943445622221004</v>
      </c>
      <c r="D2400" s="6">
        <v>11</v>
      </c>
      <c r="E2400" s="6">
        <v>60</v>
      </c>
      <c r="F2400" s="7">
        <v>0.08</v>
      </c>
      <c r="G2400" s="6">
        <v>0</v>
      </c>
      <c r="H2400" s="6">
        <v>0</v>
      </c>
      <c r="I2400" s="1">
        <v>303960667800</v>
      </c>
      <c r="J2400" s="1">
        <v>3352347389</v>
      </c>
      <c r="K2400" s="1">
        <v>2609021439202</v>
      </c>
      <c r="L2400" s="1">
        <v>2912982107002</v>
      </c>
      <c r="M2400" s="29">
        <f>-4.336-4.513*(U2400/L2400)+5.679*(O2400/L2400)-0.004*(I2400/P2400)</f>
        <v>-1.3273273108784924</v>
      </c>
      <c r="N2400" s="31">
        <v>8.0197984581497224</v>
      </c>
      <c r="O2400" s="1">
        <v>1676012561397</v>
      </c>
      <c r="P2400" s="1">
        <v>316185561397</v>
      </c>
      <c r="Q2400" s="1">
        <v>1359827000000</v>
      </c>
      <c r="R2400" s="1">
        <v>1236969545605</v>
      </c>
      <c r="S2400" s="1">
        <v>2912982107002</v>
      </c>
      <c r="T2400" s="1">
        <v>131829368233</v>
      </c>
      <c r="U2400" s="1">
        <v>164561091248</v>
      </c>
      <c r="V2400" s="1">
        <v>301313738295</v>
      </c>
    </row>
    <row r="2401" spans="1:22" ht="16.5" customHeight="1" x14ac:dyDescent="0.3">
      <c r="A2401" s="1" t="s">
        <v>250</v>
      </c>
      <c r="B2401" s="1">
        <v>2014</v>
      </c>
      <c r="C2401" s="15"/>
      <c r="D2401" s="9"/>
      <c r="E2401" s="9"/>
      <c r="F2401" s="10"/>
      <c r="G2401" s="9"/>
      <c r="H2401" s="9"/>
      <c r="I2401" s="1">
        <v>421547858948</v>
      </c>
      <c r="J2401" s="1">
        <v>1631686117</v>
      </c>
      <c r="K2401" s="1">
        <v>2784105013751</v>
      </c>
      <c r="L2401" s="1">
        <v>3205652872699</v>
      </c>
      <c r="M2401" s="29">
        <f>-4.336-4.513*(U2401/L2401)+5.679*(O2401/L2401)-0.004*(I2401/P2401)</f>
        <v>-1.1339649788566353</v>
      </c>
      <c r="N2401" s="28">
        <v>5.05</v>
      </c>
      <c r="O2401" s="1">
        <v>1983874613839</v>
      </c>
      <c r="P2401" s="1">
        <v>640220073036</v>
      </c>
      <c r="Q2401" s="1">
        <v>1343654540803</v>
      </c>
      <c r="R2401" s="1">
        <v>1221778258860</v>
      </c>
      <c r="S2401" s="1">
        <v>3205652872699</v>
      </c>
      <c r="T2401" s="1">
        <v>126737165755</v>
      </c>
      <c r="U2401" s="1">
        <v>220112612575</v>
      </c>
      <c r="V2401" s="1">
        <v>353178514303</v>
      </c>
    </row>
    <row r="2402" spans="1:22" ht="16.5" customHeight="1" x14ac:dyDescent="0.3">
      <c r="A2402" s="1" t="s">
        <v>251</v>
      </c>
      <c r="B2402" s="1">
        <v>2023</v>
      </c>
      <c r="C2402" s="16">
        <f t="shared" ref="C2402:C2408" si="210">LN(E2402)</f>
        <v>3.6109179126442243</v>
      </c>
      <c r="D2402" s="5">
        <v>23</v>
      </c>
      <c r="E2402" s="5">
        <v>37</v>
      </c>
      <c r="F2402" s="4">
        <f>F2403*2.5</f>
        <v>0.70000000000000007</v>
      </c>
      <c r="G2402" s="5">
        <v>0</v>
      </c>
      <c r="H2402" s="5">
        <v>0</v>
      </c>
      <c r="I2402" s="1">
        <v>720486392287</v>
      </c>
      <c r="J2402" s="1">
        <v>353918118321</v>
      </c>
      <c r="K2402" s="1">
        <v>435800826127</v>
      </c>
      <c r="L2402" s="1">
        <v>1156287218414</v>
      </c>
      <c r="M2402" s="29">
        <f>-4.336-4.513*(U2402/L2402)+5.679*(O2402/L2402)-0.004*(I2402/P2402)</f>
        <v>-0.32371408264498558</v>
      </c>
      <c r="N2402" s="31">
        <v>6.4222466560102589</v>
      </c>
      <c r="O2402" s="1">
        <v>826201544489</v>
      </c>
      <c r="P2402" s="1">
        <v>684381405986</v>
      </c>
      <c r="Q2402" s="1">
        <v>141820138503</v>
      </c>
      <c r="R2402" s="1">
        <v>330085673925</v>
      </c>
      <c r="S2402" s="1">
        <v>1156287218414</v>
      </c>
      <c r="T2402" s="1">
        <v>60429000750</v>
      </c>
      <c r="U2402" s="1">
        <v>10585973118</v>
      </c>
      <c r="V2402" s="1">
        <v>73784331755</v>
      </c>
    </row>
    <row r="2403" spans="1:22" ht="16.5" customHeight="1" x14ac:dyDescent="0.3">
      <c r="A2403" s="1" t="s">
        <v>251</v>
      </c>
      <c r="B2403" s="1">
        <v>2022</v>
      </c>
      <c r="C2403" s="16">
        <f t="shared" si="210"/>
        <v>3.5835189384561099</v>
      </c>
      <c r="D2403" s="5">
        <v>22</v>
      </c>
      <c r="E2403" s="5">
        <v>36</v>
      </c>
      <c r="F2403" s="4">
        <v>0.28000000000000003</v>
      </c>
      <c r="G2403" s="5">
        <v>0</v>
      </c>
      <c r="H2403" s="5">
        <v>0</v>
      </c>
      <c r="I2403" s="1">
        <v>672253898039</v>
      </c>
      <c r="J2403" s="1">
        <v>303076471135</v>
      </c>
      <c r="K2403" s="1">
        <v>337524418966</v>
      </c>
      <c r="L2403" s="1">
        <v>1009778317005</v>
      </c>
      <c r="M2403" s="29">
        <f>-4.336-4.513*(U2403/L2403)+5.679*(O2403/L2403)-0.004*(I2403/P2403)</f>
        <v>-0.45716007811286929</v>
      </c>
      <c r="N2403" s="31">
        <v>6.9871667237754878</v>
      </c>
      <c r="O2403" s="1">
        <v>703172457813</v>
      </c>
      <c r="P2403" s="1">
        <v>646346705392</v>
      </c>
      <c r="Q2403" s="1">
        <v>56825752421</v>
      </c>
      <c r="R2403" s="1">
        <v>306605859192</v>
      </c>
      <c r="S2403" s="1">
        <v>1009778317005</v>
      </c>
      <c r="T2403" s="1">
        <v>46790940425</v>
      </c>
      <c r="U2403" s="1">
        <v>16030784098</v>
      </c>
      <c r="V2403" s="1">
        <v>58477131637</v>
      </c>
    </row>
    <row r="2404" spans="1:22" ht="16.5" customHeight="1" x14ac:dyDescent="0.3">
      <c r="A2404" s="1" t="s">
        <v>251</v>
      </c>
      <c r="B2404" s="1">
        <v>2021</v>
      </c>
      <c r="C2404" s="16">
        <f t="shared" si="210"/>
        <v>3.6635616461296463</v>
      </c>
      <c r="D2404" s="5">
        <v>21</v>
      </c>
      <c r="E2404" s="5">
        <v>39</v>
      </c>
      <c r="F2404" s="4">
        <v>6.0000000000000001E-3</v>
      </c>
      <c r="G2404" s="5">
        <v>0</v>
      </c>
      <c r="H2404" s="5">
        <v>0</v>
      </c>
      <c r="I2404" s="1">
        <v>618111253989</v>
      </c>
      <c r="J2404" s="1">
        <v>266224089885</v>
      </c>
      <c r="K2404" s="1">
        <v>349136856822</v>
      </c>
      <c r="L2404" s="1">
        <v>967248110811</v>
      </c>
      <c r="M2404" s="29">
        <f>-4.336-4.513*(U2404/L2404)+5.679*(O2404/L2404)-0.004*(I2404/P2404)</f>
        <v>-0.4291412295362565</v>
      </c>
      <c r="N2404" s="31">
        <v>6.6900092133089402</v>
      </c>
      <c r="O2404" s="1">
        <v>676289389938</v>
      </c>
      <c r="P2404" s="1">
        <v>593038542111</v>
      </c>
      <c r="Q2404" s="1">
        <v>83250847827</v>
      </c>
      <c r="R2404" s="1">
        <v>290958720873</v>
      </c>
      <c r="S2404" s="1">
        <v>967248110811</v>
      </c>
      <c r="T2404" s="1">
        <v>41622417521</v>
      </c>
      <c r="U2404" s="1">
        <v>12788192627</v>
      </c>
      <c r="V2404" s="1">
        <v>54543619537</v>
      </c>
    </row>
    <row r="2405" spans="1:22" ht="16.5" customHeight="1" x14ac:dyDescent="0.3">
      <c r="A2405" s="1" t="s">
        <v>251</v>
      </c>
      <c r="B2405" s="1">
        <v>2020</v>
      </c>
      <c r="C2405" s="16">
        <f t="shared" si="210"/>
        <v>3.8066624897703196</v>
      </c>
      <c r="D2405" s="5">
        <v>20</v>
      </c>
      <c r="E2405" s="5">
        <v>45</v>
      </c>
      <c r="F2405" s="4">
        <v>0.47</v>
      </c>
      <c r="G2405" s="5">
        <v>0</v>
      </c>
      <c r="H2405" s="5">
        <v>1</v>
      </c>
      <c r="I2405" s="1">
        <v>655945777880</v>
      </c>
      <c r="J2405" s="1">
        <v>261283644204</v>
      </c>
      <c r="K2405" s="1">
        <v>310559462814</v>
      </c>
      <c r="L2405" s="1">
        <v>966505240694</v>
      </c>
      <c r="M2405" s="29">
        <f>-4.336-4.513*(U2405/L2405)+5.679*(O2405/L2405)-0.004*(I2405/P2405)</f>
        <v>-0.46404781073517892</v>
      </c>
      <c r="N2405" s="31">
        <v>6.9401877821904918</v>
      </c>
      <c r="O2405" s="1">
        <v>674574311851</v>
      </c>
      <c r="P2405" s="1">
        <v>593096704347</v>
      </c>
      <c r="Q2405" s="1">
        <v>81477607504</v>
      </c>
      <c r="R2405" s="1">
        <v>291930928843</v>
      </c>
      <c r="S2405" s="1">
        <v>966505240694</v>
      </c>
      <c r="T2405" s="1">
        <v>41402780166</v>
      </c>
      <c r="U2405" s="1">
        <v>18694823882</v>
      </c>
      <c r="V2405" s="1">
        <v>63034743614</v>
      </c>
    </row>
    <row r="2406" spans="1:22" ht="16.5" customHeight="1" x14ac:dyDescent="0.3">
      <c r="A2406" s="1" t="s">
        <v>251</v>
      </c>
      <c r="B2406" s="1">
        <v>2019</v>
      </c>
      <c r="C2406" s="16">
        <f t="shared" si="210"/>
        <v>3.784189633918261</v>
      </c>
      <c r="D2406" s="5">
        <v>19</v>
      </c>
      <c r="E2406" s="5">
        <v>44</v>
      </c>
      <c r="F2406" s="4">
        <v>0.22</v>
      </c>
      <c r="G2406" s="5">
        <v>0</v>
      </c>
      <c r="H2406" s="5">
        <v>1</v>
      </c>
      <c r="I2406" s="1">
        <v>599736314694</v>
      </c>
      <c r="J2406" s="1">
        <v>208384965347</v>
      </c>
      <c r="K2406" s="1">
        <v>342252023996</v>
      </c>
      <c r="L2406" s="1">
        <v>941988338690</v>
      </c>
      <c r="M2406" s="29">
        <f>-4.336-4.513*(U2406/L2406)+5.679*(O2406/L2406)-0.004*(I2406/P2406)</f>
        <v>-0.5130071887548594</v>
      </c>
      <c r="N2406" s="31">
        <v>7.4649912574460018</v>
      </c>
      <c r="O2406" s="1">
        <v>654836069112</v>
      </c>
      <c r="P2406" s="1">
        <v>534145321513</v>
      </c>
      <c r="Q2406" s="1">
        <v>120690747599</v>
      </c>
      <c r="R2406" s="1">
        <v>287152269578</v>
      </c>
      <c r="S2406" s="1">
        <v>941988338690</v>
      </c>
      <c r="T2406" s="1">
        <v>39154985506</v>
      </c>
      <c r="U2406" s="1">
        <v>25120484345</v>
      </c>
      <c r="V2406" s="1">
        <v>69246960044</v>
      </c>
    </row>
    <row r="2407" spans="1:22" ht="16.5" customHeight="1" x14ac:dyDescent="0.3">
      <c r="A2407" s="1" t="s">
        <v>251</v>
      </c>
      <c r="B2407" s="1">
        <v>2018</v>
      </c>
      <c r="C2407" s="16">
        <f t="shared" si="210"/>
        <v>3.8286413964890951</v>
      </c>
      <c r="D2407" s="5">
        <v>18</v>
      </c>
      <c r="E2407" s="5">
        <v>46</v>
      </c>
      <c r="F2407" s="4">
        <v>0</v>
      </c>
      <c r="G2407" s="5">
        <v>0</v>
      </c>
      <c r="H2407" s="5">
        <v>0</v>
      </c>
      <c r="I2407" s="1">
        <v>580816523603</v>
      </c>
      <c r="J2407" s="1">
        <v>187325573149</v>
      </c>
      <c r="K2407" s="1">
        <v>372062816027</v>
      </c>
      <c r="L2407" s="1">
        <v>952879339630</v>
      </c>
      <c r="M2407" s="29">
        <f>-4.336-4.513*(U2407/L2407)+5.679*(O2407/L2407)-0.004*(I2407/P2407)</f>
        <v>-0.41742861145755356</v>
      </c>
      <c r="N2407" s="31">
        <v>7.3592809998546045</v>
      </c>
      <c r="O2407" s="1">
        <v>677679932818</v>
      </c>
      <c r="P2407" s="1">
        <v>534633969928</v>
      </c>
      <c r="Q2407" s="1">
        <v>143045962890</v>
      </c>
      <c r="R2407" s="1">
        <v>275199406812</v>
      </c>
      <c r="S2407" s="1">
        <v>952879339630</v>
      </c>
      <c r="T2407" s="1">
        <v>39447152745</v>
      </c>
      <c r="U2407" s="1">
        <v>24479915583</v>
      </c>
      <c r="V2407" s="1">
        <v>67252450327</v>
      </c>
    </row>
    <row r="2408" spans="1:22" ht="16.5" customHeight="1" x14ac:dyDescent="0.3">
      <c r="A2408" s="1" t="s">
        <v>251</v>
      </c>
      <c r="B2408" s="1">
        <v>2017</v>
      </c>
      <c r="C2408" s="16">
        <f t="shared" si="210"/>
        <v>3.8066624897703196</v>
      </c>
      <c r="D2408" s="5">
        <v>17</v>
      </c>
      <c r="E2408" s="5">
        <v>45</v>
      </c>
      <c r="F2408" s="4">
        <v>0</v>
      </c>
      <c r="G2408" s="5">
        <v>0</v>
      </c>
      <c r="H2408" s="5">
        <v>0</v>
      </c>
      <c r="I2408" s="1">
        <v>494688955588</v>
      </c>
      <c r="J2408" s="1">
        <v>219711928671</v>
      </c>
      <c r="K2408" s="1">
        <v>391412750350</v>
      </c>
      <c r="L2408" s="1">
        <v>886101705938</v>
      </c>
      <c r="M2408" s="29">
        <f>-4.336-4.513*(U2408/L2408)+5.679*(O2408/L2408)-0.004*(I2408/P2408)</f>
        <v>-0.46918592567206002</v>
      </c>
      <c r="N2408" s="31">
        <v>2.8654119461210428</v>
      </c>
      <c r="O2408" s="1">
        <v>620569451844</v>
      </c>
      <c r="P2408" s="1">
        <v>463758674257</v>
      </c>
      <c r="Q2408" s="1">
        <v>156810777587</v>
      </c>
      <c r="R2408" s="1">
        <v>265532254094</v>
      </c>
      <c r="S2408" s="1">
        <v>886101705938</v>
      </c>
      <c r="T2408" s="1">
        <v>38869580446</v>
      </c>
      <c r="U2408" s="1">
        <v>20838149561</v>
      </c>
      <c r="V2408" s="1">
        <v>61230990827</v>
      </c>
    </row>
    <row r="2409" spans="1:22" ht="16.5" customHeight="1" x14ac:dyDescent="0.3">
      <c r="A2409" s="1" t="s">
        <v>251</v>
      </c>
      <c r="B2409" s="1">
        <v>2016</v>
      </c>
      <c r="C2409" s="15"/>
      <c r="D2409" s="9"/>
      <c r="E2409" s="9"/>
      <c r="F2409" s="10"/>
      <c r="G2409" s="9"/>
      <c r="H2409" s="9"/>
      <c r="I2409" s="1">
        <v>418237301823</v>
      </c>
      <c r="J2409" s="1">
        <v>204940410525</v>
      </c>
      <c r="K2409" s="1">
        <v>315923581817</v>
      </c>
      <c r="L2409" s="1">
        <v>734160883640</v>
      </c>
      <c r="M2409" s="29">
        <f>-4.336-4.513*(U2409/L2409)+5.679*(O2409/L2409)-0.004*(I2409/P2409)</f>
        <v>3.1591267621750616E-2</v>
      </c>
      <c r="N2409" s="31">
        <v>2.5615511423249444</v>
      </c>
      <c r="O2409" s="1">
        <v>580567093657</v>
      </c>
      <c r="P2409" s="1">
        <v>386486452770</v>
      </c>
      <c r="Q2409" s="1">
        <v>194080640887</v>
      </c>
      <c r="R2409" s="1">
        <v>153593789983</v>
      </c>
      <c r="S2409" s="1">
        <v>734160883640</v>
      </c>
      <c r="T2409" s="1">
        <v>16203004425</v>
      </c>
      <c r="U2409" s="1">
        <v>19354744995</v>
      </c>
      <c r="V2409" s="1">
        <v>39431519157</v>
      </c>
    </row>
    <row r="2410" spans="1:22" ht="16.5" customHeight="1" x14ac:dyDescent="0.3">
      <c r="A2410" s="1" t="s">
        <v>251</v>
      </c>
      <c r="B2410" s="1">
        <v>2015</v>
      </c>
      <c r="C2410" s="16">
        <f t="shared" ref="C2410:C2420" si="211">LN(E2410)</f>
        <v>3.6888794541139363</v>
      </c>
      <c r="D2410" s="5">
        <v>15</v>
      </c>
      <c r="E2410" s="5">
        <v>40</v>
      </c>
      <c r="F2410" s="4">
        <v>0.26</v>
      </c>
      <c r="G2410" s="5">
        <v>0</v>
      </c>
      <c r="H2410" s="5">
        <v>1</v>
      </c>
      <c r="I2410" s="1">
        <v>239332189354</v>
      </c>
      <c r="J2410" s="1">
        <v>84426626389</v>
      </c>
      <c r="K2410" s="1">
        <v>164107067778</v>
      </c>
      <c r="L2410" s="1">
        <v>403439257132</v>
      </c>
      <c r="M2410" s="29">
        <f>-4.336-4.513*(U2410/L2410)+5.679*(O2410/L2410)-0.004*(I2410/P2410)</f>
        <v>-0.81669950667829061</v>
      </c>
      <c r="N2410" s="31">
        <v>8.0197984581497224</v>
      </c>
      <c r="O2410" s="1">
        <v>263218434935</v>
      </c>
      <c r="P2410" s="1">
        <v>220094695808</v>
      </c>
      <c r="Q2410" s="1">
        <v>43123739127</v>
      </c>
      <c r="R2410" s="1">
        <v>140220822197</v>
      </c>
      <c r="S2410" s="1">
        <v>403439257132</v>
      </c>
      <c r="T2410" s="1">
        <v>15655514970</v>
      </c>
      <c r="U2410" s="1">
        <v>16228386224</v>
      </c>
      <c r="V2410" s="1">
        <v>32279131345</v>
      </c>
    </row>
    <row r="2411" spans="1:22" ht="16.5" customHeight="1" x14ac:dyDescent="0.3">
      <c r="A2411" s="1" t="s">
        <v>251</v>
      </c>
      <c r="B2411" s="1">
        <v>2014</v>
      </c>
      <c r="C2411" s="16">
        <f t="shared" si="211"/>
        <v>3.6635616461296463</v>
      </c>
      <c r="D2411" s="6">
        <v>14</v>
      </c>
      <c r="E2411" s="6">
        <v>39</v>
      </c>
      <c r="F2411" s="7">
        <v>0.26</v>
      </c>
      <c r="G2411" s="6">
        <v>0</v>
      </c>
      <c r="H2411" s="6">
        <v>1</v>
      </c>
      <c r="I2411" s="1">
        <v>216548264559</v>
      </c>
      <c r="J2411" s="1">
        <v>81558967437</v>
      </c>
      <c r="K2411" s="1">
        <v>85150765101</v>
      </c>
      <c r="L2411" s="1">
        <v>301699029660</v>
      </c>
      <c r="M2411" s="29">
        <f>-4.336-4.513*(U2411/L2411)+5.679*(O2411/L2411)-0.004*(I2411/P2411)</f>
        <v>-1.2341497253215561</v>
      </c>
      <c r="N2411" s="28">
        <v>5.05</v>
      </c>
      <c r="O2411" s="1">
        <v>174870481112</v>
      </c>
      <c r="P2411" s="1">
        <v>174870481112</v>
      </c>
      <c r="Q2411" s="1">
        <v>0</v>
      </c>
      <c r="R2411" s="1">
        <v>126828548548</v>
      </c>
      <c r="S2411" s="1">
        <v>301699029660</v>
      </c>
      <c r="T2411" s="1">
        <v>9163527531</v>
      </c>
      <c r="U2411" s="1">
        <v>12357594982</v>
      </c>
      <c r="V2411" s="1">
        <v>23295691597</v>
      </c>
    </row>
    <row r="2412" spans="1:22" ht="16.5" customHeight="1" x14ac:dyDescent="0.3">
      <c r="A2412" s="1" t="s">
        <v>252</v>
      </c>
      <c r="B2412" s="1">
        <v>2023</v>
      </c>
      <c r="C2412" s="16">
        <f t="shared" si="211"/>
        <v>3.8918202981106265</v>
      </c>
      <c r="D2412" s="5">
        <v>25</v>
      </c>
      <c r="E2412" s="5">
        <v>49</v>
      </c>
      <c r="F2412" s="4">
        <v>14.5</v>
      </c>
      <c r="G2412" s="5">
        <v>0</v>
      </c>
      <c r="H2412" s="5">
        <v>1</v>
      </c>
      <c r="I2412" s="1">
        <v>976765461340</v>
      </c>
      <c r="J2412" s="1">
        <v>2096802582</v>
      </c>
      <c r="K2412" s="1">
        <v>371731347365</v>
      </c>
      <c r="L2412" s="1">
        <v>1348496808705</v>
      </c>
      <c r="M2412" s="29">
        <f>-4.336-4.513*(U2412/L2412)+5.679*(O2412/L2412)-0.004*(I2412/P2412)</f>
        <v>-3.4040767573633817</v>
      </c>
      <c r="N2412" s="31">
        <v>6.4222466560102589</v>
      </c>
      <c r="O2412" s="1">
        <v>331963540137</v>
      </c>
      <c r="P2412" s="1">
        <v>128292217100</v>
      </c>
      <c r="Q2412" s="1">
        <v>203671323037</v>
      </c>
      <c r="R2412" s="1">
        <v>1016533268568</v>
      </c>
      <c r="S2412" s="1">
        <v>1348496808705</v>
      </c>
      <c r="T2412" s="1">
        <v>21374598235</v>
      </c>
      <c r="U2412" s="1">
        <v>130170124400</v>
      </c>
      <c r="V2412" s="1">
        <v>182241414343</v>
      </c>
    </row>
    <row r="2413" spans="1:22" ht="16.5" customHeight="1" x14ac:dyDescent="0.3">
      <c r="A2413" s="1" t="s">
        <v>252</v>
      </c>
      <c r="B2413" s="1">
        <v>2022</v>
      </c>
      <c r="C2413" s="16">
        <f t="shared" si="211"/>
        <v>3.8712010109078911</v>
      </c>
      <c r="D2413" s="5">
        <v>24</v>
      </c>
      <c r="E2413" s="5">
        <v>48</v>
      </c>
      <c r="F2413" s="4">
        <v>14.5</v>
      </c>
      <c r="G2413" s="5">
        <v>0</v>
      </c>
      <c r="H2413" s="5">
        <v>1</v>
      </c>
      <c r="I2413" s="1">
        <v>973361659416</v>
      </c>
      <c r="J2413" s="1">
        <v>2139450222</v>
      </c>
      <c r="K2413" s="1">
        <v>462025683786</v>
      </c>
      <c r="L2413" s="1">
        <v>1435387343202</v>
      </c>
      <c r="M2413" s="29">
        <f>-4.336-4.513*(U2413/L2413)+5.679*(O2413/L2413)-0.004*(I2413/P2413)</f>
        <v>-3.512182771701807</v>
      </c>
      <c r="N2413" s="31">
        <v>6.9871667237754878</v>
      </c>
      <c r="O2413" s="1">
        <v>338772028106</v>
      </c>
      <c r="P2413" s="1">
        <v>123651520842</v>
      </c>
      <c r="Q2413" s="1">
        <v>215120507264</v>
      </c>
      <c r="R2413" s="1">
        <v>1096615315096</v>
      </c>
      <c r="S2413" s="1">
        <v>1435387343202</v>
      </c>
      <c r="T2413" s="1">
        <v>18398647578</v>
      </c>
      <c r="U2413" s="1">
        <v>154263931207</v>
      </c>
      <c r="V2413" s="1">
        <v>207508045503</v>
      </c>
    </row>
    <row r="2414" spans="1:22" ht="16.5" customHeight="1" x14ac:dyDescent="0.3">
      <c r="A2414" s="1" t="s">
        <v>252</v>
      </c>
      <c r="B2414" s="1">
        <v>2021</v>
      </c>
      <c r="C2414" s="16">
        <f t="shared" si="211"/>
        <v>3.8712010109078911</v>
      </c>
      <c r="D2414" s="5">
        <v>23</v>
      </c>
      <c r="E2414" s="5">
        <v>48</v>
      </c>
      <c r="F2414" s="4">
        <v>2.9999999999999997E-4</v>
      </c>
      <c r="G2414" s="5">
        <v>0</v>
      </c>
      <c r="H2414" s="5">
        <v>0</v>
      </c>
      <c r="I2414" s="1">
        <v>837991520730</v>
      </c>
      <c r="J2414" s="1">
        <v>4205604320</v>
      </c>
      <c r="K2414" s="1">
        <v>545868272389</v>
      </c>
      <c r="L2414" s="1">
        <v>1383859793119</v>
      </c>
      <c r="M2414" s="29">
        <f>-4.336-4.513*(U2414/L2414)+5.679*(O2414/L2414)-0.004*(I2414/P2414)</f>
        <v>-3.0983098024747329</v>
      </c>
      <c r="N2414" s="31">
        <v>6.6900092133089402</v>
      </c>
      <c r="O2414" s="1">
        <v>432708409230</v>
      </c>
      <c r="P2414" s="1">
        <v>207830385435</v>
      </c>
      <c r="Q2414" s="1">
        <v>224878023795</v>
      </c>
      <c r="R2414" s="1">
        <v>951151383889</v>
      </c>
      <c r="S2414" s="1">
        <v>1383859793119</v>
      </c>
      <c r="T2414" s="1">
        <v>13372159758</v>
      </c>
      <c r="U2414" s="1">
        <v>160035884710</v>
      </c>
      <c r="V2414" s="1">
        <v>213339607759</v>
      </c>
    </row>
    <row r="2415" spans="1:22" ht="16.5" customHeight="1" x14ac:dyDescent="0.3">
      <c r="A2415" s="1" t="s">
        <v>252</v>
      </c>
      <c r="B2415" s="1">
        <v>2020</v>
      </c>
      <c r="C2415" s="16">
        <f t="shared" si="211"/>
        <v>3.8501476017100584</v>
      </c>
      <c r="D2415" s="5">
        <v>22</v>
      </c>
      <c r="E2415" s="5">
        <v>47</v>
      </c>
      <c r="F2415" s="4">
        <v>0</v>
      </c>
      <c r="G2415" s="5">
        <v>0</v>
      </c>
      <c r="H2415" s="5">
        <v>0</v>
      </c>
      <c r="I2415" s="1">
        <v>685270923887</v>
      </c>
      <c r="J2415" s="1">
        <v>4725665165</v>
      </c>
      <c r="K2415" s="1">
        <v>628681608019</v>
      </c>
      <c r="L2415" s="1">
        <v>1313952531906</v>
      </c>
      <c r="M2415" s="29">
        <f>-4.336-4.513*(U2415/L2415)+5.679*(O2415/L2415)-0.004*(I2415/P2415)</f>
        <v>-2.8436555098385887</v>
      </c>
      <c r="N2415" s="31">
        <v>6.9401877821904918</v>
      </c>
      <c r="O2415" s="1">
        <v>427868256740</v>
      </c>
      <c r="P2415" s="1">
        <v>191303608605</v>
      </c>
      <c r="Q2415" s="1">
        <v>236564648135</v>
      </c>
      <c r="R2415" s="1">
        <v>886084275166</v>
      </c>
      <c r="S2415" s="1">
        <v>1313952531906</v>
      </c>
      <c r="T2415" s="1">
        <v>16068319365</v>
      </c>
      <c r="U2415" s="1">
        <v>99748971626</v>
      </c>
      <c r="V2415" s="1">
        <v>144315728328</v>
      </c>
    </row>
    <row r="2416" spans="1:22" ht="16.5" customHeight="1" x14ac:dyDescent="0.3">
      <c r="A2416" s="1" t="s">
        <v>252</v>
      </c>
      <c r="B2416" s="1">
        <v>2019</v>
      </c>
      <c r="C2416" s="16">
        <f t="shared" si="211"/>
        <v>3.8286413964890951</v>
      </c>
      <c r="D2416" s="5">
        <v>21</v>
      </c>
      <c r="E2416" s="5">
        <v>46</v>
      </c>
      <c r="F2416" s="4">
        <v>0</v>
      </c>
      <c r="G2416" s="5">
        <v>0</v>
      </c>
      <c r="H2416" s="5">
        <v>0</v>
      </c>
      <c r="I2416" s="1">
        <v>675303410199</v>
      </c>
      <c r="J2416" s="1">
        <v>4544589917</v>
      </c>
      <c r="K2416" s="1">
        <v>688851779083</v>
      </c>
      <c r="L2416" s="1">
        <v>1364155189282</v>
      </c>
      <c r="M2416" s="29">
        <f>-4.336-4.513*(U2416/L2416)+5.679*(O2416/L2416)-0.004*(I2416/P2416)</f>
        <v>-3.0895009113494742</v>
      </c>
      <c r="N2416" s="31">
        <v>7.4649912574460018</v>
      </c>
      <c r="O2416" s="1">
        <v>424530483742</v>
      </c>
      <c r="P2416" s="1">
        <v>180636171253</v>
      </c>
      <c r="Q2416" s="1">
        <v>243894312489</v>
      </c>
      <c r="R2416" s="1">
        <v>939624705540</v>
      </c>
      <c r="S2416" s="1">
        <v>1364155189282</v>
      </c>
      <c r="T2416" s="1">
        <v>18612087853</v>
      </c>
      <c r="U2416" s="1">
        <v>152911807834</v>
      </c>
      <c r="V2416" s="1">
        <v>211023794171</v>
      </c>
    </row>
    <row r="2417" spans="1:22" ht="16.5" customHeight="1" x14ac:dyDescent="0.3">
      <c r="A2417" s="1" t="s">
        <v>252</v>
      </c>
      <c r="B2417" s="1">
        <v>2018</v>
      </c>
      <c r="C2417" s="16">
        <f t="shared" si="211"/>
        <v>3.8066624897703196</v>
      </c>
      <c r="D2417" s="5">
        <v>20</v>
      </c>
      <c r="E2417" s="5">
        <v>45</v>
      </c>
      <c r="F2417" s="4">
        <v>0</v>
      </c>
      <c r="G2417" s="5">
        <v>0</v>
      </c>
      <c r="H2417" s="5">
        <v>0</v>
      </c>
      <c r="I2417" s="1">
        <v>701466695911</v>
      </c>
      <c r="J2417" s="1">
        <v>7885948817</v>
      </c>
      <c r="K2417" s="1">
        <v>757184139868</v>
      </c>
      <c r="L2417" s="1">
        <v>1458650835779</v>
      </c>
      <c r="M2417" s="29">
        <f>-4.336-4.513*(U2417/L2417)+5.679*(O2417/L2417)-0.004*(I2417/P2417)</f>
        <v>-3.0504495276463128</v>
      </c>
      <c r="N2417" s="31">
        <v>7.3592809998546045</v>
      </c>
      <c r="O2417" s="1">
        <v>484920388073</v>
      </c>
      <c r="P2417" s="1">
        <v>243911361248</v>
      </c>
      <c r="Q2417" s="1">
        <v>241009026825</v>
      </c>
      <c r="R2417" s="1">
        <v>973730447706</v>
      </c>
      <c r="S2417" s="1">
        <v>1458650835779</v>
      </c>
      <c r="T2417" s="1">
        <v>20211796157</v>
      </c>
      <c r="U2417" s="1">
        <v>190984672955</v>
      </c>
      <c r="V2417" s="1">
        <v>233005428408</v>
      </c>
    </row>
    <row r="2418" spans="1:22" ht="16.5" customHeight="1" x14ac:dyDescent="0.3">
      <c r="A2418" s="1" t="s">
        <v>252</v>
      </c>
      <c r="B2418" s="1">
        <v>2017</v>
      </c>
      <c r="C2418" s="16">
        <f t="shared" si="211"/>
        <v>3.784189633918261</v>
      </c>
      <c r="D2418" s="5">
        <v>19</v>
      </c>
      <c r="E2418" s="5">
        <v>44</v>
      </c>
      <c r="F2418" s="4">
        <v>0</v>
      </c>
      <c r="G2418" s="5">
        <v>0</v>
      </c>
      <c r="H2418" s="5">
        <v>0</v>
      </c>
      <c r="I2418" s="1">
        <v>598963405574</v>
      </c>
      <c r="J2418" s="1">
        <v>8737963746</v>
      </c>
      <c r="K2418" s="1">
        <v>833643442267</v>
      </c>
      <c r="L2418" s="1">
        <v>1432606847841</v>
      </c>
      <c r="M2418" s="29">
        <f>-4.336-4.513*(U2418/L2418)+5.679*(O2418/L2418)-0.004*(I2418/P2418)</f>
        <v>-3.6718599369473193</v>
      </c>
      <c r="N2418" s="31">
        <v>2.8654119461210428</v>
      </c>
      <c r="O2418" s="1">
        <v>328943226427</v>
      </c>
      <c r="P2418" s="1">
        <v>73432518100</v>
      </c>
      <c r="Q2418" s="1">
        <v>255510708327</v>
      </c>
      <c r="R2418" s="1">
        <v>1103663621414</v>
      </c>
      <c r="S2418" s="1">
        <v>1432606847841</v>
      </c>
      <c r="T2418" s="1">
        <v>17036288513</v>
      </c>
      <c r="U2418" s="1">
        <v>192748922138</v>
      </c>
      <c r="V2418" s="1">
        <v>234222169283</v>
      </c>
    </row>
    <row r="2419" spans="1:22" ht="16.5" customHeight="1" x14ac:dyDescent="0.3">
      <c r="A2419" s="1" t="s">
        <v>252</v>
      </c>
      <c r="B2419" s="1">
        <v>2016</v>
      </c>
      <c r="C2419" s="16">
        <f t="shared" si="211"/>
        <v>3.7612001156935624</v>
      </c>
      <c r="D2419" s="5">
        <v>18</v>
      </c>
      <c r="E2419" s="5">
        <v>43</v>
      </c>
      <c r="F2419" s="4">
        <v>0</v>
      </c>
      <c r="G2419" s="5">
        <v>0</v>
      </c>
      <c r="H2419" s="5">
        <v>0</v>
      </c>
      <c r="I2419" s="1">
        <v>479999362140</v>
      </c>
      <c r="J2419" s="1">
        <v>7432763099</v>
      </c>
      <c r="K2419" s="1">
        <v>930716316303</v>
      </c>
      <c r="L2419" s="1">
        <v>1410715678443</v>
      </c>
      <c r="M2419" s="29">
        <f>-4.336-4.513*(U2419/L2419)+5.679*(O2419/L2419)-0.004*(I2419/P2419)</f>
        <v>-3.4718929778593992</v>
      </c>
      <c r="N2419" s="31">
        <v>2.5615511423249444</v>
      </c>
      <c r="O2419" s="1">
        <v>335045278622</v>
      </c>
      <c r="P2419" s="1">
        <v>71362439698</v>
      </c>
      <c r="Q2419" s="1">
        <v>263682838924</v>
      </c>
      <c r="R2419" s="1">
        <v>1075670399821</v>
      </c>
      <c r="S2419" s="1">
        <v>1410715678443</v>
      </c>
      <c r="T2419" s="1">
        <v>17286172921</v>
      </c>
      <c r="U2419" s="1">
        <v>143088341619</v>
      </c>
      <c r="V2419" s="1">
        <v>171429653936</v>
      </c>
    </row>
    <row r="2420" spans="1:22" ht="16.5" customHeight="1" x14ac:dyDescent="0.3">
      <c r="A2420" s="1" t="s">
        <v>252</v>
      </c>
      <c r="B2420" s="1">
        <v>2015</v>
      </c>
      <c r="C2420" s="16">
        <f t="shared" si="211"/>
        <v>3.7376696182833684</v>
      </c>
      <c r="D2420" s="6">
        <v>17</v>
      </c>
      <c r="E2420" s="6">
        <v>42</v>
      </c>
      <c r="F2420" s="7">
        <v>0</v>
      </c>
      <c r="G2420" s="6">
        <v>0</v>
      </c>
      <c r="H2420" s="6">
        <v>0</v>
      </c>
      <c r="I2420" s="1">
        <v>395559843988</v>
      </c>
      <c r="J2420" s="1">
        <v>5168939402</v>
      </c>
      <c r="K2420" s="1">
        <v>993722805018</v>
      </c>
      <c r="L2420" s="1">
        <v>1389282649006</v>
      </c>
      <c r="M2420" s="29">
        <f>-4.336-4.513*(U2420/L2420)+5.679*(O2420/L2420)-0.004*(I2420/P2420)</f>
        <v>-3.5985694574328129</v>
      </c>
      <c r="N2420" s="31">
        <v>8.0197984581497224</v>
      </c>
      <c r="O2420" s="1">
        <v>327742758312</v>
      </c>
      <c r="P2420" s="1">
        <v>71363484169</v>
      </c>
      <c r="Q2420" s="1">
        <v>256379274143</v>
      </c>
      <c r="R2420" s="1">
        <v>1061539890694</v>
      </c>
      <c r="S2420" s="1">
        <v>1389282649006</v>
      </c>
      <c r="T2420" s="1">
        <v>14797430163</v>
      </c>
      <c r="U2420" s="1">
        <v>178583893397</v>
      </c>
      <c r="V2420" s="1">
        <v>200919013645</v>
      </c>
    </row>
    <row r="2421" spans="1:22" ht="16.5" customHeight="1" x14ac:dyDescent="0.3">
      <c r="A2421" s="1" t="s">
        <v>252</v>
      </c>
      <c r="B2421" s="1">
        <v>2014</v>
      </c>
      <c r="C2421" s="15"/>
      <c r="D2421" s="9"/>
      <c r="E2421" s="9"/>
      <c r="F2421" s="10"/>
      <c r="G2421" s="9"/>
      <c r="H2421" s="9"/>
      <c r="I2421" s="1">
        <v>321736668576</v>
      </c>
      <c r="J2421" s="1">
        <v>18830211241</v>
      </c>
      <c r="K2421" s="1">
        <v>974399978561</v>
      </c>
      <c r="L2421" s="1">
        <v>1296136647137</v>
      </c>
      <c r="M2421" s="29">
        <f>-4.336-4.513*(U2421/L2421)+5.679*(O2421/L2421)-0.004*(I2421/P2421)</f>
        <v>-3.7304100044020401</v>
      </c>
      <c r="N2421" s="28">
        <v>5.05</v>
      </c>
      <c r="O2421" s="1">
        <v>287544595762</v>
      </c>
      <c r="P2421" s="1">
        <v>78860322000</v>
      </c>
      <c r="Q2421" s="1">
        <v>208684273762</v>
      </c>
      <c r="R2421" s="1">
        <v>1008592051375</v>
      </c>
      <c r="S2421" s="1">
        <v>1296136647137</v>
      </c>
      <c r="T2421" s="1">
        <v>14996462923</v>
      </c>
      <c r="U2421" s="1">
        <v>183223201141</v>
      </c>
      <c r="V2421" s="1" t="e">
        <v>#VALUE!</v>
      </c>
    </row>
    <row r="2422" spans="1:22" ht="16.5" customHeight="1" x14ac:dyDescent="0.3">
      <c r="A2422" s="1" t="s">
        <v>253</v>
      </c>
      <c r="B2422" s="1">
        <v>2023</v>
      </c>
      <c r="C2422" s="16">
        <f t="shared" ref="C2422:C2429" si="212">LN(E2422)</f>
        <v>4.1108738641733114</v>
      </c>
      <c r="D2422" s="5">
        <v>22</v>
      </c>
      <c r="E2422" s="5">
        <v>61</v>
      </c>
      <c r="F2422" s="4">
        <v>0</v>
      </c>
      <c r="G2422" s="5">
        <v>0</v>
      </c>
      <c r="H2422" s="5">
        <v>1</v>
      </c>
      <c r="I2422" s="1">
        <v>4749599418611</v>
      </c>
      <c r="J2422" s="1">
        <v>4182465766640</v>
      </c>
      <c r="K2422" s="1">
        <v>2724379436831</v>
      </c>
      <c r="L2422" s="1">
        <v>7473978855442</v>
      </c>
      <c r="M2422" s="29">
        <f>-4.336-4.513*(U2422/L2422)+5.679*(O2422/L2422)-0.004*(I2422/P2422)</f>
        <v>-0.87252958958945226</v>
      </c>
      <c r="N2422" s="31">
        <v>6.4222466560102589</v>
      </c>
      <c r="O2422" s="1">
        <v>4712392279671</v>
      </c>
      <c r="P2422" s="1">
        <v>3057764277663</v>
      </c>
      <c r="Q2422" s="1">
        <v>1654628002008</v>
      </c>
      <c r="R2422" s="1">
        <v>2761586575771</v>
      </c>
      <c r="S2422" s="1">
        <v>7473978855442</v>
      </c>
      <c r="T2422" s="1">
        <v>2855349</v>
      </c>
      <c r="U2422" s="1">
        <v>183765581553</v>
      </c>
      <c r="V2422" s="1">
        <v>253085731571</v>
      </c>
    </row>
    <row r="2423" spans="1:22" ht="16.5" customHeight="1" x14ac:dyDescent="0.3">
      <c r="A2423" s="1" t="s">
        <v>253</v>
      </c>
      <c r="B2423" s="1">
        <v>2022</v>
      </c>
      <c r="C2423" s="16">
        <f t="shared" si="212"/>
        <v>3.8501476017100584</v>
      </c>
      <c r="D2423" s="5">
        <v>21</v>
      </c>
      <c r="E2423" s="5">
        <v>47</v>
      </c>
      <c r="F2423" s="4">
        <v>15.58</v>
      </c>
      <c r="G2423" s="5">
        <v>0</v>
      </c>
      <c r="H2423" s="5">
        <v>1</v>
      </c>
      <c r="I2423" s="1">
        <v>4029801941036</v>
      </c>
      <c r="J2423" s="1">
        <v>3705175061135</v>
      </c>
      <c r="K2423" s="1">
        <v>2749725759596</v>
      </c>
      <c r="L2423" s="1">
        <v>6779527700632</v>
      </c>
      <c r="M2423" s="29">
        <f>-4.336-4.513*(U2423/L2423)+5.679*(O2423/L2423)-0.004*(I2423/P2423)</f>
        <v>-0.89945518628865229</v>
      </c>
      <c r="N2423" s="31">
        <v>6.9871667237754878</v>
      </c>
      <c r="O2423" s="1">
        <v>4204085157246</v>
      </c>
      <c r="P2423" s="1">
        <v>3375367236626</v>
      </c>
      <c r="Q2423" s="1">
        <v>828717920620</v>
      </c>
      <c r="R2423" s="1">
        <v>2575442543386</v>
      </c>
      <c r="S2423" s="1">
        <v>6779527700632</v>
      </c>
      <c r="T2423" s="1">
        <v>12571289423</v>
      </c>
      <c r="U2423" s="1">
        <v>120645453177</v>
      </c>
      <c r="V2423" s="1">
        <v>176351077437</v>
      </c>
    </row>
    <row r="2424" spans="1:22" ht="16.5" customHeight="1" x14ac:dyDescent="0.3">
      <c r="A2424" s="1" t="s">
        <v>253</v>
      </c>
      <c r="B2424" s="1">
        <v>2021</v>
      </c>
      <c r="C2424" s="16">
        <f t="shared" si="212"/>
        <v>3.8286413964890951</v>
      </c>
      <c r="D2424" s="5">
        <v>20</v>
      </c>
      <c r="E2424" s="5">
        <v>46</v>
      </c>
      <c r="F2424" s="4">
        <v>0</v>
      </c>
      <c r="G2424" s="5">
        <v>0</v>
      </c>
      <c r="H2424" s="5">
        <v>1</v>
      </c>
      <c r="I2424" s="1">
        <v>4262069352312</v>
      </c>
      <c r="J2424" s="1">
        <v>3612546905289</v>
      </c>
      <c r="K2424" s="1">
        <v>2683977991351</v>
      </c>
      <c r="L2424" s="1">
        <v>6946047343663</v>
      </c>
      <c r="M2424" s="29">
        <f>-4.336-4.513*(U2424/L2424)+5.679*(O2424/L2424)-0.004*(I2424/P2424)</f>
        <v>-0.51428802921872419</v>
      </c>
      <c r="N2424" s="31">
        <v>6.6900092133089402</v>
      </c>
      <c r="O2424" s="1">
        <v>4747256581699</v>
      </c>
      <c r="P2424" s="1">
        <v>3488934372411</v>
      </c>
      <c r="Q2424" s="1">
        <v>1258322209288</v>
      </c>
      <c r="R2424" s="1">
        <v>2198790761964</v>
      </c>
      <c r="S2424" s="1">
        <v>6946047343663</v>
      </c>
      <c r="T2424" s="1">
        <v>3361240697</v>
      </c>
      <c r="U2424" s="1">
        <v>84187188430</v>
      </c>
      <c r="V2424" s="1">
        <v>133154190207</v>
      </c>
    </row>
    <row r="2425" spans="1:22" ht="16.5" customHeight="1" x14ac:dyDescent="0.3">
      <c r="A2425" s="1" t="s">
        <v>253</v>
      </c>
      <c r="B2425" s="1">
        <v>2020</v>
      </c>
      <c r="C2425" s="16">
        <f t="shared" si="212"/>
        <v>4.1743872698956368</v>
      </c>
      <c r="D2425" s="5">
        <v>24</v>
      </c>
      <c r="E2425" s="5">
        <v>65</v>
      </c>
      <c r="F2425" s="4">
        <v>1.35</v>
      </c>
      <c r="G2425" s="5">
        <v>0</v>
      </c>
      <c r="H2425" s="5">
        <v>0</v>
      </c>
      <c r="I2425" s="1">
        <v>4536193663437</v>
      </c>
      <c r="J2425" s="1">
        <v>3795940642348</v>
      </c>
      <c r="K2425" s="1">
        <v>2511346604622</v>
      </c>
      <c r="L2425" s="1">
        <v>7047540268059</v>
      </c>
      <c r="M2425" s="29">
        <f>-4.336-4.513*(U2425/L2425)+5.679*(O2425/L2425)-0.004*(I2425/P2425)</f>
        <v>-0.42314498338436707</v>
      </c>
      <c r="N2425" s="31">
        <v>6.9401877821904918</v>
      </c>
      <c r="O2425" s="1">
        <v>4894164516193</v>
      </c>
      <c r="P2425" s="1">
        <v>4461329046699</v>
      </c>
      <c r="Q2425" s="1">
        <v>432835469494</v>
      </c>
      <c r="R2425" s="1">
        <v>2153375751866</v>
      </c>
      <c r="S2425" s="1">
        <v>7047540268059</v>
      </c>
      <c r="T2425" s="1">
        <v>8852080846</v>
      </c>
      <c r="U2425" s="1">
        <v>41944112696</v>
      </c>
      <c r="V2425" s="1">
        <v>122580164889</v>
      </c>
    </row>
    <row r="2426" spans="1:22" ht="16.5" customHeight="1" x14ac:dyDescent="0.3">
      <c r="A2426" s="1" t="s">
        <v>253</v>
      </c>
      <c r="B2426" s="1">
        <v>2019</v>
      </c>
      <c r="C2426" s="16">
        <f t="shared" si="212"/>
        <v>4.1588830833596715</v>
      </c>
      <c r="D2426" s="5">
        <v>23</v>
      </c>
      <c r="E2426" s="5">
        <v>64</v>
      </c>
      <c r="F2426" s="4">
        <v>1.35</v>
      </c>
      <c r="G2426" s="5">
        <v>0</v>
      </c>
      <c r="H2426" s="5">
        <v>0</v>
      </c>
      <c r="I2426" s="1">
        <v>4141587944210</v>
      </c>
      <c r="J2426" s="1">
        <v>3568420059950</v>
      </c>
      <c r="K2426" s="1">
        <v>2511315176005</v>
      </c>
      <c r="L2426" s="1">
        <v>6652903120215</v>
      </c>
      <c r="M2426" s="29">
        <f>-4.336-4.513*(U2426/L2426)+5.679*(O2426/L2426)-0.004*(I2426/P2426)</f>
        <v>-0.64219025524002638</v>
      </c>
      <c r="N2426" s="31">
        <v>7.4649912574460018</v>
      </c>
      <c r="O2426" s="1">
        <v>4417611803099</v>
      </c>
      <c r="P2426" s="1">
        <v>3783654330285</v>
      </c>
      <c r="Q2426" s="1">
        <v>633957472814</v>
      </c>
      <c r="R2426" s="1">
        <v>2235291317116</v>
      </c>
      <c r="S2426" s="1">
        <v>6652903120215</v>
      </c>
      <c r="T2426" s="1">
        <v>220095698</v>
      </c>
      <c r="U2426" s="1">
        <v>107230220028</v>
      </c>
      <c r="V2426" s="1">
        <v>139875093940</v>
      </c>
    </row>
    <row r="2427" spans="1:22" ht="16.5" customHeight="1" x14ac:dyDescent="0.3">
      <c r="A2427" s="1" t="s">
        <v>253</v>
      </c>
      <c r="B2427" s="1">
        <v>2018</v>
      </c>
      <c r="C2427" s="16">
        <f t="shared" si="212"/>
        <v>4.1431347263915326</v>
      </c>
      <c r="D2427" s="5">
        <v>22</v>
      </c>
      <c r="E2427" s="5">
        <v>63</v>
      </c>
      <c r="F2427" s="4">
        <v>1.35</v>
      </c>
      <c r="G2427" s="5">
        <v>0</v>
      </c>
      <c r="H2427" s="5">
        <v>0</v>
      </c>
      <c r="I2427" s="1">
        <v>3991840605065</v>
      </c>
      <c r="J2427" s="1">
        <v>3504110503514</v>
      </c>
      <c r="K2427" s="1">
        <v>2460151119131</v>
      </c>
      <c r="L2427" s="1">
        <v>6451991724196</v>
      </c>
      <c r="M2427" s="29">
        <f>-4.336-4.513*(U2427/L2427)+5.679*(O2427/L2427)-0.004*(I2427/P2427)</f>
        <v>-0.72372986308425358</v>
      </c>
      <c r="N2427" s="31">
        <v>7.3592809998546045</v>
      </c>
      <c r="O2427" s="1">
        <v>4200035286873</v>
      </c>
      <c r="P2427" s="1">
        <v>3108227794028</v>
      </c>
      <c r="Q2427" s="1">
        <v>1091807492845</v>
      </c>
      <c r="R2427" s="1">
        <v>2251956437323</v>
      </c>
      <c r="S2427" s="1">
        <v>6451991724196</v>
      </c>
      <c r="T2427" s="1">
        <v>615622712</v>
      </c>
      <c r="U2427" s="1">
        <v>113564959276</v>
      </c>
      <c r="V2427" s="1">
        <v>135518013151</v>
      </c>
    </row>
    <row r="2428" spans="1:22" ht="16.5" customHeight="1" x14ac:dyDescent="0.3">
      <c r="A2428" s="1" t="s">
        <v>253</v>
      </c>
      <c r="B2428" s="1">
        <v>2017</v>
      </c>
      <c r="C2428" s="16">
        <f t="shared" si="212"/>
        <v>4.1271343850450917</v>
      </c>
      <c r="D2428" s="5">
        <v>21</v>
      </c>
      <c r="E2428" s="5">
        <v>62</v>
      </c>
      <c r="F2428" s="4">
        <v>1.35</v>
      </c>
      <c r="G2428" s="5">
        <v>0</v>
      </c>
      <c r="H2428" s="5">
        <v>0</v>
      </c>
      <c r="I2428" s="1">
        <v>3850808230581</v>
      </c>
      <c r="J2428" s="1">
        <v>3305585263349</v>
      </c>
      <c r="K2428" s="1">
        <v>2433834385603</v>
      </c>
      <c r="L2428" s="1">
        <v>6284642616184</v>
      </c>
      <c r="M2428" s="29">
        <f>-4.336-4.513*(U2428/L2428)+5.679*(O2428/L2428)-0.004*(I2428/P2428)</f>
        <v>-0.8216294240544969</v>
      </c>
      <c r="N2428" s="31">
        <v>2.8654119461210428</v>
      </c>
      <c r="O2428" s="1">
        <v>4009205692752</v>
      </c>
      <c r="P2428" s="1">
        <v>2575384456109</v>
      </c>
      <c r="Q2428" s="1">
        <v>1433821236643</v>
      </c>
      <c r="R2428" s="1">
        <v>2275436923432</v>
      </c>
      <c r="S2428" s="1">
        <v>6284642616184</v>
      </c>
      <c r="T2428" s="1">
        <v>-22817004350</v>
      </c>
      <c r="U2428" s="1">
        <v>142727218330</v>
      </c>
      <c r="V2428" s="1">
        <v>178686386739</v>
      </c>
    </row>
    <row r="2429" spans="1:22" ht="16.5" customHeight="1" x14ac:dyDescent="0.3">
      <c r="A2429" s="1" t="s">
        <v>253</v>
      </c>
      <c r="B2429" s="1">
        <v>2016</v>
      </c>
      <c r="C2429" s="16">
        <f t="shared" si="212"/>
        <v>4.1108738641733114</v>
      </c>
      <c r="D2429" s="5">
        <v>20</v>
      </c>
      <c r="E2429" s="5">
        <v>61</v>
      </c>
      <c r="F2429" s="4">
        <v>1.35</v>
      </c>
      <c r="G2429" s="5">
        <v>0</v>
      </c>
      <c r="H2429" s="5">
        <v>0</v>
      </c>
      <c r="I2429" s="1">
        <v>3846533813212</v>
      </c>
      <c r="J2429" s="1">
        <v>2659753333833</v>
      </c>
      <c r="K2429" s="1">
        <v>2122577350447</v>
      </c>
      <c r="L2429" s="1">
        <v>5969111163659</v>
      </c>
      <c r="M2429" s="29">
        <f>-4.336-4.513*(U2429/L2429)+5.679*(O2429/L2429)-0.004*(I2429/P2429)</f>
        <v>-0.80913819302206003</v>
      </c>
      <c r="N2429" s="31">
        <v>2.5615511423249444</v>
      </c>
      <c r="O2429" s="1">
        <v>3856852830933</v>
      </c>
      <c r="P2429" s="1">
        <v>2527123834875</v>
      </c>
      <c r="Q2429" s="1">
        <v>1329728996058</v>
      </c>
      <c r="R2429" s="1">
        <v>2112258332726</v>
      </c>
      <c r="S2429" s="1">
        <v>5969111163659</v>
      </c>
      <c r="T2429" s="1">
        <v>-20827709586</v>
      </c>
      <c r="U2429" s="1">
        <v>180477447096</v>
      </c>
      <c r="V2429" s="1">
        <v>228472727269</v>
      </c>
    </row>
    <row r="2430" spans="1:22" ht="16.5" customHeight="1" x14ac:dyDescent="0.3">
      <c r="A2430" s="1" t="s">
        <v>253</v>
      </c>
      <c r="B2430" s="1">
        <v>2015</v>
      </c>
      <c r="C2430" s="15"/>
      <c r="D2430" s="13"/>
      <c r="E2430" s="13"/>
      <c r="F2430" s="14"/>
      <c r="G2430" s="13"/>
      <c r="H2430" s="13"/>
      <c r="I2430" s="1">
        <v>3671511206964</v>
      </c>
      <c r="J2430" s="1">
        <v>2709231511794</v>
      </c>
      <c r="K2430" s="1">
        <v>2062849445152</v>
      </c>
      <c r="L2430" s="1">
        <v>5734360652116</v>
      </c>
      <c r="M2430" s="29">
        <f>-4.336-4.513*(U2430/L2430)+5.679*(O2430/L2430)-0.004*(I2430/P2430)</f>
        <v>-0.81087743814211621</v>
      </c>
      <c r="N2430" s="31">
        <v>8.0197984581497224</v>
      </c>
      <c r="O2430" s="1">
        <v>3743901962873</v>
      </c>
      <c r="P2430" s="1">
        <v>3014187151302</v>
      </c>
      <c r="Q2430" s="1">
        <v>729714811571</v>
      </c>
      <c r="R2430" s="1">
        <v>1990458689243</v>
      </c>
      <c r="S2430" s="1">
        <v>5734360652116</v>
      </c>
      <c r="T2430" s="1">
        <v>-60455115772</v>
      </c>
      <c r="U2430" s="1">
        <v>225870943858</v>
      </c>
      <c r="V2430" s="1">
        <v>290265148339</v>
      </c>
    </row>
    <row r="2431" spans="1:22" ht="16.5" customHeight="1" x14ac:dyDescent="0.3">
      <c r="A2431" s="1" t="s">
        <v>253</v>
      </c>
      <c r="B2431" s="1">
        <v>2014</v>
      </c>
      <c r="C2431" s="16">
        <f t="shared" ref="C2431:C2434" si="213">LN(E2431)</f>
        <v>3.970291913552122</v>
      </c>
      <c r="D2431" s="6">
        <v>17</v>
      </c>
      <c r="E2431" s="6">
        <v>53</v>
      </c>
      <c r="F2431" s="7">
        <v>0</v>
      </c>
      <c r="G2431" s="6">
        <v>0</v>
      </c>
      <c r="H2431" s="6">
        <v>0</v>
      </c>
      <c r="I2431" s="1">
        <v>4868895172584</v>
      </c>
      <c r="J2431" s="1">
        <v>4364149673330</v>
      </c>
      <c r="K2431" s="1">
        <v>550931821331</v>
      </c>
      <c r="L2431" s="1">
        <v>5419826993915</v>
      </c>
      <c r="M2431" s="29">
        <f>-4.336-4.513*(U2431/L2431)+5.679*(O2431/L2431)-0.004*(I2431/P2431)</f>
        <v>-0.62854313590099342</v>
      </c>
      <c r="N2431" s="28">
        <v>5.05</v>
      </c>
      <c r="O2431" s="1">
        <v>3653905916589</v>
      </c>
      <c r="P2431" s="1">
        <v>3321426729241</v>
      </c>
      <c r="Q2431" s="1">
        <v>332479187348</v>
      </c>
      <c r="R2431" s="1">
        <v>1765921077326</v>
      </c>
      <c r="S2431" s="1">
        <v>5419826993915</v>
      </c>
      <c r="T2431" s="1">
        <v>32932512346</v>
      </c>
      <c r="U2431" s="1">
        <v>138483737925</v>
      </c>
      <c r="V2431" s="1">
        <v>204418291428</v>
      </c>
    </row>
    <row r="2432" spans="1:22" ht="16.5" customHeight="1" x14ac:dyDescent="0.3">
      <c r="A2432" s="1" t="s">
        <v>254</v>
      </c>
      <c r="B2432" s="1">
        <v>2023</v>
      </c>
      <c r="C2432" s="16">
        <f t="shared" si="213"/>
        <v>3.5263605246161616</v>
      </c>
      <c r="D2432" s="5">
        <v>18</v>
      </c>
      <c r="E2432" s="5">
        <v>34</v>
      </c>
      <c r="F2432" s="4">
        <v>4.72</v>
      </c>
      <c r="G2432" s="5">
        <v>0</v>
      </c>
      <c r="H2432" s="5">
        <v>0</v>
      </c>
      <c r="I2432" s="1">
        <v>107914499280</v>
      </c>
      <c r="J2432" s="1">
        <v>1460817150</v>
      </c>
      <c r="K2432" s="1">
        <v>348084083358</v>
      </c>
      <c r="L2432" s="1">
        <v>455998582638</v>
      </c>
      <c r="M2432" s="29">
        <f>-4.336-4.513*(U2432/L2432)+5.679*(O2432/L2432)-0.004*(I2432/P2432)</f>
        <v>-1.7155495663172993</v>
      </c>
      <c r="N2432" s="31">
        <v>6.4222466560102589</v>
      </c>
      <c r="O2432" s="1">
        <v>220855290434</v>
      </c>
      <c r="P2432" s="1">
        <v>36765290434</v>
      </c>
      <c r="Q2432" s="1">
        <v>184090000000</v>
      </c>
      <c r="R2432" s="1">
        <v>235143292204</v>
      </c>
      <c r="S2432" s="1">
        <v>455998582638</v>
      </c>
      <c r="T2432" s="1">
        <v>22573176530</v>
      </c>
      <c r="U2432" s="1">
        <v>11956940403</v>
      </c>
      <c r="V2432" s="1">
        <v>38994226139</v>
      </c>
    </row>
    <row r="2433" spans="1:22" ht="16.5" customHeight="1" x14ac:dyDescent="0.3">
      <c r="A2433" s="1" t="s">
        <v>254</v>
      </c>
      <c r="B2433" s="1">
        <v>2022</v>
      </c>
      <c r="C2433" s="16">
        <f t="shared" si="213"/>
        <v>3.4965075614664802</v>
      </c>
      <c r="D2433" s="5">
        <v>17</v>
      </c>
      <c r="E2433" s="5">
        <v>33</v>
      </c>
      <c r="F2433" s="4">
        <v>4.72</v>
      </c>
      <c r="G2433" s="5">
        <v>0</v>
      </c>
      <c r="H2433" s="5">
        <v>0</v>
      </c>
      <c r="I2433" s="1">
        <v>15316602021</v>
      </c>
      <c r="J2433" s="1">
        <v>1720780203</v>
      </c>
      <c r="K2433" s="1">
        <v>374599423660</v>
      </c>
      <c r="L2433" s="1">
        <v>389916025681</v>
      </c>
      <c r="M2433" s="29">
        <f>-4.336-4.513*(U2433/L2433)+5.679*(O2433/L2433)-0.004*(I2433/P2433)</f>
        <v>-2.3328051161441645</v>
      </c>
      <c r="N2433" s="31">
        <v>6.9871667237754878</v>
      </c>
      <c r="O2433" s="1">
        <v>160966453345</v>
      </c>
      <c r="P2433" s="1">
        <v>81376453345</v>
      </c>
      <c r="Q2433" s="1">
        <v>79590000000</v>
      </c>
      <c r="R2433" s="1">
        <v>228949572336</v>
      </c>
      <c r="S2433" s="1">
        <v>389916025681</v>
      </c>
      <c r="T2433" s="1">
        <v>12327704057</v>
      </c>
      <c r="U2433" s="1">
        <v>29416605852</v>
      </c>
      <c r="V2433" s="1">
        <v>45745321201</v>
      </c>
    </row>
    <row r="2434" spans="1:22" ht="16.5" customHeight="1" x14ac:dyDescent="0.3">
      <c r="A2434" s="1" t="s">
        <v>254</v>
      </c>
      <c r="B2434" s="1">
        <v>2021</v>
      </c>
      <c r="C2434" s="16">
        <f t="shared" si="213"/>
        <v>3.4657359027997265</v>
      </c>
      <c r="D2434" s="5">
        <v>16</v>
      </c>
      <c r="E2434" s="5">
        <v>32</v>
      </c>
      <c r="F2434" s="4">
        <v>0</v>
      </c>
      <c r="G2434" s="5">
        <v>0</v>
      </c>
      <c r="H2434" s="5">
        <v>0</v>
      </c>
      <c r="I2434" s="1">
        <v>17302449038</v>
      </c>
      <c r="J2434" s="1">
        <v>2779465692</v>
      </c>
      <c r="K2434" s="1">
        <v>400154492365</v>
      </c>
      <c r="L2434" s="1">
        <v>417456941403</v>
      </c>
      <c r="M2434" s="29">
        <f>-4.336-4.513*(U2434/L2434)+5.679*(O2434/L2434)-0.004*(I2434/P2434)</f>
        <v>-1.6379883555424626</v>
      </c>
      <c r="N2434" s="31">
        <v>6.6900092133089402</v>
      </c>
      <c r="O2434" s="1">
        <v>215735271772</v>
      </c>
      <c r="P2434" s="1">
        <v>132145271772</v>
      </c>
      <c r="Q2434" s="1">
        <v>83590000000</v>
      </c>
      <c r="R2434" s="1">
        <v>201721669631</v>
      </c>
      <c r="S2434" s="1">
        <v>417456941403</v>
      </c>
      <c r="T2434" s="1">
        <v>14703422901</v>
      </c>
      <c r="U2434" s="1">
        <v>21856476940</v>
      </c>
      <c r="V2434" s="1" t="e">
        <v>#VALUE!</v>
      </c>
    </row>
    <row r="2435" spans="1:22" ht="16.5" customHeight="1" x14ac:dyDescent="0.3">
      <c r="A2435" s="1" t="s">
        <v>254</v>
      </c>
      <c r="B2435" s="1">
        <v>2020</v>
      </c>
      <c r="C2435" s="15"/>
      <c r="D2435" s="9"/>
      <c r="E2435" s="9"/>
      <c r="F2435" s="10"/>
      <c r="G2435" s="9"/>
      <c r="H2435" s="9"/>
      <c r="I2435" s="1">
        <v>13171552001</v>
      </c>
      <c r="J2435" s="1">
        <v>3283564513</v>
      </c>
      <c r="K2435" s="1">
        <v>422587781711</v>
      </c>
      <c r="L2435" s="1">
        <v>435759333712</v>
      </c>
      <c r="M2435" s="29">
        <f>-4.336-4.513*(U2435/L2435)+5.679*(O2435/L2435)-0.004*(I2435/P2435)</f>
        <v>-0.43658896077030734</v>
      </c>
      <c r="N2435" s="31">
        <v>6.9401877821904918</v>
      </c>
      <c r="O2435" s="1">
        <v>269209190321</v>
      </c>
      <c r="P2435" s="1">
        <v>135609190321</v>
      </c>
      <c r="Q2435" s="1">
        <v>133600000000</v>
      </c>
      <c r="R2435" s="1">
        <v>166550143391</v>
      </c>
      <c r="S2435" s="1">
        <v>435759333712</v>
      </c>
      <c r="T2435" s="1">
        <v>16465880180</v>
      </c>
      <c r="U2435" s="1">
        <v>-37787516849</v>
      </c>
      <c r="V2435" s="1" t="e">
        <v>#VALUE!</v>
      </c>
    </row>
    <row r="2436" spans="1:22" ht="16.5" customHeight="1" x14ac:dyDescent="0.3">
      <c r="A2436" s="1" t="s">
        <v>254</v>
      </c>
      <c r="B2436" s="1">
        <v>2019</v>
      </c>
      <c r="C2436" s="15"/>
      <c r="D2436" s="9"/>
      <c r="E2436" s="9"/>
      <c r="F2436" s="10"/>
      <c r="G2436" s="9"/>
      <c r="H2436" s="9"/>
      <c r="I2436" s="1">
        <v>44235457712</v>
      </c>
      <c r="J2436" s="1">
        <v>3205844325</v>
      </c>
      <c r="K2436" s="1">
        <v>436587928567</v>
      </c>
      <c r="L2436" s="1">
        <v>480823386279</v>
      </c>
      <c r="M2436" s="29">
        <f>-4.336-4.513*(U2436/L2436)+5.679*(O2436/L2436)-0.004*(I2436/P2436)</f>
        <v>-1.3796504738251152</v>
      </c>
      <c r="N2436" s="31">
        <v>7.4649912574460018</v>
      </c>
      <c r="O2436" s="1">
        <v>261999693516</v>
      </c>
      <c r="P2436" s="1">
        <v>81899693516</v>
      </c>
      <c r="Q2436" s="1">
        <v>180100000000</v>
      </c>
      <c r="R2436" s="1">
        <v>218823692763</v>
      </c>
      <c r="S2436" s="1">
        <v>480823386279</v>
      </c>
      <c r="T2436" s="1">
        <v>18441182106</v>
      </c>
      <c r="U2436" s="1">
        <v>14486032523</v>
      </c>
      <c r="V2436" s="1" t="e">
        <v>#VALUE!</v>
      </c>
    </row>
    <row r="2437" spans="1:22" ht="16.5" customHeight="1" x14ac:dyDescent="0.3">
      <c r="A2437" s="1" t="s">
        <v>254</v>
      </c>
      <c r="B2437" s="1">
        <v>2018</v>
      </c>
      <c r="C2437" s="16">
        <f t="shared" ref="C2437:C2458" si="214">LN(E2437)</f>
        <v>4.0253516907351496</v>
      </c>
      <c r="D2437" s="5">
        <v>13</v>
      </c>
      <c r="E2437" s="5">
        <v>56</v>
      </c>
      <c r="F2437" s="4">
        <v>9.19</v>
      </c>
      <c r="G2437" s="5">
        <v>0</v>
      </c>
      <c r="H2437" s="5">
        <v>0</v>
      </c>
      <c r="I2437" s="1">
        <v>54242595341</v>
      </c>
      <c r="J2437" s="1">
        <v>13043201782</v>
      </c>
      <c r="K2437" s="1">
        <v>460069424603</v>
      </c>
      <c r="L2437" s="1">
        <v>514312019944</v>
      </c>
      <c r="M2437" s="29">
        <f>-4.336-4.513*(U2437/L2437)+5.679*(O2437/L2437)-0.004*(I2437/P2437)</f>
        <v>-1.2217347289635911</v>
      </c>
      <c r="N2437" s="31">
        <v>7.3592809998546045</v>
      </c>
      <c r="O2437" s="1">
        <v>298716661653</v>
      </c>
      <c r="P2437" s="1">
        <v>72649947053</v>
      </c>
      <c r="Q2437" s="1">
        <v>226066714600</v>
      </c>
      <c r="R2437" s="1">
        <v>215595358291</v>
      </c>
      <c r="S2437" s="1">
        <v>514312019944</v>
      </c>
      <c r="T2437" s="1">
        <v>21421078449</v>
      </c>
      <c r="U2437" s="1">
        <v>20645215419</v>
      </c>
      <c r="V2437" s="1" t="e">
        <v>#VALUE!</v>
      </c>
    </row>
    <row r="2438" spans="1:22" ht="16.5" customHeight="1" x14ac:dyDescent="0.3">
      <c r="A2438" s="1" t="s">
        <v>254</v>
      </c>
      <c r="B2438" s="1">
        <v>2017</v>
      </c>
      <c r="C2438" s="16">
        <f t="shared" si="214"/>
        <v>4.0073331852324712</v>
      </c>
      <c r="D2438" s="5">
        <v>12</v>
      </c>
      <c r="E2438" s="5">
        <v>55</v>
      </c>
      <c r="F2438" s="4">
        <v>9.19</v>
      </c>
      <c r="G2438" s="5">
        <v>0</v>
      </c>
      <c r="H2438" s="5">
        <v>0</v>
      </c>
      <c r="I2438" s="1">
        <v>105978410987</v>
      </c>
      <c r="J2438" s="1">
        <v>5647480127</v>
      </c>
      <c r="K2438" s="1">
        <v>477060165605</v>
      </c>
      <c r="L2438" s="1">
        <v>583038576592</v>
      </c>
      <c r="M2438" s="29">
        <f>-4.336-4.513*(U2438/L2438)+5.679*(O2438/L2438)-0.004*(I2438/P2438)</f>
        <v>-1.046563234547931</v>
      </c>
      <c r="N2438" s="31">
        <v>2.8654119461210428</v>
      </c>
      <c r="O2438" s="1">
        <v>368852445542</v>
      </c>
      <c r="P2438" s="1">
        <v>106425412547</v>
      </c>
      <c r="Q2438" s="1">
        <v>262427032995</v>
      </c>
      <c r="R2438" s="1">
        <v>214186131050</v>
      </c>
      <c r="S2438" s="1">
        <v>583038576592</v>
      </c>
      <c r="T2438" s="1">
        <v>23902478860</v>
      </c>
      <c r="U2438" s="1">
        <v>38670983776</v>
      </c>
      <c r="V2438" s="1" t="e">
        <v>#VALUE!</v>
      </c>
    </row>
    <row r="2439" spans="1:22" ht="16.5" customHeight="1" x14ac:dyDescent="0.3">
      <c r="A2439" s="1" t="s">
        <v>254</v>
      </c>
      <c r="B2439" s="1">
        <v>2016</v>
      </c>
      <c r="C2439" s="16">
        <f t="shared" si="214"/>
        <v>3.9889840465642745</v>
      </c>
      <c r="D2439" s="5">
        <v>11</v>
      </c>
      <c r="E2439" s="5">
        <v>54</v>
      </c>
      <c r="F2439" s="4">
        <v>9.19</v>
      </c>
      <c r="G2439" s="5">
        <v>0</v>
      </c>
      <c r="H2439" s="5">
        <v>0</v>
      </c>
      <c r="I2439" s="1">
        <v>172710414750</v>
      </c>
      <c r="J2439" s="1">
        <v>60590736683</v>
      </c>
      <c r="K2439" s="1">
        <v>493536568781</v>
      </c>
      <c r="L2439" s="1">
        <v>666246983531</v>
      </c>
      <c r="M2439" s="29">
        <f>-4.336-4.513*(U2439/L2439)+5.679*(O2439/L2439)-0.004*(I2439/P2439)</f>
        <v>-0.24096404693728235</v>
      </c>
      <c r="N2439" s="31">
        <v>2.5615511423249444</v>
      </c>
      <c r="O2439" s="1">
        <v>484706200924</v>
      </c>
      <c r="P2439" s="1">
        <v>181709249929</v>
      </c>
      <c r="Q2439" s="1">
        <v>302996950995</v>
      </c>
      <c r="R2439" s="1">
        <v>181540782607</v>
      </c>
      <c r="S2439" s="1">
        <v>666246983531</v>
      </c>
      <c r="T2439" s="1">
        <v>31281756687</v>
      </c>
      <c r="U2439" s="1">
        <v>4832296662</v>
      </c>
      <c r="V2439" s="1" t="e">
        <v>#VALUE!</v>
      </c>
    </row>
    <row r="2440" spans="1:22" ht="16.5" customHeight="1" x14ac:dyDescent="0.3">
      <c r="A2440" s="1" t="s">
        <v>254</v>
      </c>
      <c r="B2440" s="1">
        <v>2015</v>
      </c>
      <c r="C2440" s="16">
        <f t="shared" si="214"/>
        <v>3.970291913552122</v>
      </c>
      <c r="D2440" s="5">
        <v>10</v>
      </c>
      <c r="E2440" s="5">
        <v>53</v>
      </c>
      <c r="F2440" s="4">
        <v>9.19</v>
      </c>
      <c r="G2440" s="5">
        <v>0</v>
      </c>
      <c r="H2440" s="5">
        <v>0</v>
      </c>
      <c r="I2440" s="1">
        <v>319970943375</v>
      </c>
      <c r="J2440" s="1">
        <v>109122148391</v>
      </c>
      <c r="K2440" s="1">
        <v>537754558336</v>
      </c>
      <c r="L2440" s="1">
        <v>857725501711</v>
      </c>
      <c r="M2440" s="29">
        <f>-4.336-4.513*(U2440/L2440)+5.679*(O2440/L2440)-0.004*(I2440/P2440)</f>
        <v>0.15928367925871711</v>
      </c>
      <c r="N2440" s="31">
        <v>8.0197984581497224</v>
      </c>
      <c r="O2440" s="1">
        <v>679875373452</v>
      </c>
      <c r="P2440" s="1">
        <v>309238138373</v>
      </c>
      <c r="Q2440" s="1">
        <v>370637235079</v>
      </c>
      <c r="R2440" s="1">
        <v>177850128259</v>
      </c>
      <c r="S2440" s="1">
        <v>857725501711</v>
      </c>
      <c r="T2440" s="1">
        <v>34893179117</v>
      </c>
      <c r="U2440" s="1">
        <v>386177162</v>
      </c>
      <c r="V2440" s="1" t="e">
        <v>#VALUE!</v>
      </c>
    </row>
    <row r="2441" spans="1:22" ht="16.5" customHeight="1" x14ac:dyDescent="0.3">
      <c r="A2441" s="1" t="s">
        <v>254</v>
      </c>
      <c r="B2441" s="1">
        <v>2014</v>
      </c>
      <c r="C2441" s="16">
        <f t="shared" si="214"/>
        <v>3.9512437185814275</v>
      </c>
      <c r="D2441" s="6">
        <v>9</v>
      </c>
      <c r="E2441" s="6">
        <v>52</v>
      </c>
      <c r="F2441" s="7">
        <v>9.19</v>
      </c>
      <c r="G2441" s="6">
        <v>0</v>
      </c>
      <c r="H2441" s="6">
        <v>0</v>
      </c>
      <c r="I2441" s="1">
        <v>345080689814</v>
      </c>
      <c r="J2441" s="1">
        <v>118749344848</v>
      </c>
      <c r="K2441" s="1">
        <v>560205863842</v>
      </c>
      <c r="L2441" s="1">
        <v>905286553656</v>
      </c>
      <c r="M2441" s="29">
        <f>-4.336-4.513*(U2441/L2441)+5.679*(O2441/L2441)-0.004*(I2441/P2441)</f>
        <v>0.17014013739984912</v>
      </c>
      <c r="N2441" s="28">
        <v>5.05</v>
      </c>
      <c r="O2441" s="1">
        <v>722986602559</v>
      </c>
      <c r="P2441" s="1">
        <v>330831286573</v>
      </c>
      <c r="Q2441" s="1">
        <v>392155315986</v>
      </c>
      <c r="R2441" s="1">
        <v>182299951097</v>
      </c>
      <c r="S2441" s="1">
        <v>905286553656</v>
      </c>
      <c r="T2441" s="1">
        <v>32020489348</v>
      </c>
      <c r="U2441" s="1">
        <v>5033398228</v>
      </c>
      <c r="V2441" s="1" t="e">
        <v>#VALUE!</v>
      </c>
    </row>
    <row r="2442" spans="1:22" ht="16.5" customHeight="1" x14ac:dyDescent="0.3">
      <c r="A2442" s="1" t="s">
        <v>255</v>
      </c>
      <c r="B2442" s="1">
        <v>2023</v>
      </c>
      <c r="C2442" s="16">
        <f t="shared" si="214"/>
        <v>4.1108738641733114</v>
      </c>
      <c r="D2442" s="5">
        <v>15</v>
      </c>
      <c r="E2442" s="5">
        <v>61</v>
      </c>
      <c r="F2442" s="4">
        <v>1.48</v>
      </c>
      <c r="G2442" s="5">
        <v>0</v>
      </c>
      <c r="H2442" s="5">
        <v>0</v>
      </c>
      <c r="I2442" s="1">
        <v>638196128380</v>
      </c>
      <c r="J2442" s="1">
        <v>213590692531</v>
      </c>
      <c r="K2442" s="1">
        <v>378370601329</v>
      </c>
      <c r="L2442" s="1">
        <v>1016566729709</v>
      </c>
      <c r="M2442" s="29">
        <f>-4.336-4.513*(U2442/L2442)+5.679*(O2442/L2442)-0.004*(I2442/P2442)</f>
        <v>-2.6910833229244089</v>
      </c>
      <c r="N2442" s="31">
        <v>6.4222466560102589</v>
      </c>
      <c r="O2442" s="1">
        <v>418188480601</v>
      </c>
      <c r="P2442" s="1">
        <v>400972817929</v>
      </c>
      <c r="Q2442" s="1">
        <v>17215662672</v>
      </c>
      <c r="R2442" s="1">
        <v>598378249108</v>
      </c>
      <c r="S2442" s="1">
        <v>1016566729709</v>
      </c>
      <c r="T2442" s="1">
        <v>4313513911</v>
      </c>
      <c r="U2442" s="1">
        <v>154277169252</v>
      </c>
      <c r="V2442" s="1">
        <v>199866028057</v>
      </c>
    </row>
    <row r="2443" spans="1:22" ht="16.5" customHeight="1" x14ac:dyDescent="0.3">
      <c r="A2443" s="1" t="s">
        <v>255</v>
      </c>
      <c r="B2443" s="1">
        <v>2022</v>
      </c>
      <c r="C2443" s="16">
        <f t="shared" si="214"/>
        <v>4.0943445622221004</v>
      </c>
      <c r="D2443" s="5">
        <v>14</v>
      </c>
      <c r="E2443" s="5">
        <v>60</v>
      </c>
      <c r="F2443" s="4">
        <v>1.48</v>
      </c>
      <c r="G2443" s="5">
        <v>0</v>
      </c>
      <c r="H2443" s="5">
        <v>0</v>
      </c>
      <c r="I2443" s="1">
        <v>560694365457</v>
      </c>
      <c r="J2443" s="1">
        <v>255202412078</v>
      </c>
      <c r="K2443" s="1">
        <v>417801755726</v>
      </c>
      <c r="L2443" s="1">
        <v>978496121183</v>
      </c>
      <c r="M2443" s="29">
        <f>-4.336-4.513*(U2443/L2443)+5.679*(O2443/L2443)-0.004*(I2443/P2443)</f>
        <v>-3.0366297334276515</v>
      </c>
      <c r="N2443" s="31">
        <v>6.9871667237754878</v>
      </c>
      <c r="O2443" s="1">
        <v>371804416662</v>
      </c>
      <c r="P2443" s="1">
        <v>346109516829</v>
      </c>
      <c r="Q2443" s="1">
        <v>25694899833</v>
      </c>
      <c r="R2443" s="1">
        <v>606691704521</v>
      </c>
      <c r="S2443" s="1">
        <v>978496121183</v>
      </c>
      <c r="T2443" s="1">
        <v>4512057118</v>
      </c>
      <c r="U2443" s="1">
        <v>184734743197</v>
      </c>
      <c r="V2443" s="1">
        <v>236054202174</v>
      </c>
    </row>
    <row r="2444" spans="1:22" ht="16.5" customHeight="1" x14ac:dyDescent="0.3">
      <c r="A2444" s="1" t="s">
        <v>255</v>
      </c>
      <c r="B2444" s="1">
        <v>2021</v>
      </c>
      <c r="C2444" s="16">
        <f t="shared" si="214"/>
        <v>4.0775374439057197</v>
      </c>
      <c r="D2444" s="5">
        <v>13</v>
      </c>
      <c r="E2444" s="5">
        <v>59</v>
      </c>
      <c r="F2444" s="4">
        <v>1.48</v>
      </c>
      <c r="G2444" s="5">
        <v>0</v>
      </c>
      <c r="H2444" s="5">
        <v>0</v>
      </c>
      <c r="I2444" s="1">
        <v>490517309339</v>
      </c>
      <c r="J2444" s="1">
        <v>188381237477</v>
      </c>
      <c r="K2444" s="1">
        <v>446581041863</v>
      </c>
      <c r="L2444" s="1">
        <v>937098351202</v>
      </c>
      <c r="M2444" s="29">
        <f>-4.336-4.513*(U2444/L2444)+5.679*(O2444/L2444)-0.004*(I2444/P2444)</f>
        <v>-2.7846494057207427</v>
      </c>
      <c r="N2444" s="31">
        <v>6.6900092133089402</v>
      </c>
      <c r="O2444" s="1">
        <v>383004502715</v>
      </c>
      <c r="P2444" s="1">
        <v>357002711814</v>
      </c>
      <c r="Q2444" s="1">
        <v>26001790901</v>
      </c>
      <c r="R2444" s="1">
        <v>554093848487</v>
      </c>
      <c r="S2444" s="1">
        <v>937098351202</v>
      </c>
      <c r="T2444" s="1">
        <v>3137280437</v>
      </c>
      <c r="U2444" s="1">
        <v>158689173658</v>
      </c>
      <c r="V2444" s="1">
        <v>202354845477</v>
      </c>
    </row>
    <row r="2445" spans="1:22" ht="16.5" customHeight="1" x14ac:dyDescent="0.3">
      <c r="A2445" s="1" t="s">
        <v>255</v>
      </c>
      <c r="B2445" s="1">
        <v>2020</v>
      </c>
      <c r="C2445" s="16">
        <f t="shared" si="214"/>
        <v>4.0604430105464191</v>
      </c>
      <c r="D2445" s="5">
        <v>12</v>
      </c>
      <c r="E2445" s="5">
        <v>58</v>
      </c>
      <c r="F2445" s="4">
        <v>1.1599999999999999</v>
      </c>
      <c r="G2445" s="5">
        <v>0</v>
      </c>
      <c r="H2445" s="5">
        <v>0</v>
      </c>
      <c r="I2445" s="1">
        <v>331751119587</v>
      </c>
      <c r="J2445" s="1">
        <v>174083943736</v>
      </c>
      <c r="K2445" s="1">
        <v>472318564823</v>
      </c>
      <c r="L2445" s="1">
        <v>804069684410</v>
      </c>
      <c r="M2445" s="29">
        <f>-4.336-4.513*(U2445/L2445)+5.679*(O2445/L2445)-0.004*(I2445/P2445)</f>
        <v>-3.0508251766505472</v>
      </c>
      <c r="N2445" s="31">
        <v>6.9401877821904918</v>
      </c>
      <c r="O2445" s="1">
        <v>308831407519</v>
      </c>
      <c r="P2445" s="1">
        <v>283781245355</v>
      </c>
      <c r="Q2445" s="1">
        <v>25050162164</v>
      </c>
      <c r="R2445" s="1">
        <v>495238276891</v>
      </c>
      <c r="S2445" s="1">
        <v>804069684410</v>
      </c>
      <c r="T2445" s="1">
        <v>3382380168</v>
      </c>
      <c r="U2445" s="1">
        <v>158813094601</v>
      </c>
      <c r="V2445" s="1">
        <v>202617738019</v>
      </c>
    </row>
    <row r="2446" spans="1:22" ht="16.5" customHeight="1" x14ac:dyDescent="0.3">
      <c r="A2446" s="1" t="s">
        <v>255</v>
      </c>
      <c r="B2446" s="1">
        <v>2019</v>
      </c>
      <c r="C2446" s="16">
        <f t="shared" si="214"/>
        <v>4.0430512678345503</v>
      </c>
      <c r="D2446" s="5">
        <v>11</v>
      </c>
      <c r="E2446" s="5">
        <v>57</v>
      </c>
      <c r="F2446" s="4">
        <v>1.1599999999999999</v>
      </c>
      <c r="G2446" s="5">
        <v>0</v>
      </c>
      <c r="H2446" s="5">
        <v>0</v>
      </c>
      <c r="I2446" s="1">
        <v>272037901806</v>
      </c>
      <c r="J2446" s="1">
        <v>193707783423</v>
      </c>
      <c r="K2446" s="1">
        <v>525436881737</v>
      </c>
      <c r="L2446" s="1">
        <v>797474783543</v>
      </c>
      <c r="M2446" s="29">
        <f>-4.336-4.513*(U2446/L2446)+5.679*(O2446/L2446)-0.004*(I2446/P2446)</f>
        <v>-3.1935784730813972</v>
      </c>
      <c r="N2446" s="31">
        <v>7.4649912574460018</v>
      </c>
      <c r="O2446" s="1">
        <v>325464327250</v>
      </c>
      <c r="P2446" s="1">
        <v>301982357624</v>
      </c>
      <c r="Q2446" s="1">
        <v>23481969626</v>
      </c>
      <c r="R2446" s="1">
        <v>472010456293</v>
      </c>
      <c r="S2446" s="1">
        <v>797474783543</v>
      </c>
      <c r="T2446" s="1">
        <v>4749668737</v>
      </c>
      <c r="U2446" s="1">
        <v>207043200667</v>
      </c>
      <c r="V2446" s="1">
        <v>263833422108</v>
      </c>
    </row>
    <row r="2447" spans="1:22" ht="16.5" customHeight="1" x14ac:dyDescent="0.3">
      <c r="A2447" s="1" t="s">
        <v>255</v>
      </c>
      <c r="B2447" s="1">
        <v>2018</v>
      </c>
      <c r="C2447" s="16">
        <f t="shared" si="214"/>
        <v>4.0253516907351496</v>
      </c>
      <c r="D2447" s="5">
        <v>10</v>
      </c>
      <c r="E2447" s="5">
        <v>56</v>
      </c>
      <c r="F2447" s="4">
        <v>1.1599999999999999</v>
      </c>
      <c r="G2447" s="5">
        <v>0</v>
      </c>
      <c r="H2447" s="5">
        <v>0</v>
      </c>
      <c r="I2447" s="1">
        <v>303198548337</v>
      </c>
      <c r="J2447" s="1">
        <v>179166247623</v>
      </c>
      <c r="K2447" s="1">
        <v>535616486254</v>
      </c>
      <c r="L2447" s="1">
        <v>838815034591</v>
      </c>
      <c r="M2447" s="29">
        <f>-4.336-4.513*(U2447/L2447)+5.679*(O2447/L2447)-0.004*(I2447/P2447)</f>
        <v>-2.4151202068829893</v>
      </c>
      <c r="N2447" s="31">
        <v>7.3592809998546045</v>
      </c>
      <c r="O2447" s="1">
        <v>395496137323</v>
      </c>
      <c r="P2447" s="1">
        <v>349027267513</v>
      </c>
      <c r="Q2447" s="1">
        <v>46468869810</v>
      </c>
      <c r="R2447" s="1">
        <v>443318897268</v>
      </c>
      <c r="S2447" s="1">
        <v>838815034591</v>
      </c>
      <c r="T2447" s="1">
        <v>7790297163</v>
      </c>
      <c r="U2447" s="1">
        <v>140005542455</v>
      </c>
      <c r="V2447" s="1">
        <v>182957270278</v>
      </c>
    </row>
    <row r="2448" spans="1:22" ht="16.5" customHeight="1" x14ac:dyDescent="0.3">
      <c r="A2448" s="1" t="s">
        <v>255</v>
      </c>
      <c r="B2448" s="1">
        <v>2017</v>
      </c>
      <c r="C2448" s="16">
        <f t="shared" si="214"/>
        <v>4.0073331852324712</v>
      </c>
      <c r="D2448" s="5">
        <v>9</v>
      </c>
      <c r="E2448" s="5">
        <v>55</v>
      </c>
      <c r="F2448" s="4">
        <v>1.1599999999999999</v>
      </c>
      <c r="G2448" s="5">
        <v>0</v>
      </c>
      <c r="H2448" s="5">
        <v>0</v>
      </c>
      <c r="I2448" s="1">
        <v>205721005407</v>
      </c>
      <c r="J2448" s="1">
        <v>142989740694</v>
      </c>
      <c r="K2448" s="1">
        <v>552796044572</v>
      </c>
      <c r="L2448" s="1">
        <v>758517049979</v>
      </c>
      <c r="M2448" s="29">
        <f>-4.336-4.513*(U2448/L2448)+5.679*(O2448/L2448)-0.004*(I2448/P2448)</f>
        <v>-2.9910318181728877</v>
      </c>
      <c r="N2448" s="31">
        <v>2.8654119461210428</v>
      </c>
      <c r="O2448" s="1">
        <v>281289456736</v>
      </c>
      <c r="P2448" s="1">
        <v>212173775674</v>
      </c>
      <c r="Q2448" s="1">
        <v>69115681062</v>
      </c>
      <c r="R2448" s="1">
        <v>477227593243</v>
      </c>
      <c r="S2448" s="1">
        <v>758517049979</v>
      </c>
      <c r="T2448" s="1">
        <v>3948082603</v>
      </c>
      <c r="U2448" s="1">
        <v>127258970333</v>
      </c>
      <c r="V2448" s="1">
        <v>163955565472</v>
      </c>
    </row>
    <row r="2449" spans="1:22" ht="16.5" customHeight="1" x14ac:dyDescent="0.3">
      <c r="A2449" s="1" t="s">
        <v>255</v>
      </c>
      <c r="B2449" s="1">
        <v>2016</v>
      </c>
      <c r="C2449" s="16">
        <f t="shared" si="214"/>
        <v>3.9889840465642745</v>
      </c>
      <c r="D2449" s="5">
        <v>8</v>
      </c>
      <c r="E2449" s="5">
        <v>54</v>
      </c>
      <c r="F2449" s="4">
        <v>1.03</v>
      </c>
      <c r="G2449" s="5">
        <v>0</v>
      </c>
      <c r="H2449" s="5">
        <v>0</v>
      </c>
      <c r="I2449" s="1">
        <v>189044754567</v>
      </c>
      <c r="J2449" s="1">
        <v>111976778629</v>
      </c>
      <c r="K2449" s="1">
        <v>457602766112</v>
      </c>
      <c r="L2449" s="1">
        <v>646647520679</v>
      </c>
      <c r="M2449" s="29">
        <f>-4.336-4.513*(U2449/L2449)+5.679*(O2449/L2449)-0.004*(I2449/P2449)</f>
        <v>-3.2977770233475363</v>
      </c>
      <c r="N2449" s="31">
        <v>2.5615511423249444</v>
      </c>
      <c r="O2449" s="1">
        <v>201085901334</v>
      </c>
      <c r="P2449" s="1">
        <v>180602754951</v>
      </c>
      <c r="Q2449" s="1">
        <v>20483146383</v>
      </c>
      <c r="R2449" s="1">
        <v>445561619345</v>
      </c>
      <c r="S2449" s="1">
        <v>646647520679</v>
      </c>
      <c r="T2449" s="1">
        <v>5622718220</v>
      </c>
      <c r="U2449" s="1">
        <v>103677160122</v>
      </c>
      <c r="V2449" s="1">
        <v>136167576967</v>
      </c>
    </row>
    <row r="2450" spans="1:22" ht="16.5" customHeight="1" x14ac:dyDescent="0.3">
      <c r="A2450" s="1" t="s">
        <v>255</v>
      </c>
      <c r="B2450" s="1">
        <v>2015</v>
      </c>
      <c r="C2450" s="16">
        <f t="shared" si="214"/>
        <v>3.970291913552122</v>
      </c>
      <c r="D2450" s="5">
        <v>7</v>
      </c>
      <c r="E2450" s="5">
        <v>53</v>
      </c>
      <c r="F2450" s="4">
        <v>0.54</v>
      </c>
      <c r="G2450" s="5">
        <v>0</v>
      </c>
      <c r="H2450" s="5">
        <v>0</v>
      </c>
      <c r="I2450" s="1">
        <v>179887729716</v>
      </c>
      <c r="J2450" s="1">
        <v>114024978174</v>
      </c>
      <c r="K2450" s="1">
        <v>525712526884</v>
      </c>
      <c r="L2450" s="1">
        <v>705600256600</v>
      </c>
      <c r="M2450" s="29">
        <f>-4.336-4.513*(U2450/L2450)+5.679*(O2450/L2450)-0.004*(I2450/P2450)</f>
        <v>-2.4583287018830271</v>
      </c>
      <c r="N2450" s="31">
        <v>8.0197984581497224</v>
      </c>
      <c r="O2450" s="1">
        <v>297059360258</v>
      </c>
      <c r="P2450" s="1">
        <v>236359584592</v>
      </c>
      <c r="Q2450" s="1">
        <v>60699775666</v>
      </c>
      <c r="R2450" s="1">
        <v>408540896342</v>
      </c>
      <c r="S2450" s="1">
        <v>705600256600</v>
      </c>
      <c r="T2450" s="1">
        <v>13188901584</v>
      </c>
      <c r="U2450" s="1">
        <v>79762174606</v>
      </c>
      <c r="V2450" s="1">
        <v>115707308163</v>
      </c>
    </row>
    <row r="2451" spans="1:22" ht="16.5" customHeight="1" x14ac:dyDescent="0.3">
      <c r="A2451" s="1" t="s">
        <v>255</v>
      </c>
      <c r="B2451" s="1">
        <v>2014</v>
      </c>
      <c r="C2451" s="16">
        <f t="shared" si="214"/>
        <v>3.9512437185814275</v>
      </c>
      <c r="D2451" s="6">
        <v>6</v>
      </c>
      <c r="E2451" s="6">
        <v>52</v>
      </c>
      <c r="F2451" s="7">
        <v>0.46800000000000003</v>
      </c>
      <c r="G2451" s="6">
        <v>0</v>
      </c>
      <c r="H2451" s="6">
        <v>0</v>
      </c>
      <c r="I2451" s="1">
        <v>169410850126</v>
      </c>
      <c r="J2451" s="1">
        <v>108259016679</v>
      </c>
      <c r="K2451" s="1">
        <v>583407496159</v>
      </c>
      <c r="L2451" s="1">
        <v>752818346285</v>
      </c>
      <c r="M2451" s="29">
        <f>-4.336-4.513*(U2451/L2451)+5.679*(O2451/L2451)-0.004*(I2451/P2451)</f>
        <v>-2.0069894549709089</v>
      </c>
      <c r="N2451" s="28">
        <v>5.05</v>
      </c>
      <c r="O2451" s="1">
        <v>361330538921</v>
      </c>
      <c r="P2451" s="1">
        <v>236756331471</v>
      </c>
      <c r="Q2451" s="1">
        <v>124574207450</v>
      </c>
      <c r="R2451" s="1">
        <v>391487807364</v>
      </c>
      <c r="S2451" s="1">
        <v>752818346285</v>
      </c>
      <c r="T2451" s="1">
        <v>24746385068</v>
      </c>
      <c r="U2451" s="1">
        <v>65703423153</v>
      </c>
      <c r="V2451" s="1">
        <v>108522341204</v>
      </c>
    </row>
    <row r="2452" spans="1:22" ht="16.5" customHeight="1" x14ac:dyDescent="0.3">
      <c r="A2452" s="1" t="s">
        <v>256</v>
      </c>
      <c r="B2452" s="1">
        <v>2023</v>
      </c>
      <c r="C2452" s="16">
        <f t="shared" si="214"/>
        <v>4.1271343850450917</v>
      </c>
      <c r="D2452" s="5">
        <v>19</v>
      </c>
      <c r="E2452" s="5">
        <v>62</v>
      </c>
      <c r="F2452" s="4">
        <v>10</v>
      </c>
      <c r="G2452" s="5">
        <v>1</v>
      </c>
      <c r="H2452" s="5">
        <v>0</v>
      </c>
      <c r="I2452" s="1">
        <v>3981869829063</v>
      </c>
      <c r="J2452" s="1">
        <v>841377700626</v>
      </c>
      <c r="K2452" s="1">
        <v>2196821234663</v>
      </c>
      <c r="L2452" s="1">
        <v>6178691063726</v>
      </c>
      <c r="M2452" s="29">
        <f>-4.336-4.513*(U2452/L2452)+5.679*(O2452/L2452)-0.004*(I2452/P2452)</f>
        <v>1.2824183989626503</v>
      </c>
      <c r="N2452" s="31">
        <v>6.4222466560102589</v>
      </c>
      <c r="O2452" s="1">
        <v>5380921223677</v>
      </c>
      <c r="P2452" s="1">
        <v>5007005374944</v>
      </c>
      <c r="Q2452" s="1">
        <v>373915848733</v>
      </c>
      <c r="R2452" s="1">
        <v>797769840049</v>
      </c>
      <c r="S2452" s="1">
        <v>6178691063726</v>
      </c>
      <c r="T2452" s="1">
        <v>340082012586</v>
      </c>
      <c r="U2452" s="1">
        <v>-925299043177</v>
      </c>
      <c r="V2452" s="1">
        <v>-647219065286</v>
      </c>
    </row>
    <row r="2453" spans="1:22" ht="16.5" customHeight="1" x14ac:dyDescent="0.3">
      <c r="A2453" s="1" t="s">
        <v>256</v>
      </c>
      <c r="B2453" s="1">
        <v>2022</v>
      </c>
      <c r="C2453" s="16">
        <f t="shared" si="214"/>
        <v>4.1108738641733114</v>
      </c>
      <c r="D2453" s="5">
        <v>18</v>
      </c>
      <c r="E2453" s="5">
        <v>61</v>
      </c>
      <c r="F2453" s="4">
        <v>11</v>
      </c>
      <c r="G2453" s="5">
        <v>1</v>
      </c>
      <c r="H2453" s="5">
        <v>0</v>
      </c>
      <c r="I2453" s="1">
        <v>6272892840592</v>
      </c>
      <c r="J2453" s="1">
        <v>1564776614788</v>
      </c>
      <c r="K2453" s="1">
        <v>2056201115238</v>
      </c>
      <c r="L2453" s="1">
        <v>8329093955830</v>
      </c>
      <c r="M2453" s="29">
        <f>-4.336-4.513*(U2453/L2453)+5.679*(O2453/L2453)-0.004*(I2453/P2453)</f>
        <v>0.51716347805453444</v>
      </c>
      <c r="N2453" s="31">
        <v>6.9871667237754878</v>
      </c>
      <c r="O2453" s="1">
        <v>6606025072604</v>
      </c>
      <c r="P2453" s="1">
        <v>5992464511354</v>
      </c>
      <c r="Q2453" s="1">
        <v>613560561250</v>
      </c>
      <c r="R2453" s="1">
        <v>1723068883226</v>
      </c>
      <c r="S2453" s="1">
        <v>8329093955830</v>
      </c>
      <c r="T2453" s="1">
        <v>367856237748</v>
      </c>
      <c r="U2453" s="1">
        <v>-651831083741</v>
      </c>
      <c r="V2453" s="1">
        <v>-350021425658</v>
      </c>
    </row>
    <row r="2454" spans="1:22" ht="16.5" customHeight="1" x14ac:dyDescent="0.3">
      <c r="A2454" s="1" t="s">
        <v>256</v>
      </c>
      <c r="B2454" s="1">
        <v>2021</v>
      </c>
      <c r="C2454" s="16">
        <f t="shared" si="214"/>
        <v>4.0943445622221004</v>
      </c>
      <c r="D2454" s="5">
        <v>17</v>
      </c>
      <c r="E2454" s="5">
        <v>60</v>
      </c>
      <c r="F2454" s="4">
        <v>0.28000000000000003</v>
      </c>
      <c r="G2454" s="5">
        <v>0</v>
      </c>
      <c r="H2454" s="5">
        <v>0</v>
      </c>
      <c r="I2454" s="1">
        <v>7021183485885</v>
      </c>
      <c r="J2454" s="1">
        <v>2544487868635</v>
      </c>
      <c r="K2454" s="1">
        <v>1984595425460</v>
      </c>
      <c r="L2454" s="1">
        <v>9005778911345</v>
      </c>
      <c r="M2454" s="29">
        <f>-4.336-4.513*(U2454/L2454)+5.679*(O2454/L2454)-0.004*(I2454/P2454)</f>
        <v>-0.63845757380757828</v>
      </c>
      <c r="N2454" s="31">
        <v>6.6900092133089402</v>
      </c>
      <c r="O2454" s="1">
        <v>6586901713878</v>
      </c>
      <c r="P2454" s="1">
        <v>6120492799994</v>
      </c>
      <c r="Q2454" s="1">
        <v>466408913884</v>
      </c>
      <c r="R2454" s="1">
        <v>2418877197467</v>
      </c>
      <c r="S2454" s="1">
        <v>9005778911345</v>
      </c>
      <c r="T2454" s="1">
        <v>182806565066</v>
      </c>
      <c r="U2454" s="1">
        <v>901050511024</v>
      </c>
      <c r="V2454" s="1">
        <v>1263739460872</v>
      </c>
    </row>
    <row r="2455" spans="1:22" ht="16.5" customHeight="1" x14ac:dyDescent="0.3">
      <c r="A2455" s="1" t="s">
        <v>256</v>
      </c>
      <c r="B2455" s="1">
        <v>2020</v>
      </c>
      <c r="C2455" s="16">
        <f t="shared" si="214"/>
        <v>4.0775374439057197</v>
      </c>
      <c r="D2455" s="5">
        <v>16</v>
      </c>
      <c r="E2455" s="5">
        <v>59</v>
      </c>
      <c r="F2455" s="4">
        <v>0.28000000000000003</v>
      </c>
      <c r="G2455" s="5">
        <v>0</v>
      </c>
      <c r="H2455" s="5">
        <v>0</v>
      </c>
      <c r="I2455" s="1">
        <v>5516482658175</v>
      </c>
      <c r="J2455" s="1">
        <v>1803930918481</v>
      </c>
      <c r="K2455" s="1">
        <v>1204763847408</v>
      </c>
      <c r="L2455" s="1">
        <v>6721246505583</v>
      </c>
      <c r="M2455" s="29">
        <f>-4.336-4.513*(U2455/L2455)+5.679*(O2455/L2455)-0.004*(I2455/P2455)</f>
        <v>-0.2122064049710318</v>
      </c>
      <c r="N2455" s="31">
        <v>6.9401877821904918</v>
      </c>
      <c r="O2455" s="1">
        <v>5136955762978</v>
      </c>
      <c r="P2455" s="1">
        <v>5083293962337</v>
      </c>
      <c r="Q2455" s="1">
        <v>53661800641</v>
      </c>
      <c r="R2455" s="1">
        <v>1584290742605</v>
      </c>
      <c r="S2455" s="1">
        <v>6721246505583</v>
      </c>
      <c r="T2455" s="1">
        <v>116906277916</v>
      </c>
      <c r="U2455" s="1">
        <v>316100689994</v>
      </c>
      <c r="V2455" s="1">
        <v>502149424395</v>
      </c>
    </row>
    <row r="2456" spans="1:22" ht="16.5" customHeight="1" x14ac:dyDescent="0.3">
      <c r="A2456" s="1" t="s">
        <v>256</v>
      </c>
      <c r="B2456" s="1">
        <v>2019</v>
      </c>
      <c r="C2456" s="16">
        <f t="shared" si="214"/>
        <v>4.0604430105464191</v>
      </c>
      <c r="D2456" s="5">
        <v>15</v>
      </c>
      <c r="E2456" s="5">
        <v>58</v>
      </c>
      <c r="F2456" s="4">
        <v>0.2</v>
      </c>
      <c r="G2456" s="5">
        <v>0</v>
      </c>
      <c r="H2456" s="5">
        <v>0</v>
      </c>
      <c r="I2456" s="1">
        <v>3819574488879</v>
      </c>
      <c r="J2456" s="1">
        <v>1204021025446</v>
      </c>
      <c r="K2456" s="1">
        <v>1256734856857</v>
      </c>
      <c r="L2456" s="1">
        <v>5076309345736</v>
      </c>
      <c r="M2456" s="29">
        <f>-4.336-4.513*(U2456/L2456)+5.679*(O2456/L2456)-0.004*(I2456/P2456)</f>
        <v>-0.24105598374942436</v>
      </c>
      <c r="N2456" s="31">
        <v>7.4649912574460018</v>
      </c>
      <c r="O2456" s="1">
        <v>3743401990716</v>
      </c>
      <c r="P2456" s="1">
        <v>3672064006342</v>
      </c>
      <c r="Q2456" s="1">
        <v>71337984374</v>
      </c>
      <c r="R2456" s="1">
        <v>1332907355020</v>
      </c>
      <c r="S2456" s="1">
        <v>5076309345736</v>
      </c>
      <c r="T2456" s="1">
        <v>166831404479</v>
      </c>
      <c r="U2456" s="1">
        <v>99813074728</v>
      </c>
      <c r="V2456" s="1">
        <v>299295147898</v>
      </c>
    </row>
    <row r="2457" spans="1:22" ht="16.5" customHeight="1" x14ac:dyDescent="0.3">
      <c r="A2457" s="1" t="s">
        <v>256</v>
      </c>
      <c r="B2457" s="1">
        <v>2018</v>
      </c>
      <c r="C2457" s="16">
        <f t="shared" si="214"/>
        <v>4.0430512678345503</v>
      </c>
      <c r="D2457" s="5">
        <v>14</v>
      </c>
      <c r="E2457" s="5">
        <v>57</v>
      </c>
      <c r="F2457" s="4">
        <v>0</v>
      </c>
      <c r="G2457" s="5">
        <v>0</v>
      </c>
      <c r="H2457" s="5">
        <v>0</v>
      </c>
      <c r="I2457" s="1">
        <v>3870834938585</v>
      </c>
      <c r="J2457" s="1">
        <v>1418880094504</v>
      </c>
      <c r="K2457" s="1">
        <v>1212352277673</v>
      </c>
      <c r="L2457" s="1">
        <v>5083187216258</v>
      </c>
      <c r="M2457" s="29">
        <f>-4.336-4.513*(U2457/L2457)+5.679*(O2457/L2457)-0.004*(I2457/P2457)</f>
        <v>-0.25676939708520946</v>
      </c>
      <c r="N2457" s="31">
        <v>7.3592809998546045</v>
      </c>
      <c r="O2457" s="1">
        <v>3788594388842</v>
      </c>
      <c r="P2457" s="1">
        <v>3687666700948</v>
      </c>
      <c r="Q2457" s="1">
        <v>100927687894</v>
      </c>
      <c r="R2457" s="1">
        <v>1294592827416</v>
      </c>
      <c r="S2457" s="1">
        <v>5083187216258</v>
      </c>
      <c r="T2457" s="1">
        <v>159382665527</v>
      </c>
      <c r="U2457" s="1">
        <v>168090404326</v>
      </c>
      <c r="V2457" s="1">
        <v>347722765590</v>
      </c>
    </row>
    <row r="2458" spans="1:22" ht="16.5" customHeight="1" x14ac:dyDescent="0.3">
      <c r="A2458" s="1" t="s">
        <v>256</v>
      </c>
      <c r="B2458" s="1">
        <v>2017</v>
      </c>
      <c r="C2458" s="16">
        <f t="shared" si="214"/>
        <v>4.0775374439057197</v>
      </c>
      <c r="D2458" s="5">
        <v>13</v>
      </c>
      <c r="E2458" s="5">
        <v>59</v>
      </c>
      <c r="F2458" s="4">
        <v>0.85</v>
      </c>
      <c r="G2458" s="5">
        <v>0</v>
      </c>
      <c r="H2458" s="5">
        <v>0</v>
      </c>
      <c r="I2458" s="1">
        <v>4026268129011</v>
      </c>
      <c r="J2458" s="1">
        <v>1671880236536</v>
      </c>
      <c r="K2458" s="1">
        <v>1028449057904</v>
      </c>
      <c r="L2458" s="1">
        <v>5054717186915</v>
      </c>
      <c r="M2458" s="29">
        <f>-4.336-4.513*(U2458/L2458)+5.679*(O2458/L2458)-0.004*(I2458/P2458)</f>
        <v>-0.26731687010256977</v>
      </c>
      <c r="N2458" s="31">
        <v>2.8654119461210428</v>
      </c>
      <c r="O2458" s="1">
        <v>3844847550791</v>
      </c>
      <c r="P2458" s="1">
        <v>3766546123914</v>
      </c>
      <c r="Q2458" s="1">
        <v>78301426877</v>
      </c>
      <c r="R2458" s="1">
        <v>1209869636124</v>
      </c>
      <c r="S2458" s="1">
        <v>5054717186915</v>
      </c>
      <c r="T2458" s="1">
        <v>102722078128</v>
      </c>
      <c r="U2458" s="1">
        <v>276364643536</v>
      </c>
      <c r="V2458" s="1">
        <v>440917308666</v>
      </c>
    </row>
    <row r="2459" spans="1:22" ht="16.5" customHeight="1" x14ac:dyDescent="0.3">
      <c r="A2459" s="1" t="s">
        <v>256</v>
      </c>
      <c r="B2459" s="1">
        <v>2016</v>
      </c>
      <c r="C2459" s="15"/>
      <c r="D2459" s="13"/>
      <c r="E2459" s="13"/>
      <c r="F2459" s="14"/>
      <c r="G2459" s="13"/>
      <c r="H2459" s="13"/>
      <c r="I2459" s="1">
        <v>3952018830699</v>
      </c>
      <c r="J2459" s="1">
        <v>1437003319778</v>
      </c>
      <c r="K2459" s="1">
        <v>698700750272</v>
      </c>
      <c r="L2459" s="1">
        <v>4650719580971</v>
      </c>
      <c r="M2459" s="29">
        <f>-4.336-4.513*(U2459/L2459)+5.679*(O2459/L2459)-0.004*(I2459/P2459)</f>
        <v>6.4295594814948717E-2</v>
      </c>
      <c r="N2459" s="31">
        <v>2.5615511423249444</v>
      </c>
      <c r="O2459" s="1">
        <v>3899762720203</v>
      </c>
      <c r="P2459" s="1">
        <v>3810291616225</v>
      </c>
      <c r="Q2459" s="1">
        <v>89471103978</v>
      </c>
      <c r="R2459" s="1">
        <v>750956860768</v>
      </c>
      <c r="S2459" s="1">
        <v>4650719580971</v>
      </c>
      <c r="T2459" s="1">
        <v>103384812932</v>
      </c>
      <c r="U2459" s="1">
        <v>368472584555</v>
      </c>
      <c r="V2459" s="1">
        <v>491734679300</v>
      </c>
    </row>
    <row r="2460" spans="1:22" ht="16.5" customHeight="1" x14ac:dyDescent="0.3">
      <c r="A2460" s="1" t="s">
        <v>256</v>
      </c>
      <c r="B2460" s="1">
        <v>2015</v>
      </c>
      <c r="C2460" s="15"/>
      <c r="D2460" s="13"/>
      <c r="E2460" s="13"/>
      <c r="F2460" s="14"/>
      <c r="G2460" s="13"/>
      <c r="H2460" s="13"/>
      <c r="I2460" s="1">
        <v>2316403364432</v>
      </c>
      <c r="J2460" s="1">
        <v>490586285883</v>
      </c>
      <c r="K2460" s="1">
        <v>710566401003</v>
      </c>
      <c r="L2460" s="1">
        <v>3026969765435</v>
      </c>
      <c r="M2460" s="29">
        <f>-4.336-4.513*(U2460/L2460)+5.679*(O2460/L2460)-0.004*(I2460/P2460)</f>
        <v>0.89732681004202464</v>
      </c>
      <c r="N2460" s="31">
        <v>8.0197984581497224</v>
      </c>
      <c r="O2460" s="1">
        <v>2635751552435</v>
      </c>
      <c r="P2460" s="1">
        <v>2522856637463</v>
      </c>
      <c r="Q2460" s="1">
        <v>112894914972</v>
      </c>
      <c r="R2460" s="1">
        <v>391218213000</v>
      </c>
      <c r="S2460" s="1">
        <v>3026969765435</v>
      </c>
      <c r="T2460" s="1">
        <v>151157096960</v>
      </c>
      <c r="U2460" s="1">
        <v>-195835589119</v>
      </c>
      <c r="V2460" s="1">
        <v>-80864084261</v>
      </c>
    </row>
    <row r="2461" spans="1:22" ht="16.5" customHeight="1" x14ac:dyDescent="0.3">
      <c r="A2461" s="1" t="s">
        <v>256</v>
      </c>
      <c r="B2461" s="1">
        <v>2014</v>
      </c>
      <c r="C2461" s="16">
        <f t="shared" ref="C2461:C2469" si="215">LN(E2461)</f>
        <v>4.0430512678345503</v>
      </c>
      <c r="D2461" s="6">
        <v>10</v>
      </c>
      <c r="E2461" s="6">
        <v>57</v>
      </c>
      <c r="F2461" s="7">
        <v>18.149999999999999</v>
      </c>
      <c r="G2461" s="6">
        <v>0</v>
      </c>
      <c r="H2461" s="6">
        <v>0</v>
      </c>
      <c r="I2461" s="1">
        <v>3571518286504</v>
      </c>
      <c r="J2461" s="1">
        <v>1159804472088</v>
      </c>
      <c r="K2461" s="1">
        <v>531578520234</v>
      </c>
      <c r="L2461" s="1">
        <v>4103096806738</v>
      </c>
      <c r="M2461" s="29">
        <f>-4.336-4.513*(U2461/L2461)+5.679*(O2461/L2461)-0.004*(I2461/P2461)</f>
        <v>0.53163043062240323</v>
      </c>
      <c r="N2461" s="28">
        <v>5.05</v>
      </c>
      <c r="O2461" s="1">
        <v>3536164559579</v>
      </c>
      <c r="P2461" s="1">
        <v>3415095075221</v>
      </c>
      <c r="Q2461" s="1">
        <v>121069484358</v>
      </c>
      <c r="R2461" s="1">
        <v>566932247159</v>
      </c>
      <c r="S2461" s="1">
        <v>4103096806738</v>
      </c>
      <c r="T2461" s="1">
        <v>118898384614</v>
      </c>
      <c r="U2461" s="1">
        <v>20464331052</v>
      </c>
      <c r="V2461" s="1">
        <v>98752446926</v>
      </c>
    </row>
    <row r="2462" spans="1:22" ht="16.5" customHeight="1" x14ac:dyDescent="0.3">
      <c r="A2462" s="1" t="s">
        <v>257</v>
      </c>
      <c r="B2462" s="1">
        <v>2023</v>
      </c>
      <c r="C2462" s="16">
        <f t="shared" si="215"/>
        <v>3.3672958299864741</v>
      </c>
      <c r="D2462" s="5">
        <v>17</v>
      </c>
      <c r="E2462" s="5">
        <v>29</v>
      </c>
      <c r="F2462" s="4">
        <v>0</v>
      </c>
      <c r="G2462" s="5">
        <v>1</v>
      </c>
      <c r="H2462" s="5">
        <v>0</v>
      </c>
      <c r="I2462" s="1">
        <v>107736609294</v>
      </c>
      <c r="J2462" s="1">
        <v>28644624396</v>
      </c>
      <c r="K2462" s="1">
        <v>51737991742</v>
      </c>
      <c r="L2462" s="1">
        <v>159474601036</v>
      </c>
      <c r="M2462" s="29">
        <f>-4.336-4.513*(U2462/L2462)+5.679*(O2462/L2462)-0.004*(I2462/P2462)</f>
        <v>-1.2463473974262587</v>
      </c>
      <c r="N2462" s="31">
        <v>6.4222466560102589</v>
      </c>
      <c r="O2462" s="1">
        <v>86911341267</v>
      </c>
      <c r="P2462" s="1">
        <v>72474044015</v>
      </c>
      <c r="Q2462" s="1">
        <v>14437297252</v>
      </c>
      <c r="R2462" s="1">
        <v>72563259769</v>
      </c>
      <c r="S2462" s="1">
        <v>159474601036</v>
      </c>
      <c r="T2462" s="1">
        <v>6301325869</v>
      </c>
      <c r="U2462" s="1">
        <v>-22131567</v>
      </c>
      <c r="V2462" s="1" t="e">
        <v>#VALUE!</v>
      </c>
    </row>
    <row r="2463" spans="1:22" ht="16.5" customHeight="1" x14ac:dyDescent="0.3">
      <c r="A2463" s="1" t="s">
        <v>257</v>
      </c>
      <c r="B2463" s="1">
        <v>2022</v>
      </c>
      <c r="C2463" s="16">
        <f t="shared" si="215"/>
        <v>3.3322045101752038</v>
      </c>
      <c r="D2463" s="5">
        <v>16</v>
      </c>
      <c r="E2463" s="5">
        <v>28</v>
      </c>
      <c r="F2463" s="4">
        <v>0</v>
      </c>
      <c r="G2463" s="5">
        <v>1</v>
      </c>
      <c r="H2463" s="5">
        <v>0</v>
      </c>
      <c r="I2463" s="1">
        <v>126052721680</v>
      </c>
      <c r="J2463" s="1">
        <v>52766624533</v>
      </c>
      <c r="K2463" s="1">
        <v>57141458083</v>
      </c>
      <c r="L2463" s="1">
        <v>183194179763</v>
      </c>
      <c r="M2463" s="29">
        <f>-4.336-4.513*(U2463/L2463)+5.679*(O2463/L2463)-0.004*(I2463/P2463)</f>
        <v>-0.89162331131461592</v>
      </c>
      <c r="N2463" s="31">
        <v>6.9871667237754878</v>
      </c>
      <c r="O2463" s="1">
        <v>111727363953</v>
      </c>
      <c r="P2463" s="1">
        <v>94193811363</v>
      </c>
      <c r="Q2463" s="1">
        <v>17533552590</v>
      </c>
      <c r="R2463" s="1">
        <v>71466815810</v>
      </c>
      <c r="S2463" s="1">
        <v>183194179763</v>
      </c>
      <c r="T2463" s="1">
        <v>10755251913</v>
      </c>
      <c r="U2463" s="1">
        <v>560451111</v>
      </c>
      <c r="V2463" s="1" t="e">
        <v>#VALUE!</v>
      </c>
    </row>
    <row r="2464" spans="1:22" ht="16.5" customHeight="1" x14ac:dyDescent="0.3">
      <c r="A2464" s="1" t="s">
        <v>257</v>
      </c>
      <c r="B2464" s="1">
        <v>2021</v>
      </c>
      <c r="C2464" s="16">
        <f t="shared" si="215"/>
        <v>4.0430512678345503</v>
      </c>
      <c r="D2464" s="5">
        <v>15</v>
      </c>
      <c r="E2464" s="5">
        <v>57</v>
      </c>
      <c r="F2464" s="4">
        <v>2.23</v>
      </c>
      <c r="G2464" s="5">
        <v>0</v>
      </c>
      <c r="H2464" s="5">
        <v>0</v>
      </c>
      <c r="I2464" s="1">
        <v>196931019419</v>
      </c>
      <c r="J2464" s="1">
        <v>55836184648</v>
      </c>
      <c r="K2464" s="1">
        <v>56391747999</v>
      </c>
      <c r="L2464" s="1">
        <v>253322767418</v>
      </c>
      <c r="M2464" s="29">
        <f>-4.336-4.513*(U2464/L2464)+5.679*(O2464/L2464)-0.004*(I2464/P2464)</f>
        <v>-0.29071536013495719</v>
      </c>
      <c r="N2464" s="31">
        <v>6.6900092133089402</v>
      </c>
      <c r="O2464" s="1">
        <v>182416402719</v>
      </c>
      <c r="P2464" s="1">
        <v>165942307085</v>
      </c>
      <c r="Q2464" s="1">
        <v>16474095634</v>
      </c>
      <c r="R2464" s="1">
        <v>70906364699</v>
      </c>
      <c r="S2464" s="1">
        <v>253322767418</v>
      </c>
      <c r="T2464" s="1">
        <v>4752409877</v>
      </c>
      <c r="U2464" s="1">
        <v>2210842918</v>
      </c>
      <c r="V2464" s="1" t="e">
        <v>#VALUE!</v>
      </c>
    </row>
    <row r="2465" spans="1:22" ht="16.5" customHeight="1" x14ac:dyDescent="0.3">
      <c r="A2465" s="1" t="s">
        <v>257</v>
      </c>
      <c r="B2465" s="1">
        <v>2020</v>
      </c>
      <c r="C2465" s="16">
        <f t="shared" si="215"/>
        <v>4.0253516907351496</v>
      </c>
      <c r="D2465" s="5">
        <v>14</v>
      </c>
      <c r="E2465" s="5">
        <v>56</v>
      </c>
      <c r="F2465" s="4">
        <v>7.56</v>
      </c>
      <c r="G2465" s="5">
        <v>0</v>
      </c>
      <c r="H2465" s="5">
        <v>0</v>
      </c>
      <c r="I2465" s="1">
        <v>130366837056</v>
      </c>
      <c r="J2465" s="1">
        <v>52213802740</v>
      </c>
      <c r="K2465" s="1">
        <v>61997683877</v>
      </c>
      <c r="L2465" s="1">
        <v>192364520933</v>
      </c>
      <c r="M2465" s="29">
        <f>-4.336-4.513*(U2465/L2465)+5.679*(O2465/L2465)-0.004*(I2465/P2465)</f>
        <v>-0.79323994886020111</v>
      </c>
      <c r="N2465" s="31">
        <v>6.9401877821904918</v>
      </c>
      <c r="O2465" s="1">
        <v>123168999152</v>
      </c>
      <c r="P2465" s="1">
        <v>117338940407</v>
      </c>
      <c r="Q2465" s="1">
        <v>5830058745</v>
      </c>
      <c r="R2465" s="1">
        <v>69195521781</v>
      </c>
      <c r="S2465" s="1">
        <v>192364520933</v>
      </c>
      <c r="T2465" s="1">
        <v>3893823445</v>
      </c>
      <c r="U2465" s="1">
        <v>3793599992</v>
      </c>
      <c r="V2465" s="1" t="e">
        <v>#VALUE!</v>
      </c>
    </row>
    <row r="2466" spans="1:22" ht="16.5" customHeight="1" x14ac:dyDescent="0.3">
      <c r="A2466" s="1" t="s">
        <v>257</v>
      </c>
      <c r="B2466" s="1">
        <v>2019</v>
      </c>
      <c r="C2466" s="16">
        <f t="shared" si="215"/>
        <v>4.0073331852324712</v>
      </c>
      <c r="D2466" s="5">
        <v>13</v>
      </c>
      <c r="E2466" s="5">
        <v>55</v>
      </c>
      <c r="F2466" s="4">
        <v>6.42</v>
      </c>
      <c r="G2466" s="5">
        <v>0</v>
      </c>
      <c r="H2466" s="5">
        <v>0</v>
      </c>
      <c r="I2466" s="1">
        <v>180376942175</v>
      </c>
      <c r="J2466" s="1">
        <v>87574112588</v>
      </c>
      <c r="K2466" s="1">
        <v>33202269818</v>
      </c>
      <c r="L2466" s="1">
        <v>213579211993</v>
      </c>
      <c r="M2466" s="29">
        <f>-4.336-4.513*(U2466/L2466)+5.679*(O2466/L2466)-0.004*(I2466/P2466)</f>
        <v>-0.43723295006975232</v>
      </c>
      <c r="N2466" s="31">
        <v>7.4649912574460018</v>
      </c>
      <c r="O2466" s="1">
        <v>139976142204</v>
      </c>
      <c r="P2466" s="1">
        <v>139706940934</v>
      </c>
      <c r="Q2466" s="1">
        <v>269201270</v>
      </c>
      <c r="R2466" s="1">
        <v>73603069789</v>
      </c>
      <c r="S2466" s="1">
        <v>213579211993</v>
      </c>
      <c r="T2466" s="1">
        <v>4497421232</v>
      </c>
      <c r="U2466" s="1">
        <v>-8613804385</v>
      </c>
      <c r="V2466" s="1" t="e">
        <v>#VALUE!</v>
      </c>
    </row>
    <row r="2467" spans="1:22" ht="16.5" customHeight="1" x14ac:dyDescent="0.3">
      <c r="A2467" s="1" t="s">
        <v>257</v>
      </c>
      <c r="B2467" s="1">
        <v>2018</v>
      </c>
      <c r="C2467" s="16">
        <f t="shared" si="215"/>
        <v>3.9889840465642745</v>
      </c>
      <c r="D2467" s="5">
        <v>12</v>
      </c>
      <c r="E2467" s="5">
        <v>54</v>
      </c>
      <c r="F2467" s="4">
        <v>6.42</v>
      </c>
      <c r="G2467" s="5">
        <v>0</v>
      </c>
      <c r="H2467" s="5">
        <v>0</v>
      </c>
      <c r="I2467" s="1">
        <v>182910271825</v>
      </c>
      <c r="J2467" s="1">
        <v>102857385082</v>
      </c>
      <c r="K2467" s="1">
        <v>31330307543</v>
      </c>
      <c r="L2467" s="1">
        <v>214240579368</v>
      </c>
      <c r="M2467" s="29">
        <f>-4.336-4.513*(U2467/L2467)+5.679*(O2467/L2467)-0.004*(I2467/P2467)</f>
        <v>-1.2333051964999022</v>
      </c>
      <c r="N2467" s="31">
        <v>7.3592809998546045</v>
      </c>
      <c r="O2467" s="1">
        <v>127287705194</v>
      </c>
      <c r="P2467" s="1">
        <v>127039145332</v>
      </c>
      <c r="Q2467" s="1">
        <v>248559862</v>
      </c>
      <c r="R2467" s="1">
        <v>86952874174</v>
      </c>
      <c r="S2467" s="1">
        <v>214240579368</v>
      </c>
      <c r="T2467" s="1">
        <v>4325667657</v>
      </c>
      <c r="U2467" s="1">
        <v>12610214004</v>
      </c>
      <c r="V2467" s="1" t="e">
        <v>#VALUE!</v>
      </c>
    </row>
    <row r="2468" spans="1:22" ht="16.5" customHeight="1" x14ac:dyDescent="0.3">
      <c r="A2468" s="1" t="s">
        <v>257</v>
      </c>
      <c r="B2468" s="1">
        <v>2017</v>
      </c>
      <c r="C2468" s="16">
        <f t="shared" si="215"/>
        <v>3.970291913552122</v>
      </c>
      <c r="D2468" s="5">
        <v>11</v>
      </c>
      <c r="E2468" s="5">
        <v>53</v>
      </c>
      <c r="F2468" s="4">
        <v>6.42</v>
      </c>
      <c r="G2468" s="5">
        <v>0</v>
      </c>
      <c r="H2468" s="5">
        <v>0</v>
      </c>
      <c r="I2468" s="1">
        <v>165221613570</v>
      </c>
      <c r="J2468" s="1">
        <v>59895004804</v>
      </c>
      <c r="K2468" s="1">
        <v>34902855019</v>
      </c>
      <c r="L2468" s="1">
        <v>200124468589</v>
      </c>
      <c r="M2468" s="29">
        <f>-4.336-4.513*(U2468/L2468)+5.679*(O2468/L2468)-0.004*(I2468/P2468)</f>
        <v>-1.350215524462993</v>
      </c>
      <c r="N2468" s="31">
        <v>2.8654119461210428</v>
      </c>
      <c r="O2468" s="1">
        <v>115220890019</v>
      </c>
      <c r="P2468" s="1">
        <v>114421227253</v>
      </c>
      <c r="Q2468" s="1">
        <v>799662766</v>
      </c>
      <c r="R2468" s="1">
        <v>84903578570</v>
      </c>
      <c r="S2468" s="1">
        <v>200124468589</v>
      </c>
      <c r="T2468" s="1">
        <v>3805002369</v>
      </c>
      <c r="U2468" s="1">
        <v>12332152107</v>
      </c>
      <c r="V2468" s="1" t="e">
        <v>#VALUE!</v>
      </c>
    </row>
    <row r="2469" spans="1:22" ht="16.5" customHeight="1" x14ac:dyDescent="0.3">
      <c r="A2469" s="1" t="s">
        <v>257</v>
      </c>
      <c r="B2469" s="1">
        <v>2016</v>
      </c>
      <c r="C2469" s="16">
        <f t="shared" si="215"/>
        <v>3.9512437185814275</v>
      </c>
      <c r="D2469" s="6">
        <v>10</v>
      </c>
      <c r="E2469" s="6">
        <v>52</v>
      </c>
      <c r="F2469" s="7">
        <v>5.88</v>
      </c>
      <c r="G2469" s="6">
        <v>0</v>
      </c>
      <c r="H2469" s="6">
        <v>0</v>
      </c>
      <c r="I2469" s="1">
        <v>153781818101</v>
      </c>
      <c r="J2469" s="1">
        <v>61667236023</v>
      </c>
      <c r="K2469" s="1">
        <v>32196830096</v>
      </c>
      <c r="L2469" s="1">
        <v>185978648197</v>
      </c>
      <c r="M2469" s="29">
        <f>-4.336-4.513*(U2469/L2469)+5.679*(O2469/L2469)-0.004*(I2469/P2469)</f>
        <v>-1.5049404942008522</v>
      </c>
      <c r="N2469" s="31">
        <v>2.5615511423249444</v>
      </c>
      <c r="O2469" s="1">
        <v>103200016334</v>
      </c>
      <c r="P2469" s="1">
        <v>101677375664</v>
      </c>
      <c r="Q2469" s="1">
        <v>1522640670</v>
      </c>
      <c r="R2469" s="1">
        <v>82778631863</v>
      </c>
      <c r="S2469" s="1">
        <v>185978648197</v>
      </c>
      <c r="T2469" s="1">
        <v>3502551951</v>
      </c>
      <c r="U2469" s="1">
        <v>12947294532</v>
      </c>
      <c r="V2469" s="1" t="e">
        <v>#VALUE!</v>
      </c>
    </row>
    <row r="2470" spans="1:22" ht="16.5" customHeight="1" x14ac:dyDescent="0.3">
      <c r="A2470" s="1" t="s">
        <v>257</v>
      </c>
      <c r="B2470" s="1">
        <v>2015</v>
      </c>
      <c r="C2470" s="15"/>
      <c r="D2470" s="9"/>
      <c r="E2470" s="9"/>
      <c r="F2470" s="10"/>
      <c r="G2470" s="9"/>
      <c r="H2470" s="9"/>
      <c r="I2470" s="1">
        <v>122856572402</v>
      </c>
      <c r="J2470" s="1">
        <v>34149036435</v>
      </c>
      <c r="K2470" s="1">
        <v>23174970336</v>
      </c>
      <c r="L2470" s="1">
        <v>146031542738</v>
      </c>
      <c r="M2470" s="29">
        <f>-4.336-4.513*(U2470/L2470)+5.679*(O2470/L2470)-0.004*(I2470/P2470)</f>
        <v>-1.710584918126959</v>
      </c>
      <c r="N2470" s="31">
        <v>8.0197984581497224</v>
      </c>
      <c r="O2470" s="1">
        <v>79072018407</v>
      </c>
      <c r="P2470" s="1">
        <v>76860774833</v>
      </c>
      <c r="Q2470" s="1">
        <v>2211243574</v>
      </c>
      <c r="R2470" s="1">
        <v>66959524331</v>
      </c>
      <c r="S2470" s="1">
        <v>146031542738</v>
      </c>
      <c r="T2470" s="1">
        <v>2744585136</v>
      </c>
      <c r="U2470" s="1">
        <v>14341434295</v>
      </c>
      <c r="V2470" s="1" t="e">
        <v>#VALUE!</v>
      </c>
    </row>
    <row r="2471" spans="1:22" ht="16.5" customHeight="1" x14ac:dyDescent="0.3">
      <c r="A2471" s="1" t="s">
        <v>257</v>
      </c>
      <c r="B2471" s="1">
        <v>2014</v>
      </c>
      <c r="C2471" s="15"/>
      <c r="D2471" s="9"/>
      <c r="E2471" s="9"/>
      <c r="F2471" s="10"/>
      <c r="G2471" s="9"/>
      <c r="H2471" s="9"/>
      <c r="I2471" s="1">
        <v>96998900703</v>
      </c>
      <c r="J2471" s="1">
        <v>41501069278</v>
      </c>
      <c r="K2471" s="1">
        <v>18254581541</v>
      </c>
      <c r="L2471" s="1">
        <v>115253482244</v>
      </c>
      <c r="M2471" s="29">
        <f>-4.336-4.513*(U2471/L2471)+5.679*(O2471/L2471)-0.004*(I2471/P2471)</f>
        <v>-1.3904763064751802</v>
      </c>
      <c r="N2471" s="28">
        <v>5.05</v>
      </c>
      <c r="O2471" s="1">
        <v>68606016608</v>
      </c>
      <c r="P2471" s="1">
        <v>66741586950</v>
      </c>
      <c r="Q2471" s="1">
        <v>1864429658</v>
      </c>
      <c r="R2471" s="1">
        <v>46647465636</v>
      </c>
      <c r="S2471" s="1">
        <v>115253482244</v>
      </c>
      <c r="T2471" s="1">
        <v>2137458457</v>
      </c>
      <c r="U2471" s="1">
        <v>10959825151</v>
      </c>
      <c r="V2471" s="1" t="e">
        <v>#VALUE!</v>
      </c>
    </row>
    <row r="2472" spans="1:22" ht="16.5" customHeight="1" x14ac:dyDescent="0.3">
      <c r="A2472" s="1" t="s">
        <v>258</v>
      </c>
      <c r="B2472" s="1">
        <v>2023</v>
      </c>
      <c r="C2472" s="16">
        <f t="shared" ref="C2472:C2475" si="216">LN(E2472)</f>
        <v>4.0253516907351496</v>
      </c>
      <c r="D2472" s="5">
        <v>15</v>
      </c>
      <c r="E2472" s="5">
        <v>56</v>
      </c>
      <c r="F2472" s="4">
        <v>59.34</v>
      </c>
      <c r="G2472" s="5">
        <v>0</v>
      </c>
      <c r="H2472" s="5">
        <v>1</v>
      </c>
      <c r="I2472" s="1">
        <v>468673047421</v>
      </c>
      <c r="J2472" s="1">
        <v>206304209163</v>
      </c>
      <c r="K2472" s="1">
        <v>62866750530</v>
      </c>
      <c r="L2472" s="1">
        <v>531539797951</v>
      </c>
      <c r="M2472" s="29">
        <f>-4.336-4.513*(U2472/L2472)+5.679*(O2472/L2472)-0.004*(I2472/P2472)</f>
        <v>-0.20757143241334094</v>
      </c>
      <c r="N2472" s="31">
        <v>6.4222466560102589</v>
      </c>
      <c r="O2472" s="1">
        <v>360576581668</v>
      </c>
      <c r="P2472" s="1">
        <v>352261852922</v>
      </c>
      <c r="Q2472" s="1">
        <v>8314728746</v>
      </c>
      <c r="R2472" s="1">
        <v>170963216283</v>
      </c>
      <c r="S2472" s="1">
        <v>531539797951</v>
      </c>
      <c r="T2472" s="1">
        <v>53358428356</v>
      </c>
      <c r="U2472" s="1">
        <v>-33135046685</v>
      </c>
      <c r="V2472" s="1">
        <v>-25281110007</v>
      </c>
    </row>
    <row r="2473" spans="1:22" ht="16.5" customHeight="1" x14ac:dyDescent="0.3">
      <c r="A2473" s="1" t="s">
        <v>258</v>
      </c>
      <c r="B2473" s="1">
        <v>2022</v>
      </c>
      <c r="C2473" s="16">
        <f t="shared" si="216"/>
        <v>4.0073331852324712</v>
      </c>
      <c r="D2473" s="5">
        <v>14</v>
      </c>
      <c r="E2473" s="5">
        <v>55</v>
      </c>
      <c r="F2473" s="4">
        <v>59.34</v>
      </c>
      <c r="G2473" s="5">
        <v>0</v>
      </c>
      <c r="H2473" s="5">
        <v>1</v>
      </c>
      <c r="I2473" s="1">
        <v>595862129224</v>
      </c>
      <c r="J2473" s="1">
        <v>386713847337</v>
      </c>
      <c r="K2473" s="1">
        <v>54235538397</v>
      </c>
      <c r="L2473" s="1">
        <v>650097667621</v>
      </c>
      <c r="M2473" s="29">
        <f>-4.336-4.513*(U2473/L2473)+5.679*(O2473/L2473)-0.004*(I2473/P2473)</f>
        <v>-0.93466919130846982</v>
      </c>
      <c r="N2473" s="31">
        <v>6.9871667237754878</v>
      </c>
      <c r="O2473" s="1">
        <v>409562308395</v>
      </c>
      <c r="P2473" s="1">
        <v>399723021516</v>
      </c>
      <c r="Q2473" s="1">
        <v>9839286879</v>
      </c>
      <c r="R2473" s="1">
        <v>240535359226</v>
      </c>
      <c r="S2473" s="1">
        <v>650097667621</v>
      </c>
      <c r="T2473" s="1">
        <v>70201182980</v>
      </c>
      <c r="U2473" s="1">
        <v>24558110759</v>
      </c>
      <c r="V2473" s="1">
        <v>43894005525</v>
      </c>
    </row>
    <row r="2474" spans="1:22" ht="16.5" customHeight="1" x14ac:dyDescent="0.3">
      <c r="A2474" s="1" t="s">
        <v>258</v>
      </c>
      <c r="B2474" s="1">
        <v>2021</v>
      </c>
      <c r="C2474" s="16">
        <f t="shared" si="216"/>
        <v>3.9889840465642745</v>
      </c>
      <c r="D2474" s="5">
        <v>13</v>
      </c>
      <c r="E2474" s="5">
        <v>54</v>
      </c>
      <c r="F2474" s="4">
        <v>0.02</v>
      </c>
      <c r="G2474" s="5">
        <v>0</v>
      </c>
      <c r="H2474" s="5">
        <v>1</v>
      </c>
      <c r="I2474" s="1">
        <v>541519168220</v>
      </c>
      <c r="J2474" s="1">
        <v>352629706626</v>
      </c>
      <c r="K2474" s="1">
        <v>56686309843</v>
      </c>
      <c r="L2474" s="1">
        <v>598205478063</v>
      </c>
      <c r="M2474" s="29">
        <f>-4.336-4.513*(U2474/L2474)+5.679*(O2474/L2474)-0.004*(I2474/P2474)</f>
        <v>-1.0905262709763166</v>
      </c>
      <c r="N2474" s="31">
        <v>6.6900092133089402</v>
      </c>
      <c r="O2474" s="1">
        <v>361577245981</v>
      </c>
      <c r="P2474" s="1">
        <v>349159444250</v>
      </c>
      <c r="Q2474" s="1">
        <v>12417801731</v>
      </c>
      <c r="R2474" s="1">
        <v>236628232082</v>
      </c>
      <c r="S2474" s="1">
        <v>598205478063</v>
      </c>
      <c r="T2474" s="1">
        <v>48882553085</v>
      </c>
      <c r="U2474" s="1">
        <v>23980929637</v>
      </c>
      <c r="V2474" s="1">
        <v>43032047561</v>
      </c>
    </row>
    <row r="2475" spans="1:22" ht="16.5" customHeight="1" x14ac:dyDescent="0.3">
      <c r="A2475" s="1" t="s">
        <v>258</v>
      </c>
      <c r="B2475" s="1">
        <v>2020</v>
      </c>
      <c r="C2475" s="16">
        <f t="shared" si="216"/>
        <v>3.970291913552122</v>
      </c>
      <c r="D2475" s="5">
        <v>12</v>
      </c>
      <c r="E2475" s="5">
        <v>53</v>
      </c>
      <c r="F2475" s="4">
        <v>0.02</v>
      </c>
      <c r="G2475" s="5">
        <v>0</v>
      </c>
      <c r="H2475" s="5">
        <v>1</v>
      </c>
      <c r="I2475" s="1">
        <v>576101888219</v>
      </c>
      <c r="J2475" s="1">
        <v>336625231092</v>
      </c>
      <c r="K2475" s="1">
        <v>64365068870</v>
      </c>
      <c r="L2475" s="1">
        <v>640466957089</v>
      </c>
      <c r="M2475" s="29">
        <f>-4.336-4.513*(U2475/L2475)+5.679*(O2475/L2475)-0.004*(I2475/P2475)</f>
        <v>-1.0293766651407052</v>
      </c>
      <c r="N2475" s="31">
        <v>6.9401877821904918</v>
      </c>
      <c r="O2475" s="1">
        <v>402984479751</v>
      </c>
      <c r="P2475" s="1">
        <v>390214516456</v>
      </c>
      <c r="Q2475" s="1">
        <v>12769963295</v>
      </c>
      <c r="R2475" s="1">
        <v>237482477338</v>
      </c>
      <c r="S2475" s="1">
        <v>640466957089</v>
      </c>
      <c r="T2475" s="1">
        <v>36928714802</v>
      </c>
      <c r="U2475" s="1">
        <v>37000577086</v>
      </c>
      <c r="V2475" s="1">
        <v>57116098868</v>
      </c>
    </row>
    <row r="2476" spans="1:22" ht="16.5" customHeight="1" x14ac:dyDescent="0.3">
      <c r="A2476" s="1" t="s">
        <v>258</v>
      </c>
      <c r="B2476" s="1">
        <v>2019</v>
      </c>
      <c r="C2476" s="15"/>
      <c r="D2476" s="9"/>
      <c r="E2476" s="9"/>
      <c r="F2476" s="10"/>
      <c r="G2476" s="9"/>
      <c r="H2476" s="9"/>
      <c r="I2476" s="1">
        <v>548481104187</v>
      </c>
      <c r="J2476" s="1">
        <v>345701832632</v>
      </c>
      <c r="K2476" s="1">
        <v>61518551919</v>
      </c>
      <c r="L2476" s="1">
        <v>609999656106</v>
      </c>
      <c r="M2476" s="29">
        <f>-4.336-4.513*(U2476/L2476)+5.679*(O2476/L2476)-0.004*(I2476/P2476)</f>
        <v>-1.1015568020079163</v>
      </c>
      <c r="N2476" s="31">
        <v>7.4649912574460018</v>
      </c>
      <c r="O2476" s="1">
        <v>379573280536</v>
      </c>
      <c r="P2476" s="1">
        <v>364526788203</v>
      </c>
      <c r="Q2476" s="1">
        <v>15046492333</v>
      </c>
      <c r="R2476" s="1">
        <v>230426375570</v>
      </c>
      <c r="S2476" s="1">
        <v>609999656106</v>
      </c>
      <c r="T2476" s="1">
        <v>31382069459</v>
      </c>
      <c r="U2476" s="1">
        <v>39644605671</v>
      </c>
      <c r="V2476" s="1">
        <v>59706635521</v>
      </c>
    </row>
    <row r="2477" spans="1:22" ht="16.5" customHeight="1" x14ac:dyDescent="0.3">
      <c r="A2477" s="1" t="s">
        <v>258</v>
      </c>
      <c r="B2477" s="1">
        <v>2018</v>
      </c>
      <c r="C2477" s="16">
        <f t="shared" ref="C2477:C2480" si="217">LN(E2477)</f>
        <v>3.9318256327243257</v>
      </c>
      <c r="D2477" s="5">
        <v>10</v>
      </c>
      <c r="E2477" s="5">
        <v>51</v>
      </c>
      <c r="F2477" s="4">
        <v>0.02</v>
      </c>
      <c r="G2477" s="5">
        <v>0</v>
      </c>
      <c r="H2477" s="5">
        <v>1</v>
      </c>
      <c r="I2477" s="1">
        <v>650472336914</v>
      </c>
      <c r="J2477" s="1">
        <v>395203663224</v>
      </c>
      <c r="K2477" s="1">
        <v>75630679798</v>
      </c>
      <c r="L2477" s="1">
        <v>726103016712</v>
      </c>
      <c r="M2477" s="29">
        <f>-4.336-4.513*(U2477/L2477)+5.679*(O2477/L2477)-0.004*(I2477/P2477)</f>
        <v>-0.62451968418676262</v>
      </c>
      <c r="N2477" s="31">
        <v>7.3592809998546045</v>
      </c>
      <c r="O2477" s="1">
        <v>506329414906</v>
      </c>
      <c r="P2477" s="1">
        <v>488072699734</v>
      </c>
      <c r="Q2477" s="1">
        <v>18256715172</v>
      </c>
      <c r="R2477" s="1">
        <v>219773601806</v>
      </c>
      <c r="S2477" s="1">
        <v>726103016712</v>
      </c>
      <c r="T2477" s="1">
        <v>26644770333</v>
      </c>
      <c r="U2477" s="1">
        <v>39144001172</v>
      </c>
      <c r="V2477" s="1">
        <v>58062410580</v>
      </c>
    </row>
    <row r="2478" spans="1:22" ht="16.5" customHeight="1" x14ac:dyDescent="0.3">
      <c r="A2478" s="1" t="s">
        <v>258</v>
      </c>
      <c r="B2478" s="1">
        <v>2017</v>
      </c>
      <c r="C2478" s="16">
        <f t="shared" si="217"/>
        <v>3.912023005428146</v>
      </c>
      <c r="D2478" s="5">
        <v>9</v>
      </c>
      <c r="E2478" s="5">
        <v>50</v>
      </c>
      <c r="F2478" s="4">
        <v>0.02</v>
      </c>
      <c r="G2478" s="5">
        <v>0</v>
      </c>
      <c r="H2478" s="5">
        <v>1</v>
      </c>
      <c r="I2478" s="1">
        <v>739707932435</v>
      </c>
      <c r="J2478" s="1">
        <v>452588917292</v>
      </c>
      <c r="K2478" s="1">
        <v>61985213545</v>
      </c>
      <c r="L2478" s="1">
        <v>801693145980</v>
      </c>
      <c r="M2478" s="29">
        <f>-4.336-4.513*(U2478/L2478)+5.679*(O2478/L2478)-0.004*(I2478/P2478)</f>
        <v>-0.33029821249075053</v>
      </c>
      <c r="N2478" s="31">
        <v>2.8654119461210428</v>
      </c>
      <c r="O2478" s="1">
        <v>596550805757</v>
      </c>
      <c r="P2478" s="1">
        <v>583278144475</v>
      </c>
      <c r="Q2478" s="1">
        <v>13272661282</v>
      </c>
      <c r="R2478" s="1">
        <v>205142340223</v>
      </c>
      <c r="S2478" s="1">
        <v>801693145980</v>
      </c>
      <c r="T2478" s="1">
        <v>19216030341</v>
      </c>
      <c r="U2478" s="1">
        <v>38201098773</v>
      </c>
      <c r="V2478" s="1">
        <v>54464391799</v>
      </c>
    </row>
    <row r="2479" spans="1:22" ht="16.5" customHeight="1" x14ac:dyDescent="0.3">
      <c r="A2479" s="1" t="s">
        <v>258</v>
      </c>
      <c r="B2479" s="1">
        <v>2016</v>
      </c>
      <c r="C2479" s="16">
        <f t="shared" si="217"/>
        <v>3.8918202981106265</v>
      </c>
      <c r="D2479" s="5">
        <v>8</v>
      </c>
      <c r="E2479" s="5">
        <v>49</v>
      </c>
      <c r="F2479" s="4">
        <v>0.02</v>
      </c>
      <c r="G2479" s="5">
        <v>0</v>
      </c>
      <c r="H2479" s="5">
        <v>1</v>
      </c>
      <c r="I2479" s="1">
        <v>536010914919</v>
      </c>
      <c r="J2479" s="1">
        <v>196003189466</v>
      </c>
      <c r="K2479" s="1">
        <v>55833873023</v>
      </c>
      <c r="L2479" s="1">
        <v>591844787942</v>
      </c>
      <c r="M2479" s="29">
        <f>-4.336-4.513*(U2479/L2479)+5.679*(O2479/L2479)-0.004*(I2479/P2479)</f>
        <v>-0.60616664306628032</v>
      </c>
      <c r="N2479" s="31">
        <v>2.5615511423249444</v>
      </c>
      <c r="O2479" s="1">
        <v>413787574620</v>
      </c>
      <c r="P2479" s="1">
        <v>402605394419</v>
      </c>
      <c r="Q2479" s="1">
        <v>11182180201</v>
      </c>
      <c r="R2479" s="1">
        <v>178057213322</v>
      </c>
      <c r="S2479" s="1">
        <v>591844787942</v>
      </c>
      <c r="T2479" s="1">
        <v>19569197647</v>
      </c>
      <c r="U2479" s="1">
        <v>30858714994</v>
      </c>
      <c r="V2479" s="1">
        <v>46660201500</v>
      </c>
    </row>
    <row r="2480" spans="1:22" ht="16.5" customHeight="1" x14ac:dyDescent="0.3">
      <c r="A2480" s="1" t="s">
        <v>258</v>
      </c>
      <c r="B2480" s="1">
        <v>2015</v>
      </c>
      <c r="C2480" s="16">
        <f t="shared" si="217"/>
        <v>3.8712010109078911</v>
      </c>
      <c r="D2480" s="6">
        <v>7</v>
      </c>
      <c r="E2480" s="6">
        <v>48</v>
      </c>
      <c r="F2480" s="7">
        <v>0.02</v>
      </c>
      <c r="G2480" s="6">
        <v>0</v>
      </c>
      <c r="H2480" s="6">
        <v>1</v>
      </c>
      <c r="I2480" s="1">
        <v>491710377696</v>
      </c>
      <c r="J2480" s="1">
        <v>215454778682</v>
      </c>
      <c r="K2480" s="1">
        <v>61270436981</v>
      </c>
      <c r="L2480" s="1">
        <v>552980814677</v>
      </c>
      <c r="M2480" s="29">
        <f>-4.336-4.513*(U2480/L2480)+5.679*(O2480/L2480)-0.004*(I2480/P2480)</f>
        <v>-0.61759890906005566</v>
      </c>
      <c r="N2480" s="31">
        <v>8.0197984581497224</v>
      </c>
      <c r="O2480" s="1">
        <v>384859756733</v>
      </c>
      <c r="P2480" s="1">
        <v>371997095721</v>
      </c>
      <c r="Q2480" s="1">
        <v>12862661012</v>
      </c>
      <c r="R2480" s="1">
        <v>168121057944</v>
      </c>
      <c r="S2480" s="1">
        <v>552980814677</v>
      </c>
      <c r="T2480" s="1">
        <v>21467412549</v>
      </c>
      <c r="U2480" s="1">
        <v>28027996080</v>
      </c>
      <c r="V2480" s="1">
        <v>41171321574</v>
      </c>
    </row>
    <row r="2481" spans="1:22" ht="16.5" customHeight="1" x14ac:dyDescent="0.3">
      <c r="A2481" s="1" t="s">
        <v>258</v>
      </c>
      <c r="B2481" s="1">
        <v>2014</v>
      </c>
      <c r="C2481" s="15"/>
      <c r="D2481" s="9"/>
      <c r="E2481" s="9"/>
      <c r="F2481" s="10"/>
      <c r="G2481" s="9"/>
      <c r="H2481" s="9"/>
      <c r="I2481" s="1">
        <v>423752817510</v>
      </c>
      <c r="J2481" s="1">
        <v>186530000669</v>
      </c>
      <c r="K2481" s="1">
        <v>69949019945</v>
      </c>
      <c r="L2481" s="1">
        <v>493701837455</v>
      </c>
      <c r="M2481" s="29">
        <f>-4.336-4.513*(U2481/L2481)+5.679*(O2481/L2481)-0.004*(I2481/P2481)</f>
        <v>-0.63400114452558987</v>
      </c>
      <c r="N2481" s="28">
        <v>5.05</v>
      </c>
      <c r="O2481" s="1">
        <v>339397509479</v>
      </c>
      <c r="P2481" s="1">
        <v>324329669067</v>
      </c>
      <c r="Q2481" s="1">
        <v>15067840412</v>
      </c>
      <c r="R2481" s="1">
        <v>154304327976</v>
      </c>
      <c r="S2481" s="1">
        <v>493701837455</v>
      </c>
      <c r="T2481" s="1">
        <v>12282390225</v>
      </c>
      <c r="U2481" s="1">
        <v>21532159376</v>
      </c>
      <c r="V2481" s="1" t="e">
        <v>#VALUE!</v>
      </c>
    </row>
    <row r="2482" spans="1:22" ht="16.5" customHeight="1" x14ac:dyDescent="0.3">
      <c r="A2482" s="1" t="s">
        <v>259</v>
      </c>
      <c r="B2482" s="1">
        <v>2023</v>
      </c>
      <c r="C2482" s="16">
        <f t="shared" ref="C2482:C2494" si="218">LN(E2482)</f>
        <v>3.5263605246161616</v>
      </c>
      <c r="D2482" s="5">
        <v>28</v>
      </c>
      <c r="E2482" s="5">
        <v>34</v>
      </c>
      <c r="F2482" s="4">
        <v>0</v>
      </c>
      <c r="G2482" s="5">
        <v>0</v>
      </c>
      <c r="H2482" s="5">
        <v>0</v>
      </c>
      <c r="I2482" s="1">
        <v>871634988487</v>
      </c>
      <c r="J2482" s="1">
        <v>45367632323</v>
      </c>
      <c r="K2482" s="1">
        <v>154739188027</v>
      </c>
      <c r="L2482" s="1">
        <v>1026374176514</v>
      </c>
      <c r="M2482" s="29">
        <f>-4.336-4.513*(U2482/L2482)+5.679*(O2482/L2482)-0.004*(I2482/P2482)</f>
        <v>-3.1872806483540983</v>
      </c>
      <c r="N2482" s="31">
        <v>6.4222466560102589</v>
      </c>
      <c r="O2482" s="1">
        <v>220352735197</v>
      </c>
      <c r="P2482" s="1">
        <v>202352735197</v>
      </c>
      <c r="Q2482" s="1">
        <v>18000000000</v>
      </c>
      <c r="R2482" s="1">
        <v>806021441317</v>
      </c>
      <c r="S2482" s="1">
        <v>1026374176514</v>
      </c>
      <c r="T2482" s="1">
        <v>12089387337</v>
      </c>
      <c r="U2482" s="1">
        <v>12116744013</v>
      </c>
      <c r="V2482" s="1">
        <v>28263989550</v>
      </c>
    </row>
    <row r="2483" spans="1:22" ht="16.5" customHeight="1" x14ac:dyDescent="0.3">
      <c r="A2483" s="1" t="s">
        <v>259</v>
      </c>
      <c r="B2483" s="1">
        <v>2022</v>
      </c>
      <c r="C2483" s="16">
        <f t="shared" si="218"/>
        <v>3.4965075614664802</v>
      </c>
      <c r="D2483" s="5">
        <v>27</v>
      </c>
      <c r="E2483" s="5">
        <v>33</v>
      </c>
      <c r="F2483" s="4">
        <v>0</v>
      </c>
      <c r="G2483" s="5">
        <v>0</v>
      </c>
      <c r="H2483" s="5">
        <v>0</v>
      </c>
      <c r="I2483" s="1">
        <v>913681104344</v>
      </c>
      <c r="J2483" s="1">
        <v>55026234217</v>
      </c>
      <c r="K2483" s="1">
        <v>151794519966</v>
      </c>
      <c r="L2483" s="1">
        <v>1065475624310</v>
      </c>
      <c r="M2483" s="29">
        <f>-4.336-4.513*(U2483/L2483)+5.679*(O2483/L2483)-0.004*(I2483/P2483)</f>
        <v>-3.0133826389213585</v>
      </c>
      <c r="N2483" s="31">
        <v>6.9871667237754878</v>
      </c>
      <c r="O2483" s="1">
        <v>269677130032</v>
      </c>
      <c r="P2483" s="1">
        <v>269677130032</v>
      </c>
      <c r="Q2483" s="1">
        <v>0</v>
      </c>
      <c r="R2483" s="1">
        <v>795798494278</v>
      </c>
      <c r="S2483" s="1">
        <v>1065475624310</v>
      </c>
      <c r="T2483" s="1">
        <v>11855530528</v>
      </c>
      <c r="U2483" s="1">
        <v>23895479816</v>
      </c>
      <c r="V2483" s="1">
        <v>42106851627</v>
      </c>
    </row>
    <row r="2484" spans="1:22" ht="16.5" customHeight="1" x14ac:dyDescent="0.3">
      <c r="A2484" s="1" t="s">
        <v>259</v>
      </c>
      <c r="B2484" s="1">
        <v>2021</v>
      </c>
      <c r="C2484" s="16">
        <f t="shared" si="218"/>
        <v>4.3438054218536841</v>
      </c>
      <c r="D2484" s="5">
        <v>26</v>
      </c>
      <c r="E2484" s="5">
        <v>77</v>
      </c>
      <c r="F2484" s="4">
        <v>0.22</v>
      </c>
      <c r="G2484" s="5">
        <v>0</v>
      </c>
      <c r="H2484" s="5">
        <v>0</v>
      </c>
      <c r="I2484" s="1">
        <v>882578604981</v>
      </c>
      <c r="J2484" s="1">
        <v>49098604206</v>
      </c>
      <c r="K2484" s="1">
        <v>185676402871</v>
      </c>
      <c r="L2484" s="1">
        <v>1068255007852</v>
      </c>
      <c r="M2484" s="29">
        <f>-4.336-4.513*(U2484/L2484)+5.679*(O2484/L2484)-0.004*(I2484/P2484)</f>
        <v>-2.9315571224950241</v>
      </c>
      <c r="N2484" s="31">
        <v>6.6900092133089402</v>
      </c>
      <c r="O2484" s="1">
        <v>282581993390</v>
      </c>
      <c r="P2484" s="1">
        <v>282581993390</v>
      </c>
      <c r="Q2484" s="1">
        <v>0</v>
      </c>
      <c r="R2484" s="1">
        <v>785673014462</v>
      </c>
      <c r="S2484" s="1">
        <v>1068255007852</v>
      </c>
      <c r="T2484" s="1">
        <v>12242023524</v>
      </c>
      <c r="U2484" s="1">
        <v>20193713066</v>
      </c>
      <c r="V2484" s="1">
        <v>37662848636</v>
      </c>
    </row>
    <row r="2485" spans="1:22" ht="16.5" customHeight="1" x14ac:dyDescent="0.3">
      <c r="A2485" s="1" t="s">
        <v>259</v>
      </c>
      <c r="B2485" s="1">
        <v>2020</v>
      </c>
      <c r="C2485" s="16">
        <f t="shared" si="218"/>
        <v>4.3307333402863311</v>
      </c>
      <c r="D2485" s="5">
        <v>25</v>
      </c>
      <c r="E2485" s="5">
        <v>76</v>
      </c>
      <c r="F2485" s="4">
        <v>0.22</v>
      </c>
      <c r="G2485" s="5">
        <v>0</v>
      </c>
      <c r="H2485" s="5">
        <v>0</v>
      </c>
      <c r="I2485" s="1">
        <v>869264939670</v>
      </c>
      <c r="J2485" s="1">
        <v>53900071427</v>
      </c>
      <c r="K2485" s="1">
        <v>184775685969</v>
      </c>
      <c r="L2485" s="1">
        <v>1054040625639</v>
      </c>
      <c r="M2485" s="29">
        <f>-4.336-4.513*(U2485/L2485)+5.679*(O2485/L2485)-0.004*(I2485/P2485)</f>
        <v>-2.8286416601706934</v>
      </c>
      <c r="N2485" s="31">
        <v>6.9401877821904918</v>
      </c>
      <c r="O2485" s="1">
        <v>288561324243</v>
      </c>
      <c r="P2485" s="1">
        <v>288561324243</v>
      </c>
      <c r="Q2485" s="1">
        <v>0</v>
      </c>
      <c r="R2485" s="1">
        <v>765479301396</v>
      </c>
      <c r="S2485" s="1">
        <v>1054040625639</v>
      </c>
      <c r="T2485" s="1">
        <v>14913324515</v>
      </c>
      <c r="U2485" s="1">
        <v>8247734073</v>
      </c>
      <c r="V2485" s="1">
        <v>25061351015</v>
      </c>
    </row>
    <row r="2486" spans="1:22" ht="16.5" customHeight="1" x14ac:dyDescent="0.3">
      <c r="A2486" s="1" t="s">
        <v>259</v>
      </c>
      <c r="B2486" s="1">
        <v>2019</v>
      </c>
      <c r="C2486" s="16">
        <f t="shared" si="218"/>
        <v>4.3174881135363101</v>
      </c>
      <c r="D2486" s="5">
        <v>24</v>
      </c>
      <c r="E2486" s="5">
        <v>75</v>
      </c>
      <c r="F2486" s="4">
        <v>0.22</v>
      </c>
      <c r="G2486" s="5">
        <v>0</v>
      </c>
      <c r="H2486" s="5">
        <v>0</v>
      </c>
      <c r="I2486" s="1">
        <v>835989429717</v>
      </c>
      <c r="J2486" s="1">
        <v>17108503571</v>
      </c>
      <c r="K2486" s="1">
        <v>186375125384</v>
      </c>
      <c r="L2486" s="1">
        <v>1022364555101</v>
      </c>
      <c r="M2486" s="29">
        <f>-4.336-4.513*(U2486/L2486)+5.679*(O2486/L2486)-0.004*(I2486/P2486)</f>
        <v>-2.9160698950896355</v>
      </c>
      <c r="N2486" s="31">
        <v>7.4649912574460018</v>
      </c>
      <c r="O2486" s="1">
        <v>265132987778</v>
      </c>
      <c r="P2486" s="1">
        <v>251826931408</v>
      </c>
      <c r="Q2486" s="1">
        <v>13306056370</v>
      </c>
      <c r="R2486" s="1">
        <v>757231567323</v>
      </c>
      <c r="S2486" s="1">
        <v>1022364555101</v>
      </c>
      <c r="T2486" s="1">
        <v>12497543816</v>
      </c>
      <c r="U2486" s="1">
        <v>8958178642</v>
      </c>
      <c r="V2486" s="1">
        <v>24361395193</v>
      </c>
    </row>
    <row r="2487" spans="1:22" ht="16.5" customHeight="1" x14ac:dyDescent="0.3">
      <c r="A2487" s="1" t="s">
        <v>259</v>
      </c>
      <c r="B2487" s="1">
        <v>2018</v>
      </c>
      <c r="C2487" s="16">
        <f t="shared" si="218"/>
        <v>4.3040650932041702</v>
      </c>
      <c r="D2487" s="5">
        <v>23</v>
      </c>
      <c r="E2487" s="5">
        <v>74</v>
      </c>
      <c r="F2487" s="4">
        <v>0.22</v>
      </c>
      <c r="G2487" s="5">
        <v>0</v>
      </c>
      <c r="H2487" s="5">
        <v>0</v>
      </c>
      <c r="I2487" s="1">
        <v>667286041604</v>
      </c>
      <c r="J2487" s="1">
        <v>27618112308</v>
      </c>
      <c r="K2487" s="1">
        <v>305594848153</v>
      </c>
      <c r="L2487" s="1">
        <v>972880889757</v>
      </c>
      <c r="M2487" s="29">
        <f>-4.336-4.513*(U2487/L2487)+5.679*(O2487/L2487)-0.004*(I2487/P2487)</f>
        <v>-3.0874445591312956</v>
      </c>
      <c r="N2487" s="31">
        <v>7.3592809998546045</v>
      </c>
      <c r="O2487" s="1">
        <v>224607501076</v>
      </c>
      <c r="P2487" s="1">
        <v>212736936776</v>
      </c>
      <c r="Q2487" s="1">
        <v>11870564300</v>
      </c>
      <c r="R2487" s="1">
        <v>748273388681</v>
      </c>
      <c r="S2487" s="1">
        <v>972880889757</v>
      </c>
      <c r="T2487" s="1">
        <v>9311506438</v>
      </c>
      <c r="U2487" s="1">
        <v>10778603260</v>
      </c>
      <c r="V2487" s="1">
        <v>21781238542</v>
      </c>
    </row>
    <row r="2488" spans="1:22" ht="16.5" customHeight="1" x14ac:dyDescent="0.3">
      <c r="A2488" s="1" t="s">
        <v>259</v>
      </c>
      <c r="B2488" s="1">
        <v>2017</v>
      </c>
      <c r="C2488" s="16">
        <f t="shared" si="218"/>
        <v>4.290459441148391</v>
      </c>
      <c r="D2488" s="5">
        <v>22</v>
      </c>
      <c r="E2488" s="5">
        <v>73</v>
      </c>
      <c r="F2488" s="4">
        <v>0.22</v>
      </c>
      <c r="G2488" s="5">
        <v>0</v>
      </c>
      <c r="H2488" s="5">
        <v>0</v>
      </c>
      <c r="I2488" s="1">
        <v>809539038266</v>
      </c>
      <c r="J2488" s="1">
        <v>42027138265</v>
      </c>
      <c r="K2488" s="1">
        <v>141855543871</v>
      </c>
      <c r="L2488" s="1">
        <v>951394582137</v>
      </c>
      <c r="M2488" s="29">
        <f>-4.336-4.513*(U2488/L2488)+5.679*(O2488/L2488)-0.004*(I2488/P2488)</f>
        <v>-3.2328107006129145</v>
      </c>
      <c r="N2488" s="31">
        <v>2.8654119461210428</v>
      </c>
      <c r="O2488" s="1">
        <v>200070436716</v>
      </c>
      <c r="P2488" s="1">
        <v>195374076716</v>
      </c>
      <c r="Q2488" s="1">
        <v>4696360000</v>
      </c>
      <c r="R2488" s="1">
        <v>751324145421</v>
      </c>
      <c r="S2488" s="1">
        <v>951394582137</v>
      </c>
      <c r="T2488" s="1">
        <v>7830254934</v>
      </c>
      <c r="U2488" s="1">
        <v>15702004473</v>
      </c>
      <c r="V2488" s="1">
        <v>25871876546</v>
      </c>
    </row>
    <row r="2489" spans="1:22" ht="16.5" customHeight="1" x14ac:dyDescent="0.3">
      <c r="A2489" s="1" t="s">
        <v>259</v>
      </c>
      <c r="B2489" s="1">
        <v>2016</v>
      </c>
      <c r="C2489" s="16">
        <f t="shared" si="218"/>
        <v>4.2766661190160553</v>
      </c>
      <c r="D2489" s="5">
        <v>21</v>
      </c>
      <c r="E2489" s="5">
        <v>72</v>
      </c>
      <c r="F2489" s="4">
        <v>0.22</v>
      </c>
      <c r="G2489" s="5">
        <v>0</v>
      </c>
      <c r="H2489" s="5">
        <v>0</v>
      </c>
      <c r="I2489" s="1">
        <v>784862067607</v>
      </c>
      <c r="J2489" s="1">
        <v>40160559756</v>
      </c>
      <c r="K2489" s="1">
        <v>423134907896</v>
      </c>
      <c r="L2489" s="1">
        <v>1207996975503</v>
      </c>
      <c r="M2489" s="29">
        <f>-4.336-4.513*(U2489/L2489)+5.679*(O2489/L2489)-0.004*(I2489/P2489)</f>
        <v>-2.084852683372735</v>
      </c>
      <c r="N2489" s="31">
        <v>2.5615511423249444</v>
      </c>
      <c r="O2489" s="1">
        <v>486488194555</v>
      </c>
      <c r="P2489" s="1">
        <v>486488194555</v>
      </c>
      <c r="Q2489" s="1">
        <v>0</v>
      </c>
      <c r="R2489" s="1">
        <v>721508780948</v>
      </c>
      <c r="S2489" s="1">
        <v>1207996975503</v>
      </c>
      <c r="T2489" s="1">
        <v>34775749351</v>
      </c>
      <c r="U2489" s="1">
        <v>7886495676</v>
      </c>
      <c r="V2489" s="1">
        <v>19389661900</v>
      </c>
    </row>
    <row r="2490" spans="1:22" ht="16.5" customHeight="1" x14ac:dyDescent="0.3">
      <c r="A2490" s="1" t="s">
        <v>259</v>
      </c>
      <c r="B2490" s="1">
        <v>2015</v>
      </c>
      <c r="C2490" s="16">
        <f t="shared" si="218"/>
        <v>4.2626798770413155</v>
      </c>
      <c r="D2490" s="5">
        <v>20</v>
      </c>
      <c r="E2490" s="5">
        <v>71</v>
      </c>
      <c r="F2490" s="4">
        <v>0.22</v>
      </c>
      <c r="G2490" s="5">
        <v>0</v>
      </c>
      <c r="H2490" s="5">
        <v>0</v>
      </c>
      <c r="I2490" s="1">
        <v>710229698739</v>
      </c>
      <c r="J2490" s="1">
        <v>55457372957</v>
      </c>
      <c r="K2490" s="1">
        <v>448797087288</v>
      </c>
      <c r="L2490" s="1">
        <v>1159026786027</v>
      </c>
      <c r="M2490" s="29">
        <f>-4.336-4.513*(U2490/L2490)+5.679*(O2490/L2490)-0.004*(I2490/P2490)</f>
        <v>-2.2425651055492146</v>
      </c>
      <c r="N2490" s="31">
        <v>8.0197984581497224</v>
      </c>
      <c r="O2490" s="1">
        <v>445404500755</v>
      </c>
      <c r="P2490" s="1">
        <v>221830167505</v>
      </c>
      <c r="Q2490" s="1">
        <v>223574333250</v>
      </c>
      <c r="R2490" s="1">
        <v>713622285272</v>
      </c>
      <c r="S2490" s="1">
        <v>1159026786027</v>
      </c>
      <c r="T2490" s="1">
        <v>11736489945</v>
      </c>
      <c r="U2490" s="1">
        <v>19557212629</v>
      </c>
      <c r="V2490" s="1">
        <v>32637693758</v>
      </c>
    </row>
    <row r="2491" spans="1:22" ht="16.5" customHeight="1" x14ac:dyDescent="0.3">
      <c r="A2491" s="1" t="s">
        <v>259</v>
      </c>
      <c r="B2491" s="1">
        <v>2014</v>
      </c>
      <c r="C2491" s="16">
        <f t="shared" si="218"/>
        <v>4.2484952420493594</v>
      </c>
      <c r="D2491" s="6">
        <v>19</v>
      </c>
      <c r="E2491" s="6">
        <v>70</v>
      </c>
      <c r="F2491" s="7">
        <v>0.22</v>
      </c>
      <c r="G2491" s="6">
        <v>0</v>
      </c>
      <c r="H2491" s="6">
        <v>0</v>
      </c>
      <c r="I2491" s="1">
        <v>706050008760</v>
      </c>
      <c r="J2491" s="1">
        <v>53028677202</v>
      </c>
      <c r="K2491" s="1">
        <v>452497329748</v>
      </c>
      <c r="L2491" s="1">
        <v>1158547338508</v>
      </c>
      <c r="M2491" s="29">
        <f>-4.336-4.513*(U2491/L2491)+5.679*(O2491/L2491)-0.004*(I2491/P2491)</f>
        <v>-2.2099452481182369</v>
      </c>
      <c r="N2491" s="28">
        <v>5.05</v>
      </c>
      <c r="O2491" s="1">
        <v>464482265865</v>
      </c>
      <c r="P2491" s="1">
        <v>241579432615</v>
      </c>
      <c r="Q2491" s="1">
        <v>222902833250</v>
      </c>
      <c r="R2491" s="1">
        <v>694065072643</v>
      </c>
      <c r="S2491" s="1">
        <v>1158547338508</v>
      </c>
      <c r="T2491" s="1">
        <v>25420251788</v>
      </c>
      <c r="U2491" s="1">
        <v>35700341388</v>
      </c>
      <c r="V2491" s="1">
        <v>54446551658</v>
      </c>
    </row>
    <row r="2492" spans="1:22" ht="16.5" customHeight="1" x14ac:dyDescent="0.3">
      <c r="A2492" s="1" t="s">
        <v>260</v>
      </c>
      <c r="B2492" s="1">
        <v>2023</v>
      </c>
      <c r="C2492" s="16">
        <f t="shared" si="218"/>
        <v>3.6109179126442243</v>
      </c>
      <c r="D2492" s="5">
        <v>24</v>
      </c>
      <c r="E2492" s="5">
        <v>37</v>
      </c>
      <c r="F2492" s="4">
        <v>0</v>
      </c>
      <c r="G2492" s="5">
        <v>0</v>
      </c>
      <c r="H2492" s="5">
        <v>0</v>
      </c>
      <c r="I2492" s="1">
        <v>1367333122278</v>
      </c>
      <c r="J2492" s="1">
        <v>246665022074</v>
      </c>
      <c r="K2492" s="1">
        <v>371778283000</v>
      </c>
      <c r="L2492" s="1">
        <v>1739111405278</v>
      </c>
      <c r="M2492" s="29">
        <f>-4.336-4.513*(U2492/L2492)+5.679*(O2492/L2492)-0.004*(I2492/P2492)</f>
        <v>-7.6597407044572546E-2</v>
      </c>
      <c r="N2492" s="31">
        <v>6.4222466560102589</v>
      </c>
      <c r="O2492" s="1">
        <v>1307682424729</v>
      </c>
      <c r="P2492" s="1">
        <v>1254103409056</v>
      </c>
      <c r="Q2492" s="1">
        <v>53579015673</v>
      </c>
      <c r="R2492" s="1">
        <v>431428980549</v>
      </c>
      <c r="S2492" s="1">
        <v>1739111405278</v>
      </c>
      <c r="T2492" s="1">
        <v>52622230754</v>
      </c>
      <c r="U2492" s="1">
        <v>2474703318</v>
      </c>
      <c r="V2492" s="1">
        <v>48045751570</v>
      </c>
    </row>
    <row r="2493" spans="1:22" ht="16.5" customHeight="1" x14ac:dyDescent="0.3">
      <c r="A2493" s="1" t="s">
        <v>260</v>
      </c>
      <c r="B2493" s="1">
        <v>2022</v>
      </c>
      <c r="C2493" s="16">
        <f t="shared" si="218"/>
        <v>3.5835189384561099</v>
      </c>
      <c r="D2493" s="5">
        <v>23</v>
      </c>
      <c r="E2493" s="5">
        <v>36</v>
      </c>
      <c r="F2493" s="4">
        <v>0</v>
      </c>
      <c r="G2493" s="5">
        <v>0</v>
      </c>
      <c r="H2493" s="5">
        <v>0</v>
      </c>
      <c r="I2493" s="1">
        <v>1381724918285</v>
      </c>
      <c r="J2493" s="1">
        <v>274965147940</v>
      </c>
      <c r="K2493" s="1">
        <v>348839766969</v>
      </c>
      <c r="L2493" s="1">
        <v>1730564685254</v>
      </c>
      <c r="M2493" s="29">
        <f>-4.336-4.513*(U2493/L2493)+5.679*(O2493/L2493)-0.004*(I2493/P2493)</f>
        <v>0.29927384854878153</v>
      </c>
      <c r="N2493" s="31">
        <v>6.9871667237754878</v>
      </c>
      <c r="O2493" s="1">
        <v>1301575884207</v>
      </c>
      <c r="P2493" s="1">
        <v>1221362611541</v>
      </c>
      <c r="Q2493" s="1">
        <v>80213272666</v>
      </c>
      <c r="R2493" s="1">
        <v>428988801047</v>
      </c>
      <c r="S2493" s="1">
        <v>1730564685254</v>
      </c>
      <c r="T2493" s="1">
        <v>48794021825</v>
      </c>
      <c r="U2493" s="1">
        <v>-141330139358</v>
      </c>
      <c r="V2493" s="1">
        <v>-88024113183</v>
      </c>
    </row>
    <row r="2494" spans="1:22" ht="16.5" customHeight="1" x14ac:dyDescent="0.3">
      <c r="A2494" s="1" t="s">
        <v>260</v>
      </c>
      <c r="B2494" s="1">
        <v>2021</v>
      </c>
      <c r="C2494" s="16">
        <f t="shared" si="218"/>
        <v>3.8712010109078911</v>
      </c>
      <c r="D2494" s="5">
        <v>22</v>
      </c>
      <c r="E2494" s="5">
        <v>48</v>
      </c>
      <c r="F2494" s="4">
        <v>0.08</v>
      </c>
      <c r="G2494" s="5">
        <v>1</v>
      </c>
      <c r="H2494" s="5">
        <v>1</v>
      </c>
      <c r="I2494" s="1">
        <v>1332532232066</v>
      </c>
      <c r="J2494" s="1">
        <v>333318564993</v>
      </c>
      <c r="K2494" s="1">
        <v>520729143686</v>
      </c>
      <c r="L2494" s="1">
        <v>1853261375752</v>
      </c>
      <c r="M2494" s="29">
        <f>-4.336-4.513*(U2494/L2494)+5.679*(O2494/L2494)-0.004*(I2494/P2494)</f>
        <v>-0.50312404070259686</v>
      </c>
      <c r="N2494" s="31">
        <v>6.6900092133089402</v>
      </c>
      <c r="O2494" s="1">
        <v>1279580524672</v>
      </c>
      <c r="P2494" s="1">
        <v>1182852743920</v>
      </c>
      <c r="Q2494" s="1">
        <v>96727780752</v>
      </c>
      <c r="R2494" s="1">
        <v>573680851080</v>
      </c>
      <c r="S2494" s="1">
        <v>1853261375752</v>
      </c>
      <c r="T2494" s="1">
        <v>36730691545</v>
      </c>
      <c r="U2494" s="1">
        <v>34359788557</v>
      </c>
      <c r="V2494" s="1">
        <v>74399987952</v>
      </c>
    </row>
    <row r="2495" spans="1:22" ht="16.5" customHeight="1" x14ac:dyDescent="0.3">
      <c r="A2495" s="1" t="s">
        <v>260</v>
      </c>
      <c r="B2495" s="1">
        <v>2020</v>
      </c>
      <c r="C2495" s="15"/>
      <c r="D2495" s="9"/>
      <c r="E2495" s="9"/>
      <c r="F2495" s="10"/>
      <c r="G2495" s="9"/>
      <c r="H2495" s="9"/>
      <c r="I2495" s="1">
        <v>1442693668585</v>
      </c>
      <c r="J2495" s="1">
        <v>282877169953</v>
      </c>
      <c r="K2495" s="1">
        <v>513662283969</v>
      </c>
      <c r="L2495" s="1">
        <v>1956355952554</v>
      </c>
      <c r="M2495" s="29">
        <f>-4.336-4.513*(U2495/L2495)+5.679*(O2495/L2495)-0.004*(I2495/P2495)</f>
        <v>-0.31844435693654494</v>
      </c>
      <c r="N2495" s="31">
        <v>6.9401877821904918</v>
      </c>
      <c r="O2495" s="1">
        <v>1419608518042</v>
      </c>
      <c r="P2495" s="1">
        <v>1332354037038</v>
      </c>
      <c r="Q2495" s="1">
        <v>87254481004</v>
      </c>
      <c r="R2495" s="1">
        <v>536747434512</v>
      </c>
      <c r="S2495" s="1">
        <v>1956355952554</v>
      </c>
      <c r="T2495" s="1">
        <v>49422761071</v>
      </c>
      <c r="U2495" s="1">
        <v>42923639786</v>
      </c>
      <c r="V2495" s="1">
        <v>91739877162</v>
      </c>
    </row>
    <row r="2496" spans="1:22" ht="16.5" customHeight="1" x14ac:dyDescent="0.3">
      <c r="A2496" s="1" t="s">
        <v>260</v>
      </c>
      <c r="B2496" s="1">
        <v>2019</v>
      </c>
      <c r="C2496" s="15"/>
      <c r="D2496" s="9"/>
      <c r="E2496" s="9"/>
      <c r="F2496" s="10"/>
      <c r="G2496" s="9"/>
      <c r="H2496" s="9"/>
      <c r="I2496" s="1">
        <v>1490020034672</v>
      </c>
      <c r="J2496" s="1">
        <v>316932706468</v>
      </c>
      <c r="K2496" s="1">
        <v>419692116091</v>
      </c>
      <c r="L2496" s="1">
        <v>1909712150763</v>
      </c>
      <c r="M2496" s="29">
        <f>-4.336-4.513*(U2496/L2496)+5.679*(O2496/L2496)-0.004*(I2496/P2496)</f>
        <v>-0.33452347055131809</v>
      </c>
      <c r="N2496" s="31">
        <v>7.4649912574460018</v>
      </c>
      <c r="O2496" s="1">
        <v>1404714495361</v>
      </c>
      <c r="P2496" s="1">
        <v>1313101825658</v>
      </c>
      <c r="Q2496" s="1">
        <v>91612669703</v>
      </c>
      <c r="R2496" s="1">
        <v>504997655402</v>
      </c>
      <c r="S2496" s="1">
        <v>1909712150763</v>
      </c>
      <c r="T2496" s="1">
        <v>37905690513</v>
      </c>
      <c r="U2496" s="1">
        <v>72465591830</v>
      </c>
      <c r="V2496" s="1">
        <v>119179951580</v>
      </c>
    </row>
    <row r="2497" spans="1:22" ht="16.5" customHeight="1" x14ac:dyDescent="0.3">
      <c r="A2497" s="1" t="s">
        <v>260</v>
      </c>
      <c r="B2497" s="1">
        <v>2018</v>
      </c>
      <c r="C2497" s="15"/>
      <c r="D2497" s="9"/>
      <c r="E2497" s="9"/>
      <c r="F2497" s="10"/>
      <c r="G2497" s="9"/>
      <c r="H2497" s="9"/>
      <c r="I2497" s="1">
        <v>1349057169963</v>
      </c>
      <c r="J2497" s="1">
        <v>279272775489</v>
      </c>
      <c r="K2497" s="1">
        <v>284756548710</v>
      </c>
      <c r="L2497" s="1">
        <v>1633813718673</v>
      </c>
      <c r="M2497" s="29">
        <f>-4.336-4.513*(U2497/L2497)+5.679*(O2497/L2497)-0.004*(I2497/P2497)</f>
        <v>-0.65358111020146703</v>
      </c>
      <c r="N2497" s="31">
        <v>7.3592809998546045</v>
      </c>
      <c r="O2497" s="1">
        <v>1127146182666</v>
      </c>
      <c r="P2497" s="1">
        <v>1110719373696</v>
      </c>
      <c r="Q2497" s="1">
        <v>16426808970</v>
      </c>
      <c r="R2497" s="1">
        <v>506667536007</v>
      </c>
      <c r="S2497" s="1">
        <v>1633813718673</v>
      </c>
      <c r="T2497" s="1">
        <v>39225685442</v>
      </c>
      <c r="U2497" s="1">
        <v>83478635852</v>
      </c>
      <c r="V2497" s="1">
        <v>134389041005</v>
      </c>
    </row>
    <row r="2498" spans="1:22" ht="16.5" customHeight="1" x14ac:dyDescent="0.3">
      <c r="A2498" s="1" t="s">
        <v>260</v>
      </c>
      <c r="B2498" s="1">
        <v>2017</v>
      </c>
      <c r="C2498" s="16">
        <f t="shared" ref="C2498:C2506" si="219">LN(E2498)</f>
        <v>3.9512437185814275</v>
      </c>
      <c r="D2498" s="5">
        <v>18</v>
      </c>
      <c r="E2498" s="5">
        <v>52</v>
      </c>
      <c r="F2498" s="4">
        <v>2.64</v>
      </c>
      <c r="G2498" s="5">
        <v>0</v>
      </c>
      <c r="H2498" s="5">
        <v>0</v>
      </c>
      <c r="I2498" s="1">
        <v>1420604129110</v>
      </c>
      <c r="J2498" s="1">
        <v>260543848892</v>
      </c>
      <c r="K2498" s="1">
        <v>280849932863</v>
      </c>
      <c r="L2498" s="1">
        <v>1701454061973</v>
      </c>
      <c r="M2498" s="29">
        <f>-4.336-4.513*(U2498/L2498)+5.679*(O2498/L2498)-0.004*(I2498/P2498)</f>
        <v>-0.49350440868832551</v>
      </c>
      <c r="N2498" s="31">
        <v>2.8654119461210428</v>
      </c>
      <c r="O2498" s="1">
        <v>1219876539614</v>
      </c>
      <c r="P2498" s="1">
        <v>1200437071443</v>
      </c>
      <c r="Q2498" s="1">
        <v>19439468171</v>
      </c>
      <c r="R2498" s="1">
        <v>481577522359</v>
      </c>
      <c r="S2498" s="1">
        <v>1701454061973</v>
      </c>
      <c r="T2498" s="1">
        <v>24543857663</v>
      </c>
      <c r="U2498" s="1">
        <v>84598957336</v>
      </c>
      <c r="V2498" s="1">
        <v>122075423516</v>
      </c>
    </row>
    <row r="2499" spans="1:22" ht="16.5" customHeight="1" x14ac:dyDescent="0.3">
      <c r="A2499" s="1" t="s">
        <v>260</v>
      </c>
      <c r="B2499" s="1">
        <v>2016</v>
      </c>
      <c r="C2499" s="16">
        <f t="shared" si="219"/>
        <v>3.9318256327243257</v>
      </c>
      <c r="D2499" s="5">
        <v>17</v>
      </c>
      <c r="E2499" s="5">
        <v>51</v>
      </c>
      <c r="F2499" s="4">
        <v>2.64</v>
      </c>
      <c r="G2499" s="5">
        <v>0</v>
      </c>
      <c r="H2499" s="5">
        <v>0</v>
      </c>
      <c r="I2499" s="1">
        <v>1079493694605</v>
      </c>
      <c r="J2499" s="1">
        <v>185564251620</v>
      </c>
      <c r="K2499" s="1">
        <v>255652935140</v>
      </c>
      <c r="L2499" s="1">
        <v>1335146629745</v>
      </c>
      <c r="M2499" s="29">
        <f>-4.336-4.513*(U2499/L2499)+5.679*(O2499/L2499)-0.004*(I2499/P2499)</f>
        <v>-0.89200910801780964</v>
      </c>
      <c r="N2499" s="31">
        <v>2.5615511423249444</v>
      </c>
      <c r="O2499" s="1">
        <v>887328463987</v>
      </c>
      <c r="P2499" s="1">
        <v>868061017737</v>
      </c>
      <c r="Q2499" s="1">
        <v>19267446250</v>
      </c>
      <c r="R2499" s="1">
        <v>447818165758</v>
      </c>
      <c r="S2499" s="1">
        <v>1335146629745</v>
      </c>
      <c r="T2499" s="1">
        <v>20518006661</v>
      </c>
      <c r="U2499" s="1">
        <v>96225155621</v>
      </c>
      <c r="V2499" s="1">
        <v>134208417949</v>
      </c>
    </row>
    <row r="2500" spans="1:22" ht="16.5" customHeight="1" x14ac:dyDescent="0.3">
      <c r="A2500" s="1" t="s">
        <v>260</v>
      </c>
      <c r="B2500" s="1">
        <v>2015</v>
      </c>
      <c r="C2500" s="16">
        <f t="shared" si="219"/>
        <v>3.912023005428146</v>
      </c>
      <c r="D2500" s="5">
        <v>16</v>
      </c>
      <c r="E2500" s="5">
        <v>50</v>
      </c>
      <c r="F2500" s="4">
        <v>2.64</v>
      </c>
      <c r="G2500" s="5">
        <v>0</v>
      </c>
      <c r="H2500" s="5">
        <v>0</v>
      </c>
      <c r="I2500" s="1">
        <v>903433937888</v>
      </c>
      <c r="J2500" s="1">
        <v>165043554254</v>
      </c>
      <c r="K2500" s="1">
        <v>197227698116</v>
      </c>
      <c r="L2500" s="1">
        <v>1100661636004</v>
      </c>
      <c r="M2500" s="29">
        <f>-4.336-4.513*(U2500/L2500)+5.679*(O2500/L2500)-0.004*(I2500/P2500)</f>
        <v>-1.0668897223942093</v>
      </c>
      <c r="N2500" s="31">
        <v>8.0197984581497224</v>
      </c>
      <c r="O2500" s="1">
        <v>686552806683</v>
      </c>
      <c r="P2500" s="1">
        <v>677368591841</v>
      </c>
      <c r="Q2500" s="1">
        <v>9184214842</v>
      </c>
      <c r="R2500" s="1">
        <v>414108829321</v>
      </c>
      <c r="S2500" s="1">
        <v>1100661636004</v>
      </c>
      <c r="T2500" s="1">
        <v>16011066921</v>
      </c>
      <c r="U2500" s="1">
        <v>65339493604</v>
      </c>
      <c r="V2500" s="1">
        <v>93562785023</v>
      </c>
    </row>
    <row r="2501" spans="1:22" ht="16.5" customHeight="1" x14ac:dyDescent="0.3">
      <c r="A2501" s="1" t="s">
        <v>260</v>
      </c>
      <c r="B2501" s="1">
        <v>2014</v>
      </c>
      <c r="C2501" s="16">
        <f t="shared" si="219"/>
        <v>3.8918202981106265</v>
      </c>
      <c r="D2501" s="6">
        <v>15</v>
      </c>
      <c r="E2501" s="6">
        <v>49</v>
      </c>
      <c r="F2501" s="7">
        <v>2.64</v>
      </c>
      <c r="G2501" s="6">
        <v>0</v>
      </c>
      <c r="H2501" s="6">
        <v>0</v>
      </c>
      <c r="I2501" s="1">
        <v>746164415561</v>
      </c>
      <c r="J2501" s="1">
        <v>188946619896</v>
      </c>
      <c r="K2501" s="1">
        <v>180611886610</v>
      </c>
      <c r="L2501" s="1">
        <v>926776302171</v>
      </c>
      <c r="M2501" s="29">
        <f>-4.336-4.513*(U2501/L2501)+5.679*(O2501/L2501)-0.004*(I2501/P2501)</f>
        <v>-1.3467884793696248</v>
      </c>
      <c r="N2501" s="28">
        <v>5.05</v>
      </c>
      <c r="O2501" s="1">
        <v>540217043112</v>
      </c>
      <c r="P2501" s="1">
        <v>527619062974</v>
      </c>
      <c r="Q2501" s="1">
        <v>12597980138</v>
      </c>
      <c r="R2501" s="1">
        <v>386559259059</v>
      </c>
      <c r="S2501" s="1">
        <v>926776302171</v>
      </c>
      <c r="T2501" s="1">
        <v>12868621943</v>
      </c>
      <c r="U2501" s="1">
        <v>64772781132</v>
      </c>
      <c r="V2501" s="1">
        <v>83147727860</v>
      </c>
    </row>
    <row r="2502" spans="1:22" ht="16.5" customHeight="1" x14ac:dyDescent="0.3">
      <c r="A2502" s="1" t="s">
        <v>261</v>
      </c>
      <c r="B2502" s="1">
        <v>2023</v>
      </c>
      <c r="C2502" s="16">
        <f t="shared" si="219"/>
        <v>3.8286413964890951</v>
      </c>
      <c r="D2502" s="5">
        <v>21</v>
      </c>
      <c r="E2502" s="5">
        <v>46</v>
      </c>
      <c r="F2502" s="4">
        <v>0</v>
      </c>
      <c r="G2502" s="5">
        <v>0</v>
      </c>
      <c r="H2502" s="5">
        <v>1</v>
      </c>
      <c r="I2502" s="1">
        <v>330171457282</v>
      </c>
      <c r="J2502" s="1">
        <v>68203966455</v>
      </c>
      <c r="K2502" s="1">
        <v>215895452895</v>
      </c>
      <c r="L2502" s="1">
        <v>546066910177</v>
      </c>
      <c r="M2502" s="29">
        <f>-4.336-4.513*(U2502/L2502)+5.679*(O2502/L2502)-0.004*(I2502/P2502)</f>
        <v>-3.1651319039910994</v>
      </c>
      <c r="N2502" s="31">
        <v>6.4222466560102589</v>
      </c>
      <c r="O2502" s="1">
        <v>156869069898</v>
      </c>
      <c r="P2502" s="1">
        <v>156869069898</v>
      </c>
      <c r="Q2502" s="1">
        <v>0</v>
      </c>
      <c r="R2502" s="1">
        <v>389197840279</v>
      </c>
      <c r="S2502" s="1">
        <v>546066910177</v>
      </c>
      <c r="T2502" s="1">
        <v>860986722</v>
      </c>
      <c r="U2502" s="1">
        <v>54706352618</v>
      </c>
      <c r="V2502" s="1">
        <v>68208798178</v>
      </c>
    </row>
    <row r="2503" spans="1:22" ht="16.5" customHeight="1" x14ac:dyDescent="0.3">
      <c r="A2503" s="1" t="s">
        <v>261</v>
      </c>
      <c r="B2503" s="1">
        <v>2022</v>
      </c>
      <c r="C2503" s="16">
        <f t="shared" si="219"/>
        <v>3.8066624897703196</v>
      </c>
      <c r="D2503" s="5">
        <v>20</v>
      </c>
      <c r="E2503" s="5">
        <v>45</v>
      </c>
      <c r="F2503" s="4">
        <v>0</v>
      </c>
      <c r="G2503" s="5">
        <v>0</v>
      </c>
      <c r="H2503" s="5">
        <v>1</v>
      </c>
      <c r="I2503" s="1">
        <v>327580157690</v>
      </c>
      <c r="J2503" s="1">
        <v>48870070956</v>
      </c>
      <c r="K2503" s="1">
        <v>199378214823</v>
      </c>
      <c r="L2503" s="1">
        <v>526958372513</v>
      </c>
      <c r="M2503" s="29">
        <f>-4.336-4.513*(U2503/L2503)+5.679*(O2503/L2503)-0.004*(I2503/P2503)</f>
        <v>-3.1863990379648444</v>
      </c>
      <c r="N2503" s="31">
        <v>6.9871667237754878</v>
      </c>
      <c r="O2503" s="1">
        <v>147757748260</v>
      </c>
      <c r="P2503" s="1">
        <v>147757748260</v>
      </c>
      <c r="Q2503" s="1">
        <v>0</v>
      </c>
      <c r="R2503" s="1">
        <v>379200624253</v>
      </c>
      <c r="S2503" s="1">
        <v>526958372513</v>
      </c>
      <c r="T2503" s="1">
        <v>824554209</v>
      </c>
      <c r="U2503" s="1">
        <v>50665037887</v>
      </c>
      <c r="V2503" s="1">
        <v>63739650836</v>
      </c>
    </row>
    <row r="2504" spans="1:22" ht="16.5" customHeight="1" x14ac:dyDescent="0.3">
      <c r="A2504" s="1" t="s">
        <v>261</v>
      </c>
      <c r="B2504" s="1">
        <v>2021</v>
      </c>
      <c r="C2504" s="16">
        <f t="shared" si="219"/>
        <v>3.784189633918261</v>
      </c>
      <c r="D2504" s="5">
        <v>19</v>
      </c>
      <c r="E2504" s="5">
        <v>44</v>
      </c>
      <c r="F2504" s="4">
        <v>0</v>
      </c>
      <c r="G2504" s="5">
        <v>0</v>
      </c>
      <c r="H2504" s="5">
        <v>1</v>
      </c>
      <c r="I2504" s="1">
        <v>324658328034</v>
      </c>
      <c r="J2504" s="1">
        <v>39846470438</v>
      </c>
      <c r="K2504" s="1">
        <v>189773752763</v>
      </c>
      <c r="L2504" s="1">
        <v>514432080797</v>
      </c>
      <c r="M2504" s="29">
        <f>-4.336-4.513*(U2504/L2504)+5.679*(O2504/L2504)-0.004*(I2504/P2504)</f>
        <v>-3.2685216133822848</v>
      </c>
      <c r="N2504" s="31">
        <v>6.6900092133089402</v>
      </c>
      <c r="O2504" s="1">
        <v>140800866898</v>
      </c>
      <c r="P2504" s="1">
        <v>140800866898</v>
      </c>
      <c r="Q2504" s="1">
        <v>0</v>
      </c>
      <c r="R2504" s="1">
        <v>373631213899</v>
      </c>
      <c r="S2504" s="1">
        <v>514432080797</v>
      </c>
      <c r="T2504" s="1">
        <v>2162912050</v>
      </c>
      <c r="U2504" s="1">
        <v>54446773777</v>
      </c>
      <c r="V2504" s="1">
        <v>65911106330</v>
      </c>
    </row>
    <row r="2505" spans="1:22" ht="16.5" customHeight="1" x14ac:dyDescent="0.3">
      <c r="A2505" s="1" t="s">
        <v>261</v>
      </c>
      <c r="B2505" s="1">
        <v>2020</v>
      </c>
      <c r="C2505" s="16">
        <f t="shared" si="219"/>
        <v>3.7612001156935624</v>
      </c>
      <c r="D2505" s="5">
        <v>18</v>
      </c>
      <c r="E2505" s="5">
        <v>43</v>
      </c>
      <c r="F2505" s="4">
        <v>0</v>
      </c>
      <c r="G2505" s="5">
        <v>0</v>
      </c>
      <c r="H2505" s="5">
        <v>1</v>
      </c>
      <c r="I2505" s="1">
        <v>294578086022</v>
      </c>
      <c r="J2505" s="1">
        <v>37139365382</v>
      </c>
      <c r="K2505" s="1">
        <v>187832869903</v>
      </c>
      <c r="L2505" s="1">
        <v>482410955925</v>
      </c>
      <c r="M2505" s="29">
        <f>-4.336-4.513*(U2505/L2505)+5.679*(O2505/L2505)-0.004*(I2505/P2505)</f>
        <v>-3.0733878320816395</v>
      </c>
      <c r="N2505" s="31">
        <v>6.9401877821904918</v>
      </c>
      <c r="O2505" s="1">
        <v>139821226238</v>
      </c>
      <c r="P2505" s="1">
        <v>139821226238</v>
      </c>
      <c r="Q2505" s="1">
        <v>0</v>
      </c>
      <c r="R2505" s="1">
        <v>342589729687</v>
      </c>
      <c r="S2505" s="1">
        <v>482410955925</v>
      </c>
      <c r="T2505" s="1">
        <v>128367251</v>
      </c>
      <c r="U2505" s="1">
        <v>40080077483</v>
      </c>
      <c r="V2505" s="1">
        <v>51036318443</v>
      </c>
    </row>
    <row r="2506" spans="1:22" ht="16.5" customHeight="1" x14ac:dyDescent="0.3">
      <c r="A2506" s="1" t="s">
        <v>261</v>
      </c>
      <c r="B2506" s="1">
        <v>2019</v>
      </c>
      <c r="C2506" s="16">
        <f t="shared" si="219"/>
        <v>4.0775374439057197</v>
      </c>
      <c r="D2506" s="5">
        <v>17</v>
      </c>
      <c r="E2506" s="5">
        <v>59</v>
      </c>
      <c r="F2506" s="4">
        <v>0</v>
      </c>
      <c r="G2506" s="5">
        <v>0</v>
      </c>
      <c r="H2506" s="5">
        <v>1</v>
      </c>
      <c r="I2506" s="1">
        <v>365525394446</v>
      </c>
      <c r="J2506" s="1">
        <v>81701700413</v>
      </c>
      <c r="K2506" s="1">
        <v>108406448085</v>
      </c>
      <c r="L2506" s="1">
        <v>473931842531</v>
      </c>
      <c r="M2506" s="29">
        <f>-4.336-4.513*(U2506/L2506)+5.679*(O2506/L2506)-0.004*(I2506/P2506)</f>
        <v>-3.3136878084832677</v>
      </c>
      <c r="N2506" s="31">
        <v>7.4649912574460018</v>
      </c>
      <c r="O2506" s="1">
        <v>144834354761</v>
      </c>
      <c r="P2506" s="1">
        <v>144834354761</v>
      </c>
      <c r="Q2506" s="1">
        <v>0</v>
      </c>
      <c r="R2506" s="1">
        <v>329097487770</v>
      </c>
      <c r="S2506" s="1">
        <v>473931842531</v>
      </c>
      <c r="T2506" s="1">
        <v>2032202129</v>
      </c>
      <c r="U2506" s="1">
        <v>73836397564</v>
      </c>
      <c r="V2506" s="1">
        <v>94708969323</v>
      </c>
    </row>
    <row r="2507" spans="1:22" ht="16.5" customHeight="1" x14ac:dyDescent="0.3">
      <c r="A2507" s="1" t="s">
        <v>261</v>
      </c>
      <c r="B2507" s="1">
        <v>2018</v>
      </c>
      <c r="C2507" s="15"/>
      <c r="D2507" s="9"/>
      <c r="E2507" s="9"/>
      <c r="F2507" s="10"/>
      <c r="G2507" s="9"/>
      <c r="H2507" s="9"/>
      <c r="I2507" s="1">
        <v>367190602644</v>
      </c>
      <c r="J2507" s="1">
        <v>136437198561</v>
      </c>
      <c r="K2507" s="1">
        <v>109513775113</v>
      </c>
      <c r="L2507" s="1">
        <v>476704377757</v>
      </c>
      <c r="M2507" s="29">
        <f>-4.336-4.513*(U2507/L2507)+5.679*(O2507/L2507)-0.004*(I2507/P2507)</f>
        <v>-3.6743804323811111</v>
      </c>
      <c r="N2507" s="31">
        <v>7.3592809998546045</v>
      </c>
      <c r="O2507" s="1">
        <v>129979966922</v>
      </c>
      <c r="P2507" s="1">
        <v>129979966922</v>
      </c>
      <c r="Q2507" s="1">
        <v>0</v>
      </c>
      <c r="R2507" s="1">
        <v>346724410835</v>
      </c>
      <c r="S2507" s="1">
        <v>476704377757</v>
      </c>
      <c r="T2507" s="1">
        <v>2853544264</v>
      </c>
      <c r="U2507" s="1">
        <v>92482288837</v>
      </c>
      <c r="V2507" s="1">
        <v>104275362546</v>
      </c>
    </row>
    <row r="2508" spans="1:22" ht="16.5" customHeight="1" x14ac:dyDescent="0.3">
      <c r="A2508" s="1" t="s">
        <v>261</v>
      </c>
      <c r="B2508" s="1">
        <v>2017</v>
      </c>
      <c r="C2508" s="16">
        <f>LN(E2508)</f>
        <v>4.0430512678345503</v>
      </c>
      <c r="D2508" s="5">
        <v>15</v>
      </c>
      <c r="E2508" s="5">
        <v>57</v>
      </c>
      <c r="F2508" s="4">
        <v>0.18</v>
      </c>
      <c r="G2508" s="5">
        <v>0</v>
      </c>
      <c r="H2508" s="5">
        <v>1</v>
      </c>
      <c r="I2508" s="1">
        <v>301111344622</v>
      </c>
      <c r="J2508" s="1">
        <v>98588506229</v>
      </c>
      <c r="K2508" s="1">
        <v>103894925568</v>
      </c>
      <c r="L2508" s="1">
        <v>405006270190</v>
      </c>
      <c r="M2508" s="29">
        <f>-4.336-4.513*(U2508/L2508)+5.679*(O2508/L2508)-0.004*(I2508/P2508)</f>
        <v>-3.6011941499691709</v>
      </c>
      <c r="N2508" s="31">
        <v>2.8654119461210428</v>
      </c>
      <c r="O2508" s="1">
        <v>104625933940</v>
      </c>
      <c r="P2508" s="1">
        <v>104625933940</v>
      </c>
      <c r="Q2508" s="1">
        <v>0</v>
      </c>
      <c r="R2508" s="1">
        <v>300380336250</v>
      </c>
      <c r="S2508" s="1">
        <v>405006270190</v>
      </c>
      <c r="T2508" s="1">
        <v>1008707796</v>
      </c>
      <c r="U2508" s="1">
        <v>64681431961</v>
      </c>
      <c r="V2508" s="1">
        <v>75039564500</v>
      </c>
    </row>
    <row r="2509" spans="1:22" ht="16.5" customHeight="1" x14ac:dyDescent="0.3">
      <c r="A2509" s="1" t="s">
        <v>261</v>
      </c>
      <c r="B2509" s="1">
        <v>2016</v>
      </c>
      <c r="C2509" s="15"/>
      <c r="D2509" s="9"/>
      <c r="E2509" s="9"/>
      <c r="F2509" s="10"/>
      <c r="G2509" s="9"/>
      <c r="H2509" s="9"/>
      <c r="I2509" s="1">
        <v>284600849234</v>
      </c>
      <c r="J2509" s="1">
        <v>132547949821</v>
      </c>
      <c r="K2509" s="1">
        <v>112967564150</v>
      </c>
      <c r="L2509" s="1">
        <v>397568413384</v>
      </c>
      <c r="M2509" s="29">
        <f>-4.336-4.513*(U2509/L2509)+5.679*(O2509/L2509)-0.004*(I2509/P2509)</f>
        <v>-4.0578469627398706</v>
      </c>
      <c r="N2509" s="31">
        <v>2.5615511423249444</v>
      </c>
      <c r="O2509" s="1">
        <v>49541741538</v>
      </c>
      <c r="P2509" s="1">
        <v>48594488833</v>
      </c>
      <c r="Q2509" s="1">
        <v>947252705</v>
      </c>
      <c r="R2509" s="1">
        <v>348026671846</v>
      </c>
      <c r="S2509" s="1">
        <v>397568413384</v>
      </c>
      <c r="T2509" s="1">
        <v>5164056895</v>
      </c>
      <c r="U2509" s="1">
        <v>35774211032</v>
      </c>
      <c r="V2509" s="1">
        <v>49171658671</v>
      </c>
    </row>
    <row r="2510" spans="1:22" ht="16.5" customHeight="1" x14ac:dyDescent="0.3">
      <c r="A2510" s="1" t="s">
        <v>261</v>
      </c>
      <c r="B2510" s="1">
        <v>2015</v>
      </c>
      <c r="C2510" s="16">
        <f t="shared" ref="C2510:C2518" si="220">LN(E2510)</f>
        <v>4.1743872698956368</v>
      </c>
      <c r="D2510" s="5">
        <v>13</v>
      </c>
      <c r="E2510" s="5">
        <v>65</v>
      </c>
      <c r="F2510" s="4">
        <v>0.28999999999999998</v>
      </c>
      <c r="G2510" s="5">
        <v>0</v>
      </c>
      <c r="H2510" s="5">
        <v>1</v>
      </c>
      <c r="I2510" s="1">
        <v>370291776525</v>
      </c>
      <c r="J2510" s="1">
        <v>230319590062</v>
      </c>
      <c r="K2510" s="1">
        <v>131001488748</v>
      </c>
      <c r="L2510" s="1">
        <v>501293265273</v>
      </c>
      <c r="M2510" s="29">
        <f>-4.336-4.513*(U2510/L2510)+5.679*(O2510/L2510)-0.004*(I2510/P2510)</f>
        <v>-3.1505770260814421</v>
      </c>
      <c r="N2510" s="31">
        <v>8.0197984581497224</v>
      </c>
      <c r="O2510" s="1">
        <v>142432539174</v>
      </c>
      <c r="P2510" s="1">
        <v>141219184079</v>
      </c>
      <c r="Q2510" s="1">
        <v>1213355095</v>
      </c>
      <c r="R2510" s="1">
        <v>358860726099</v>
      </c>
      <c r="S2510" s="1">
        <v>501293265273</v>
      </c>
      <c r="T2510" s="1">
        <v>3727593699</v>
      </c>
      <c r="U2510" s="1">
        <v>46393099671</v>
      </c>
      <c r="V2510" s="1">
        <v>62455412846</v>
      </c>
    </row>
    <row r="2511" spans="1:22" ht="16.5" customHeight="1" x14ac:dyDescent="0.3">
      <c r="A2511" s="1" t="s">
        <v>261</v>
      </c>
      <c r="B2511" s="1">
        <v>2014</v>
      </c>
      <c r="C2511" s="16">
        <f t="shared" si="220"/>
        <v>4.1588830833596715</v>
      </c>
      <c r="D2511" s="6">
        <v>12</v>
      </c>
      <c r="E2511" s="6">
        <v>64</v>
      </c>
      <c r="F2511" s="7">
        <v>0.28999999999999998</v>
      </c>
      <c r="G2511" s="6">
        <v>0</v>
      </c>
      <c r="H2511" s="6">
        <v>1</v>
      </c>
      <c r="I2511" s="1">
        <v>415895145077</v>
      </c>
      <c r="J2511" s="1">
        <v>188676635945</v>
      </c>
      <c r="K2511" s="1">
        <v>121459590303</v>
      </c>
      <c r="L2511" s="1">
        <v>537354735380</v>
      </c>
      <c r="M2511" s="29">
        <f>-4.336-4.513*(U2511/L2511)+5.679*(O2511/L2511)-0.004*(I2511/P2511)</f>
        <v>-3.3506759734137646</v>
      </c>
      <c r="N2511" s="28">
        <v>5.05</v>
      </c>
      <c r="O2511" s="1">
        <v>162978344918</v>
      </c>
      <c r="P2511" s="1">
        <v>161763402403</v>
      </c>
      <c r="Q2511" s="1">
        <v>1214942515</v>
      </c>
      <c r="R2511" s="1">
        <v>374376390462</v>
      </c>
      <c r="S2511" s="1">
        <v>537354735380</v>
      </c>
      <c r="T2511" s="1">
        <v>6021005180</v>
      </c>
      <c r="U2511" s="1">
        <v>86540951478</v>
      </c>
      <c r="V2511" s="1">
        <v>91488139963</v>
      </c>
    </row>
    <row r="2512" spans="1:22" ht="16.5" customHeight="1" x14ac:dyDescent="0.3">
      <c r="A2512" s="1" t="s">
        <v>262</v>
      </c>
      <c r="B2512" s="1">
        <v>2023</v>
      </c>
      <c r="C2512" s="16">
        <f t="shared" si="220"/>
        <v>3.8712010109078911</v>
      </c>
      <c r="D2512" s="5">
        <v>39</v>
      </c>
      <c r="E2512" s="5">
        <v>48</v>
      </c>
      <c r="F2512" s="4">
        <v>6.62</v>
      </c>
      <c r="G2512" s="5">
        <v>0</v>
      </c>
      <c r="H2512" s="5">
        <v>0</v>
      </c>
      <c r="I2512" s="1">
        <v>168435795197</v>
      </c>
      <c r="J2512" s="1">
        <v>82804895720</v>
      </c>
      <c r="K2512" s="1">
        <v>40257703728</v>
      </c>
      <c r="L2512" s="1">
        <v>208693498925</v>
      </c>
      <c r="M2512" s="29">
        <f>-4.336-4.513*(U2512/L2512)+5.679*(O2512/L2512)-0.004*(I2512/P2512)</f>
        <v>-2.7100700615374373</v>
      </c>
      <c r="N2512" s="31">
        <v>6.4222466560102589</v>
      </c>
      <c r="O2512" s="1">
        <v>72392854694</v>
      </c>
      <c r="P2512" s="1">
        <v>72315854694</v>
      </c>
      <c r="Q2512" s="1">
        <v>77000000</v>
      </c>
      <c r="R2512" s="1">
        <v>136300644231</v>
      </c>
      <c r="S2512" s="1">
        <v>208693498925</v>
      </c>
      <c r="T2512" s="1">
        <v>323136726</v>
      </c>
      <c r="U2512" s="1">
        <v>15478325909</v>
      </c>
      <c r="V2512" s="1">
        <v>18062880646</v>
      </c>
    </row>
    <row r="2513" spans="1:22" ht="16.5" customHeight="1" x14ac:dyDescent="0.3">
      <c r="A2513" s="1" t="s">
        <v>262</v>
      </c>
      <c r="B2513" s="1">
        <v>2022</v>
      </c>
      <c r="C2513" s="16">
        <f t="shared" si="220"/>
        <v>3.8501476017100584</v>
      </c>
      <c r="D2513" s="5">
        <v>38</v>
      </c>
      <c r="E2513" s="5">
        <v>47</v>
      </c>
      <c r="F2513" s="4">
        <v>6.62</v>
      </c>
      <c r="G2513" s="5">
        <v>0</v>
      </c>
      <c r="H2513" s="5">
        <v>0</v>
      </c>
      <c r="I2513" s="1">
        <v>186225356729</v>
      </c>
      <c r="J2513" s="1">
        <v>87697210506</v>
      </c>
      <c r="K2513" s="1">
        <v>42455198370</v>
      </c>
      <c r="L2513" s="1">
        <v>228680555099</v>
      </c>
      <c r="M2513" s="29">
        <f>-4.336-4.513*(U2513/L2513)+5.679*(O2513/L2513)-0.004*(I2513/P2513)</f>
        <v>-2.3223728733216906</v>
      </c>
      <c r="N2513" s="31">
        <v>6.9871667237754878</v>
      </c>
      <c r="O2513" s="1">
        <v>95012315000</v>
      </c>
      <c r="P2513" s="1">
        <v>94988815000</v>
      </c>
      <c r="Q2513" s="1">
        <v>23500000</v>
      </c>
      <c r="R2513" s="1">
        <v>133668240099</v>
      </c>
      <c r="S2513" s="1">
        <v>228680555099</v>
      </c>
      <c r="T2513" s="1">
        <v>655470875</v>
      </c>
      <c r="U2513" s="1">
        <v>17129239298</v>
      </c>
      <c r="V2513" s="1">
        <v>19888888194</v>
      </c>
    </row>
    <row r="2514" spans="1:22" ht="16.5" customHeight="1" x14ac:dyDescent="0.3">
      <c r="A2514" s="1" t="s">
        <v>262</v>
      </c>
      <c r="B2514" s="1">
        <v>2021</v>
      </c>
      <c r="C2514" s="16">
        <f t="shared" si="220"/>
        <v>3.8286413964890951</v>
      </c>
      <c r="D2514" s="5">
        <v>37</v>
      </c>
      <c r="E2514" s="5">
        <v>46</v>
      </c>
      <c r="F2514" s="4">
        <v>6.62</v>
      </c>
      <c r="G2514" s="5">
        <v>0</v>
      </c>
      <c r="H2514" s="5">
        <v>0</v>
      </c>
      <c r="I2514" s="1">
        <v>194597913394</v>
      </c>
      <c r="J2514" s="1">
        <v>85576426107</v>
      </c>
      <c r="K2514" s="1">
        <v>45931789211</v>
      </c>
      <c r="L2514" s="1">
        <v>240529702605</v>
      </c>
      <c r="M2514" s="29">
        <f>-4.336-4.513*(U2514/L2514)+5.679*(O2514/L2514)-0.004*(I2514/P2514)</f>
        <v>-2.0839369507118657</v>
      </c>
      <c r="N2514" s="31">
        <v>6.6900092133089402</v>
      </c>
      <c r="O2514" s="1">
        <v>110845429765</v>
      </c>
      <c r="P2514" s="1">
        <v>110821929765</v>
      </c>
      <c r="Q2514" s="1">
        <v>23500000</v>
      </c>
      <c r="R2514" s="1">
        <v>129684272840</v>
      </c>
      <c r="S2514" s="1">
        <v>240529702605</v>
      </c>
      <c r="T2514" s="1">
        <v>419751687</v>
      </c>
      <c r="U2514" s="1">
        <v>19081255562</v>
      </c>
      <c r="V2514" s="1">
        <v>21547710752</v>
      </c>
    </row>
    <row r="2515" spans="1:22" ht="16.5" customHeight="1" x14ac:dyDescent="0.3">
      <c r="A2515" s="1" t="s">
        <v>262</v>
      </c>
      <c r="B2515" s="1">
        <v>2020</v>
      </c>
      <c r="C2515" s="16">
        <f t="shared" si="220"/>
        <v>3.8066624897703196</v>
      </c>
      <c r="D2515" s="5">
        <v>36</v>
      </c>
      <c r="E2515" s="5">
        <v>45</v>
      </c>
      <c r="F2515" s="4">
        <v>6.62</v>
      </c>
      <c r="G2515" s="5">
        <v>0</v>
      </c>
      <c r="H2515" s="5">
        <v>0</v>
      </c>
      <c r="I2515" s="1">
        <v>149753808911</v>
      </c>
      <c r="J2515" s="1">
        <v>41794176588</v>
      </c>
      <c r="K2515" s="1">
        <v>48303953139</v>
      </c>
      <c r="L2515" s="1">
        <v>198057762050</v>
      </c>
      <c r="M2515" s="29">
        <f>-4.336-4.513*(U2515/L2515)+5.679*(O2515/L2515)-0.004*(I2515/P2515)</f>
        <v>-2.6099311889301324</v>
      </c>
      <c r="N2515" s="31">
        <v>6.9401877821904918</v>
      </c>
      <c r="O2515" s="1">
        <v>74397714131</v>
      </c>
      <c r="P2515" s="1">
        <v>74397714131</v>
      </c>
      <c r="Q2515" s="1">
        <v>0</v>
      </c>
      <c r="R2515" s="1">
        <v>123660047919</v>
      </c>
      <c r="S2515" s="1">
        <v>198057762050</v>
      </c>
      <c r="T2515" s="1">
        <v>16698601</v>
      </c>
      <c r="U2515" s="1">
        <v>17515760067</v>
      </c>
      <c r="V2515" s="1">
        <v>19546588903</v>
      </c>
    </row>
    <row r="2516" spans="1:22" ht="16.5" customHeight="1" x14ac:dyDescent="0.3">
      <c r="A2516" s="1" t="s">
        <v>262</v>
      </c>
      <c r="B2516" s="1">
        <v>2019</v>
      </c>
      <c r="C2516" s="16">
        <f t="shared" si="220"/>
        <v>3.784189633918261</v>
      </c>
      <c r="D2516" s="5">
        <v>35</v>
      </c>
      <c r="E2516" s="5">
        <v>44</v>
      </c>
      <c r="F2516" s="4">
        <v>6.62</v>
      </c>
      <c r="G2516" s="5">
        <v>0</v>
      </c>
      <c r="H2516" s="5">
        <v>0</v>
      </c>
      <c r="I2516" s="1">
        <v>110465439096</v>
      </c>
      <c r="J2516" s="1">
        <v>36750134293</v>
      </c>
      <c r="K2516" s="1">
        <v>48846910944</v>
      </c>
      <c r="L2516" s="1">
        <v>159312350040</v>
      </c>
      <c r="M2516" s="29">
        <f>-4.336-4.513*(U2516/L2516)+5.679*(O2516/L2516)-0.004*(I2516/P2516)</f>
        <v>-3.3331198764867462</v>
      </c>
      <c r="N2516" s="31">
        <v>7.4649912574460018</v>
      </c>
      <c r="O2516" s="1">
        <v>41060056258</v>
      </c>
      <c r="P2516" s="1">
        <v>41038056258</v>
      </c>
      <c r="Q2516" s="1">
        <v>22000000</v>
      </c>
      <c r="R2516" s="1">
        <v>118252293782</v>
      </c>
      <c r="S2516" s="1">
        <v>159312350040</v>
      </c>
      <c r="T2516" s="1">
        <v>561634250</v>
      </c>
      <c r="U2516" s="1">
        <v>15886003701</v>
      </c>
      <c r="V2516" s="1">
        <v>17827961361</v>
      </c>
    </row>
    <row r="2517" spans="1:22" ht="16.5" customHeight="1" x14ac:dyDescent="0.3">
      <c r="A2517" s="1" t="s">
        <v>262</v>
      </c>
      <c r="B2517" s="1">
        <v>2018</v>
      </c>
      <c r="C2517" s="16">
        <f t="shared" si="220"/>
        <v>3.7612001156935624</v>
      </c>
      <c r="D2517" s="5">
        <v>34</v>
      </c>
      <c r="E2517" s="5">
        <v>43</v>
      </c>
      <c r="F2517" s="4">
        <v>6.62</v>
      </c>
      <c r="G2517" s="5">
        <v>0</v>
      </c>
      <c r="H2517" s="5">
        <v>0</v>
      </c>
      <c r="I2517" s="1">
        <v>103603971637</v>
      </c>
      <c r="J2517" s="1">
        <v>36001487820</v>
      </c>
      <c r="K2517" s="1">
        <v>51697546782</v>
      </c>
      <c r="L2517" s="1">
        <v>155301518419</v>
      </c>
      <c r="M2517" s="29">
        <f>-4.336-4.513*(U2517/L2517)+5.679*(O2517/L2517)-0.004*(I2517/P2517)</f>
        <v>-3.3337179423025289</v>
      </c>
      <c r="N2517" s="31">
        <v>7.3592809998546045</v>
      </c>
      <c r="O2517" s="1">
        <v>41264859333</v>
      </c>
      <c r="P2517" s="1">
        <v>41264859333</v>
      </c>
      <c r="Q2517" s="1">
        <v>0</v>
      </c>
      <c r="R2517" s="1">
        <v>114036659086</v>
      </c>
      <c r="S2517" s="1">
        <v>155301518419</v>
      </c>
      <c r="T2517" s="1">
        <v>1050648007</v>
      </c>
      <c r="U2517" s="1">
        <v>17090082930</v>
      </c>
      <c r="V2517" s="1">
        <v>19583777235</v>
      </c>
    </row>
    <row r="2518" spans="1:22" ht="16.5" customHeight="1" x14ac:dyDescent="0.3">
      <c r="A2518" s="1" t="s">
        <v>262</v>
      </c>
      <c r="B2518" s="1">
        <v>2017</v>
      </c>
      <c r="C2518" s="16">
        <f t="shared" si="220"/>
        <v>3.7376696182833684</v>
      </c>
      <c r="D2518" s="5">
        <v>33</v>
      </c>
      <c r="E2518" s="5">
        <v>42</v>
      </c>
      <c r="F2518" s="4">
        <v>6.62</v>
      </c>
      <c r="G2518" s="5">
        <v>0</v>
      </c>
      <c r="H2518" s="5">
        <v>0</v>
      </c>
      <c r="I2518" s="1">
        <v>93813943182</v>
      </c>
      <c r="J2518" s="1">
        <v>40423923240</v>
      </c>
      <c r="K2518" s="1">
        <v>54570632155</v>
      </c>
      <c r="L2518" s="1">
        <v>148384575337</v>
      </c>
      <c r="M2518" s="29">
        <f>-4.336-4.513*(U2518/L2518)+5.679*(O2518/L2518)-0.004*(I2518/P2518)</f>
        <v>-3.2794794218705752</v>
      </c>
      <c r="N2518" s="31">
        <v>2.8654119461210428</v>
      </c>
      <c r="O2518" s="1">
        <v>39229943903</v>
      </c>
      <c r="P2518" s="1">
        <v>39229943903</v>
      </c>
      <c r="Q2518" s="1">
        <v>0</v>
      </c>
      <c r="R2518" s="1">
        <v>109154631434</v>
      </c>
      <c r="S2518" s="1">
        <v>148384575337</v>
      </c>
      <c r="T2518" s="1">
        <v>2089699109</v>
      </c>
      <c r="U2518" s="1">
        <v>14313342533</v>
      </c>
      <c r="V2518" s="1">
        <v>16752107767</v>
      </c>
    </row>
    <row r="2519" spans="1:22" ht="16.5" customHeight="1" x14ac:dyDescent="0.3">
      <c r="A2519" s="1" t="s">
        <v>262</v>
      </c>
      <c r="B2519" s="1">
        <v>2016</v>
      </c>
      <c r="C2519" s="15"/>
      <c r="D2519" s="13"/>
      <c r="E2519" s="13"/>
      <c r="F2519" s="14"/>
      <c r="G2519" s="13"/>
      <c r="H2519" s="13"/>
      <c r="I2519" s="1">
        <v>90292916138</v>
      </c>
      <c r="J2519" s="1">
        <v>37478837026</v>
      </c>
      <c r="K2519" s="1">
        <v>53910468750</v>
      </c>
      <c r="L2519" s="1">
        <v>144203384888</v>
      </c>
      <c r="M2519" s="29">
        <f>-4.336-4.513*(U2519/L2519)+5.679*(O2519/L2519)-0.004*(I2519/P2519)</f>
        <v>-3.2476848810214087</v>
      </c>
      <c r="N2519" s="31">
        <v>2.5615511423249444</v>
      </c>
      <c r="O2519" s="1">
        <v>37999336057</v>
      </c>
      <c r="P2519" s="1">
        <v>37999336057</v>
      </c>
      <c r="Q2519" s="1">
        <v>0</v>
      </c>
      <c r="R2519" s="1">
        <v>106204048831</v>
      </c>
      <c r="S2519" s="1">
        <v>144203384888</v>
      </c>
      <c r="T2519" s="1">
        <v>3391913102</v>
      </c>
      <c r="U2519" s="1">
        <v>12738510513</v>
      </c>
      <c r="V2519" s="1">
        <v>16062255036</v>
      </c>
    </row>
    <row r="2520" spans="1:22" ht="16.5" customHeight="1" x14ac:dyDescent="0.3">
      <c r="A2520" s="1" t="s">
        <v>262</v>
      </c>
      <c r="B2520" s="1">
        <v>2015</v>
      </c>
      <c r="C2520" s="16">
        <f>LN(E2520)</f>
        <v>3.9512437185814275</v>
      </c>
      <c r="D2520" s="6">
        <v>31</v>
      </c>
      <c r="E2520" s="6">
        <v>52</v>
      </c>
      <c r="F2520" s="7">
        <v>52.54</v>
      </c>
      <c r="G2520" s="6">
        <v>0</v>
      </c>
      <c r="H2520" s="6">
        <v>0</v>
      </c>
      <c r="I2520" s="1">
        <v>90124751236</v>
      </c>
      <c r="J2520" s="1">
        <v>32623857109</v>
      </c>
      <c r="K2520" s="1">
        <v>51882128933</v>
      </c>
      <c r="L2520" s="1">
        <v>142006880169</v>
      </c>
      <c r="M2520" s="29">
        <f>-4.336-4.513*(U2520/L2520)+5.679*(O2520/L2520)-0.004*(I2520/P2520)</f>
        <v>-3.2958584807450939</v>
      </c>
      <c r="N2520" s="31">
        <v>8.0197984581497224</v>
      </c>
      <c r="O2520" s="1">
        <v>37362023628</v>
      </c>
      <c r="P2520" s="1">
        <v>36657123628</v>
      </c>
      <c r="Q2520" s="1">
        <v>704900000</v>
      </c>
      <c r="R2520" s="1">
        <v>104644856541</v>
      </c>
      <c r="S2520" s="1">
        <v>142006880169</v>
      </c>
      <c r="T2520" s="1">
        <v>3442506506</v>
      </c>
      <c r="U2520" s="1">
        <v>13976320553</v>
      </c>
      <c r="V2520" s="1">
        <v>18029546435</v>
      </c>
    </row>
    <row r="2521" spans="1:22" ht="16.5" customHeight="1" x14ac:dyDescent="0.3">
      <c r="A2521" s="1" t="s">
        <v>262</v>
      </c>
      <c r="B2521" s="1">
        <v>2014</v>
      </c>
      <c r="C2521" s="15"/>
      <c r="D2521" s="9"/>
      <c r="E2521" s="9"/>
      <c r="F2521" s="10"/>
      <c r="G2521" s="9"/>
      <c r="H2521" s="9"/>
      <c r="I2521" s="1">
        <v>99694776415</v>
      </c>
      <c r="J2521" s="1">
        <v>33494478686</v>
      </c>
      <c r="K2521" s="1">
        <v>43038184863</v>
      </c>
      <c r="L2521" s="1">
        <v>142732961278</v>
      </c>
      <c r="M2521" s="29">
        <f>-4.336-4.513*(U2521/L2521)+5.679*(O2521/L2521)-0.004*(I2521/P2521)</f>
        <v>-2.9128243691127351</v>
      </c>
      <c r="N2521" s="28">
        <v>5.05</v>
      </c>
      <c r="O2521" s="1">
        <v>47425544638</v>
      </c>
      <c r="P2521" s="1">
        <v>46747702971</v>
      </c>
      <c r="Q2521" s="1">
        <v>677841667</v>
      </c>
      <c r="R2521" s="1">
        <v>95307416640</v>
      </c>
      <c r="S2521" s="1">
        <v>142732961278</v>
      </c>
      <c r="T2521" s="1">
        <v>4657654843</v>
      </c>
      <c r="U2521" s="1">
        <v>14397965632</v>
      </c>
      <c r="V2521" s="1" t="e">
        <v>#VALUE!</v>
      </c>
    </row>
    <row r="2522" spans="1:22" ht="16.5" customHeight="1" x14ac:dyDescent="0.3">
      <c r="A2522" s="1" t="s">
        <v>263</v>
      </c>
      <c r="B2522" s="1">
        <v>2023</v>
      </c>
      <c r="C2522" s="16">
        <f t="shared" ref="C2522:C2529" si="221">LN(E2522)</f>
        <v>3.9889840465642745</v>
      </c>
      <c r="D2522" s="5">
        <v>18</v>
      </c>
      <c r="E2522" s="5">
        <v>54</v>
      </c>
      <c r="F2522" s="4">
        <f>F2523*1.27</f>
        <v>18.161000000000001</v>
      </c>
      <c r="G2522" s="5">
        <v>0</v>
      </c>
      <c r="H2522" s="5">
        <v>0</v>
      </c>
      <c r="I2522" s="1">
        <v>1395936217102</v>
      </c>
      <c r="J2522" s="1">
        <v>615023248456</v>
      </c>
      <c r="K2522" s="1">
        <v>1577922927005</v>
      </c>
      <c r="L2522" s="1">
        <v>2973859144107</v>
      </c>
      <c r="M2522" s="29">
        <f>-4.336-4.513*(U2522/L2522)+5.679*(O2522/L2522)-0.004*(I2522/P2522)</f>
        <v>-1.9068008486137604</v>
      </c>
      <c r="N2522" s="31">
        <v>6.4222466560102589</v>
      </c>
      <c r="O2522" s="1">
        <v>1344969752937</v>
      </c>
      <c r="P2522" s="1">
        <v>935575186771</v>
      </c>
      <c r="Q2522" s="1">
        <v>409394566166</v>
      </c>
      <c r="R2522" s="1">
        <v>1628889391170</v>
      </c>
      <c r="S2522" s="1">
        <v>2973859144107</v>
      </c>
      <c r="T2522" s="1">
        <v>54057483005</v>
      </c>
      <c r="U2522" s="1">
        <v>87799332687</v>
      </c>
      <c r="V2522" s="1">
        <v>108337030138</v>
      </c>
    </row>
    <row r="2523" spans="1:22" ht="16.5" customHeight="1" x14ac:dyDescent="0.3">
      <c r="A2523" s="1" t="s">
        <v>263</v>
      </c>
      <c r="B2523" s="1">
        <v>2022</v>
      </c>
      <c r="C2523" s="16">
        <f t="shared" si="221"/>
        <v>3.970291913552122</v>
      </c>
      <c r="D2523" s="5">
        <v>17</v>
      </c>
      <c r="E2523" s="5">
        <v>53</v>
      </c>
      <c r="F2523" s="4">
        <v>14.3</v>
      </c>
      <c r="G2523" s="5">
        <v>0</v>
      </c>
      <c r="H2523" s="5">
        <v>0</v>
      </c>
      <c r="I2523" s="1">
        <v>1199951103248</v>
      </c>
      <c r="J2523" s="1">
        <v>466136524256</v>
      </c>
      <c r="K2523" s="1">
        <v>925081840609</v>
      </c>
      <c r="L2523" s="1">
        <v>2125032943857</v>
      </c>
      <c r="M2523" s="29">
        <f>-4.336-4.513*(U2523/L2523)+5.679*(O2523/L2523)-0.004*(I2523/P2523)</f>
        <v>-3.2982032671290433</v>
      </c>
      <c r="N2523" s="31">
        <v>6.9871667237754878</v>
      </c>
      <c r="O2523" s="1">
        <v>583942885374</v>
      </c>
      <c r="P2523" s="1">
        <v>583671887207</v>
      </c>
      <c r="Q2523" s="1">
        <v>270998167</v>
      </c>
      <c r="R2523" s="1">
        <v>1541090058483</v>
      </c>
      <c r="S2523" s="1">
        <v>2125032943857</v>
      </c>
      <c r="T2523" s="1">
        <v>48364243092</v>
      </c>
      <c r="U2523" s="1">
        <v>242274378237</v>
      </c>
      <c r="V2523" s="1">
        <v>278590995347</v>
      </c>
    </row>
    <row r="2524" spans="1:22" ht="16.5" customHeight="1" x14ac:dyDescent="0.3">
      <c r="A2524" s="1" t="s">
        <v>263</v>
      </c>
      <c r="B2524" s="1">
        <v>2021</v>
      </c>
      <c r="C2524" s="16">
        <f t="shared" si="221"/>
        <v>3.9512437185814275</v>
      </c>
      <c r="D2524" s="5">
        <v>16</v>
      </c>
      <c r="E2524" s="5">
        <v>52</v>
      </c>
      <c r="F2524" s="4">
        <v>14.3</v>
      </c>
      <c r="G2524" s="5">
        <v>0</v>
      </c>
      <c r="H2524" s="5">
        <v>0</v>
      </c>
      <c r="I2524" s="1">
        <v>986230344776</v>
      </c>
      <c r="J2524" s="1">
        <v>471504991659</v>
      </c>
      <c r="K2524" s="1">
        <v>984909304450</v>
      </c>
      <c r="L2524" s="1">
        <v>1971139649226</v>
      </c>
      <c r="M2524" s="29">
        <f>-4.336-4.513*(U2524/L2524)+5.679*(O2524/L2524)-0.004*(I2524/P2524)</f>
        <v>-2.927385285869752</v>
      </c>
      <c r="N2524" s="31">
        <v>6.6900092133089402</v>
      </c>
      <c r="O2524" s="1">
        <v>712146217980</v>
      </c>
      <c r="P2524" s="1">
        <v>711866113607</v>
      </c>
      <c r="Q2524" s="1">
        <v>280104373</v>
      </c>
      <c r="R2524" s="1">
        <v>1258993431246</v>
      </c>
      <c r="S2524" s="1">
        <v>1971139649226</v>
      </c>
      <c r="T2524" s="1">
        <v>8691611219</v>
      </c>
      <c r="U2524" s="1">
        <v>278479651838</v>
      </c>
      <c r="V2524" s="1">
        <v>291057834113</v>
      </c>
    </row>
    <row r="2525" spans="1:22" ht="16.5" customHeight="1" x14ac:dyDescent="0.3">
      <c r="A2525" s="1" t="s">
        <v>263</v>
      </c>
      <c r="B2525" s="1">
        <v>2020</v>
      </c>
      <c r="C2525" s="16">
        <f t="shared" si="221"/>
        <v>3.9318256327243257</v>
      </c>
      <c r="D2525" s="5">
        <v>15</v>
      </c>
      <c r="E2525" s="5">
        <v>51</v>
      </c>
      <c r="F2525" s="4">
        <v>14.3</v>
      </c>
      <c r="G2525" s="5">
        <v>0</v>
      </c>
      <c r="H2525" s="5">
        <v>0</v>
      </c>
      <c r="I2525" s="1">
        <v>633371718157</v>
      </c>
      <c r="J2525" s="1">
        <v>400542739062</v>
      </c>
      <c r="K2525" s="1">
        <v>1070017388056</v>
      </c>
      <c r="L2525" s="1">
        <v>1703389106213</v>
      </c>
      <c r="M2525" s="29">
        <f>-4.336-4.513*(U2525/L2525)+5.679*(O2525/L2525)-0.004*(I2525/P2525)</f>
        <v>-2.6538928916769984</v>
      </c>
      <c r="N2525" s="31">
        <v>6.9401877821904918</v>
      </c>
      <c r="O2525" s="1">
        <v>620597385805</v>
      </c>
      <c r="P2525" s="1">
        <v>568582386996</v>
      </c>
      <c r="Q2525" s="1">
        <v>52014998809</v>
      </c>
      <c r="R2525" s="1">
        <v>1082791720408</v>
      </c>
      <c r="S2525" s="1">
        <v>1703389106213</v>
      </c>
      <c r="T2525" s="1">
        <v>21637833788</v>
      </c>
      <c r="U2525" s="1">
        <v>144360663988</v>
      </c>
      <c r="V2525" s="1">
        <v>180881654048</v>
      </c>
    </row>
    <row r="2526" spans="1:22" ht="16.5" customHeight="1" x14ac:dyDescent="0.3">
      <c r="A2526" s="1" t="s">
        <v>263</v>
      </c>
      <c r="B2526" s="1">
        <v>2019</v>
      </c>
      <c r="C2526" s="16">
        <f t="shared" si="221"/>
        <v>3.912023005428146</v>
      </c>
      <c r="D2526" s="5">
        <v>14</v>
      </c>
      <c r="E2526" s="5">
        <v>50</v>
      </c>
      <c r="F2526" s="4">
        <v>14.3</v>
      </c>
      <c r="G2526" s="5">
        <v>0</v>
      </c>
      <c r="H2526" s="5">
        <v>0</v>
      </c>
      <c r="I2526" s="1">
        <v>879671740019</v>
      </c>
      <c r="J2526" s="1">
        <v>524957682859</v>
      </c>
      <c r="K2526" s="1">
        <v>1191601316113</v>
      </c>
      <c r="L2526" s="1">
        <v>2071273056132</v>
      </c>
      <c r="M2526" s="29">
        <f>-4.336-4.513*(U2526/L2526)+5.679*(O2526/L2526)-0.004*(I2526/P2526)</f>
        <v>-2.0981576469007317</v>
      </c>
      <c r="N2526" s="31">
        <v>7.4649912574460018</v>
      </c>
      <c r="O2526" s="1">
        <v>988153508712</v>
      </c>
      <c r="P2526" s="1">
        <v>823668989301</v>
      </c>
      <c r="Q2526" s="1">
        <v>164484519411</v>
      </c>
      <c r="R2526" s="1">
        <v>1083119547420</v>
      </c>
      <c r="S2526" s="1">
        <v>2071273056132</v>
      </c>
      <c r="T2526" s="1">
        <v>35205005009</v>
      </c>
      <c r="U2526" s="1">
        <v>214423398058</v>
      </c>
      <c r="V2526" s="1">
        <v>283634314815</v>
      </c>
    </row>
    <row r="2527" spans="1:22" ht="16.5" customHeight="1" x14ac:dyDescent="0.3">
      <c r="A2527" s="1" t="s">
        <v>263</v>
      </c>
      <c r="B2527" s="1">
        <v>2018</v>
      </c>
      <c r="C2527" s="16">
        <f t="shared" si="221"/>
        <v>3.8918202981106265</v>
      </c>
      <c r="D2527" s="5">
        <v>13</v>
      </c>
      <c r="E2527" s="5">
        <v>49</v>
      </c>
      <c r="F2527" s="4">
        <v>14.3</v>
      </c>
      <c r="G2527" s="5">
        <v>0</v>
      </c>
      <c r="H2527" s="5">
        <v>0</v>
      </c>
      <c r="I2527" s="1">
        <v>804312305352</v>
      </c>
      <c r="J2527" s="1">
        <v>509769177869</v>
      </c>
      <c r="K2527" s="1">
        <v>1315122067286</v>
      </c>
      <c r="L2527" s="1">
        <v>2119434372638</v>
      </c>
      <c r="M2527" s="29">
        <f>-4.336-4.513*(U2527/L2527)+5.679*(O2527/L2527)-0.004*(I2527/P2527)</f>
        <v>-1.47630162460394</v>
      </c>
      <c r="N2527" s="31">
        <v>7.3592809998546045</v>
      </c>
      <c r="O2527" s="1">
        <v>1210381370769</v>
      </c>
      <c r="P2527" s="1">
        <v>862133399464</v>
      </c>
      <c r="Q2527" s="1">
        <v>348247971305</v>
      </c>
      <c r="R2527" s="1">
        <v>909053001869</v>
      </c>
      <c r="S2527" s="1">
        <v>2119434372638</v>
      </c>
      <c r="T2527" s="1">
        <v>53407737370</v>
      </c>
      <c r="U2527" s="1">
        <v>178352230269</v>
      </c>
      <c r="V2527" s="1">
        <v>228305563923</v>
      </c>
    </row>
    <row r="2528" spans="1:22" ht="16.5" customHeight="1" x14ac:dyDescent="0.3">
      <c r="A2528" s="1" t="s">
        <v>263</v>
      </c>
      <c r="B2528" s="1">
        <v>2017</v>
      </c>
      <c r="C2528" s="16">
        <f t="shared" si="221"/>
        <v>3.8712010109078911</v>
      </c>
      <c r="D2528" s="5">
        <v>12</v>
      </c>
      <c r="E2528" s="5">
        <v>48</v>
      </c>
      <c r="F2528" s="4">
        <v>14.3</v>
      </c>
      <c r="G2528" s="5">
        <v>0</v>
      </c>
      <c r="H2528" s="5">
        <v>0</v>
      </c>
      <c r="I2528" s="1">
        <v>613147941188</v>
      </c>
      <c r="J2528" s="1">
        <v>399379313955</v>
      </c>
      <c r="K2528" s="1">
        <v>1365394787520</v>
      </c>
      <c r="L2528" s="1">
        <v>1978542728708</v>
      </c>
      <c r="M2528" s="29">
        <f>-4.336-4.513*(U2528/L2528)+5.679*(O2528/L2528)-0.004*(I2528/P2528)</f>
        <v>-1.122526483281687</v>
      </c>
      <c r="N2528" s="31">
        <v>2.8654119461210428</v>
      </c>
      <c r="O2528" s="1">
        <v>1199891718708</v>
      </c>
      <c r="P2528" s="1">
        <v>732355214479</v>
      </c>
      <c r="Q2528" s="1">
        <v>467536504229</v>
      </c>
      <c r="R2528" s="1">
        <v>778651010000</v>
      </c>
      <c r="S2528" s="1">
        <v>1978542728708</v>
      </c>
      <c r="T2528" s="1">
        <v>29770129745</v>
      </c>
      <c r="U2528" s="1">
        <v>99615432848</v>
      </c>
      <c r="V2528" s="1">
        <v>132469084586</v>
      </c>
    </row>
    <row r="2529" spans="1:22" ht="16.5" customHeight="1" x14ac:dyDescent="0.3">
      <c r="A2529" s="1" t="s">
        <v>263</v>
      </c>
      <c r="B2529" s="1">
        <v>2016</v>
      </c>
      <c r="C2529" s="16">
        <f t="shared" si="221"/>
        <v>3.8501476017100584</v>
      </c>
      <c r="D2529" s="6">
        <v>11</v>
      </c>
      <c r="E2529" s="6">
        <v>47</v>
      </c>
      <c r="F2529" s="7">
        <v>14.3</v>
      </c>
      <c r="G2529" s="6">
        <v>0</v>
      </c>
      <c r="H2529" s="6">
        <v>0</v>
      </c>
      <c r="I2529" s="1">
        <v>593657811816</v>
      </c>
      <c r="J2529" s="1">
        <v>402420168845</v>
      </c>
      <c r="K2529" s="1">
        <v>1430895124879</v>
      </c>
      <c r="L2529" s="1">
        <v>2024552936695</v>
      </c>
      <c r="M2529" s="29">
        <f>-4.336-4.513*(U2529/L2529)+5.679*(O2529/L2529)-0.004*(I2529/P2529)</f>
        <v>-0.67407957358604675</v>
      </c>
      <c r="N2529" s="31">
        <v>2.5615511423249444</v>
      </c>
      <c r="O2529" s="1">
        <v>1329444394078</v>
      </c>
      <c r="P2529" s="1">
        <v>677575039500</v>
      </c>
      <c r="Q2529" s="1">
        <v>651869354578</v>
      </c>
      <c r="R2529" s="1">
        <v>695108542617</v>
      </c>
      <c r="S2529" s="1">
        <v>2024552936695</v>
      </c>
      <c r="T2529" s="1">
        <v>29522120130</v>
      </c>
      <c r="U2529" s="1">
        <v>28599093117</v>
      </c>
      <c r="V2529" s="1">
        <v>47044219814</v>
      </c>
    </row>
    <row r="2530" spans="1:22" ht="16.5" customHeight="1" x14ac:dyDescent="0.3">
      <c r="A2530" s="1" t="s">
        <v>263</v>
      </c>
      <c r="B2530" s="1">
        <v>2015</v>
      </c>
      <c r="C2530" s="15"/>
      <c r="D2530" s="9"/>
      <c r="E2530" s="9"/>
      <c r="F2530" s="10"/>
      <c r="G2530" s="9"/>
      <c r="H2530" s="9"/>
      <c r="I2530" s="1">
        <v>466640814091</v>
      </c>
      <c r="J2530" s="1">
        <v>356170304563</v>
      </c>
      <c r="K2530" s="1">
        <v>1252417576983</v>
      </c>
      <c r="L2530" s="1">
        <v>1719058391074</v>
      </c>
      <c r="M2530" s="29">
        <f>-4.336-4.513*(U2530/L2530)+5.679*(O2530/L2530)-0.004*(I2530/P2530)</f>
        <v>-1.1276015270743842</v>
      </c>
      <c r="N2530" s="31">
        <v>8.0197984581497224</v>
      </c>
      <c r="O2530" s="1">
        <v>1029281024074</v>
      </c>
      <c r="P2530" s="1">
        <v>401461743884</v>
      </c>
      <c r="Q2530" s="1">
        <v>627819280190</v>
      </c>
      <c r="R2530" s="1">
        <v>689777367000</v>
      </c>
      <c r="S2530" s="1">
        <v>1719058391074</v>
      </c>
      <c r="T2530" s="1">
        <v>52915101730</v>
      </c>
      <c r="U2530" s="1">
        <v>71320629019</v>
      </c>
      <c r="V2530" s="1">
        <v>91770531084</v>
      </c>
    </row>
    <row r="2531" spans="1:22" ht="16.5" customHeight="1" x14ac:dyDescent="0.3">
      <c r="A2531" s="1" t="s">
        <v>263</v>
      </c>
      <c r="B2531" s="1">
        <v>2014</v>
      </c>
      <c r="C2531" s="15"/>
      <c r="D2531" s="9"/>
      <c r="E2531" s="9"/>
      <c r="F2531" s="10"/>
      <c r="G2531" s="9"/>
      <c r="H2531" s="9"/>
      <c r="I2531" s="1">
        <v>463417444832</v>
      </c>
      <c r="J2531" s="1">
        <v>183506950504</v>
      </c>
      <c r="K2531" s="1">
        <v>781535198363</v>
      </c>
      <c r="L2531" s="1">
        <v>1244952643195</v>
      </c>
      <c r="M2531" s="29">
        <f>-4.336-4.513*(U2531/L2531)+5.679*(O2531/L2531)-0.004*(I2531/P2531)</f>
        <v>-2.1288333814977265</v>
      </c>
      <c r="N2531" s="28">
        <v>5.05</v>
      </c>
      <c r="O2531" s="1">
        <v>570135332123</v>
      </c>
      <c r="P2531" s="1">
        <v>207533888644</v>
      </c>
      <c r="Q2531" s="1">
        <v>362601443479</v>
      </c>
      <c r="R2531" s="1">
        <v>674817311072</v>
      </c>
      <c r="S2531" s="1">
        <v>1244952643195</v>
      </c>
      <c r="T2531" s="1">
        <v>12542188393</v>
      </c>
      <c r="U2531" s="1">
        <v>106106992222</v>
      </c>
      <c r="V2531" s="1">
        <v>143747780535</v>
      </c>
    </row>
    <row r="2532" spans="1:22" ht="16.5" customHeight="1" x14ac:dyDescent="0.3">
      <c r="A2532" s="1" t="s">
        <v>264</v>
      </c>
      <c r="B2532" s="1">
        <v>2023</v>
      </c>
      <c r="C2532" s="16">
        <f t="shared" ref="C2532:C2534" si="222">LN(E2532)</f>
        <v>3.9318256327243257</v>
      </c>
      <c r="D2532" s="5">
        <v>20</v>
      </c>
      <c r="E2532" s="5">
        <v>51</v>
      </c>
      <c r="F2532" s="4">
        <v>0</v>
      </c>
      <c r="G2532" s="5">
        <v>0</v>
      </c>
      <c r="H2532" s="5">
        <v>1</v>
      </c>
      <c r="I2532" s="1">
        <v>943124263576</v>
      </c>
      <c r="J2532" s="1">
        <v>156581930590</v>
      </c>
      <c r="K2532" s="1">
        <v>281219974144</v>
      </c>
      <c r="L2532" s="1">
        <v>1224344237720</v>
      </c>
      <c r="M2532" s="29">
        <f>-4.336-4.513*(U2532/L2532)+5.679*(O2532/L2532)-0.004*(I2532/P2532)</f>
        <v>-3.003523206808377</v>
      </c>
      <c r="N2532" s="31">
        <v>6.4222466560102589</v>
      </c>
      <c r="O2532" s="1">
        <v>394594428588</v>
      </c>
      <c r="P2532" s="1">
        <v>388913773081</v>
      </c>
      <c r="Q2532" s="1">
        <v>5680655507</v>
      </c>
      <c r="R2532" s="1">
        <v>829749809132</v>
      </c>
      <c r="S2532" s="1">
        <v>1224344237720</v>
      </c>
      <c r="T2532" s="1">
        <v>6329538794</v>
      </c>
      <c r="U2532" s="1">
        <v>132420835782</v>
      </c>
      <c r="V2532" s="1">
        <v>172513549694</v>
      </c>
    </row>
    <row r="2533" spans="1:22" ht="16.5" customHeight="1" x14ac:dyDescent="0.3">
      <c r="A2533" s="1" t="s">
        <v>264</v>
      </c>
      <c r="B2533" s="1">
        <v>2022</v>
      </c>
      <c r="C2533" s="16">
        <f t="shared" si="222"/>
        <v>3.912023005428146</v>
      </c>
      <c r="D2533" s="5">
        <v>19</v>
      </c>
      <c r="E2533" s="5">
        <v>50</v>
      </c>
      <c r="F2533" s="4">
        <v>0</v>
      </c>
      <c r="G2533" s="5">
        <v>0</v>
      </c>
      <c r="H2533" s="5">
        <v>1</v>
      </c>
      <c r="I2533" s="1">
        <v>918699310962</v>
      </c>
      <c r="J2533" s="1">
        <v>172615264357</v>
      </c>
      <c r="K2533" s="1">
        <v>299879372242</v>
      </c>
      <c r="L2533" s="1">
        <v>1218578683204</v>
      </c>
      <c r="M2533" s="29">
        <f>-4.336-4.513*(U2533/L2533)+5.679*(O2533/L2533)-0.004*(I2533/P2533)</f>
        <v>-2.4861085387577142</v>
      </c>
      <c r="N2533" s="31">
        <v>6.9871667237754878</v>
      </c>
      <c r="O2533" s="1">
        <v>491221807274</v>
      </c>
      <c r="P2533" s="1">
        <v>485342223450</v>
      </c>
      <c r="Q2533" s="1">
        <v>5879583824</v>
      </c>
      <c r="R2533" s="1">
        <v>727356875930</v>
      </c>
      <c r="S2533" s="1">
        <v>1218578683204</v>
      </c>
      <c r="T2533" s="1">
        <v>5526406774</v>
      </c>
      <c r="U2533" s="1">
        <v>116592909881</v>
      </c>
      <c r="V2533" s="1">
        <v>153547614321</v>
      </c>
    </row>
    <row r="2534" spans="1:22" ht="16.5" customHeight="1" x14ac:dyDescent="0.3">
      <c r="A2534" s="1" t="s">
        <v>264</v>
      </c>
      <c r="B2534" s="1">
        <v>2021</v>
      </c>
      <c r="C2534" s="16">
        <f t="shared" si="222"/>
        <v>4.0073331852324712</v>
      </c>
      <c r="D2534" s="5">
        <v>18</v>
      </c>
      <c r="E2534" s="5">
        <v>55</v>
      </c>
      <c r="F2534" s="4">
        <v>0</v>
      </c>
      <c r="G2534" s="5">
        <v>0</v>
      </c>
      <c r="H2534" s="5">
        <v>0</v>
      </c>
      <c r="I2534" s="1">
        <v>848185093998</v>
      </c>
      <c r="J2534" s="1">
        <v>213948392280</v>
      </c>
      <c r="K2534" s="1">
        <v>311861687790</v>
      </c>
      <c r="L2534" s="1">
        <v>1160046781788</v>
      </c>
      <c r="M2534" s="29">
        <f>-4.336-4.513*(U2534/L2534)+5.679*(O2534/L2534)-0.004*(I2534/P2534)</f>
        <v>-2.12506024240033</v>
      </c>
      <c r="N2534" s="31">
        <v>6.6900092133089402</v>
      </c>
      <c r="O2534" s="1">
        <v>526184429139</v>
      </c>
      <c r="P2534" s="1">
        <v>512959631184</v>
      </c>
      <c r="Q2534" s="1">
        <v>13224797955</v>
      </c>
      <c r="R2534" s="1">
        <v>633862352649</v>
      </c>
      <c r="S2534" s="1">
        <v>1160046781788</v>
      </c>
      <c r="T2534" s="1">
        <v>6270802908</v>
      </c>
      <c r="U2534" s="1">
        <v>92119480556</v>
      </c>
      <c r="V2534" s="1">
        <v>121342995981</v>
      </c>
    </row>
    <row r="2535" spans="1:22" ht="16.5" customHeight="1" x14ac:dyDescent="0.3">
      <c r="A2535" s="1" t="s">
        <v>264</v>
      </c>
      <c r="B2535" s="1">
        <v>2020</v>
      </c>
      <c r="C2535" s="15"/>
      <c r="D2535" s="9"/>
      <c r="E2535" s="9"/>
      <c r="F2535" s="10"/>
      <c r="G2535" s="9"/>
      <c r="H2535" s="9"/>
      <c r="I2535" s="1">
        <v>738404030662</v>
      </c>
      <c r="J2535" s="1">
        <v>142359920376</v>
      </c>
      <c r="K2535" s="1">
        <v>350645016580</v>
      </c>
      <c r="L2535" s="1">
        <v>1089049047242</v>
      </c>
      <c r="M2535" s="29">
        <f>-4.336-4.513*(U2535/L2535)+5.679*(O2535/L2535)-0.004*(I2535/P2535)</f>
        <v>-2.2264146256574935</v>
      </c>
      <c r="N2535" s="31">
        <v>6.9401877821904918</v>
      </c>
      <c r="O2535" s="1">
        <v>521965447331</v>
      </c>
      <c r="P2535" s="1">
        <v>489642104844</v>
      </c>
      <c r="Q2535" s="1">
        <v>32323342487</v>
      </c>
      <c r="R2535" s="1">
        <v>567083599911</v>
      </c>
      <c r="S2535" s="1">
        <v>1089049047242</v>
      </c>
      <c r="T2535" s="1">
        <v>10643897268</v>
      </c>
      <c r="U2535" s="1">
        <v>146295253348</v>
      </c>
      <c r="V2535" s="1">
        <v>193569426586</v>
      </c>
    </row>
    <row r="2536" spans="1:22" ht="16.5" customHeight="1" x14ac:dyDescent="0.3">
      <c r="A2536" s="1" t="s">
        <v>264</v>
      </c>
      <c r="B2536" s="1">
        <v>2019</v>
      </c>
      <c r="C2536" s="15"/>
      <c r="D2536" s="9"/>
      <c r="E2536" s="9"/>
      <c r="F2536" s="10"/>
      <c r="G2536" s="9"/>
      <c r="H2536" s="9"/>
      <c r="I2536" s="1">
        <v>576229807013</v>
      </c>
      <c r="J2536" s="1">
        <v>132560628563</v>
      </c>
      <c r="K2536" s="1">
        <v>328266646076</v>
      </c>
      <c r="L2536" s="1">
        <v>904496453089</v>
      </c>
      <c r="M2536" s="29">
        <f>-4.336-4.513*(U2536/L2536)+5.679*(O2536/L2536)-0.004*(I2536/P2536)</f>
        <v>-2.2812699811802286</v>
      </c>
      <c r="N2536" s="31">
        <v>7.4649912574460018</v>
      </c>
      <c r="O2536" s="1">
        <v>440487802124</v>
      </c>
      <c r="P2536" s="1">
        <v>373618149904</v>
      </c>
      <c r="Q2536" s="1">
        <v>66869652220</v>
      </c>
      <c r="R2536" s="1">
        <v>464008650965</v>
      </c>
      <c r="S2536" s="1">
        <v>904496453089</v>
      </c>
      <c r="T2536" s="1">
        <v>12201173596</v>
      </c>
      <c r="U2536" s="1">
        <v>141248439809</v>
      </c>
      <c r="V2536" s="1">
        <v>192342867517</v>
      </c>
    </row>
    <row r="2537" spans="1:22" ht="16.5" customHeight="1" x14ac:dyDescent="0.3">
      <c r="A2537" s="1" t="s">
        <v>264</v>
      </c>
      <c r="B2537" s="1">
        <v>2018</v>
      </c>
      <c r="C2537" s="16">
        <f t="shared" ref="C2537:C2538" si="223">LN(E2537)</f>
        <v>3.9512437185814275</v>
      </c>
      <c r="D2537" s="5">
        <v>15</v>
      </c>
      <c r="E2537" s="5">
        <v>52</v>
      </c>
      <c r="F2537" s="4">
        <v>0.09</v>
      </c>
      <c r="G2537" s="5">
        <v>0</v>
      </c>
      <c r="H2537" s="5">
        <v>0</v>
      </c>
      <c r="I2537" s="1">
        <v>641050259838</v>
      </c>
      <c r="J2537" s="1">
        <v>220487320988</v>
      </c>
      <c r="K2537" s="1">
        <v>281875033014</v>
      </c>
      <c r="L2537" s="1">
        <v>922925292852</v>
      </c>
      <c r="M2537" s="29">
        <f>-4.336-4.513*(U2537/L2537)+5.679*(O2537/L2537)-0.004*(I2537/P2537)</f>
        <v>-1.0513538810114254</v>
      </c>
      <c r="N2537" s="31">
        <v>7.3592809998546045</v>
      </c>
      <c r="O2537" s="1">
        <v>583215268919</v>
      </c>
      <c r="P2537" s="1">
        <v>541501153484</v>
      </c>
      <c r="Q2537" s="1">
        <v>41714115435</v>
      </c>
      <c r="R2537" s="1">
        <v>339710023933</v>
      </c>
      <c r="S2537" s="1">
        <v>922925292852</v>
      </c>
      <c r="T2537" s="1">
        <v>13861792236</v>
      </c>
      <c r="U2537" s="1">
        <v>61206769459</v>
      </c>
      <c r="V2537" s="1">
        <v>91239169732</v>
      </c>
    </row>
    <row r="2538" spans="1:22" ht="16.5" customHeight="1" x14ac:dyDescent="0.3">
      <c r="A2538" s="1" t="s">
        <v>264</v>
      </c>
      <c r="B2538" s="1">
        <v>2017</v>
      </c>
      <c r="C2538" s="16">
        <f t="shared" si="223"/>
        <v>3.9318256327243257</v>
      </c>
      <c r="D2538" s="5">
        <v>14</v>
      </c>
      <c r="E2538" s="5">
        <v>51</v>
      </c>
      <c r="F2538" s="4">
        <v>0.09</v>
      </c>
      <c r="G2538" s="5">
        <v>0</v>
      </c>
      <c r="H2538" s="5">
        <v>0</v>
      </c>
      <c r="I2538" s="1">
        <v>689927270935</v>
      </c>
      <c r="J2538" s="1">
        <v>214075965915</v>
      </c>
      <c r="K2538" s="1">
        <v>247035057650</v>
      </c>
      <c r="L2538" s="1">
        <v>936962328585</v>
      </c>
      <c r="M2538" s="29">
        <f>-4.336-4.513*(U2538/L2538)+5.679*(O2538/L2538)-0.004*(I2538/P2538)</f>
        <v>-1.1244534105488424</v>
      </c>
      <c r="N2538" s="31">
        <v>2.8654119461210428</v>
      </c>
      <c r="O2538" s="1">
        <v>583372123902</v>
      </c>
      <c r="P2538" s="1">
        <v>533970660254</v>
      </c>
      <c r="Q2538" s="1">
        <v>49401463648</v>
      </c>
      <c r="R2538" s="1">
        <v>353590204683</v>
      </c>
      <c r="S2538" s="1">
        <v>936962328585</v>
      </c>
      <c r="T2538" s="1">
        <v>11564688046</v>
      </c>
      <c r="U2538" s="1">
        <v>66259614130</v>
      </c>
      <c r="V2538" s="1">
        <v>94533603316</v>
      </c>
    </row>
    <row r="2539" spans="1:22" ht="16.5" customHeight="1" x14ac:dyDescent="0.3">
      <c r="A2539" s="1" t="s">
        <v>264</v>
      </c>
      <c r="B2539" s="1">
        <v>2016</v>
      </c>
      <c r="C2539" s="15"/>
      <c r="D2539" s="9"/>
      <c r="E2539" s="9"/>
      <c r="F2539" s="10"/>
      <c r="G2539" s="9"/>
      <c r="H2539" s="9"/>
      <c r="I2539" s="1">
        <v>537299201874</v>
      </c>
      <c r="J2539" s="1">
        <v>142190499493</v>
      </c>
      <c r="K2539" s="1">
        <v>212680457817</v>
      </c>
      <c r="L2539" s="1">
        <v>749979659691</v>
      </c>
      <c r="M2539" s="29">
        <f>-4.336-4.513*(U2539/L2539)+5.679*(O2539/L2539)-0.004*(I2539/P2539)</f>
        <v>-1.612956031327115</v>
      </c>
      <c r="N2539" s="31">
        <v>2.5615511423249444</v>
      </c>
      <c r="O2539" s="1">
        <v>419688815601</v>
      </c>
      <c r="P2539" s="1">
        <v>378051092828</v>
      </c>
      <c r="Q2539" s="1">
        <v>41637722773</v>
      </c>
      <c r="R2539" s="1">
        <v>330290844090</v>
      </c>
      <c r="S2539" s="1">
        <v>749979659691</v>
      </c>
      <c r="T2539" s="1">
        <v>10058155370</v>
      </c>
      <c r="U2539" s="1">
        <v>74655796014</v>
      </c>
      <c r="V2539" s="1">
        <v>102900176781</v>
      </c>
    </row>
    <row r="2540" spans="1:22" ht="16.5" customHeight="1" x14ac:dyDescent="0.3">
      <c r="A2540" s="1" t="s">
        <v>264</v>
      </c>
      <c r="B2540" s="1">
        <v>2015</v>
      </c>
      <c r="C2540" s="16">
        <f t="shared" ref="C2540:C2545" si="224">LN(E2540)</f>
        <v>4.0943445622221004</v>
      </c>
      <c r="D2540" s="5">
        <v>12</v>
      </c>
      <c r="E2540" s="5">
        <v>60</v>
      </c>
      <c r="F2540" s="4">
        <v>17.46</v>
      </c>
      <c r="G2540" s="5">
        <v>0</v>
      </c>
      <c r="H2540" s="5">
        <v>0</v>
      </c>
      <c r="I2540" s="1">
        <v>541773547673</v>
      </c>
      <c r="J2540" s="1">
        <v>132683672400</v>
      </c>
      <c r="K2540" s="1">
        <v>217021644749</v>
      </c>
      <c r="L2540" s="1">
        <v>758795192422</v>
      </c>
      <c r="M2540" s="29">
        <f>-4.336-4.513*(U2540/L2540)+5.679*(O2540/L2540)-0.004*(I2540/P2540)</f>
        <v>-1.2781142867966646</v>
      </c>
      <c r="N2540" s="31">
        <v>8.0197984581497224</v>
      </c>
      <c r="O2540" s="1">
        <v>464396287029</v>
      </c>
      <c r="P2540" s="1">
        <v>398296316857</v>
      </c>
      <c r="Q2540" s="1">
        <v>66099970172</v>
      </c>
      <c r="R2540" s="1">
        <v>294398905393</v>
      </c>
      <c r="S2540" s="1">
        <v>758795192422</v>
      </c>
      <c r="T2540" s="1">
        <v>12511857955</v>
      </c>
      <c r="U2540" s="1">
        <v>69326168836</v>
      </c>
      <c r="V2540" s="1">
        <v>94285399173</v>
      </c>
    </row>
    <row r="2541" spans="1:22" ht="16.5" customHeight="1" x14ac:dyDescent="0.3">
      <c r="A2541" s="1" t="s">
        <v>264</v>
      </c>
      <c r="B2541" s="1">
        <v>2014</v>
      </c>
      <c r="C2541" s="16">
        <f t="shared" si="224"/>
        <v>4.0775374439057197</v>
      </c>
      <c r="D2541" s="6">
        <v>11</v>
      </c>
      <c r="E2541" s="6">
        <v>59</v>
      </c>
      <c r="F2541" s="7">
        <v>17.46</v>
      </c>
      <c r="G2541" s="6">
        <v>0</v>
      </c>
      <c r="H2541" s="6">
        <v>0</v>
      </c>
      <c r="I2541" s="1">
        <v>466448019126</v>
      </c>
      <c r="J2541" s="1">
        <v>149710195855</v>
      </c>
      <c r="K2541" s="1">
        <v>202937223035</v>
      </c>
      <c r="L2541" s="1">
        <v>669385242161</v>
      </c>
      <c r="M2541" s="29">
        <f>-4.336-4.513*(U2541/L2541)+5.679*(O2541/L2541)-0.004*(I2541/P2541)</f>
        <v>-1.3991664664207684</v>
      </c>
      <c r="N2541" s="28">
        <v>5.05</v>
      </c>
      <c r="O2541" s="1">
        <v>397921393556</v>
      </c>
      <c r="P2541" s="1">
        <v>342007734177</v>
      </c>
      <c r="Q2541" s="1">
        <v>55913659379</v>
      </c>
      <c r="R2541" s="1">
        <v>271463848605</v>
      </c>
      <c r="S2541" s="1">
        <v>669385242161</v>
      </c>
      <c r="T2541" s="1">
        <v>13038116555</v>
      </c>
      <c r="U2541" s="1">
        <v>64318811801</v>
      </c>
      <c r="V2541" s="1">
        <v>87057411929</v>
      </c>
    </row>
    <row r="2542" spans="1:22" ht="16.5" customHeight="1" x14ac:dyDescent="0.3">
      <c r="A2542" s="1" t="s">
        <v>265</v>
      </c>
      <c r="B2542" s="1">
        <v>2023</v>
      </c>
      <c r="C2542" s="16">
        <f t="shared" si="224"/>
        <v>4.0430512678345503</v>
      </c>
      <c r="D2542" s="5">
        <v>18</v>
      </c>
      <c r="E2542" s="5">
        <v>57</v>
      </c>
      <c r="F2542" s="4">
        <v>18</v>
      </c>
      <c r="G2542" s="5">
        <v>0</v>
      </c>
      <c r="H2542" s="5">
        <v>0</v>
      </c>
      <c r="I2542" s="1">
        <v>373682120483</v>
      </c>
      <c r="J2542" s="1">
        <v>5527795086</v>
      </c>
      <c r="K2542" s="1">
        <v>1162230883157</v>
      </c>
      <c r="L2542" s="1">
        <v>1535913003640</v>
      </c>
      <c r="M2542" s="29">
        <f>-4.336-4.513*(U2542/L2542)+5.679*(O2542/L2542)-0.004*(I2542/P2542)</f>
        <v>-4.1136097186785374</v>
      </c>
      <c r="N2542" s="31">
        <v>6.4222466560102589</v>
      </c>
      <c r="O2542" s="1">
        <v>196804161108</v>
      </c>
      <c r="P2542" s="1">
        <v>151804161108</v>
      </c>
      <c r="Q2542" s="1">
        <v>45000000000</v>
      </c>
      <c r="R2542" s="1">
        <v>1339108842532</v>
      </c>
      <c r="S2542" s="1">
        <v>1535913003640</v>
      </c>
      <c r="T2542" s="1">
        <v>9372510464</v>
      </c>
      <c r="U2542" s="1">
        <v>168614104099</v>
      </c>
      <c r="V2542" s="1">
        <v>206345972233</v>
      </c>
    </row>
    <row r="2543" spans="1:22" ht="16.5" customHeight="1" x14ac:dyDescent="0.3">
      <c r="A2543" s="1" t="s">
        <v>265</v>
      </c>
      <c r="B2543" s="1">
        <v>2022</v>
      </c>
      <c r="C2543" s="16">
        <f t="shared" si="224"/>
        <v>4.0253516907351496</v>
      </c>
      <c r="D2543" s="5">
        <v>17</v>
      </c>
      <c r="E2543" s="5">
        <v>56</v>
      </c>
      <c r="F2543" s="4">
        <v>0</v>
      </c>
      <c r="G2543" s="5">
        <v>0</v>
      </c>
      <c r="H2543" s="5">
        <v>0</v>
      </c>
      <c r="I2543" s="1">
        <v>370359062235</v>
      </c>
      <c r="J2543" s="1">
        <v>4071441749</v>
      </c>
      <c r="K2543" s="1">
        <v>1224144606926</v>
      </c>
      <c r="L2543" s="1">
        <v>1594503669161</v>
      </c>
      <c r="M2543" s="29">
        <f>-4.336-4.513*(U2543/L2543)+5.679*(O2543/L2543)-0.004*(I2543/P2543)</f>
        <v>-4.6367147241947224</v>
      </c>
      <c r="N2543" s="31">
        <v>6.9871667237754878</v>
      </c>
      <c r="O2543" s="1">
        <v>220194724418</v>
      </c>
      <c r="P2543" s="1">
        <v>115194724418</v>
      </c>
      <c r="Q2543" s="1">
        <v>105000000000</v>
      </c>
      <c r="R2543" s="1">
        <v>1374308944743</v>
      </c>
      <c r="S2543" s="1">
        <v>1594503669161</v>
      </c>
      <c r="T2543" s="1">
        <v>15661775297</v>
      </c>
      <c r="U2543" s="1">
        <v>378788125340</v>
      </c>
      <c r="V2543" s="1">
        <v>468941887022</v>
      </c>
    </row>
    <row r="2544" spans="1:22" ht="16.5" customHeight="1" x14ac:dyDescent="0.3">
      <c r="A2544" s="1" t="s">
        <v>265</v>
      </c>
      <c r="B2544" s="1">
        <v>2021</v>
      </c>
      <c r="C2544" s="16">
        <f t="shared" si="224"/>
        <v>4.0073331852324712</v>
      </c>
      <c r="D2544" s="5">
        <v>16</v>
      </c>
      <c r="E2544" s="5">
        <v>55</v>
      </c>
      <c r="F2544" s="4">
        <v>0</v>
      </c>
      <c r="G2544" s="5">
        <v>0</v>
      </c>
      <c r="H2544" s="5">
        <v>0</v>
      </c>
      <c r="I2544" s="1">
        <v>310282150991</v>
      </c>
      <c r="J2544" s="1">
        <v>4208928762</v>
      </c>
      <c r="K2544" s="1">
        <v>1263463031387</v>
      </c>
      <c r="L2544" s="1">
        <v>1573745182378</v>
      </c>
      <c r="M2544" s="29">
        <f>-4.336-4.513*(U2544/L2544)+5.679*(O2544/L2544)-0.004*(I2544/P2544)</f>
        <v>-3.6522352965719964</v>
      </c>
      <c r="N2544" s="31">
        <v>6.6900092133089402</v>
      </c>
      <c r="O2544" s="1">
        <v>358291632975</v>
      </c>
      <c r="P2544" s="1">
        <v>146463018578</v>
      </c>
      <c r="Q2544" s="1">
        <v>211828614397</v>
      </c>
      <c r="R2544" s="1">
        <v>1215453549403</v>
      </c>
      <c r="S2544" s="1">
        <v>1573745182378</v>
      </c>
      <c r="T2544" s="1">
        <v>23935375001</v>
      </c>
      <c r="U2544" s="1">
        <v>209468390984</v>
      </c>
      <c r="V2544" s="1">
        <v>270793014741</v>
      </c>
    </row>
    <row r="2545" spans="1:22" ht="16.5" customHeight="1" x14ac:dyDescent="0.3">
      <c r="A2545" s="1" t="s">
        <v>265</v>
      </c>
      <c r="B2545" s="1">
        <v>2020</v>
      </c>
      <c r="C2545" s="16">
        <f t="shared" si="224"/>
        <v>3.9889840465642745</v>
      </c>
      <c r="D2545" s="5">
        <v>15</v>
      </c>
      <c r="E2545" s="5">
        <v>54</v>
      </c>
      <c r="F2545" s="4">
        <v>0</v>
      </c>
      <c r="G2545" s="5">
        <v>0</v>
      </c>
      <c r="H2545" s="5">
        <v>0</v>
      </c>
      <c r="I2545" s="1">
        <v>289250564783</v>
      </c>
      <c r="J2545" s="1">
        <v>4514292409</v>
      </c>
      <c r="K2545" s="1">
        <v>1309572243273</v>
      </c>
      <c r="L2545" s="1">
        <v>1598822808056</v>
      </c>
      <c r="M2545" s="29">
        <f>-4.336-4.513*(U2545/L2545)+5.679*(O2545/L2545)-0.004*(I2545/P2545)</f>
        <v>-3.666254720053348</v>
      </c>
      <c r="N2545" s="31">
        <v>6.9401877821904918</v>
      </c>
      <c r="O2545" s="1">
        <v>366087649637</v>
      </c>
      <c r="P2545" s="1">
        <v>80087649637</v>
      </c>
      <c r="Q2545" s="1">
        <v>286000000000</v>
      </c>
      <c r="R2545" s="1">
        <v>1232735158419</v>
      </c>
      <c r="S2545" s="1">
        <v>1598822808056</v>
      </c>
      <c r="T2545" s="1">
        <v>36331155974</v>
      </c>
      <c r="U2545" s="1">
        <v>218282743062</v>
      </c>
      <c r="V2545" s="1">
        <v>296748856973</v>
      </c>
    </row>
    <row r="2546" spans="1:22" ht="16.5" customHeight="1" x14ac:dyDescent="0.3">
      <c r="A2546" s="1" t="s">
        <v>265</v>
      </c>
      <c r="B2546" s="1">
        <v>2019</v>
      </c>
      <c r="C2546" s="15"/>
      <c r="D2546" s="9"/>
      <c r="E2546" s="9"/>
      <c r="F2546" s="10"/>
      <c r="G2546" s="9"/>
      <c r="H2546" s="9"/>
      <c r="I2546" s="1">
        <v>248689319795</v>
      </c>
      <c r="J2546" s="1">
        <v>4690271052</v>
      </c>
      <c r="K2546" s="1">
        <v>1392231459958</v>
      </c>
      <c r="L2546" s="1">
        <v>1640920779753</v>
      </c>
      <c r="M2546" s="29">
        <f>-4.336-4.513*(U2546/L2546)+5.679*(O2546/L2546)-0.004*(I2546/P2546)</f>
        <v>-2.9819911835872852</v>
      </c>
      <c r="N2546" s="31">
        <v>7.4649912574460018</v>
      </c>
      <c r="O2546" s="1">
        <v>495408364396</v>
      </c>
      <c r="P2546" s="1">
        <v>121221154541</v>
      </c>
      <c r="Q2546" s="1">
        <v>374187209855</v>
      </c>
      <c r="R2546" s="1">
        <v>1145512415357</v>
      </c>
      <c r="S2546" s="1">
        <v>1640920779753</v>
      </c>
      <c r="T2546" s="1">
        <v>11389237042</v>
      </c>
      <c r="U2546" s="1">
        <v>128104870267</v>
      </c>
      <c r="V2546" s="1">
        <v>172743987806</v>
      </c>
    </row>
    <row r="2547" spans="1:22" ht="16.5" customHeight="1" x14ac:dyDescent="0.3">
      <c r="A2547" s="1" t="s">
        <v>265</v>
      </c>
      <c r="B2547" s="1">
        <v>2018</v>
      </c>
      <c r="C2547" s="16">
        <f>LN(E2547)</f>
        <v>3.9512437185814275</v>
      </c>
      <c r="D2547" s="5">
        <v>13</v>
      </c>
      <c r="E2547" s="5">
        <v>52</v>
      </c>
      <c r="F2547" s="4">
        <v>0</v>
      </c>
      <c r="G2547" s="5">
        <v>0</v>
      </c>
      <c r="H2547" s="5">
        <v>0</v>
      </c>
      <c r="I2547" s="1">
        <v>582281076283</v>
      </c>
      <c r="J2547" s="1">
        <v>4183465143</v>
      </c>
      <c r="K2547" s="1">
        <v>423727674667</v>
      </c>
      <c r="L2547" s="1">
        <v>1006008750950</v>
      </c>
      <c r="M2547" s="29">
        <f>-4.336-4.513*(U2547/L2547)+5.679*(O2547/L2547)-0.004*(I2547/P2547)</f>
        <v>-4.5977578739939062</v>
      </c>
      <c r="N2547" s="31">
        <v>7.3592809998546045</v>
      </c>
      <c r="O2547" s="1">
        <v>120402315195</v>
      </c>
      <c r="P2547" s="1">
        <v>120402315195</v>
      </c>
      <c r="Q2547" s="1">
        <v>0</v>
      </c>
      <c r="R2547" s="1">
        <v>885606435755</v>
      </c>
      <c r="S2547" s="1">
        <v>1006008750950</v>
      </c>
      <c r="T2547" s="1">
        <v>2739000000</v>
      </c>
      <c r="U2547" s="1">
        <v>205547243345</v>
      </c>
      <c r="V2547" s="1">
        <v>255768606962</v>
      </c>
    </row>
    <row r="2548" spans="1:22" ht="16.5" customHeight="1" x14ac:dyDescent="0.3">
      <c r="A2548" s="1" t="s">
        <v>265</v>
      </c>
      <c r="B2548" s="1">
        <v>2017</v>
      </c>
      <c r="C2548" s="15"/>
      <c r="D2548" s="9"/>
      <c r="E2548" s="9"/>
      <c r="F2548" s="10"/>
      <c r="G2548" s="9"/>
      <c r="H2548" s="9"/>
      <c r="I2548" s="1">
        <v>423683716280</v>
      </c>
      <c r="J2548" s="1">
        <v>4397682691</v>
      </c>
      <c r="K2548" s="1">
        <v>464391942478</v>
      </c>
      <c r="L2548" s="1">
        <v>888075658758</v>
      </c>
      <c r="M2548" s="29">
        <f>-4.336-4.513*(U2548/L2548)+5.679*(O2548/L2548)-0.004*(I2548/P2548)</f>
        <v>-5.0768834323449514</v>
      </c>
      <c r="N2548" s="31">
        <v>2.8654119461210428</v>
      </c>
      <c r="O2548" s="1">
        <v>26449442348</v>
      </c>
      <c r="P2548" s="1">
        <v>26449442348</v>
      </c>
      <c r="Q2548" s="1">
        <v>0</v>
      </c>
      <c r="R2548" s="1">
        <v>861626216410</v>
      </c>
      <c r="S2548" s="1">
        <v>888075658758</v>
      </c>
      <c r="T2548" s="1">
        <v>37916667</v>
      </c>
      <c r="U2548" s="1">
        <v>166466633978</v>
      </c>
      <c r="V2548" s="1">
        <v>207655573770</v>
      </c>
    </row>
    <row r="2549" spans="1:22" ht="16.5" customHeight="1" x14ac:dyDescent="0.3">
      <c r="A2549" s="1" t="s">
        <v>265</v>
      </c>
      <c r="B2549" s="1">
        <v>2016</v>
      </c>
      <c r="C2549" s="16">
        <f>LN(E2549)</f>
        <v>3.912023005428146</v>
      </c>
      <c r="D2549" s="5">
        <v>11</v>
      </c>
      <c r="E2549" s="5">
        <v>50</v>
      </c>
      <c r="F2549" s="4">
        <v>0</v>
      </c>
      <c r="G2549" s="5">
        <v>0</v>
      </c>
      <c r="H2549" s="5">
        <v>0</v>
      </c>
      <c r="I2549" s="1">
        <v>424076406630</v>
      </c>
      <c r="J2549" s="1">
        <v>5056329439</v>
      </c>
      <c r="K2549" s="1">
        <v>455717002327</v>
      </c>
      <c r="L2549" s="1">
        <v>879793408957</v>
      </c>
      <c r="M2549" s="29">
        <f>-4.336-4.513*(U2549/L2549)+5.679*(O2549/L2549)-0.004*(I2549/P2549)</f>
        <v>-4.6732757352432159</v>
      </c>
      <c r="N2549" s="31">
        <v>2.5615511423249444</v>
      </c>
      <c r="O2549" s="1">
        <v>41614522912</v>
      </c>
      <c r="P2549" s="1">
        <v>41614522912</v>
      </c>
      <c r="Q2549" s="1">
        <v>0</v>
      </c>
      <c r="R2549" s="1">
        <v>838178886045</v>
      </c>
      <c r="S2549" s="1">
        <v>879793408957</v>
      </c>
      <c r="T2549" s="1">
        <v>0</v>
      </c>
      <c r="U2549" s="1">
        <v>110170485307</v>
      </c>
      <c r="V2549" s="1">
        <v>137704280747</v>
      </c>
    </row>
    <row r="2550" spans="1:22" ht="16.5" customHeight="1" x14ac:dyDescent="0.3">
      <c r="A2550" s="1" t="s">
        <v>265</v>
      </c>
      <c r="B2550" s="1">
        <v>2015</v>
      </c>
      <c r="C2550" s="15"/>
      <c r="D2550" s="13"/>
      <c r="E2550" s="13"/>
      <c r="F2550" s="14"/>
      <c r="G2550" s="13"/>
      <c r="H2550" s="13"/>
      <c r="I2550" s="1">
        <v>397802197708</v>
      </c>
      <c r="J2550" s="1">
        <v>5228868255</v>
      </c>
      <c r="K2550" s="1">
        <v>474597473676</v>
      </c>
      <c r="L2550" s="1">
        <v>872399671384</v>
      </c>
      <c r="M2550" s="29">
        <f>-4.336-4.513*(U2550/L2550)+5.679*(O2550/L2550)-0.004*(I2550/P2550)</f>
        <v>-4.7904665780483739</v>
      </c>
      <c r="N2550" s="31">
        <v>8.0197984581497224</v>
      </c>
      <c r="O2550" s="1">
        <v>29963103097</v>
      </c>
      <c r="P2550" s="1">
        <v>29963103097</v>
      </c>
      <c r="Q2550" s="1">
        <v>0</v>
      </c>
      <c r="R2550" s="1">
        <v>842436568287</v>
      </c>
      <c r="S2550" s="1">
        <v>872399671384</v>
      </c>
      <c r="T2550" s="1">
        <v>0</v>
      </c>
      <c r="U2550" s="1">
        <v>115290857822</v>
      </c>
      <c r="V2550" s="1">
        <v>144317536217</v>
      </c>
    </row>
    <row r="2551" spans="1:22" ht="16.5" customHeight="1" x14ac:dyDescent="0.3">
      <c r="A2551" s="1" t="s">
        <v>265</v>
      </c>
      <c r="B2551" s="1">
        <v>2014</v>
      </c>
      <c r="C2551" s="16">
        <f t="shared" ref="C2551:C2558" si="225">LN(E2551)</f>
        <v>3.8918202981106265</v>
      </c>
      <c r="D2551" s="6">
        <v>9</v>
      </c>
      <c r="E2551" s="6">
        <v>49</v>
      </c>
      <c r="F2551" s="7">
        <v>4.0000000000000001E-3</v>
      </c>
      <c r="G2551" s="6">
        <v>0</v>
      </c>
      <c r="H2551" s="6">
        <v>0</v>
      </c>
      <c r="I2551" s="1">
        <v>498415832709</v>
      </c>
      <c r="J2551" s="1">
        <v>6710325549</v>
      </c>
      <c r="K2551" s="1">
        <v>481493986418</v>
      </c>
      <c r="L2551" s="1">
        <v>979909819127</v>
      </c>
      <c r="M2551" s="29">
        <f>-4.336-4.513*(U2551/L2551)+5.679*(O2551/L2551)-0.004*(I2551/P2551)</f>
        <v>-4.6792253286330352</v>
      </c>
      <c r="N2551" s="28">
        <v>5.05</v>
      </c>
      <c r="O2551" s="1">
        <v>56772680049</v>
      </c>
      <c r="P2551" s="1">
        <v>56772680049</v>
      </c>
      <c r="Q2551" s="1">
        <v>0</v>
      </c>
      <c r="R2551" s="1">
        <v>923137139078</v>
      </c>
      <c r="S2551" s="1">
        <v>979909819127</v>
      </c>
      <c r="T2551" s="1">
        <v>5416849</v>
      </c>
      <c r="U2551" s="1">
        <v>138340532107</v>
      </c>
      <c r="V2551" s="1">
        <v>173445133013</v>
      </c>
    </row>
    <row r="2552" spans="1:22" ht="16.5" customHeight="1" x14ac:dyDescent="0.3">
      <c r="A2552" s="1" t="s">
        <v>266</v>
      </c>
      <c r="B2552" s="1">
        <v>2023</v>
      </c>
      <c r="C2552" s="16">
        <f t="shared" si="225"/>
        <v>3.6888794541139363</v>
      </c>
      <c r="D2552" s="5">
        <v>16</v>
      </c>
      <c r="E2552" s="5">
        <v>40</v>
      </c>
      <c r="F2552" s="4">
        <v>14.61</v>
      </c>
      <c r="G2552" s="5">
        <v>0</v>
      </c>
      <c r="H2552" s="5">
        <v>0</v>
      </c>
      <c r="I2552" s="1">
        <v>6301838771284</v>
      </c>
      <c r="J2552" s="1">
        <v>505586326641</v>
      </c>
      <c r="K2552" s="1">
        <v>2879460201121</v>
      </c>
      <c r="L2552" s="1">
        <v>9181298972405</v>
      </c>
      <c r="M2552" s="29">
        <f>-4.336-4.513*(U2552/L2552)+5.679*(O2552/L2552)-0.004*(I2552/P2552)</f>
        <v>-1.0914339545503176</v>
      </c>
      <c r="N2552" s="31">
        <v>6.4222466560102589</v>
      </c>
      <c r="O2552" s="1">
        <v>5394276512309</v>
      </c>
      <c r="P2552" s="1">
        <v>4360122435304</v>
      </c>
      <c r="Q2552" s="1">
        <v>1034154077005</v>
      </c>
      <c r="R2552" s="1">
        <v>3787022460096</v>
      </c>
      <c r="S2552" s="1">
        <v>9181298972405</v>
      </c>
      <c r="T2552" s="1">
        <v>328107084678</v>
      </c>
      <c r="U2552" s="1">
        <v>175423264616</v>
      </c>
      <c r="V2552" s="1">
        <v>492561487201</v>
      </c>
    </row>
    <row r="2553" spans="1:22" ht="16.5" customHeight="1" x14ac:dyDescent="0.3">
      <c r="A2553" s="1" t="s">
        <v>266</v>
      </c>
      <c r="B2553" s="1">
        <v>2022</v>
      </c>
      <c r="C2553" s="16">
        <f t="shared" si="225"/>
        <v>3.784189633918261</v>
      </c>
      <c r="D2553" s="5">
        <v>15</v>
      </c>
      <c r="E2553" s="5">
        <v>44</v>
      </c>
      <c r="F2553" s="4">
        <v>0</v>
      </c>
      <c r="G2553" s="5">
        <v>0</v>
      </c>
      <c r="H2553" s="5">
        <v>1</v>
      </c>
      <c r="I2553" s="1">
        <v>6124950545869</v>
      </c>
      <c r="J2553" s="1">
        <v>456535869929</v>
      </c>
      <c r="K2553" s="1">
        <v>3717532881452</v>
      </c>
      <c r="L2553" s="1">
        <v>9842483427321</v>
      </c>
      <c r="M2553" s="29">
        <f>-4.336-4.513*(U2553/L2553)+5.679*(O2553/L2553)-0.004*(I2553/P2553)</f>
        <v>-0.90405942515609816</v>
      </c>
      <c r="N2553" s="31">
        <v>6.9871667237754878</v>
      </c>
      <c r="O2553" s="1">
        <v>6223027643790</v>
      </c>
      <c r="P2553" s="1">
        <v>4377425104409</v>
      </c>
      <c r="Q2553" s="1">
        <v>1845602539381</v>
      </c>
      <c r="R2553" s="1">
        <v>3619455783531</v>
      </c>
      <c r="S2553" s="1">
        <v>9842483427321</v>
      </c>
      <c r="T2553" s="1">
        <v>342811600033</v>
      </c>
      <c r="U2553" s="1">
        <v>333850837731</v>
      </c>
      <c r="V2553" s="1">
        <v>586750659681</v>
      </c>
    </row>
    <row r="2554" spans="1:22" ht="16.5" customHeight="1" x14ac:dyDescent="0.3">
      <c r="A2554" s="1" t="s">
        <v>266</v>
      </c>
      <c r="B2554" s="1">
        <v>2021</v>
      </c>
      <c r="C2554" s="16">
        <f t="shared" si="225"/>
        <v>3.7612001156935624</v>
      </c>
      <c r="D2554" s="5">
        <v>14</v>
      </c>
      <c r="E2554" s="5">
        <v>43</v>
      </c>
      <c r="F2554" s="4">
        <v>1.9</v>
      </c>
      <c r="G2554" s="5">
        <v>0</v>
      </c>
      <c r="H2554" s="5">
        <v>0</v>
      </c>
      <c r="I2554" s="1">
        <v>3783650305952</v>
      </c>
      <c r="J2554" s="1">
        <v>503240823928</v>
      </c>
      <c r="K2554" s="1">
        <v>1986089954292</v>
      </c>
      <c r="L2554" s="1">
        <v>5769740260244</v>
      </c>
      <c r="M2554" s="29">
        <f>-4.336-4.513*(U2554/L2554)+5.679*(O2554/L2554)-0.004*(I2554/P2554)</f>
        <v>-0.17350798559096456</v>
      </c>
      <c r="N2554" s="31">
        <v>6.6900092133089402</v>
      </c>
      <c r="O2554" s="1">
        <v>4500274740255</v>
      </c>
      <c r="P2554" s="1">
        <v>3376470164870</v>
      </c>
      <c r="Q2554" s="1">
        <v>1123804575385</v>
      </c>
      <c r="R2554" s="1">
        <v>1269465519989</v>
      </c>
      <c r="S2554" s="1">
        <v>5769740260244</v>
      </c>
      <c r="T2554" s="1">
        <v>299059988220</v>
      </c>
      <c r="U2554" s="1">
        <v>335630480647</v>
      </c>
      <c r="V2554" s="1">
        <v>497447238734</v>
      </c>
    </row>
    <row r="2555" spans="1:22" ht="16.5" customHeight="1" x14ac:dyDescent="0.3">
      <c r="A2555" s="1" t="s">
        <v>266</v>
      </c>
      <c r="B2555" s="1">
        <v>2020</v>
      </c>
      <c r="C2555" s="16">
        <f t="shared" si="225"/>
        <v>3.7376696182833684</v>
      </c>
      <c r="D2555" s="5">
        <v>13</v>
      </c>
      <c r="E2555" s="5">
        <v>42</v>
      </c>
      <c r="F2555" s="4">
        <v>1.9</v>
      </c>
      <c r="G2555" s="5">
        <v>0</v>
      </c>
      <c r="H2555" s="5">
        <v>0</v>
      </c>
      <c r="I2555" s="1">
        <v>4421417859885</v>
      </c>
      <c r="J2555" s="1">
        <v>736519166460</v>
      </c>
      <c r="K2555" s="1">
        <v>1818027149498</v>
      </c>
      <c r="L2555" s="1">
        <v>6239445009383</v>
      </c>
      <c r="M2555" s="29">
        <f>-4.336-4.513*(U2555/L2555)+5.679*(O2555/L2555)-0.004*(I2555/P2555)</f>
        <v>0.63075909569384703</v>
      </c>
      <c r="N2555" s="31">
        <v>6.9401877821904918</v>
      </c>
      <c r="O2555" s="1">
        <v>5578009082701</v>
      </c>
      <c r="P2555" s="1">
        <v>4340468320899</v>
      </c>
      <c r="Q2555" s="1">
        <v>1237540761802</v>
      </c>
      <c r="R2555" s="1">
        <v>661435926682</v>
      </c>
      <c r="S2555" s="1">
        <v>6239445009383</v>
      </c>
      <c r="T2555" s="1">
        <v>173202130806</v>
      </c>
      <c r="U2555" s="1">
        <v>146747194042</v>
      </c>
      <c r="V2555" s="1">
        <v>252386428057</v>
      </c>
    </row>
    <row r="2556" spans="1:22" ht="16.5" customHeight="1" x14ac:dyDescent="0.3">
      <c r="A2556" s="1" t="s">
        <v>266</v>
      </c>
      <c r="B2556" s="1">
        <v>2019</v>
      </c>
      <c r="C2556" s="16">
        <f t="shared" si="225"/>
        <v>3.713572066704308</v>
      </c>
      <c r="D2556" s="5">
        <v>12</v>
      </c>
      <c r="E2556" s="5">
        <v>41</v>
      </c>
      <c r="F2556" s="4">
        <v>1.9</v>
      </c>
      <c r="G2556" s="5">
        <v>0</v>
      </c>
      <c r="H2556" s="5">
        <v>0</v>
      </c>
      <c r="I2556" s="1">
        <v>731200284432</v>
      </c>
      <c r="J2556" s="1">
        <v>204106943966</v>
      </c>
      <c r="K2556" s="1">
        <v>1204069269196</v>
      </c>
      <c r="L2556" s="1">
        <v>1935269553628</v>
      </c>
      <c r="M2556" s="29">
        <f>-4.336-4.513*(U2556/L2556)+5.679*(O2556/L2556)-0.004*(I2556/P2556)</f>
        <v>-0.50285434228341674</v>
      </c>
      <c r="N2556" s="31">
        <v>7.4649912574460018</v>
      </c>
      <c r="O2556" s="1">
        <v>1382577257864</v>
      </c>
      <c r="P2556" s="1">
        <v>1179499146170</v>
      </c>
      <c r="Q2556" s="1">
        <v>203078111694</v>
      </c>
      <c r="R2556" s="1">
        <v>552692295764</v>
      </c>
      <c r="S2556" s="1">
        <v>1935269553628</v>
      </c>
      <c r="T2556" s="1">
        <v>37998245700</v>
      </c>
      <c r="U2556" s="1">
        <v>94989425714</v>
      </c>
      <c r="V2556" s="1">
        <v>148012675850</v>
      </c>
    </row>
    <row r="2557" spans="1:22" ht="16.5" customHeight="1" x14ac:dyDescent="0.3">
      <c r="A2557" s="1" t="s">
        <v>266</v>
      </c>
      <c r="B2557" s="1">
        <v>2018</v>
      </c>
      <c r="C2557" s="16">
        <f t="shared" si="225"/>
        <v>3.6888794541139363</v>
      </c>
      <c r="D2557" s="5">
        <v>11</v>
      </c>
      <c r="E2557" s="5">
        <v>40</v>
      </c>
      <c r="F2557" s="4">
        <v>1.9</v>
      </c>
      <c r="G2557" s="5">
        <v>0</v>
      </c>
      <c r="H2557" s="5">
        <v>0</v>
      </c>
      <c r="I2557" s="1">
        <v>853945336170</v>
      </c>
      <c r="J2557" s="1">
        <v>116391853142</v>
      </c>
      <c r="K2557" s="1">
        <v>847272956059</v>
      </c>
      <c r="L2557" s="1">
        <v>1701218292229</v>
      </c>
      <c r="M2557" s="29">
        <f>-4.336-4.513*(U2557/L2557)+5.679*(O2557/L2557)-0.004*(I2557/P2557)</f>
        <v>-0.51452208361175444</v>
      </c>
      <c r="N2557" s="31">
        <v>7.3592809998546045</v>
      </c>
      <c r="O2557" s="1">
        <v>1210730578070</v>
      </c>
      <c r="P2557" s="1">
        <v>1129308698722</v>
      </c>
      <c r="Q2557" s="1">
        <v>81421879348</v>
      </c>
      <c r="R2557" s="1">
        <v>490487714159</v>
      </c>
      <c r="S2557" s="1">
        <v>1701218292229</v>
      </c>
      <c r="T2557" s="1">
        <v>21011730645</v>
      </c>
      <c r="U2557" s="1">
        <v>81858010513</v>
      </c>
      <c r="V2557" s="1">
        <v>119563240610</v>
      </c>
    </row>
    <row r="2558" spans="1:22" ht="16.5" customHeight="1" x14ac:dyDescent="0.3">
      <c r="A2558" s="1" t="s">
        <v>266</v>
      </c>
      <c r="B2558" s="1">
        <v>2017</v>
      </c>
      <c r="C2558" s="16">
        <f t="shared" si="225"/>
        <v>3.6635616461296463</v>
      </c>
      <c r="D2558" s="6">
        <v>10</v>
      </c>
      <c r="E2558" s="6">
        <v>39</v>
      </c>
      <c r="F2558" s="7">
        <v>1.9</v>
      </c>
      <c r="G2558" s="6">
        <v>0</v>
      </c>
      <c r="H2558" s="6">
        <v>0</v>
      </c>
      <c r="I2558" s="1">
        <v>807298974303</v>
      </c>
      <c r="J2558" s="1">
        <v>119608707844</v>
      </c>
      <c r="K2558" s="1">
        <v>346142158742</v>
      </c>
      <c r="L2558" s="1">
        <v>1153441133045</v>
      </c>
      <c r="M2558" s="29">
        <f>-4.336-4.513*(U2558/L2558)+5.679*(O2558/L2558)-0.004*(I2558/P2558)</f>
        <v>-1.089875187928109</v>
      </c>
      <c r="N2558" s="31">
        <v>2.8654119461210428</v>
      </c>
      <c r="O2558" s="1">
        <v>719890634015</v>
      </c>
      <c r="P2558" s="1">
        <v>641792847455</v>
      </c>
      <c r="Q2558" s="1">
        <v>78097786560</v>
      </c>
      <c r="R2558" s="1">
        <v>433550499030</v>
      </c>
      <c r="S2558" s="1">
        <v>1153441133045</v>
      </c>
      <c r="T2558" s="1">
        <v>148184459039</v>
      </c>
      <c r="U2558" s="1">
        <v>74948252377</v>
      </c>
      <c r="V2558" s="1">
        <v>101906072928</v>
      </c>
    </row>
    <row r="2559" spans="1:22" ht="16.5" customHeight="1" x14ac:dyDescent="0.3">
      <c r="A2559" s="1" t="s">
        <v>266</v>
      </c>
      <c r="B2559" s="1">
        <v>2016</v>
      </c>
      <c r="C2559" s="15"/>
      <c r="D2559" s="9"/>
      <c r="E2559" s="9"/>
      <c r="F2559" s="10"/>
      <c r="G2559" s="9"/>
      <c r="H2559" s="9"/>
      <c r="I2559" s="1">
        <v>871685249408</v>
      </c>
      <c r="J2559" s="1">
        <v>54834591704</v>
      </c>
      <c r="K2559" s="1">
        <v>1577655358345</v>
      </c>
      <c r="L2559" s="1">
        <v>2449340607753</v>
      </c>
      <c r="M2559" s="29">
        <f>-4.336-4.513*(U2559/L2559)+5.679*(O2559/L2559)-0.004*(I2559/P2559)</f>
        <v>0.33363793041813872</v>
      </c>
      <c r="N2559" s="31">
        <v>2.5615511423249444</v>
      </c>
      <c r="O2559" s="1">
        <v>2066531077891</v>
      </c>
      <c r="P2559" s="1">
        <v>322439434611</v>
      </c>
      <c r="Q2559" s="1">
        <v>1744091643280</v>
      </c>
      <c r="R2559" s="1">
        <v>382809529861</v>
      </c>
      <c r="S2559" s="1">
        <v>2449340607753</v>
      </c>
      <c r="T2559" s="1">
        <v>101072960336</v>
      </c>
      <c r="U2559" s="1">
        <v>60228211801</v>
      </c>
      <c r="V2559" s="1">
        <v>78621325678</v>
      </c>
    </row>
    <row r="2560" spans="1:22" ht="16.5" customHeight="1" x14ac:dyDescent="0.3">
      <c r="A2560" s="1" t="s">
        <v>266</v>
      </c>
      <c r="B2560" s="1">
        <v>2015</v>
      </c>
      <c r="C2560" s="15"/>
      <c r="D2560" s="9"/>
      <c r="E2560" s="9"/>
      <c r="F2560" s="10"/>
      <c r="G2560" s="9"/>
      <c r="H2560" s="9"/>
      <c r="I2560" s="1">
        <v>164438164355</v>
      </c>
      <c r="J2560" s="1">
        <v>29507577377</v>
      </c>
      <c r="K2560" s="1">
        <v>75389377612</v>
      </c>
      <c r="L2560" s="1">
        <v>239827541967</v>
      </c>
      <c r="M2560" s="29">
        <f>-4.336-4.513*(U2560/L2560)+5.679*(O2560/L2560)-0.004*(I2560/P2560)</f>
        <v>-1.8218827759401599</v>
      </c>
      <c r="N2560" s="31">
        <v>8.0197984581497224</v>
      </c>
      <c r="O2560" s="1">
        <v>126658276301</v>
      </c>
      <c r="P2560" s="1">
        <v>110615411995</v>
      </c>
      <c r="Q2560" s="1">
        <v>16042864306</v>
      </c>
      <c r="R2560" s="1">
        <v>113169265666</v>
      </c>
      <c r="S2560" s="1">
        <v>239827541967</v>
      </c>
      <c r="T2560" s="1">
        <v>1368147653</v>
      </c>
      <c r="U2560" s="1">
        <v>25462377583</v>
      </c>
      <c r="V2560" s="1">
        <v>33099527843</v>
      </c>
    </row>
    <row r="2561" spans="1:22" ht="16.5" customHeight="1" x14ac:dyDescent="0.3">
      <c r="A2561" s="1" t="s">
        <v>266</v>
      </c>
      <c r="B2561" s="1">
        <v>2014</v>
      </c>
      <c r="C2561" s="15"/>
      <c r="D2561" s="9"/>
      <c r="E2561" s="9"/>
      <c r="F2561" s="10"/>
      <c r="G2561" s="9"/>
      <c r="H2561" s="9"/>
      <c r="I2561" s="1">
        <v>122169979575</v>
      </c>
      <c r="J2561" s="1">
        <v>43848083023</v>
      </c>
      <c r="K2561" s="1">
        <v>30896015161</v>
      </c>
      <c r="L2561" s="1">
        <v>153065994736</v>
      </c>
      <c r="M2561" s="29">
        <f>-4.336-4.513*(U2561/L2561)+5.679*(O2561/L2561)-0.004*(I2561/P2561)</f>
        <v>-1.5176731986952279</v>
      </c>
      <c r="N2561" s="28">
        <v>5.05</v>
      </c>
      <c r="O2561" s="1">
        <v>75188445902</v>
      </c>
      <c r="P2561" s="1">
        <v>71046275043</v>
      </c>
      <c r="Q2561" s="1">
        <v>4142170859</v>
      </c>
      <c r="R2561" s="1">
        <v>77877548834</v>
      </c>
      <c r="S2561" s="1">
        <v>153065994736</v>
      </c>
      <c r="T2561" s="1">
        <v>1200133230</v>
      </c>
      <c r="U2561" s="1">
        <v>-1207101683</v>
      </c>
      <c r="V2561" s="1">
        <v>-1207101683</v>
      </c>
    </row>
    <row r="2562" spans="1:22" ht="16.5" customHeight="1" x14ac:dyDescent="0.3">
      <c r="A2562" s="1" t="s">
        <v>267</v>
      </c>
      <c r="B2562" s="1">
        <v>2023</v>
      </c>
      <c r="C2562" s="16">
        <f t="shared" ref="C2562:C2563" si="226">LN(E2562)</f>
        <v>3.8066624897703196</v>
      </c>
      <c r="D2562" s="5">
        <v>16</v>
      </c>
      <c r="E2562" s="5">
        <v>45</v>
      </c>
      <c r="F2562" s="4">
        <v>10</v>
      </c>
      <c r="G2562" s="5">
        <v>0</v>
      </c>
      <c r="H2562" s="5">
        <v>1</v>
      </c>
      <c r="I2562" s="1">
        <v>474241740927</v>
      </c>
      <c r="J2562" s="1">
        <v>12916648263</v>
      </c>
      <c r="K2562" s="1">
        <v>466240563442</v>
      </c>
      <c r="L2562" s="1">
        <v>940482304369</v>
      </c>
      <c r="M2562" s="29">
        <f>-4.336-4.513*(U2562/L2562)+5.679*(O2562/L2562)-0.004*(I2562/P2562)</f>
        <v>-2.9247646162122822</v>
      </c>
      <c r="N2562" s="31">
        <v>6.4222466560102589</v>
      </c>
      <c r="O2562" s="1">
        <v>341621209264</v>
      </c>
      <c r="P2562" s="1">
        <v>288611976608</v>
      </c>
      <c r="Q2562" s="1">
        <v>53009232656</v>
      </c>
      <c r="R2562" s="1">
        <v>598861095105</v>
      </c>
      <c r="S2562" s="1">
        <v>940482304369</v>
      </c>
      <c r="T2562" s="1">
        <v>1025856761</v>
      </c>
      <c r="U2562" s="1">
        <v>134421318574</v>
      </c>
      <c r="V2562" s="1">
        <v>165147167355</v>
      </c>
    </row>
    <row r="2563" spans="1:22" ht="16.5" customHeight="1" x14ac:dyDescent="0.3">
      <c r="A2563" s="1" t="s">
        <v>267</v>
      </c>
      <c r="B2563" s="1">
        <v>2022</v>
      </c>
      <c r="C2563" s="16">
        <f t="shared" si="226"/>
        <v>3.784189633918261</v>
      </c>
      <c r="D2563" s="5">
        <v>15</v>
      </c>
      <c r="E2563" s="5">
        <v>44</v>
      </c>
      <c r="F2563" s="4">
        <v>10</v>
      </c>
      <c r="G2563" s="5">
        <v>0</v>
      </c>
      <c r="H2563" s="5">
        <v>1</v>
      </c>
      <c r="I2563" s="1">
        <v>369226959448</v>
      </c>
      <c r="J2563" s="1">
        <v>9348121893</v>
      </c>
      <c r="K2563" s="1">
        <v>447683368669</v>
      </c>
      <c r="L2563" s="1">
        <v>816910328117</v>
      </c>
      <c r="M2563" s="29">
        <f>-4.336-4.513*(U2563/L2563)+5.679*(O2563/L2563)-0.004*(I2563/P2563)</f>
        <v>-3.2163979296745309</v>
      </c>
      <c r="N2563" s="31">
        <v>6.9871667237754878</v>
      </c>
      <c r="O2563" s="1">
        <v>261323290432</v>
      </c>
      <c r="P2563" s="1">
        <v>200783539676</v>
      </c>
      <c r="Q2563" s="1">
        <v>60539750756</v>
      </c>
      <c r="R2563" s="1">
        <v>555587037685</v>
      </c>
      <c r="S2563" s="1">
        <v>816910328117</v>
      </c>
      <c r="T2563" s="1">
        <v>1236186788</v>
      </c>
      <c r="U2563" s="1">
        <v>124846334304</v>
      </c>
      <c r="V2563" s="1">
        <v>154316538766</v>
      </c>
    </row>
    <row r="2564" spans="1:22" ht="16.5" customHeight="1" x14ac:dyDescent="0.3">
      <c r="A2564" s="1" t="s">
        <v>267</v>
      </c>
      <c r="B2564" s="1">
        <v>2021</v>
      </c>
      <c r="C2564" s="15"/>
      <c r="D2564" s="9"/>
      <c r="E2564" s="9"/>
      <c r="F2564" s="10"/>
      <c r="G2564" s="9"/>
      <c r="H2564" s="9"/>
      <c r="I2564" s="1">
        <v>388359492010</v>
      </c>
      <c r="J2564" s="1">
        <v>7113032145</v>
      </c>
      <c r="K2564" s="1">
        <v>498888310572</v>
      </c>
      <c r="L2564" s="1">
        <v>887247802582</v>
      </c>
      <c r="M2564" s="29">
        <f>-4.336-4.513*(U2564/L2564)+5.679*(O2564/L2564)-0.004*(I2564/P2564)</f>
        <v>-2.9464118055775832</v>
      </c>
      <c r="N2564" s="31">
        <v>6.6900092133089402</v>
      </c>
      <c r="O2564" s="1">
        <v>308255546202</v>
      </c>
      <c r="P2564" s="1">
        <v>246926619446</v>
      </c>
      <c r="Q2564" s="1">
        <v>61328926756</v>
      </c>
      <c r="R2564" s="1">
        <v>578992256380</v>
      </c>
      <c r="S2564" s="1">
        <v>887247802582</v>
      </c>
      <c r="T2564" s="1">
        <v>1532425931</v>
      </c>
      <c r="U2564" s="1">
        <v>113470511353</v>
      </c>
      <c r="V2564" s="1">
        <v>141920925110</v>
      </c>
    </row>
    <row r="2565" spans="1:22" ht="16.5" customHeight="1" x14ac:dyDescent="0.3">
      <c r="A2565" s="1" t="s">
        <v>267</v>
      </c>
      <c r="B2565" s="1">
        <v>2020</v>
      </c>
      <c r="C2565" s="15"/>
      <c r="D2565" s="9"/>
      <c r="E2565" s="9"/>
      <c r="F2565" s="10"/>
      <c r="G2565" s="9"/>
      <c r="H2565" s="9"/>
      <c r="I2565" s="1">
        <v>395830411621</v>
      </c>
      <c r="J2565" s="1">
        <v>5512651000</v>
      </c>
      <c r="K2565" s="1">
        <v>553170339642</v>
      </c>
      <c r="L2565" s="1">
        <v>949000751263</v>
      </c>
      <c r="M2565" s="29">
        <f>-4.336-4.513*(U2565/L2565)+5.679*(O2565/L2565)-0.004*(I2565/P2565)</f>
        <v>-2.9554108142872195</v>
      </c>
      <c r="N2565" s="31">
        <v>6.9401877821904918</v>
      </c>
      <c r="O2565" s="1">
        <v>311640818626</v>
      </c>
      <c r="P2565" s="1">
        <v>243612179870</v>
      </c>
      <c r="Q2565" s="1">
        <v>68028638756</v>
      </c>
      <c r="R2565" s="1">
        <v>637359932637</v>
      </c>
      <c r="S2565" s="1">
        <v>949000751263</v>
      </c>
      <c r="T2565" s="1">
        <v>2167370141</v>
      </c>
      <c r="U2565" s="1">
        <v>100478649081</v>
      </c>
      <c r="V2565" s="1">
        <v>124486522776</v>
      </c>
    </row>
    <row r="2566" spans="1:22" ht="16.5" customHeight="1" x14ac:dyDescent="0.3">
      <c r="A2566" s="1" t="s">
        <v>267</v>
      </c>
      <c r="B2566" s="1">
        <v>2019</v>
      </c>
      <c r="C2566" s="16">
        <f t="shared" ref="C2566:C2588" si="227">LN(E2566)</f>
        <v>4.0430512678345503</v>
      </c>
      <c r="D2566" s="5">
        <v>12</v>
      </c>
      <c r="E2566" s="5">
        <v>57</v>
      </c>
      <c r="F2566" s="4">
        <v>0.09</v>
      </c>
      <c r="G2566" s="5">
        <v>0</v>
      </c>
      <c r="H2566" s="5">
        <v>0</v>
      </c>
      <c r="I2566" s="1">
        <v>501153314276</v>
      </c>
      <c r="J2566" s="1">
        <v>8086172971</v>
      </c>
      <c r="K2566" s="1">
        <v>563720089419</v>
      </c>
      <c r="L2566" s="1">
        <v>1064873403695</v>
      </c>
      <c r="M2566" s="29">
        <f>-4.336-4.513*(U2566/L2566)+5.679*(O2566/L2566)-0.004*(I2566/P2566)</f>
        <v>-3.2285263045617576</v>
      </c>
      <c r="N2566" s="31">
        <v>7.4649912574460018</v>
      </c>
      <c r="O2566" s="1">
        <v>288800716477</v>
      </c>
      <c r="P2566" s="1">
        <v>214615945011</v>
      </c>
      <c r="Q2566" s="1">
        <v>74184771466</v>
      </c>
      <c r="R2566" s="1">
        <v>776072687218</v>
      </c>
      <c r="S2566" s="1">
        <v>1064873403695</v>
      </c>
      <c r="T2566" s="1">
        <v>2461180300</v>
      </c>
      <c r="U2566" s="1">
        <v>99896647441</v>
      </c>
      <c r="V2566" s="1">
        <v>124065162573</v>
      </c>
    </row>
    <row r="2567" spans="1:22" ht="16.5" customHeight="1" x14ac:dyDescent="0.3">
      <c r="A2567" s="1" t="s">
        <v>267</v>
      </c>
      <c r="B2567" s="1">
        <v>2018</v>
      </c>
      <c r="C2567" s="16">
        <f t="shared" si="227"/>
        <v>4.0253516907351496</v>
      </c>
      <c r="D2567" s="5">
        <v>11</v>
      </c>
      <c r="E2567" s="5">
        <v>56</v>
      </c>
      <c r="F2567" s="4">
        <v>0.09</v>
      </c>
      <c r="G2567" s="5">
        <v>0</v>
      </c>
      <c r="H2567" s="5">
        <v>0</v>
      </c>
      <c r="I2567" s="1">
        <v>425719040827</v>
      </c>
      <c r="J2567" s="1">
        <v>2184242875</v>
      </c>
      <c r="K2567" s="1">
        <v>549054620404</v>
      </c>
      <c r="L2567" s="1">
        <v>974773661231</v>
      </c>
      <c r="M2567" s="29">
        <f>-4.336-4.513*(U2567/L2567)+5.679*(O2567/L2567)-0.004*(I2567/P2567)</f>
        <v>-3.1155561936254763</v>
      </c>
      <c r="N2567" s="31">
        <v>7.3592809998546045</v>
      </c>
      <c r="O2567" s="1">
        <v>289974609317</v>
      </c>
      <c r="P2567" s="1">
        <v>204348819379</v>
      </c>
      <c r="Q2567" s="1">
        <v>85625789938</v>
      </c>
      <c r="R2567" s="1">
        <v>684799051914</v>
      </c>
      <c r="S2567" s="1">
        <v>974773661231</v>
      </c>
      <c r="T2567" s="1">
        <v>2139608170</v>
      </c>
      <c r="U2567" s="1">
        <v>99487339082</v>
      </c>
      <c r="V2567" s="1">
        <v>123013877776</v>
      </c>
    </row>
    <row r="2568" spans="1:22" ht="16.5" customHeight="1" x14ac:dyDescent="0.3">
      <c r="A2568" s="1" t="s">
        <v>267</v>
      </c>
      <c r="B2568" s="1">
        <v>2017</v>
      </c>
      <c r="C2568" s="16">
        <f t="shared" si="227"/>
        <v>4.0073331852324712</v>
      </c>
      <c r="D2568" s="5">
        <v>10</v>
      </c>
      <c r="E2568" s="5">
        <v>55</v>
      </c>
      <c r="F2568" s="4">
        <v>0.09</v>
      </c>
      <c r="G2568" s="5">
        <v>0</v>
      </c>
      <c r="H2568" s="5">
        <v>0</v>
      </c>
      <c r="I2568" s="1">
        <v>389771986179</v>
      </c>
      <c r="J2568" s="1">
        <v>3169780396</v>
      </c>
      <c r="K2568" s="1">
        <v>460595023060</v>
      </c>
      <c r="L2568" s="1">
        <v>850367009239</v>
      </c>
      <c r="M2568" s="29">
        <f>-4.336-4.513*(U2568/L2568)+5.679*(O2568/L2568)-0.004*(I2568/P2568)</f>
        <v>-3.4575858654066631</v>
      </c>
      <c r="N2568" s="31">
        <v>2.8654119461210428</v>
      </c>
      <c r="O2568" s="1">
        <v>209776984587</v>
      </c>
      <c r="P2568" s="1">
        <v>159036208449</v>
      </c>
      <c r="Q2568" s="1">
        <v>50740776138</v>
      </c>
      <c r="R2568" s="1">
        <v>640590024652</v>
      </c>
      <c r="S2568" s="1">
        <v>850367009239</v>
      </c>
      <c r="T2568" s="1">
        <v>4217106741</v>
      </c>
      <c r="U2568" s="1">
        <v>96612596449</v>
      </c>
      <c r="V2568" s="1">
        <v>121668836535</v>
      </c>
    </row>
    <row r="2569" spans="1:22" ht="16.5" customHeight="1" x14ac:dyDescent="0.3">
      <c r="A2569" s="1" t="s">
        <v>267</v>
      </c>
      <c r="B2569" s="1">
        <v>2016</v>
      </c>
      <c r="C2569" s="16">
        <f t="shared" si="227"/>
        <v>3.9889840465642745</v>
      </c>
      <c r="D2569" s="5">
        <v>9</v>
      </c>
      <c r="E2569" s="5">
        <v>54</v>
      </c>
      <c r="F2569" s="4">
        <v>0.09</v>
      </c>
      <c r="G2569" s="5">
        <v>0</v>
      </c>
      <c r="H2569" s="5">
        <v>0</v>
      </c>
      <c r="I2569" s="1">
        <v>314437671075</v>
      </c>
      <c r="J2569" s="1">
        <v>4084089313</v>
      </c>
      <c r="K2569" s="1">
        <v>520388593134</v>
      </c>
      <c r="L2569" s="1">
        <v>834826264209</v>
      </c>
      <c r="M2569" s="29">
        <f>-4.336-4.513*(U2569/L2569)+5.679*(O2569/L2569)-0.004*(I2569/P2569)</f>
        <v>-3.1591365017073754</v>
      </c>
      <c r="N2569" s="31">
        <v>2.5615511423249444</v>
      </c>
      <c r="O2569" s="1">
        <v>248921407946</v>
      </c>
      <c r="P2569" s="1">
        <v>191808112642</v>
      </c>
      <c r="Q2569" s="1">
        <v>57113295304</v>
      </c>
      <c r="R2569" s="1">
        <v>585904856263</v>
      </c>
      <c r="S2569" s="1">
        <v>834826264209</v>
      </c>
      <c r="T2569" s="1">
        <v>7736668094</v>
      </c>
      <c r="U2569" s="1">
        <v>94321710552</v>
      </c>
      <c r="V2569" s="1">
        <v>120850400280</v>
      </c>
    </row>
    <row r="2570" spans="1:22" ht="16.5" customHeight="1" x14ac:dyDescent="0.3">
      <c r="A2570" s="1" t="s">
        <v>267</v>
      </c>
      <c r="B2570" s="1">
        <v>2015</v>
      </c>
      <c r="C2570" s="16">
        <f t="shared" si="227"/>
        <v>3.970291913552122</v>
      </c>
      <c r="D2570" s="5">
        <v>8</v>
      </c>
      <c r="E2570" s="5">
        <v>53</v>
      </c>
      <c r="F2570" s="4">
        <v>0.09</v>
      </c>
      <c r="G2570" s="5">
        <v>0</v>
      </c>
      <c r="H2570" s="5">
        <v>0</v>
      </c>
      <c r="I2570" s="1">
        <v>238656743787</v>
      </c>
      <c r="J2570" s="1">
        <v>3345839775</v>
      </c>
      <c r="K2570" s="1">
        <v>610437907898</v>
      </c>
      <c r="L2570" s="1">
        <v>849094651685</v>
      </c>
      <c r="M2570" s="29">
        <f>-4.336-4.513*(U2570/L2570)+5.679*(O2570/L2570)-0.004*(I2570/P2570)</f>
        <v>-2.7077429985017574</v>
      </c>
      <c r="N2570" s="31">
        <v>8.0197984581497224</v>
      </c>
      <c r="O2570" s="1">
        <v>315769558171</v>
      </c>
      <c r="P2570" s="1">
        <v>240432133844</v>
      </c>
      <c r="Q2570" s="1">
        <v>75337424327</v>
      </c>
      <c r="R2570" s="1">
        <v>533325093514</v>
      </c>
      <c r="S2570" s="1">
        <v>849094651685</v>
      </c>
      <c r="T2570" s="1">
        <v>13239239440</v>
      </c>
      <c r="U2570" s="1">
        <v>90259186820</v>
      </c>
      <c r="V2570" s="1">
        <v>123300228953</v>
      </c>
    </row>
    <row r="2571" spans="1:22" ht="16.5" customHeight="1" x14ac:dyDescent="0.3">
      <c r="A2571" s="1" t="s">
        <v>267</v>
      </c>
      <c r="B2571" s="1">
        <v>2014</v>
      </c>
      <c r="C2571" s="16">
        <f t="shared" si="227"/>
        <v>3.9512437185814275</v>
      </c>
      <c r="D2571" s="6">
        <v>7</v>
      </c>
      <c r="E2571" s="6">
        <v>52</v>
      </c>
      <c r="F2571" s="7">
        <v>0.09</v>
      </c>
      <c r="G2571" s="6">
        <v>0</v>
      </c>
      <c r="H2571" s="6">
        <v>0</v>
      </c>
      <c r="I2571" s="1">
        <v>292535895757</v>
      </c>
      <c r="J2571" s="1">
        <v>5888748805</v>
      </c>
      <c r="K2571" s="1">
        <v>601984082471</v>
      </c>
      <c r="L2571" s="1">
        <v>894519978228</v>
      </c>
      <c r="M2571" s="29">
        <f>-4.336-4.513*(U2571/L2571)+5.679*(O2571/L2571)-0.004*(I2571/P2571)</f>
        <v>-2.7310681506227783</v>
      </c>
      <c r="N2571" s="28">
        <v>5.05</v>
      </c>
      <c r="O2571" s="1">
        <v>341691262591</v>
      </c>
      <c r="P2571" s="1">
        <v>232488364865</v>
      </c>
      <c r="Q2571" s="1">
        <v>109202897726</v>
      </c>
      <c r="R2571" s="1">
        <v>552828715637</v>
      </c>
      <c r="S2571" s="1">
        <v>894519978228</v>
      </c>
      <c r="T2571" s="1">
        <v>10761366938</v>
      </c>
      <c r="U2571" s="1">
        <v>110861698247</v>
      </c>
      <c r="V2571" s="1">
        <v>148637321458</v>
      </c>
    </row>
    <row r="2572" spans="1:22" ht="16.5" customHeight="1" x14ac:dyDescent="0.3">
      <c r="A2572" s="1" t="s">
        <v>268</v>
      </c>
      <c r="B2572" s="1">
        <v>2023</v>
      </c>
      <c r="C2572" s="16">
        <f t="shared" si="227"/>
        <v>3.970291913552122</v>
      </c>
      <c r="D2572" s="5">
        <v>21</v>
      </c>
      <c r="E2572" s="5">
        <v>53</v>
      </c>
      <c r="F2572" s="4">
        <v>0</v>
      </c>
      <c r="G2572" s="5">
        <v>0</v>
      </c>
      <c r="H2572" s="5">
        <v>1</v>
      </c>
      <c r="I2572" s="1">
        <v>798945279345</v>
      </c>
      <c r="J2572" s="1">
        <v>398593268412</v>
      </c>
      <c r="K2572" s="1">
        <v>2811521711281</v>
      </c>
      <c r="L2572" s="1">
        <v>3610466990626</v>
      </c>
      <c r="M2572" s="29">
        <f>-4.336-4.513*(U2572/L2572)+5.679*(O2572/L2572)-0.004*(I2572/P2572)</f>
        <v>0.60159257361038065</v>
      </c>
      <c r="N2572" s="31">
        <v>6.4222466560102589</v>
      </c>
      <c r="O2572" s="1">
        <v>2819970290942</v>
      </c>
      <c r="P2572" s="1">
        <v>2130115788942</v>
      </c>
      <c r="Q2572" s="1">
        <v>689854502000</v>
      </c>
      <c r="R2572" s="1">
        <v>790496699684</v>
      </c>
      <c r="S2572" s="1">
        <v>3610466990626</v>
      </c>
      <c r="T2572" s="1">
        <v>190899174525</v>
      </c>
      <c r="U2572" s="1">
        <v>-402796465319</v>
      </c>
      <c r="V2572" s="1">
        <v>-210504123421</v>
      </c>
    </row>
    <row r="2573" spans="1:22" ht="16.5" customHeight="1" x14ac:dyDescent="0.3">
      <c r="A2573" s="1" t="s">
        <v>268</v>
      </c>
      <c r="B2573" s="1">
        <v>2022</v>
      </c>
      <c r="C2573" s="16">
        <f t="shared" si="227"/>
        <v>3.9512437185814275</v>
      </c>
      <c r="D2573" s="5">
        <v>20</v>
      </c>
      <c r="E2573" s="5">
        <v>52</v>
      </c>
      <c r="F2573" s="4">
        <v>0</v>
      </c>
      <c r="G2573" s="5">
        <v>0</v>
      </c>
      <c r="H2573" s="5">
        <v>1</v>
      </c>
      <c r="I2573" s="1">
        <v>1495283466467</v>
      </c>
      <c r="J2573" s="1">
        <v>404432981231</v>
      </c>
      <c r="K2573" s="1">
        <v>2344153724451</v>
      </c>
      <c r="L2573" s="1">
        <v>3839437190918</v>
      </c>
      <c r="M2573" s="29">
        <f>-4.336-4.513*(U2573/L2573)+5.679*(O2573/L2573)-0.004*(I2573/P2573)</f>
        <v>-0.50761911220445521</v>
      </c>
      <c r="N2573" s="31">
        <v>6.9871667237754878</v>
      </c>
      <c r="O2573" s="1">
        <v>2617975889289</v>
      </c>
      <c r="P2573" s="1">
        <v>1920485759953</v>
      </c>
      <c r="Q2573" s="1">
        <v>697490129336</v>
      </c>
      <c r="R2573" s="1">
        <v>1221461301629</v>
      </c>
      <c r="S2573" s="1">
        <v>3839437190918</v>
      </c>
      <c r="T2573" s="1">
        <v>247069631795</v>
      </c>
      <c r="U2573" s="1">
        <v>34721831250</v>
      </c>
      <c r="V2573" s="1">
        <v>332164011500</v>
      </c>
    </row>
    <row r="2574" spans="1:22" ht="16.5" customHeight="1" x14ac:dyDescent="0.3">
      <c r="A2574" s="1" t="s">
        <v>268</v>
      </c>
      <c r="B2574" s="1">
        <v>2021</v>
      </c>
      <c r="C2574" s="16">
        <f t="shared" si="227"/>
        <v>3.9889840465642745</v>
      </c>
      <c r="D2574" s="5">
        <v>19</v>
      </c>
      <c r="E2574" s="5">
        <v>54</v>
      </c>
      <c r="F2574" s="4">
        <v>0.02</v>
      </c>
      <c r="G2574" s="5">
        <v>0</v>
      </c>
      <c r="H2574" s="5">
        <v>0</v>
      </c>
      <c r="I2574" s="1">
        <v>2527867492508</v>
      </c>
      <c r="J2574" s="1">
        <v>1826310901589</v>
      </c>
      <c r="K2574" s="1">
        <v>2711928845426</v>
      </c>
      <c r="L2574" s="1">
        <v>5239796337934</v>
      </c>
      <c r="M2574" s="29">
        <f>-4.336-4.513*(U2574/L2574)+5.679*(O2574/L2574)-0.004*(I2574/P2574)</f>
        <v>-0.15472396540994474</v>
      </c>
      <c r="N2574" s="31">
        <v>6.6900092133089402</v>
      </c>
      <c r="O2574" s="1">
        <v>3959710612136</v>
      </c>
      <c r="P2574" s="1">
        <v>3149325642792</v>
      </c>
      <c r="Q2574" s="1">
        <v>810384969344</v>
      </c>
      <c r="R2574" s="1">
        <v>1280085725798</v>
      </c>
      <c r="S2574" s="1">
        <v>5239796337934</v>
      </c>
      <c r="T2574" s="1">
        <v>154613402631</v>
      </c>
      <c r="U2574" s="1">
        <v>124382542551</v>
      </c>
      <c r="V2574" s="1">
        <v>329074969713</v>
      </c>
    </row>
    <row r="2575" spans="1:22" ht="16.5" customHeight="1" x14ac:dyDescent="0.3">
      <c r="A2575" s="1" t="s">
        <v>268</v>
      </c>
      <c r="B2575" s="1">
        <v>2020</v>
      </c>
      <c r="C2575" s="16">
        <f t="shared" si="227"/>
        <v>3.970291913552122</v>
      </c>
      <c r="D2575" s="5">
        <v>18</v>
      </c>
      <c r="E2575" s="5">
        <v>53</v>
      </c>
      <c r="F2575" s="4">
        <v>0.02</v>
      </c>
      <c r="G2575" s="5">
        <v>0</v>
      </c>
      <c r="H2575" s="5">
        <v>0</v>
      </c>
      <c r="I2575" s="1">
        <v>2724748547812</v>
      </c>
      <c r="J2575" s="1">
        <v>2270250951919</v>
      </c>
      <c r="K2575" s="1">
        <v>2950854785154</v>
      </c>
      <c r="L2575" s="1">
        <v>5675603332966</v>
      </c>
      <c r="M2575" s="29">
        <f>-4.336-4.513*(U2575/L2575)+5.679*(O2575/L2575)-0.004*(I2575/P2575)</f>
        <v>-0.10840308617800964</v>
      </c>
      <c r="N2575" s="31">
        <v>6.9401877821904918</v>
      </c>
      <c r="O2575" s="1">
        <v>4388931258484</v>
      </c>
      <c r="P2575" s="1">
        <v>3432320695820</v>
      </c>
      <c r="Q2575" s="1">
        <v>956610562664</v>
      </c>
      <c r="R2575" s="1">
        <v>1286672074482</v>
      </c>
      <c r="S2575" s="1">
        <v>5675603332966</v>
      </c>
      <c r="T2575" s="1">
        <v>159371547200</v>
      </c>
      <c r="U2575" s="1">
        <v>202205886668</v>
      </c>
      <c r="V2575" s="1">
        <v>423432911237</v>
      </c>
    </row>
    <row r="2576" spans="1:22" ht="16.5" customHeight="1" x14ac:dyDescent="0.3">
      <c r="A2576" s="1" t="s">
        <v>268</v>
      </c>
      <c r="B2576" s="1">
        <v>2019</v>
      </c>
      <c r="C2576" s="16">
        <f t="shared" si="227"/>
        <v>3.9512437185814275</v>
      </c>
      <c r="D2576" s="5">
        <v>17</v>
      </c>
      <c r="E2576" s="5">
        <v>52</v>
      </c>
      <c r="F2576" s="4">
        <v>0.02</v>
      </c>
      <c r="G2576" s="5">
        <v>0</v>
      </c>
      <c r="H2576" s="5">
        <v>0</v>
      </c>
      <c r="I2576" s="1">
        <v>4150912290903</v>
      </c>
      <c r="J2576" s="1">
        <v>3487424967359</v>
      </c>
      <c r="K2576" s="1">
        <v>2093642928085</v>
      </c>
      <c r="L2576" s="1">
        <v>6244555218988</v>
      </c>
      <c r="M2576" s="29">
        <f>-4.336-4.513*(U2576/L2576)+5.679*(O2576/L2576)-0.004*(I2576/P2576)</f>
        <v>0.1009186563772602</v>
      </c>
      <c r="N2576" s="31">
        <v>7.4649912574460018</v>
      </c>
      <c r="O2576" s="1">
        <v>5005013496977</v>
      </c>
      <c r="P2576" s="1">
        <v>4589911595358</v>
      </c>
      <c r="Q2576" s="1">
        <v>415101901619</v>
      </c>
      <c r="R2576" s="1">
        <v>1239541722011</v>
      </c>
      <c r="S2576" s="1">
        <v>6244555218988</v>
      </c>
      <c r="T2576" s="1">
        <v>233104116807</v>
      </c>
      <c r="U2576" s="1">
        <v>153844206360</v>
      </c>
      <c r="V2576" s="1">
        <v>432594145282</v>
      </c>
    </row>
    <row r="2577" spans="1:22" ht="16.5" customHeight="1" x14ac:dyDescent="0.3">
      <c r="A2577" s="1" t="s">
        <v>268</v>
      </c>
      <c r="B2577" s="1">
        <v>2018</v>
      </c>
      <c r="C2577" s="16">
        <f t="shared" si="227"/>
        <v>3.9318256327243257</v>
      </c>
      <c r="D2577" s="5">
        <v>16</v>
      </c>
      <c r="E2577" s="5">
        <v>51</v>
      </c>
      <c r="F2577" s="4">
        <v>0.02</v>
      </c>
      <c r="G2577" s="5">
        <v>0</v>
      </c>
      <c r="H2577" s="5">
        <v>0</v>
      </c>
      <c r="I2577" s="1">
        <v>4590968286777</v>
      </c>
      <c r="J2577" s="1">
        <v>3570928861875</v>
      </c>
      <c r="K2577" s="1">
        <v>2170310618746</v>
      </c>
      <c r="L2577" s="1">
        <v>6761278905523</v>
      </c>
      <c r="M2577" s="29">
        <f>-4.336-4.513*(U2577/L2577)+5.679*(O2577/L2577)-0.004*(I2577/P2577)</f>
        <v>0.22097189100934461</v>
      </c>
      <c r="N2577" s="31">
        <v>7.3592809998546045</v>
      </c>
      <c r="O2577" s="1">
        <v>5530713863225</v>
      </c>
      <c r="P2577" s="1">
        <v>3999412781070</v>
      </c>
      <c r="Q2577" s="1">
        <v>1531301082155</v>
      </c>
      <c r="R2577" s="1">
        <v>1230565042298</v>
      </c>
      <c r="S2577" s="1">
        <v>6761278905523</v>
      </c>
      <c r="T2577" s="1">
        <v>132982463650</v>
      </c>
      <c r="U2577" s="1">
        <v>125619484793</v>
      </c>
      <c r="V2577" s="1">
        <v>301900754313</v>
      </c>
    </row>
    <row r="2578" spans="1:22" ht="16.5" customHeight="1" x14ac:dyDescent="0.3">
      <c r="A2578" s="1" t="s">
        <v>268</v>
      </c>
      <c r="B2578" s="1">
        <v>2017</v>
      </c>
      <c r="C2578" s="16">
        <f t="shared" si="227"/>
        <v>3.912023005428146</v>
      </c>
      <c r="D2578" s="5">
        <v>15</v>
      </c>
      <c r="E2578" s="5">
        <v>50</v>
      </c>
      <c r="F2578" s="4">
        <v>0.02</v>
      </c>
      <c r="G2578" s="5">
        <v>0</v>
      </c>
      <c r="H2578" s="5">
        <v>0</v>
      </c>
      <c r="I2578" s="1">
        <v>5607128120448</v>
      </c>
      <c r="J2578" s="1">
        <v>4818606346463</v>
      </c>
      <c r="K2578" s="1">
        <v>2259676951105</v>
      </c>
      <c r="L2578" s="1">
        <v>7866805071553</v>
      </c>
      <c r="M2578" s="29">
        <f>-4.336-4.513*(U2578/L2578)+5.679*(O2578/L2578)-0.004*(I2578/P2578)</f>
        <v>0.36765918905339645</v>
      </c>
      <c r="N2578" s="31">
        <v>2.8654119461210428</v>
      </c>
      <c r="O2578" s="1">
        <v>6631441719703</v>
      </c>
      <c r="P2578" s="1">
        <v>4380572471464</v>
      </c>
      <c r="Q2578" s="1">
        <v>2250869248239</v>
      </c>
      <c r="R2578" s="1">
        <v>1235363351850</v>
      </c>
      <c r="S2578" s="1">
        <v>7866805071553</v>
      </c>
      <c r="T2578" s="1">
        <v>142628653653</v>
      </c>
      <c r="U2578" s="1">
        <v>136696112182</v>
      </c>
      <c r="V2578" s="1">
        <v>318817421012</v>
      </c>
    </row>
    <row r="2579" spans="1:22" ht="16.5" customHeight="1" x14ac:dyDescent="0.3">
      <c r="A2579" s="1" t="s">
        <v>268</v>
      </c>
      <c r="B2579" s="1">
        <v>2016</v>
      </c>
      <c r="C2579" s="16">
        <f t="shared" si="227"/>
        <v>3.8918202981106265</v>
      </c>
      <c r="D2579" s="5">
        <v>14</v>
      </c>
      <c r="E2579" s="5">
        <v>49</v>
      </c>
      <c r="F2579" s="4">
        <v>0.02</v>
      </c>
      <c r="G2579" s="5">
        <v>0</v>
      </c>
      <c r="H2579" s="5">
        <v>0</v>
      </c>
      <c r="I2579" s="1">
        <v>5274728268777</v>
      </c>
      <c r="J2579" s="1">
        <v>4318573269164</v>
      </c>
      <c r="K2579" s="1">
        <v>2003554707066</v>
      </c>
      <c r="L2579" s="1">
        <v>7278282975843</v>
      </c>
      <c r="M2579" s="29">
        <f>-4.336-4.513*(U2579/L2579)+5.679*(O2579/L2579)-0.004*(I2579/P2579)</f>
        <v>0.3043117974787638</v>
      </c>
      <c r="N2579" s="31">
        <v>2.5615511423249444</v>
      </c>
      <c r="O2579" s="1">
        <v>6056730962899</v>
      </c>
      <c r="P2579" s="1">
        <v>3511089463081</v>
      </c>
      <c r="Q2579" s="1">
        <v>2545641499818</v>
      </c>
      <c r="R2579" s="1">
        <v>1221552012944</v>
      </c>
      <c r="S2579" s="1">
        <v>7278282975843</v>
      </c>
      <c r="T2579" s="1">
        <v>129126877376</v>
      </c>
      <c r="U2579" s="1">
        <v>128281845355</v>
      </c>
      <c r="V2579" s="1">
        <v>291562001552</v>
      </c>
    </row>
    <row r="2580" spans="1:22" ht="16.5" customHeight="1" x14ac:dyDescent="0.3">
      <c r="A2580" s="1" t="s">
        <v>268</v>
      </c>
      <c r="B2580" s="1">
        <v>2015</v>
      </c>
      <c r="C2580" s="16">
        <f t="shared" si="227"/>
        <v>3.8712010109078911</v>
      </c>
      <c r="D2580" s="5">
        <v>13</v>
      </c>
      <c r="E2580" s="5">
        <v>48</v>
      </c>
      <c r="F2580" s="4">
        <v>0.02</v>
      </c>
      <c r="G2580" s="5">
        <v>0</v>
      </c>
      <c r="H2580" s="5">
        <v>0</v>
      </c>
      <c r="I2580" s="1">
        <v>5184617090417</v>
      </c>
      <c r="J2580" s="1">
        <v>3769680769502</v>
      </c>
      <c r="K2580" s="1">
        <v>2169615491437</v>
      </c>
      <c r="L2580" s="1">
        <v>7354232581854</v>
      </c>
      <c r="M2580" s="29">
        <f>-4.336-4.513*(U2580/L2580)+5.679*(O2580/L2580)-0.004*(I2580/P2580)</f>
        <v>0.34699324341287691</v>
      </c>
      <c r="N2580" s="31">
        <v>8.0197984581497224</v>
      </c>
      <c r="O2580" s="1">
        <v>6158411883010</v>
      </c>
      <c r="P2580" s="1">
        <v>3655118717573</v>
      </c>
      <c r="Q2580" s="1">
        <v>2503293165437</v>
      </c>
      <c r="R2580" s="1">
        <v>1195820698844</v>
      </c>
      <c r="S2580" s="1">
        <v>7354232581854</v>
      </c>
      <c r="T2580" s="1">
        <v>141878758280</v>
      </c>
      <c r="U2580" s="1">
        <v>109034574617</v>
      </c>
      <c r="V2580" s="1">
        <v>290700917894</v>
      </c>
    </row>
    <row r="2581" spans="1:22" ht="16.5" customHeight="1" x14ac:dyDescent="0.3">
      <c r="A2581" s="1" t="s">
        <v>268</v>
      </c>
      <c r="B2581" s="1">
        <v>2014</v>
      </c>
      <c r="C2581" s="16">
        <f t="shared" si="227"/>
        <v>3.8501476017100584</v>
      </c>
      <c r="D2581" s="6">
        <v>12</v>
      </c>
      <c r="E2581" s="6">
        <v>47</v>
      </c>
      <c r="F2581" s="7">
        <v>0.02</v>
      </c>
      <c r="G2581" s="6">
        <v>0</v>
      </c>
      <c r="H2581" s="6">
        <v>0</v>
      </c>
      <c r="I2581" s="1">
        <v>5134529620956</v>
      </c>
      <c r="J2581" s="1">
        <v>4288619016726</v>
      </c>
      <c r="K2581" s="1">
        <v>1118170988526</v>
      </c>
      <c r="L2581" s="1">
        <v>6252700609483</v>
      </c>
      <c r="M2581" s="29">
        <f>-4.336-4.513*(U2581/L2581)+5.679*(O2581/L2581)-0.004*(I2581/P2581)</f>
        <v>0.15812117163458883</v>
      </c>
      <c r="N2581" s="28">
        <v>5.05</v>
      </c>
      <c r="O2581" s="1">
        <v>5042701553900</v>
      </c>
      <c r="P2581" s="1">
        <v>4519827944445</v>
      </c>
      <c r="Q2581" s="1">
        <v>522873609455</v>
      </c>
      <c r="R2581" s="1">
        <v>1209999055584</v>
      </c>
      <c r="S2581" s="1">
        <v>6252700609483</v>
      </c>
      <c r="T2581" s="1">
        <v>62180746123</v>
      </c>
      <c r="U2581" s="1">
        <v>112717845329</v>
      </c>
      <c r="V2581" s="1">
        <v>210780178864</v>
      </c>
    </row>
    <row r="2582" spans="1:22" ht="16.5" customHeight="1" x14ac:dyDescent="0.3">
      <c r="A2582" s="1" t="s">
        <v>269</v>
      </c>
      <c r="B2582" s="1">
        <v>2023</v>
      </c>
      <c r="C2582" s="16">
        <f t="shared" si="227"/>
        <v>3.8286413964890951</v>
      </c>
      <c r="D2582" s="5">
        <v>10</v>
      </c>
      <c r="E2582" s="5">
        <v>46</v>
      </c>
      <c r="F2582" s="4">
        <v>2.12</v>
      </c>
      <c r="G2582" s="5">
        <v>0</v>
      </c>
      <c r="H2582" s="5">
        <v>1</v>
      </c>
      <c r="I2582" s="1">
        <v>505343838012</v>
      </c>
      <c r="J2582" s="1">
        <v>2056181169</v>
      </c>
      <c r="K2582" s="1">
        <v>2098123193441</v>
      </c>
      <c r="L2582" s="1">
        <v>2603467031453</v>
      </c>
      <c r="M2582" s="29">
        <f>-4.336-4.513*(U2582/L2582)+5.679*(O2582/L2582)-0.004*(I2582/P2582)</f>
        <v>-3.5948357452047599</v>
      </c>
      <c r="N2582" s="31">
        <v>6.4222466560102589</v>
      </c>
      <c r="O2582" s="1">
        <v>566831170775</v>
      </c>
      <c r="P2582" s="1">
        <v>514512340320</v>
      </c>
      <c r="Q2582" s="1">
        <v>52318830455</v>
      </c>
      <c r="R2582" s="1">
        <v>2036635860678</v>
      </c>
      <c r="S2582" s="1">
        <v>2603467031453</v>
      </c>
      <c r="T2582" s="1">
        <v>48459836497</v>
      </c>
      <c r="U2582" s="1">
        <v>283449860715</v>
      </c>
      <c r="V2582" s="1">
        <v>321895496375</v>
      </c>
    </row>
    <row r="2583" spans="1:22" ht="16.5" customHeight="1" x14ac:dyDescent="0.3">
      <c r="A2583" s="1" t="s">
        <v>269</v>
      </c>
      <c r="B2583" s="1">
        <v>2022</v>
      </c>
      <c r="C2583" s="16">
        <f t="shared" si="227"/>
        <v>3.8066624897703196</v>
      </c>
      <c r="D2583" s="5">
        <v>9</v>
      </c>
      <c r="E2583" s="5">
        <v>45</v>
      </c>
      <c r="F2583" s="4">
        <v>2.12</v>
      </c>
      <c r="G2583" s="5">
        <v>0</v>
      </c>
      <c r="H2583" s="5">
        <v>1</v>
      </c>
      <c r="I2583" s="1">
        <v>296606750756</v>
      </c>
      <c r="J2583" s="1">
        <v>60564132759</v>
      </c>
      <c r="K2583" s="1">
        <v>2107822676032</v>
      </c>
      <c r="L2583" s="1">
        <v>2404429426788</v>
      </c>
      <c r="M2583" s="29">
        <f>-4.336-4.513*(U2583/L2583)+5.679*(O2583/L2583)-0.004*(I2583/P2583)</f>
        <v>-3.8956010303136726</v>
      </c>
      <c r="N2583" s="31">
        <v>6.9871667237754878</v>
      </c>
      <c r="O2583" s="1">
        <v>363612148268</v>
      </c>
      <c r="P2583" s="1">
        <v>249782714061</v>
      </c>
      <c r="Q2583" s="1">
        <v>113829434207</v>
      </c>
      <c r="R2583" s="1">
        <v>2040817278520</v>
      </c>
      <c r="S2583" s="1">
        <v>2404429426788</v>
      </c>
      <c r="T2583" s="1">
        <v>32574165838</v>
      </c>
      <c r="U2583" s="1">
        <v>220390981962</v>
      </c>
      <c r="V2583" s="1">
        <v>252352652399</v>
      </c>
    </row>
    <row r="2584" spans="1:22" ht="16.5" customHeight="1" x14ac:dyDescent="0.3">
      <c r="A2584" s="1" t="s">
        <v>269</v>
      </c>
      <c r="B2584" s="1">
        <v>2021</v>
      </c>
      <c r="C2584" s="16">
        <f t="shared" si="227"/>
        <v>3.784189633918261</v>
      </c>
      <c r="D2584" s="5">
        <v>8</v>
      </c>
      <c r="E2584" s="5">
        <v>44</v>
      </c>
      <c r="F2584" s="4">
        <v>1.3</v>
      </c>
      <c r="G2584" s="5">
        <v>0</v>
      </c>
      <c r="H2584" s="5">
        <v>0</v>
      </c>
      <c r="I2584" s="1">
        <v>245058758864</v>
      </c>
      <c r="J2584" s="1">
        <v>40883398256</v>
      </c>
      <c r="K2584" s="1">
        <v>2160270644770</v>
      </c>
      <c r="L2584" s="1">
        <v>2405329403634</v>
      </c>
      <c r="M2584" s="29">
        <f>-4.336-4.513*(U2584/L2584)+5.679*(O2584/L2584)-0.004*(I2584/P2584)</f>
        <v>-3.6365170814271246</v>
      </c>
      <c r="N2584" s="31">
        <v>6.6900092133089402</v>
      </c>
      <c r="O2584" s="1">
        <v>558613551678</v>
      </c>
      <c r="P2584" s="1">
        <v>345717513719</v>
      </c>
      <c r="Q2584" s="1">
        <v>212896037959</v>
      </c>
      <c r="R2584" s="1">
        <v>1846715851956</v>
      </c>
      <c r="S2584" s="1">
        <v>2405329403634</v>
      </c>
      <c r="T2584" s="1">
        <v>40083989532</v>
      </c>
      <c r="U2584" s="1">
        <v>328619442477</v>
      </c>
      <c r="V2584" s="1">
        <v>365790887585</v>
      </c>
    </row>
    <row r="2585" spans="1:22" ht="16.5" customHeight="1" x14ac:dyDescent="0.3">
      <c r="A2585" s="1" t="s">
        <v>269</v>
      </c>
      <c r="B2585" s="1">
        <v>2020</v>
      </c>
      <c r="C2585" s="16">
        <f t="shared" si="227"/>
        <v>3.7612001156935624</v>
      </c>
      <c r="D2585" s="5">
        <v>7</v>
      </c>
      <c r="E2585" s="5">
        <v>43</v>
      </c>
      <c r="F2585" s="4">
        <v>1.3</v>
      </c>
      <c r="G2585" s="5">
        <v>0</v>
      </c>
      <c r="H2585" s="5">
        <v>0</v>
      </c>
      <c r="I2585" s="1">
        <v>202376309727</v>
      </c>
      <c r="J2585" s="1">
        <v>7415880091</v>
      </c>
      <c r="K2585" s="1">
        <v>2177520012284</v>
      </c>
      <c r="L2585" s="1">
        <v>2379896322011</v>
      </c>
      <c r="M2585" s="29">
        <f>-4.336-4.513*(U2585/L2585)+5.679*(O2585/L2585)-0.004*(I2585/P2585)</f>
        <v>-2.9370516011700132</v>
      </c>
      <c r="N2585" s="31">
        <v>6.9401877821904918</v>
      </c>
      <c r="O2585" s="1">
        <v>724500535062</v>
      </c>
      <c r="P2585" s="1">
        <v>424841610227</v>
      </c>
      <c r="Q2585" s="1">
        <v>299658924835</v>
      </c>
      <c r="R2585" s="1">
        <v>1655392036949</v>
      </c>
      <c r="S2585" s="1">
        <v>2379896322011</v>
      </c>
      <c r="T2585" s="1">
        <v>33265581900</v>
      </c>
      <c r="U2585" s="1">
        <v>172956274693</v>
      </c>
      <c r="V2585" s="1">
        <v>216034868717</v>
      </c>
    </row>
    <row r="2586" spans="1:22" ht="16.5" customHeight="1" x14ac:dyDescent="0.3">
      <c r="A2586" s="1" t="s">
        <v>269</v>
      </c>
      <c r="B2586" s="1">
        <v>2019</v>
      </c>
      <c r="C2586" s="16">
        <f t="shared" si="227"/>
        <v>3.7376696182833684</v>
      </c>
      <c r="D2586" s="5">
        <v>6</v>
      </c>
      <c r="E2586" s="5">
        <v>42</v>
      </c>
      <c r="F2586" s="4">
        <v>1.3</v>
      </c>
      <c r="G2586" s="5">
        <v>0</v>
      </c>
      <c r="H2586" s="5">
        <v>0</v>
      </c>
      <c r="I2586" s="1">
        <v>542930188646</v>
      </c>
      <c r="J2586" s="1">
        <v>4927558434</v>
      </c>
      <c r="K2586" s="1">
        <v>1807023233712</v>
      </c>
      <c r="L2586" s="1">
        <v>2349953422358</v>
      </c>
      <c r="M2586" s="29">
        <f>-4.336-4.513*(U2586/L2586)+5.679*(O2586/L2586)-0.004*(I2586/P2586)</f>
        <v>-2.8646365090963761</v>
      </c>
      <c r="N2586" s="31">
        <v>7.4649912574460018</v>
      </c>
      <c r="O2586" s="1">
        <v>773845165012</v>
      </c>
      <c r="P2586" s="1">
        <v>292849569090</v>
      </c>
      <c r="Q2586" s="1">
        <v>480995595922</v>
      </c>
      <c r="R2586" s="1">
        <v>1576108257346</v>
      </c>
      <c r="S2586" s="1">
        <v>2349953422358</v>
      </c>
      <c r="T2586" s="1">
        <v>37937304576</v>
      </c>
      <c r="U2586" s="1">
        <v>203767822070</v>
      </c>
      <c r="V2586" s="1">
        <v>252917984049</v>
      </c>
    </row>
    <row r="2587" spans="1:22" ht="16.5" customHeight="1" x14ac:dyDescent="0.3">
      <c r="A2587" s="1" t="s">
        <v>269</v>
      </c>
      <c r="B2587" s="1">
        <v>2018</v>
      </c>
      <c r="C2587" s="16">
        <f t="shared" si="227"/>
        <v>3.713572066704308</v>
      </c>
      <c r="D2587" s="5">
        <v>5</v>
      </c>
      <c r="E2587" s="5">
        <v>41</v>
      </c>
      <c r="F2587" s="4">
        <v>1.3</v>
      </c>
      <c r="G2587" s="5">
        <v>0</v>
      </c>
      <c r="H2587" s="5">
        <v>0</v>
      </c>
      <c r="I2587" s="1">
        <v>141359459006</v>
      </c>
      <c r="J2587" s="1">
        <v>1133087386</v>
      </c>
      <c r="K2587" s="1">
        <v>1646831429800</v>
      </c>
      <c r="L2587" s="1">
        <v>1788190888806</v>
      </c>
      <c r="M2587" s="29">
        <f>-4.336-4.513*(U2587/L2587)+5.679*(O2587/L2587)-0.004*(I2587/P2587)</f>
        <v>-2.6607804365121259</v>
      </c>
      <c r="N2587" s="31">
        <v>7.3592809998546045</v>
      </c>
      <c r="O2587" s="1">
        <v>679175903593</v>
      </c>
      <c r="P2587" s="1">
        <v>254552920506</v>
      </c>
      <c r="Q2587" s="1">
        <v>424622983087</v>
      </c>
      <c r="R2587" s="1">
        <v>1109014985213</v>
      </c>
      <c r="S2587" s="1">
        <v>1788190888806</v>
      </c>
      <c r="T2587" s="1">
        <v>55644461989</v>
      </c>
      <c r="U2587" s="1">
        <v>189996785261</v>
      </c>
      <c r="V2587" s="1">
        <v>248793275916</v>
      </c>
    </row>
    <row r="2588" spans="1:22" ht="16.5" customHeight="1" x14ac:dyDescent="0.3">
      <c r="A2588" s="1" t="s">
        <v>269</v>
      </c>
      <c r="B2588" s="1">
        <v>2017</v>
      </c>
      <c r="C2588" s="16">
        <f t="shared" si="227"/>
        <v>3.6888794541139363</v>
      </c>
      <c r="D2588" s="6">
        <v>4</v>
      </c>
      <c r="E2588" s="6">
        <v>40</v>
      </c>
      <c r="F2588" s="7">
        <v>1.3</v>
      </c>
      <c r="G2588" s="6">
        <v>0</v>
      </c>
      <c r="H2588" s="6">
        <v>0</v>
      </c>
      <c r="I2588" s="1">
        <v>425502075394</v>
      </c>
      <c r="J2588" s="1">
        <v>836805935</v>
      </c>
      <c r="K2588" s="1">
        <v>1646257886234</v>
      </c>
      <c r="L2588" s="1">
        <v>2071759961628</v>
      </c>
      <c r="M2588" s="29">
        <f>-4.336-4.513*(U2588/L2588)+5.679*(O2588/L2588)-0.004*(I2588/P2588)</f>
        <v>-0.86517962896972633</v>
      </c>
      <c r="N2588" s="31">
        <v>2.8654119461210428</v>
      </c>
      <c r="O2588" s="1">
        <v>1327250690094</v>
      </c>
      <c r="P2588" s="1">
        <v>831714459007</v>
      </c>
      <c r="Q2588" s="1">
        <v>495536231087</v>
      </c>
      <c r="R2588" s="1">
        <v>744509271534</v>
      </c>
      <c r="S2588" s="1">
        <v>2071759961628</v>
      </c>
      <c r="T2588" s="1">
        <v>75795220105</v>
      </c>
      <c r="U2588" s="1">
        <v>75894165979</v>
      </c>
      <c r="V2588" s="1">
        <v>153044702181</v>
      </c>
    </row>
    <row r="2589" spans="1:22" ht="16.5" customHeight="1" x14ac:dyDescent="0.3">
      <c r="A2589" s="1" t="s">
        <v>269</v>
      </c>
      <c r="B2589" s="1">
        <v>2016</v>
      </c>
      <c r="C2589" s="15"/>
      <c r="D2589" s="9"/>
      <c r="E2589" s="9"/>
      <c r="F2589" s="10"/>
      <c r="G2589" s="9"/>
      <c r="H2589" s="9"/>
      <c r="I2589" s="1">
        <v>131323087809</v>
      </c>
      <c r="J2589" s="1">
        <v>3396316586</v>
      </c>
      <c r="K2589" s="1">
        <v>1313716491692</v>
      </c>
      <c r="L2589" s="1">
        <v>1445039579501</v>
      </c>
      <c r="M2589" s="29">
        <f>-4.336-4.513*(U2589/L2589)+5.679*(O2589/L2589)-0.004*(I2589/P2589)</f>
        <v>-0.42533606368729127</v>
      </c>
      <c r="N2589" s="31">
        <v>2.5615511423249444</v>
      </c>
      <c r="O2589" s="1">
        <v>1041203352083</v>
      </c>
      <c r="P2589" s="1">
        <v>634138620996</v>
      </c>
      <c r="Q2589" s="1">
        <v>407064731087</v>
      </c>
      <c r="R2589" s="1">
        <v>403836227418</v>
      </c>
      <c r="S2589" s="1">
        <v>1445039579501</v>
      </c>
      <c r="T2589" s="1">
        <v>51566172351</v>
      </c>
      <c r="U2589" s="1">
        <v>57773689250</v>
      </c>
      <c r="V2589" s="1">
        <v>107838511848</v>
      </c>
    </row>
    <row r="2590" spans="1:22" ht="16.5" customHeight="1" x14ac:dyDescent="0.3">
      <c r="A2590" s="1" t="s">
        <v>269</v>
      </c>
      <c r="B2590" s="1">
        <v>2015</v>
      </c>
      <c r="C2590" s="15"/>
      <c r="D2590" s="9"/>
      <c r="E2590" s="9"/>
      <c r="F2590" s="10"/>
      <c r="G2590" s="9"/>
      <c r="H2590" s="9"/>
      <c r="I2590" s="1">
        <v>254164189923</v>
      </c>
      <c r="J2590" s="1">
        <v>52901288783</v>
      </c>
      <c r="K2590" s="1">
        <v>606779118404</v>
      </c>
      <c r="L2590" s="1">
        <v>860943308327</v>
      </c>
      <c r="M2590" s="29">
        <f>-4.336-4.513*(U2590/L2590)+5.679*(O2590/L2590)-0.004*(I2590/P2590)</f>
        <v>-0.85732904961111334</v>
      </c>
      <c r="N2590" s="31">
        <v>8.0197984581497224</v>
      </c>
      <c r="O2590" s="1">
        <v>556263408009</v>
      </c>
      <c r="P2590" s="1">
        <v>199405176922</v>
      </c>
      <c r="Q2590" s="1">
        <v>356858231087</v>
      </c>
      <c r="R2590" s="1">
        <v>304679900318</v>
      </c>
      <c r="S2590" s="1">
        <v>860943308327</v>
      </c>
      <c r="T2590" s="1">
        <v>31977932838</v>
      </c>
      <c r="U2590" s="1">
        <v>35384875582</v>
      </c>
      <c r="V2590" s="1">
        <v>65778277545</v>
      </c>
    </row>
    <row r="2591" spans="1:22" ht="16.5" customHeight="1" x14ac:dyDescent="0.3">
      <c r="A2591" s="1" t="s">
        <v>269</v>
      </c>
      <c r="B2591" s="1">
        <v>2014</v>
      </c>
      <c r="C2591" s="15"/>
      <c r="D2591" s="9"/>
      <c r="E2591" s="9"/>
      <c r="F2591" s="10"/>
      <c r="G2591" s="9"/>
      <c r="H2591" s="9"/>
      <c r="I2591" s="1">
        <v>128911480382</v>
      </c>
      <c r="J2591" s="1">
        <v>160617417</v>
      </c>
      <c r="K2591" s="1">
        <v>522197489348</v>
      </c>
      <c r="L2591" s="1">
        <v>651108969730</v>
      </c>
      <c r="M2591" s="29">
        <f>-4.336-4.513*(U2591/L2591)+5.679*(O2591/L2591)-0.004*(I2591/P2591)</f>
        <v>-0.79993391032009398</v>
      </c>
      <c r="N2591" s="28">
        <v>5.05</v>
      </c>
      <c r="O2591" s="1">
        <v>414939108680</v>
      </c>
      <c r="P2591" s="1">
        <v>124206551971</v>
      </c>
      <c r="Q2591" s="1">
        <v>290732556709</v>
      </c>
      <c r="R2591" s="1">
        <v>236169861050</v>
      </c>
      <c r="S2591" s="1">
        <v>651108969730</v>
      </c>
      <c r="T2591" s="1">
        <v>4006915954</v>
      </c>
      <c r="U2591" s="1">
        <v>11383061836</v>
      </c>
      <c r="V2591" s="1">
        <v>15369977790</v>
      </c>
    </row>
    <row r="2592" spans="1:22" ht="16.5" customHeight="1" x14ac:dyDescent="0.3">
      <c r="A2592" s="1" t="s">
        <v>270</v>
      </c>
      <c r="B2592" s="1">
        <v>2023</v>
      </c>
      <c r="C2592" s="16">
        <f t="shared" ref="C2592:C2595" si="228">LN(E2592)</f>
        <v>3.8286413964890951</v>
      </c>
      <c r="D2592" s="5">
        <v>12</v>
      </c>
      <c r="E2592" s="5">
        <v>46</v>
      </c>
      <c r="F2592" s="4">
        <v>32.119999999999997</v>
      </c>
      <c r="G2592" s="9"/>
      <c r="H2592" s="9"/>
      <c r="I2592" s="1">
        <v>429406692945</v>
      </c>
      <c r="J2592" s="1">
        <v>51264554768</v>
      </c>
      <c r="K2592" s="1">
        <v>738824089540</v>
      </c>
      <c r="L2592" s="1">
        <v>1168230782485</v>
      </c>
      <c r="M2592" s="29">
        <f>-4.336-4.513*(U2592/L2592)+5.679*(O2592/L2592)-0.004*(I2592/P2592)</f>
        <v>-3.7328440288475515</v>
      </c>
      <c r="N2592" s="31">
        <v>6.4222466560102589</v>
      </c>
      <c r="O2592" s="1">
        <v>190857062426</v>
      </c>
      <c r="P2592" s="1">
        <v>187070062426</v>
      </c>
      <c r="Q2592" s="1">
        <v>3787000000</v>
      </c>
      <c r="R2592" s="1">
        <v>977373720059</v>
      </c>
      <c r="S2592" s="1">
        <v>1168230782485</v>
      </c>
      <c r="T2592" s="1">
        <v>10664954932</v>
      </c>
      <c r="U2592" s="1">
        <v>81658654101</v>
      </c>
      <c r="V2592" s="1">
        <v>123589114455</v>
      </c>
    </row>
    <row r="2593" spans="1:22" ht="16.5" customHeight="1" x14ac:dyDescent="0.3">
      <c r="A2593" s="1" t="s">
        <v>270</v>
      </c>
      <c r="B2593" s="1">
        <v>2022</v>
      </c>
      <c r="C2593" s="16">
        <f t="shared" si="228"/>
        <v>3.8066624897703196</v>
      </c>
      <c r="D2593" s="5">
        <v>11</v>
      </c>
      <c r="E2593" s="5">
        <v>45</v>
      </c>
      <c r="F2593" s="4">
        <v>0.39</v>
      </c>
      <c r="G2593" s="5">
        <v>0</v>
      </c>
      <c r="H2593" s="5">
        <v>0</v>
      </c>
      <c r="I2593" s="1">
        <v>552205467402</v>
      </c>
      <c r="J2593" s="1">
        <v>50200010743</v>
      </c>
      <c r="K2593" s="1">
        <v>681375993365</v>
      </c>
      <c r="L2593" s="1">
        <v>1233581460767</v>
      </c>
      <c r="M2593" s="29">
        <f>-4.336-4.513*(U2593/L2593)+5.679*(O2593/L2593)-0.004*(I2593/P2593)</f>
        <v>-3.2557243783989867</v>
      </c>
      <c r="N2593" s="31">
        <v>6.9871667237754878</v>
      </c>
      <c r="O2593" s="1">
        <v>271776855838</v>
      </c>
      <c r="P2593" s="1">
        <v>198318043374</v>
      </c>
      <c r="Q2593" s="1">
        <v>73458812464</v>
      </c>
      <c r="R2593" s="1">
        <v>961804604929</v>
      </c>
      <c r="S2593" s="1">
        <v>1233581460767</v>
      </c>
      <c r="T2593" s="1">
        <v>10449604347</v>
      </c>
      <c r="U2593" s="1">
        <v>43667944040</v>
      </c>
      <c r="V2593" s="1">
        <v>64149391005</v>
      </c>
    </row>
    <row r="2594" spans="1:22" ht="16.5" customHeight="1" x14ac:dyDescent="0.3">
      <c r="A2594" s="1" t="s">
        <v>270</v>
      </c>
      <c r="B2594" s="1">
        <v>2021</v>
      </c>
      <c r="C2594" s="16">
        <f t="shared" si="228"/>
        <v>3.784189633918261</v>
      </c>
      <c r="D2594" s="5">
        <v>10</v>
      </c>
      <c r="E2594" s="5">
        <v>44</v>
      </c>
      <c r="F2594" s="4">
        <v>0.39</v>
      </c>
      <c r="G2594" s="5">
        <v>0</v>
      </c>
      <c r="H2594" s="5">
        <v>0</v>
      </c>
      <c r="I2594" s="1">
        <v>546358543691</v>
      </c>
      <c r="J2594" s="1">
        <v>58906952485</v>
      </c>
      <c r="K2594" s="1">
        <v>678195308735</v>
      </c>
      <c r="L2594" s="1">
        <v>1224553852426</v>
      </c>
      <c r="M2594" s="29">
        <f>-4.336-4.513*(U2594/L2594)+5.679*(O2594/L2594)-0.004*(I2594/P2594)</f>
        <v>-3.0974774473862992</v>
      </c>
      <c r="N2594" s="31">
        <v>6.6900092133089402</v>
      </c>
      <c r="O2594" s="1">
        <v>306307191537</v>
      </c>
      <c r="P2594" s="1">
        <v>235128082960</v>
      </c>
      <c r="Q2594" s="1">
        <v>71179108577</v>
      </c>
      <c r="R2594" s="1">
        <v>918246660889</v>
      </c>
      <c r="S2594" s="1">
        <v>1224553852426</v>
      </c>
      <c r="T2594" s="1">
        <v>30561529724</v>
      </c>
      <c r="U2594" s="1">
        <v>46864430150</v>
      </c>
      <c r="V2594" s="1">
        <v>64377253620</v>
      </c>
    </row>
    <row r="2595" spans="1:22" ht="16.5" customHeight="1" x14ac:dyDescent="0.3">
      <c r="A2595" s="1" t="s">
        <v>270</v>
      </c>
      <c r="B2595" s="1">
        <v>2020</v>
      </c>
      <c r="C2595" s="16">
        <f t="shared" si="228"/>
        <v>3.7612001156935624</v>
      </c>
      <c r="D2595" s="5">
        <v>9</v>
      </c>
      <c r="E2595" s="5">
        <v>43</v>
      </c>
      <c r="F2595" s="4">
        <v>0</v>
      </c>
      <c r="G2595" s="5">
        <v>0</v>
      </c>
      <c r="H2595" s="5">
        <v>0</v>
      </c>
      <c r="I2595" s="1">
        <v>210911594311</v>
      </c>
      <c r="J2595" s="1">
        <v>72556020072</v>
      </c>
      <c r="K2595" s="1">
        <v>354080829586</v>
      </c>
      <c r="L2595" s="1">
        <v>564992423897</v>
      </c>
      <c r="M2595" s="29">
        <f>-4.336-4.513*(U2595/L2595)+5.679*(O2595/L2595)-0.004*(I2595/P2595)</f>
        <v>-3.2392393530248151</v>
      </c>
      <c r="N2595" s="31">
        <v>6.9401877821904918</v>
      </c>
      <c r="O2595" s="1">
        <v>116449416308</v>
      </c>
      <c r="P2595" s="1">
        <v>111918447799</v>
      </c>
      <c r="Q2595" s="1">
        <v>4530968509</v>
      </c>
      <c r="R2595" s="1">
        <v>448543007589</v>
      </c>
      <c r="S2595" s="1">
        <v>564992423897</v>
      </c>
      <c r="T2595" s="1">
        <v>2931273703</v>
      </c>
      <c r="U2595" s="1">
        <v>8286248641</v>
      </c>
      <c r="V2595" s="1">
        <v>12650836054</v>
      </c>
    </row>
    <row r="2596" spans="1:22" ht="16.5" customHeight="1" x14ac:dyDescent="0.3">
      <c r="A2596" s="1" t="s">
        <v>270</v>
      </c>
      <c r="B2596" s="1">
        <v>2019</v>
      </c>
      <c r="C2596" s="15"/>
      <c r="D2596" s="9"/>
      <c r="E2596" s="9"/>
      <c r="F2596" s="10"/>
      <c r="G2596" s="9"/>
      <c r="H2596" s="9"/>
      <c r="I2596" s="1">
        <v>229320598380</v>
      </c>
      <c r="J2596" s="1">
        <v>44652257459</v>
      </c>
      <c r="K2596" s="1">
        <v>303620136678</v>
      </c>
      <c r="L2596" s="1">
        <v>532940735058</v>
      </c>
      <c r="M2596" s="29">
        <f>-4.336-4.513*(U2596/L2596)+5.679*(O2596/L2596)-0.004*(I2596/P2596)</f>
        <v>-3.2487755329173944</v>
      </c>
      <c r="N2596" s="31">
        <v>7.4649912574460018</v>
      </c>
      <c r="O2596" s="1">
        <v>107129649924</v>
      </c>
      <c r="P2596" s="1">
        <v>101004050640</v>
      </c>
      <c r="Q2596" s="1">
        <v>6125599284</v>
      </c>
      <c r="R2596" s="1">
        <v>425811085134</v>
      </c>
      <c r="S2596" s="1">
        <v>532940735058</v>
      </c>
      <c r="T2596" s="1">
        <v>2221336102</v>
      </c>
      <c r="U2596" s="1">
        <v>5345246961</v>
      </c>
      <c r="V2596" s="1">
        <v>10623553740</v>
      </c>
    </row>
    <row r="2597" spans="1:22" ht="16.5" customHeight="1" x14ac:dyDescent="0.3">
      <c r="A2597" s="1" t="s">
        <v>270</v>
      </c>
      <c r="B2597" s="1">
        <v>2018</v>
      </c>
      <c r="C2597" s="16">
        <f t="shared" ref="C2597:C2599" si="229">LN(E2597)</f>
        <v>3.8712010109078911</v>
      </c>
      <c r="D2597" s="5">
        <v>7</v>
      </c>
      <c r="E2597" s="5">
        <v>48</v>
      </c>
      <c r="F2597" s="4">
        <v>6.43</v>
      </c>
      <c r="G2597" s="5">
        <v>0</v>
      </c>
      <c r="H2597" s="5">
        <v>1</v>
      </c>
      <c r="I2597" s="1">
        <v>132460189396</v>
      </c>
      <c r="J2597" s="1">
        <v>26744967175</v>
      </c>
      <c r="K2597" s="1">
        <v>220836467534</v>
      </c>
      <c r="L2597" s="1">
        <v>353296656930</v>
      </c>
      <c r="M2597" s="29">
        <f>-4.336-4.513*(U2597/L2597)+5.679*(O2597/L2597)-0.004*(I2597/P2597)</f>
        <v>-3.2227385931745172</v>
      </c>
      <c r="N2597" s="31">
        <v>7.3592809998546045</v>
      </c>
      <c r="O2597" s="1">
        <v>95465057502</v>
      </c>
      <c r="P2597" s="1">
        <v>95049057502</v>
      </c>
      <c r="Q2597" s="1">
        <v>416000000</v>
      </c>
      <c r="R2597" s="1">
        <v>257831599428</v>
      </c>
      <c r="S2597" s="1">
        <v>353296656930</v>
      </c>
      <c r="T2597" s="1">
        <v>8596063825</v>
      </c>
      <c r="U2597" s="1">
        <v>32542679810</v>
      </c>
      <c r="V2597" s="1">
        <v>45299562084</v>
      </c>
    </row>
    <row r="2598" spans="1:22" ht="16.5" customHeight="1" x14ac:dyDescent="0.3">
      <c r="A2598" s="1" t="s">
        <v>270</v>
      </c>
      <c r="B2598" s="1">
        <v>2017</v>
      </c>
      <c r="C2598" s="16">
        <f t="shared" si="229"/>
        <v>3.6888794541139363</v>
      </c>
      <c r="D2598" s="5">
        <v>6</v>
      </c>
      <c r="E2598" s="5">
        <v>40</v>
      </c>
      <c r="F2598" s="4">
        <v>0</v>
      </c>
      <c r="G2598" s="5">
        <v>0</v>
      </c>
      <c r="H2598" s="5">
        <v>0</v>
      </c>
      <c r="I2598" s="1">
        <v>120301713343</v>
      </c>
      <c r="J2598" s="1">
        <v>46072637206</v>
      </c>
      <c r="K2598" s="1">
        <v>158063480089</v>
      </c>
      <c r="L2598" s="1">
        <v>278365193432</v>
      </c>
      <c r="M2598" s="29">
        <f>-4.336-4.513*(U2598/L2598)+5.679*(O2598/L2598)-0.004*(I2598/P2598)</f>
        <v>-3.8048470768830938</v>
      </c>
      <c r="N2598" s="31">
        <v>2.8654119461210428</v>
      </c>
      <c r="O2598" s="1">
        <v>52106273814</v>
      </c>
      <c r="P2598" s="1">
        <v>52106273814</v>
      </c>
      <c r="Q2598" s="1">
        <v>0</v>
      </c>
      <c r="R2598" s="1">
        <v>226258919618</v>
      </c>
      <c r="S2598" s="1">
        <v>278365193432</v>
      </c>
      <c r="T2598" s="1">
        <v>988162560</v>
      </c>
      <c r="U2598" s="1">
        <v>32237161825</v>
      </c>
      <c r="V2598" s="1">
        <v>41499091276</v>
      </c>
    </row>
    <row r="2599" spans="1:22" ht="16.5" customHeight="1" x14ac:dyDescent="0.3">
      <c r="A2599" s="1" t="s">
        <v>270</v>
      </c>
      <c r="B2599" s="1">
        <v>2016</v>
      </c>
      <c r="C2599" s="16">
        <f t="shared" si="229"/>
        <v>3.6635616461296463</v>
      </c>
      <c r="D2599" s="6">
        <v>5</v>
      </c>
      <c r="E2599" s="6">
        <v>39</v>
      </c>
      <c r="F2599" s="7">
        <v>0</v>
      </c>
      <c r="G2599" s="6">
        <v>0</v>
      </c>
      <c r="H2599" s="6">
        <v>0</v>
      </c>
      <c r="I2599" s="1">
        <v>59960264078</v>
      </c>
      <c r="J2599" s="1">
        <v>0</v>
      </c>
      <c r="K2599" s="1">
        <v>138381229132</v>
      </c>
      <c r="L2599" s="1">
        <v>198341493210</v>
      </c>
      <c r="M2599" s="29">
        <f>-4.336-4.513*(U2599/L2599)+5.679*(O2599/L2599)-0.004*(I2599/P2599)</f>
        <v>-4.798708382470835</v>
      </c>
      <c r="N2599" s="31">
        <v>2.5615511423249444</v>
      </c>
      <c r="O2599" s="1">
        <v>9877706700</v>
      </c>
      <c r="P2599" s="1">
        <v>9639966700</v>
      </c>
      <c r="Q2599" s="1">
        <v>237740000</v>
      </c>
      <c r="R2599" s="1">
        <v>188463786510</v>
      </c>
      <c r="S2599" s="1">
        <v>198341493210</v>
      </c>
      <c r="T2599" s="1">
        <v>448445843</v>
      </c>
      <c r="U2599" s="1">
        <v>31671849891</v>
      </c>
      <c r="V2599" s="1">
        <v>39620937989</v>
      </c>
    </row>
    <row r="2600" spans="1:22" ht="16.5" customHeight="1" x14ac:dyDescent="0.3">
      <c r="A2600" s="1" t="s">
        <v>270</v>
      </c>
      <c r="B2600" s="1">
        <v>2015</v>
      </c>
      <c r="C2600" s="15"/>
      <c r="D2600" s="9"/>
      <c r="E2600" s="9"/>
      <c r="F2600" s="10"/>
      <c r="G2600" s="9"/>
      <c r="H2600" s="9"/>
      <c r="I2600" s="1">
        <v>48588029108</v>
      </c>
      <c r="J2600" s="1">
        <v>0</v>
      </c>
      <c r="K2600" s="1">
        <v>110805663714</v>
      </c>
      <c r="L2600" s="1">
        <v>159393692822</v>
      </c>
      <c r="M2600" s="29">
        <f>-4.336-4.513*(U2600/L2600)+5.679*(O2600/L2600)-0.004*(I2600/P2600)</f>
        <v>-4.5029925936053719</v>
      </c>
      <c r="N2600" s="31">
        <v>8.0197984581497224</v>
      </c>
      <c r="O2600" s="1">
        <v>2601756203</v>
      </c>
      <c r="P2600" s="1">
        <v>2047456203</v>
      </c>
      <c r="Q2600" s="1">
        <v>554300000</v>
      </c>
      <c r="R2600" s="1">
        <v>156791936619</v>
      </c>
      <c r="S2600" s="1">
        <v>159393692822</v>
      </c>
      <c r="T2600" s="1">
        <v>121248910</v>
      </c>
      <c r="U2600" s="1">
        <v>5819344276</v>
      </c>
      <c r="V2600" s="1">
        <v>7578998253</v>
      </c>
    </row>
    <row r="2601" spans="1:22" ht="16.5" customHeight="1" x14ac:dyDescent="0.3">
      <c r="A2601" s="1" t="s">
        <v>270</v>
      </c>
      <c r="B2601" s="1">
        <v>2014</v>
      </c>
      <c r="C2601" s="15"/>
      <c r="D2601" s="9"/>
      <c r="E2601" s="9"/>
      <c r="F2601" s="10"/>
      <c r="G2601" s="9"/>
      <c r="H2601" s="9"/>
      <c r="I2601" s="1">
        <v>2230083172</v>
      </c>
      <c r="J2601" s="1">
        <v>11025000</v>
      </c>
      <c r="K2601" s="1">
        <v>19000000000</v>
      </c>
      <c r="L2601" s="1">
        <v>21230083172</v>
      </c>
      <c r="M2601" s="29">
        <f>-4.336-4.513*(U2601/L2601)+5.679*(O2601/L2601)-0.004*(I2601/P2601)</f>
        <v>-4.541337787315876</v>
      </c>
      <c r="N2601" s="28">
        <v>5.05</v>
      </c>
      <c r="O2601" s="1">
        <v>257490829</v>
      </c>
      <c r="P2601" s="1">
        <v>257490829</v>
      </c>
      <c r="Q2601" s="1">
        <v>0</v>
      </c>
      <c r="R2601" s="1">
        <v>20972592343</v>
      </c>
      <c r="S2601" s="1">
        <v>21230083172</v>
      </c>
      <c r="T2601" s="1">
        <v>0</v>
      </c>
      <c r="U2601" s="1">
        <v>1126999452</v>
      </c>
      <c r="V2601" s="1">
        <v>1380110101</v>
      </c>
    </row>
    <row r="2602" spans="1:22" ht="16.5" customHeight="1" x14ac:dyDescent="0.3">
      <c r="A2602" s="1" t="s">
        <v>271</v>
      </c>
      <c r="B2602" s="1">
        <v>2023</v>
      </c>
      <c r="C2602" s="16">
        <f t="shared" ref="C2602:C2609" si="230">LN(E2602)</f>
        <v>3.8501476017100584</v>
      </c>
      <c r="D2602" s="5">
        <v>19</v>
      </c>
      <c r="E2602" s="5">
        <v>47</v>
      </c>
      <c r="F2602" s="4">
        <v>0.2</v>
      </c>
      <c r="G2602" s="5">
        <v>0</v>
      </c>
      <c r="H2602" s="5">
        <v>0</v>
      </c>
      <c r="I2602" s="1">
        <v>495843223130</v>
      </c>
      <c r="J2602" s="1">
        <v>123897991360</v>
      </c>
      <c r="K2602" s="1">
        <v>187210937450</v>
      </c>
      <c r="L2602" s="1">
        <v>683054160580</v>
      </c>
      <c r="M2602" s="29">
        <f>-4.336-4.513*(U2602/L2602)+5.679*(O2602/L2602)-0.004*(I2602/P2602)</f>
        <v>-1.0709633518639077</v>
      </c>
      <c r="N2602" s="31">
        <v>6.4222466560102589</v>
      </c>
      <c r="O2602" s="1">
        <v>434657634481</v>
      </c>
      <c r="P2602" s="1">
        <v>426918417158</v>
      </c>
      <c r="Q2602" s="1">
        <v>7739217323</v>
      </c>
      <c r="R2602" s="1">
        <v>248396526099</v>
      </c>
      <c r="S2602" s="1">
        <v>683054160580</v>
      </c>
      <c r="T2602" s="1">
        <v>33558464581</v>
      </c>
      <c r="U2602" s="1">
        <v>52082985541</v>
      </c>
      <c r="V2602" s="1">
        <v>80196051140</v>
      </c>
    </row>
    <row r="2603" spans="1:22" ht="16.5" customHeight="1" x14ac:dyDescent="0.3">
      <c r="A2603" s="1" t="s">
        <v>271</v>
      </c>
      <c r="B2603" s="1">
        <v>2022</v>
      </c>
      <c r="C2603" s="16">
        <f t="shared" si="230"/>
        <v>3.8286413964890951</v>
      </c>
      <c r="D2603" s="5">
        <v>18</v>
      </c>
      <c r="E2603" s="5">
        <v>46</v>
      </c>
      <c r="F2603" s="4">
        <v>0.2</v>
      </c>
      <c r="G2603" s="5">
        <v>0</v>
      </c>
      <c r="H2603" s="5">
        <v>0</v>
      </c>
      <c r="I2603" s="1">
        <v>543795570513</v>
      </c>
      <c r="J2603" s="1">
        <v>130510685334</v>
      </c>
      <c r="K2603" s="1">
        <v>169833471130</v>
      </c>
      <c r="L2603" s="1">
        <v>713629041643</v>
      </c>
      <c r="M2603" s="29">
        <f>-4.336-4.513*(U2603/L2603)+5.679*(O2603/L2603)-0.004*(I2603/P2603)</f>
        <v>-0.48254702993877385</v>
      </c>
      <c r="N2603" s="31">
        <v>6.9871667237754878</v>
      </c>
      <c r="O2603" s="1">
        <v>508364104085</v>
      </c>
      <c r="P2603" s="1">
        <v>501389200378</v>
      </c>
      <c r="Q2603" s="1">
        <v>6974903707</v>
      </c>
      <c r="R2603" s="1">
        <v>248396526099</v>
      </c>
      <c r="S2603" s="1">
        <v>713629041643</v>
      </c>
      <c r="T2603" s="1">
        <v>29652202754</v>
      </c>
      <c r="U2603" s="1">
        <v>29684877540</v>
      </c>
      <c r="V2603" s="1">
        <v>46555900292</v>
      </c>
    </row>
    <row r="2604" spans="1:22" ht="16.5" customHeight="1" x14ac:dyDescent="0.3">
      <c r="A2604" s="1" t="s">
        <v>271</v>
      </c>
      <c r="B2604" s="1">
        <v>2021</v>
      </c>
      <c r="C2604" s="16">
        <f t="shared" si="230"/>
        <v>4.0943445622221004</v>
      </c>
      <c r="D2604" s="5">
        <v>17</v>
      </c>
      <c r="E2604" s="5">
        <v>60</v>
      </c>
      <c r="F2604" s="4">
        <v>0.14000000000000001</v>
      </c>
      <c r="G2604" s="5">
        <v>0</v>
      </c>
      <c r="H2604" s="5">
        <v>0</v>
      </c>
      <c r="I2604" s="1">
        <v>451853576428</v>
      </c>
      <c r="J2604" s="1">
        <v>142888088979</v>
      </c>
      <c r="K2604" s="1">
        <v>138204787122</v>
      </c>
      <c r="L2604" s="1">
        <v>590058363550</v>
      </c>
      <c r="M2604" s="29">
        <f>-4.336-4.513*(U2604/L2604)+5.679*(O2604/L2604)-0.004*(I2604/P2604)</f>
        <v>-0.13754228086758527</v>
      </c>
      <c r="N2604" s="31">
        <v>6.6900092133089402</v>
      </c>
      <c r="O2604" s="1">
        <v>413937903532</v>
      </c>
      <c r="P2604" s="1">
        <v>407524892764</v>
      </c>
      <c r="Q2604" s="1">
        <v>6413010768</v>
      </c>
      <c r="R2604" s="1">
        <v>176120460018</v>
      </c>
      <c r="S2604" s="1">
        <v>590058363550</v>
      </c>
      <c r="T2604" s="1">
        <v>16352069094</v>
      </c>
      <c r="U2604" s="1">
        <v>-28628120058</v>
      </c>
      <c r="V2604" s="1">
        <v>-17233961294</v>
      </c>
    </row>
    <row r="2605" spans="1:22" ht="16.5" customHeight="1" x14ac:dyDescent="0.3">
      <c r="A2605" s="1" t="s">
        <v>271</v>
      </c>
      <c r="B2605" s="1">
        <v>2020</v>
      </c>
      <c r="C2605" s="16">
        <f t="shared" si="230"/>
        <v>4.0775374439057197</v>
      </c>
      <c r="D2605" s="5">
        <v>16</v>
      </c>
      <c r="E2605" s="5">
        <v>59</v>
      </c>
      <c r="F2605" s="4">
        <v>0.14000000000000001</v>
      </c>
      <c r="G2605" s="5">
        <v>0</v>
      </c>
      <c r="H2605" s="5">
        <v>0</v>
      </c>
      <c r="I2605" s="1">
        <v>456556618863</v>
      </c>
      <c r="J2605" s="1">
        <v>89798964113</v>
      </c>
      <c r="K2605" s="1">
        <v>120318930552</v>
      </c>
      <c r="L2605" s="1">
        <v>576875549415</v>
      </c>
      <c r="M2605" s="29">
        <f>-4.336-4.513*(U2605/L2605)+5.679*(O2605/L2605)-0.004*(I2605/P2605)</f>
        <v>-1.0132292734553121</v>
      </c>
      <c r="N2605" s="31">
        <v>6.9401877821904918</v>
      </c>
      <c r="O2605" s="1">
        <v>353808403643</v>
      </c>
      <c r="P2605" s="1">
        <v>348966251409</v>
      </c>
      <c r="Q2605" s="1">
        <v>4842152234</v>
      </c>
      <c r="R2605" s="1">
        <v>223067145772</v>
      </c>
      <c r="S2605" s="1">
        <v>576875549415</v>
      </c>
      <c r="T2605" s="1">
        <v>13809927187</v>
      </c>
      <c r="U2605" s="1">
        <v>19816929710</v>
      </c>
      <c r="V2605" s="1">
        <v>33201940045</v>
      </c>
    </row>
    <row r="2606" spans="1:22" ht="16.5" customHeight="1" x14ac:dyDescent="0.3">
      <c r="A2606" s="1" t="s">
        <v>271</v>
      </c>
      <c r="B2606" s="1">
        <v>2019</v>
      </c>
      <c r="C2606" s="16">
        <f t="shared" si="230"/>
        <v>4.0604430105464191</v>
      </c>
      <c r="D2606" s="5">
        <v>15</v>
      </c>
      <c r="E2606" s="5">
        <v>58</v>
      </c>
      <c r="F2606" s="4">
        <v>8.56</v>
      </c>
      <c r="G2606" s="5">
        <v>0</v>
      </c>
      <c r="H2606" s="5">
        <v>1</v>
      </c>
      <c r="I2606" s="1">
        <v>393168044582</v>
      </c>
      <c r="J2606" s="1">
        <v>68107411701</v>
      </c>
      <c r="K2606" s="1">
        <v>93985382947</v>
      </c>
      <c r="L2606" s="1">
        <v>487153427529</v>
      </c>
      <c r="M2606" s="29">
        <f>-4.336-4.513*(U2606/L2606)+5.679*(O2606/L2606)-0.004*(I2606/P2606)</f>
        <v>-1.2468426563089643</v>
      </c>
      <c r="N2606" s="31">
        <v>7.4649912574460018</v>
      </c>
      <c r="O2606" s="1">
        <v>278813641763</v>
      </c>
      <c r="P2606" s="1">
        <v>273090375001</v>
      </c>
      <c r="Q2606" s="1">
        <v>5723266762</v>
      </c>
      <c r="R2606" s="1">
        <v>208339785766</v>
      </c>
      <c r="S2606" s="1">
        <v>487153427529</v>
      </c>
      <c r="T2606" s="1">
        <v>19541576699</v>
      </c>
      <c r="U2606" s="1">
        <v>16770145238</v>
      </c>
      <c r="V2606" s="1">
        <v>40856649115</v>
      </c>
    </row>
    <row r="2607" spans="1:22" ht="16.5" customHeight="1" x14ac:dyDescent="0.3">
      <c r="A2607" s="1" t="s">
        <v>271</v>
      </c>
      <c r="B2607" s="1">
        <v>2018</v>
      </c>
      <c r="C2607" s="16">
        <f t="shared" si="230"/>
        <v>4.0430512678345503</v>
      </c>
      <c r="D2607" s="5">
        <v>14</v>
      </c>
      <c r="E2607" s="5">
        <v>57</v>
      </c>
      <c r="F2607" s="4">
        <v>8.56</v>
      </c>
      <c r="G2607" s="5">
        <v>0</v>
      </c>
      <c r="H2607" s="5">
        <v>1</v>
      </c>
      <c r="I2607" s="1">
        <v>333004541126</v>
      </c>
      <c r="J2607" s="1">
        <v>76262204924</v>
      </c>
      <c r="K2607" s="1">
        <v>185641333067</v>
      </c>
      <c r="L2607" s="1">
        <v>518645874193</v>
      </c>
      <c r="M2607" s="29">
        <f>-4.336-4.513*(U2607/L2607)+5.679*(O2607/L2607)-0.004*(I2607/P2607)</f>
        <v>-0.91821248270760836</v>
      </c>
      <c r="N2607" s="31">
        <v>7.3592809998546045</v>
      </c>
      <c r="O2607" s="1">
        <v>313535470082</v>
      </c>
      <c r="P2607" s="1">
        <v>224757805398</v>
      </c>
      <c r="Q2607" s="1">
        <v>88777664684</v>
      </c>
      <c r="R2607" s="1">
        <v>205110404111</v>
      </c>
      <c r="S2607" s="1">
        <v>518645874193</v>
      </c>
      <c r="T2607" s="1">
        <v>19612717049</v>
      </c>
      <c r="U2607" s="1">
        <v>1079726525</v>
      </c>
      <c r="V2607" s="1">
        <v>21877487838</v>
      </c>
    </row>
    <row r="2608" spans="1:22" ht="16.5" customHeight="1" x14ac:dyDescent="0.3">
      <c r="A2608" s="1" t="s">
        <v>271</v>
      </c>
      <c r="B2608" s="1">
        <v>2017</v>
      </c>
      <c r="C2608" s="16">
        <f t="shared" si="230"/>
        <v>4.0253516907351496</v>
      </c>
      <c r="D2608" s="5">
        <v>13</v>
      </c>
      <c r="E2608" s="5">
        <v>56</v>
      </c>
      <c r="F2608" s="4">
        <v>8.56</v>
      </c>
      <c r="G2608" s="5">
        <v>0</v>
      </c>
      <c r="H2608" s="5">
        <v>1</v>
      </c>
      <c r="I2608" s="1">
        <v>370075647113</v>
      </c>
      <c r="J2608" s="1">
        <v>82179619713</v>
      </c>
      <c r="K2608" s="1">
        <v>178894927002</v>
      </c>
      <c r="L2608" s="1">
        <v>548970574116</v>
      </c>
      <c r="M2608" s="29">
        <f>-4.336-4.513*(U2608/L2608)+5.679*(O2608/L2608)-0.004*(I2608/P2608)</f>
        <v>-0.81412513227533612</v>
      </c>
      <c r="N2608" s="31">
        <v>2.8654119461210428</v>
      </c>
      <c r="O2608" s="1">
        <v>339310562911</v>
      </c>
      <c r="P2608" s="1">
        <v>248056722237</v>
      </c>
      <c r="Q2608" s="1">
        <v>91253840674</v>
      </c>
      <c r="R2608" s="1">
        <v>209660011205</v>
      </c>
      <c r="S2608" s="1">
        <v>548970574116</v>
      </c>
      <c r="T2608" s="1">
        <v>13737615214</v>
      </c>
      <c r="U2608" s="1">
        <v>-2157548540</v>
      </c>
      <c r="V2608" s="1">
        <v>13290820341</v>
      </c>
    </row>
    <row r="2609" spans="1:22" ht="16.5" customHeight="1" x14ac:dyDescent="0.3">
      <c r="A2609" s="1" t="s">
        <v>271</v>
      </c>
      <c r="B2609" s="1">
        <v>2016</v>
      </c>
      <c r="C2609" s="16">
        <f t="shared" si="230"/>
        <v>4.0073331852324712</v>
      </c>
      <c r="D2609" s="6">
        <v>12</v>
      </c>
      <c r="E2609" s="6">
        <v>55</v>
      </c>
      <c r="F2609" s="7">
        <v>8.56</v>
      </c>
      <c r="G2609" s="6">
        <v>0</v>
      </c>
      <c r="H2609" s="6">
        <v>1</v>
      </c>
      <c r="I2609" s="1">
        <v>328781570684</v>
      </c>
      <c r="J2609" s="1">
        <v>79186255699</v>
      </c>
      <c r="K2609" s="1">
        <v>144537890724</v>
      </c>
      <c r="L2609" s="1">
        <v>473319461408</v>
      </c>
      <c r="M2609" s="29">
        <f>-4.336-4.513*(U2609/L2609)+5.679*(O2609/L2609)-0.004*(I2609/P2609)</f>
        <v>-1.0858682095501424</v>
      </c>
      <c r="N2609" s="31">
        <v>2.5615511423249444</v>
      </c>
      <c r="O2609" s="1">
        <v>271611901662</v>
      </c>
      <c r="P2609" s="1">
        <v>195627612138</v>
      </c>
      <c r="Q2609" s="1">
        <v>75984289524</v>
      </c>
      <c r="R2609" s="1">
        <v>201707559746</v>
      </c>
      <c r="S2609" s="1">
        <v>473319461408</v>
      </c>
      <c r="T2609" s="1">
        <v>7614155311</v>
      </c>
      <c r="U2609" s="1">
        <v>210818376</v>
      </c>
      <c r="V2609" s="1">
        <v>5951391382</v>
      </c>
    </row>
    <row r="2610" spans="1:22" ht="16.5" customHeight="1" x14ac:dyDescent="0.3">
      <c r="A2610" s="1" t="s">
        <v>271</v>
      </c>
      <c r="B2610" s="1">
        <v>2015</v>
      </c>
      <c r="C2610" s="15"/>
      <c r="D2610" s="9"/>
      <c r="E2610" s="9"/>
      <c r="F2610" s="10"/>
      <c r="G2610" s="9"/>
      <c r="H2610" s="9"/>
      <c r="I2610" s="1">
        <v>346700727351</v>
      </c>
      <c r="J2610" s="1">
        <v>89604337356</v>
      </c>
      <c r="K2610" s="1">
        <v>80024970390</v>
      </c>
      <c r="L2610" s="1">
        <v>426725697741</v>
      </c>
      <c r="M2610" s="29">
        <f>-4.336-4.513*(U2610/L2610)+5.679*(O2610/L2610)-0.004*(I2610/P2610)</f>
        <v>-1.7337270403980773</v>
      </c>
      <c r="N2610" s="31">
        <v>8.0197984581497224</v>
      </c>
      <c r="O2610" s="1">
        <v>221967780596</v>
      </c>
      <c r="P2610" s="1">
        <v>184088792877</v>
      </c>
      <c r="Q2610" s="1">
        <v>37878987719</v>
      </c>
      <c r="R2610" s="1">
        <v>204757917145</v>
      </c>
      <c r="S2610" s="1">
        <v>426725697741</v>
      </c>
      <c r="T2610" s="1">
        <v>16087673365</v>
      </c>
      <c r="U2610" s="1">
        <v>32546778890</v>
      </c>
      <c r="V2610" s="1">
        <v>43493600251</v>
      </c>
    </row>
    <row r="2611" spans="1:22" ht="16.5" customHeight="1" x14ac:dyDescent="0.3">
      <c r="A2611" s="1" t="s">
        <v>271</v>
      </c>
      <c r="B2611" s="1">
        <v>2014</v>
      </c>
      <c r="C2611" s="15"/>
      <c r="D2611" s="9"/>
      <c r="E2611" s="9"/>
      <c r="F2611" s="10"/>
      <c r="G2611" s="9"/>
      <c r="H2611" s="9"/>
      <c r="I2611" s="1">
        <v>274255409171</v>
      </c>
      <c r="J2611" s="1">
        <v>97323464177</v>
      </c>
      <c r="K2611" s="1">
        <v>52016603511</v>
      </c>
      <c r="L2611" s="1">
        <v>326272012682</v>
      </c>
      <c r="M2611" s="29">
        <f>-4.336-4.513*(U2611/L2611)+5.679*(O2611/L2611)-0.004*(I2611/P2611)</f>
        <v>-0.50828980587507189</v>
      </c>
      <c r="N2611" s="28">
        <v>5.05</v>
      </c>
      <c r="O2611" s="1">
        <v>246072097155</v>
      </c>
      <c r="P2611" s="1">
        <v>237776083520</v>
      </c>
      <c r="Q2611" s="1">
        <v>8296013635</v>
      </c>
      <c r="R2611" s="1">
        <v>80199915527</v>
      </c>
      <c r="S2611" s="1">
        <v>326272012682</v>
      </c>
      <c r="T2611" s="1">
        <v>10632570587</v>
      </c>
      <c r="U2611" s="1">
        <v>32586620347</v>
      </c>
      <c r="V2611" s="1">
        <v>44052921307</v>
      </c>
    </row>
    <row r="2612" spans="1:22" ht="16.5" customHeight="1" x14ac:dyDescent="0.3">
      <c r="A2612" s="1" t="s">
        <v>272</v>
      </c>
      <c r="B2612" s="1">
        <v>2023</v>
      </c>
      <c r="C2612" s="16">
        <f t="shared" ref="C2612:C2616" si="231">LN(E2612)</f>
        <v>4.0253516907351496</v>
      </c>
      <c r="D2612" s="5">
        <v>27</v>
      </c>
      <c r="E2612" s="5">
        <v>56</v>
      </c>
      <c r="F2612" s="4">
        <v>1.1399999999999999</v>
      </c>
      <c r="G2612" s="5">
        <v>0</v>
      </c>
      <c r="H2612" s="5">
        <v>0</v>
      </c>
      <c r="I2612" s="1">
        <v>248104006124</v>
      </c>
      <c r="J2612" s="1">
        <v>59724060504</v>
      </c>
      <c r="K2612" s="1">
        <v>69556125457</v>
      </c>
      <c r="L2612" s="1">
        <v>317660131581</v>
      </c>
      <c r="M2612" s="29">
        <f>-4.336-4.513*(U2612/L2612)+5.679*(O2612/L2612)-0.004*(I2612/P2612)</f>
        <v>-1.3955633842510853</v>
      </c>
      <c r="N2612" s="31">
        <v>6.4222466560102589</v>
      </c>
      <c r="O2612" s="1">
        <v>168842916440</v>
      </c>
      <c r="P2612" s="1">
        <v>157257570714</v>
      </c>
      <c r="Q2612" s="1">
        <v>11585345726</v>
      </c>
      <c r="R2612" s="1">
        <v>148817215141</v>
      </c>
      <c r="S2612" s="1">
        <v>317660131581</v>
      </c>
      <c r="T2612" s="1">
        <v>0</v>
      </c>
      <c r="U2612" s="1">
        <v>5050910890</v>
      </c>
      <c r="V2612" s="1">
        <v>6445429301</v>
      </c>
    </row>
    <row r="2613" spans="1:22" ht="16.5" customHeight="1" x14ac:dyDescent="0.3">
      <c r="A2613" s="1" t="s">
        <v>272</v>
      </c>
      <c r="B2613" s="1">
        <v>2022</v>
      </c>
      <c r="C2613" s="16">
        <f t="shared" si="231"/>
        <v>4.0073331852324712</v>
      </c>
      <c r="D2613" s="5">
        <v>26</v>
      </c>
      <c r="E2613" s="5">
        <v>55</v>
      </c>
      <c r="F2613" s="4">
        <v>1.1399999999999999</v>
      </c>
      <c r="G2613" s="5">
        <v>0</v>
      </c>
      <c r="H2613" s="5">
        <v>0</v>
      </c>
      <c r="I2613" s="1">
        <v>239045519143</v>
      </c>
      <c r="J2613" s="1">
        <v>54658316297</v>
      </c>
      <c r="K2613" s="1">
        <v>74357961140</v>
      </c>
      <c r="L2613" s="1">
        <v>313403480283</v>
      </c>
      <c r="M2613" s="29">
        <f>-4.336-4.513*(U2613/L2613)+5.679*(O2613/L2613)-0.004*(I2613/P2613)</f>
        <v>-1.5933393787843599</v>
      </c>
      <c r="N2613" s="31">
        <v>6.9871667237754878</v>
      </c>
      <c r="O2613" s="1">
        <v>159652563670</v>
      </c>
      <c r="P2613" s="1">
        <v>146966883504</v>
      </c>
      <c r="Q2613" s="1">
        <v>12685680166</v>
      </c>
      <c r="R2613" s="1">
        <v>153750916613</v>
      </c>
      <c r="S2613" s="1">
        <v>313403480283</v>
      </c>
      <c r="T2613" s="1">
        <v>35068493</v>
      </c>
      <c r="U2613" s="1">
        <v>9986370262</v>
      </c>
      <c r="V2613" s="1">
        <v>13802413556</v>
      </c>
    </row>
    <row r="2614" spans="1:22" ht="16.5" customHeight="1" x14ac:dyDescent="0.3">
      <c r="A2614" s="1" t="s">
        <v>272</v>
      </c>
      <c r="B2614" s="1">
        <v>2021</v>
      </c>
      <c r="C2614" s="16">
        <f t="shared" si="231"/>
        <v>3.9889840465642745</v>
      </c>
      <c r="D2614" s="5">
        <v>25</v>
      </c>
      <c r="E2614" s="5">
        <v>54</v>
      </c>
      <c r="F2614" s="4">
        <v>1.1399999999999999</v>
      </c>
      <c r="G2614" s="5">
        <v>0</v>
      </c>
      <c r="H2614" s="5">
        <v>0</v>
      </c>
      <c r="I2614" s="1">
        <v>238588932265</v>
      </c>
      <c r="J2614" s="1">
        <v>44436995244</v>
      </c>
      <c r="K2614" s="1">
        <v>69445352743</v>
      </c>
      <c r="L2614" s="1">
        <v>308034285008</v>
      </c>
      <c r="M2614" s="29">
        <f>-4.336-4.513*(U2614/L2614)+5.679*(O2614/L2614)-0.004*(I2614/P2614)</f>
        <v>-1.4994614591006137</v>
      </c>
      <c r="N2614" s="31">
        <v>6.6900092133089402</v>
      </c>
      <c r="O2614" s="1">
        <v>158664782916</v>
      </c>
      <c r="P2614" s="1">
        <v>146182002750</v>
      </c>
      <c r="Q2614" s="1">
        <v>12482780166</v>
      </c>
      <c r="R2614" s="1">
        <v>149369502092</v>
      </c>
      <c r="S2614" s="1">
        <v>308034285008</v>
      </c>
      <c r="T2614" s="1">
        <v>9945205</v>
      </c>
      <c r="U2614" s="1">
        <v>5604955741</v>
      </c>
      <c r="V2614" s="1">
        <v>8326259462</v>
      </c>
    </row>
    <row r="2615" spans="1:22" ht="16.5" customHeight="1" x14ac:dyDescent="0.3">
      <c r="A2615" s="1" t="s">
        <v>272</v>
      </c>
      <c r="B2615" s="1">
        <v>2020</v>
      </c>
      <c r="C2615" s="16">
        <f t="shared" si="231"/>
        <v>3.970291913552122</v>
      </c>
      <c r="D2615" s="5">
        <v>24</v>
      </c>
      <c r="E2615" s="5">
        <v>53</v>
      </c>
      <c r="F2615" s="4">
        <v>1.1399999999999999</v>
      </c>
      <c r="G2615" s="5">
        <v>0</v>
      </c>
      <c r="H2615" s="5">
        <v>0</v>
      </c>
      <c r="I2615" s="1">
        <v>206480163814</v>
      </c>
      <c r="J2615" s="1">
        <v>49931743155</v>
      </c>
      <c r="K2615" s="1">
        <v>96108715586</v>
      </c>
      <c r="L2615" s="1">
        <v>302588879400</v>
      </c>
      <c r="M2615" s="29">
        <f>-4.336-4.513*(U2615/L2615)+5.679*(O2615/L2615)-0.004*(I2615/P2615)</f>
        <v>-1.4722958077079069</v>
      </c>
      <c r="N2615" s="31">
        <v>6.9401877821904918</v>
      </c>
      <c r="O2615" s="1">
        <v>155337493915</v>
      </c>
      <c r="P2615" s="1">
        <v>143117379249</v>
      </c>
      <c r="Q2615" s="1">
        <v>12220114666</v>
      </c>
      <c r="R2615" s="1">
        <v>147251385485</v>
      </c>
      <c r="S2615" s="1">
        <v>302588879400</v>
      </c>
      <c r="T2615" s="1">
        <v>0</v>
      </c>
      <c r="U2615" s="1">
        <v>3077856334</v>
      </c>
      <c r="V2615" s="1">
        <v>5101311340</v>
      </c>
    </row>
    <row r="2616" spans="1:22" ht="16.5" customHeight="1" x14ac:dyDescent="0.3">
      <c r="A2616" s="1" t="s">
        <v>272</v>
      </c>
      <c r="B2616" s="1">
        <v>2019</v>
      </c>
      <c r="C2616" s="16">
        <f t="shared" si="231"/>
        <v>3.9512437185814275</v>
      </c>
      <c r="D2616" s="5">
        <v>23</v>
      </c>
      <c r="E2616" s="5">
        <v>52</v>
      </c>
      <c r="F2616" s="4">
        <v>1.1399999999999999</v>
      </c>
      <c r="G2616" s="5">
        <v>0</v>
      </c>
      <c r="H2616" s="5">
        <v>0</v>
      </c>
      <c r="I2616" s="1">
        <v>178539073205</v>
      </c>
      <c r="J2616" s="1">
        <v>55274426268</v>
      </c>
      <c r="K2616" s="1">
        <v>116291838365</v>
      </c>
      <c r="L2616" s="1">
        <v>294830911570</v>
      </c>
      <c r="M2616" s="29">
        <f>-4.336-4.513*(U2616/L2616)+5.679*(O2616/L2616)-0.004*(I2616/P2616)</f>
        <v>-1.7690787007378599</v>
      </c>
      <c r="N2616" s="31">
        <v>7.4649912574460018</v>
      </c>
      <c r="O2616" s="1">
        <v>145817445309</v>
      </c>
      <c r="P2616" s="1">
        <v>134303315143</v>
      </c>
      <c r="Q2616" s="1">
        <v>11514130166</v>
      </c>
      <c r="R2616" s="1">
        <v>149013466261</v>
      </c>
      <c r="S2616" s="1">
        <v>294830911570</v>
      </c>
      <c r="T2616" s="1">
        <v>118228636</v>
      </c>
      <c r="U2616" s="1">
        <v>15449094932</v>
      </c>
      <c r="V2616" s="1">
        <v>21220018736</v>
      </c>
    </row>
    <row r="2617" spans="1:22" ht="16.5" customHeight="1" x14ac:dyDescent="0.3">
      <c r="A2617" s="1" t="s">
        <v>272</v>
      </c>
      <c r="B2617" s="1">
        <v>2018</v>
      </c>
      <c r="C2617" s="15"/>
      <c r="D2617" s="9"/>
      <c r="E2617" s="9"/>
      <c r="F2617" s="10"/>
      <c r="G2617" s="9"/>
      <c r="H2617" s="9"/>
      <c r="I2617" s="1">
        <v>213375903559</v>
      </c>
      <c r="J2617" s="1">
        <v>60972384962</v>
      </c>
      <c r="K2617" s="1">
        <v>131555166309</v>
      </c>
      <c r="L2617" s="1">
        <v>344931069868</v>
      </c>
      <c r="M2617" s="29">
        <f>-4.336-4.513*(U2617/L2617)+5.679*(O2617/L2617)-0.004*(I2617/P2617)</f>
        <v>-1.2358385325988237</v>
      </c>
      <c r="N2617" s="31">
        <v>7.3592809998546045</v>
      </c>
      <c r="O2617" s="1">
        <v>193202136948</v>
      </c>
      <c r="P2617" s="1">
        <v>182520546782</v>
      </c>
      <c r="Q2617" s="1">
        <v>10681590166</v>
      </c>
      <c r="R2617" s="1">
        <v>151728932920</v>
      </c>
      <c r="S2617" s="1">
        <v>344931069868</v>
      </c>
      <c r="T2617" s="1">
        <v>0</v>
      </c>
      <c r="U2617" s="1">
        <v>5814304319</v>
      </c>
      <c r="V2617" s="1">
        <v>7901255019</v>
      </c>
    </row>
    <row r="2618" spans="1:22" ht="16.5" customHeight="1" x14ac:dyDescent="0.3">
      <c r="A2618" s="1" t="s">
        <v>272</v>
      </c>
      <c r="B2618" s="1">
        <v>2017</v>
      </c>
      <c r="C2618" s="15"/>
      <c r="D2618" s="9"/>
      <c r="E2618" s="9"/>
      <c r="F2618" s="10"/>
      <c r="G2618" s="9"/>
      <c r="H2618" s="9"/>
      <c r="I2618" s="1">
        <v>166638645380</v>
      </c>
      <c r="J2618" s="1">
        <v>51349082596</v>
      </c>
      <c r="K2618" s="1">
        <v>158855107881</v>
      </c>
      <c r="L2618" s="1">
        <v>325493753261</v>
      </c>
      <c r="M2618" s="29">
        <f>-4.336-4.513*(U2618/L2618)+5.679*(O2618/L2618)-0.004*(I2618/P2618)</f>
        <v>-1.5511564875300321</v>
      </c>
      <c r="N2618" s="31">
        <v>2.8654119461210428</v>
      </c>
      <c r="O2618" s="1">
        <v>167675061522</v>
      </c>
      <c r="P2618" s="1">
        <v>157245721356</v>
      </c>
      <c r="Q2618" s="1">
        <v>10429340166</v>
      </c>
      <c r="R2618" s="1">
        <v>157818691739</v>
      </c>
      <c r="S2618" s="1">
        <v>325493753261</v>
      </c>
      <c r="T2618" s="1">
        <v>132708334</v>
      </c>
      <c r="U2618" s="1">
        <v>9837748728</v>
      </c>
      <c r="V2618" s="1">
        <v>13281321048</v>
      </c>
    </row>
    <row r="2619" spans="1:22" ht="16.5" customHeight="1" x14ac:dyDescent="0.3">
      <c r="A2619" s="1" t="s">
        <v>272</v>
      </c>
      <c r="B2619" s="1">
        <v>2016</v>
      </c>
      <c r="C2619" s="15"/>
      <c r="D2619" s="9"/>
      <c r="E2619" s="9"/>
      <c r="F2619" s="10"/>
      <c r="G2619" s="9"/>
      <c r="H2619" s="9"/>
      <c r="I2619" s="1">
        <v>183006911687</v>
      </c>
      <c r="J2619" s="1">
        <v>38656893241</v>
      </c>
      <c r="K2619" s="1">
        <v>161765211567</v>
      </c>
      <c r="L2619" s="1">
        <v>344772123254</v>
      </c>
      <c r="M2619" s="29">
        <f>-4.336-4.513*(U2619/L2619)+5.679*(O2619/L2619)-0.004*(I2619/P2619)</f>
        <v>-2.4395420145772544</v>
      </c>
      <c r="N2619" s="31">
        <v>2.5615511423249444</v>
      </c>
      <c r="O2619" s="1">
        <v>124951066253</v>
      </c>
      <c r="P2619" s="1">
        <v>113538057731</v>
      </c>
      <c r="Q2619" s="1">
        <v>11413008522</v>
      </c>
      <c r="R2619" s="1">
        <v>219821057001</v>
      </c>
      <c r="S2619" s="1">
        <v>344772123254</v>
      </c>
      <c r="T2619" s="1">
        <v>65138886</v>
      </c>
      <c r="U2619" s="1">
        <v>11860927977</v>
      </c>
      <c r="V2619" s="1">
        <v>15239353126</v>
      </c>
    </row>
    <row r="2620" spans="1:22" ht="16.5" customHeight="1" x14ac:dyDescent="0.3">
      <c r="A2620" s="1" t="s">
        <v>272</v>
      </c>
      <c r="B2620" s="1">
        <v>2015</v>
      </c>
      <c r="C2620" s="16">
        <f t="shared" ref="C2620:C2659" si="232">LN(E2620)</f>
        <v>3.8712010109078911</v>
      </c>
      <c r="D2620" s="5">
        <v>19</v>
      </c>
      <c r="E2620" s="5">
        <v>48</v>
      </c>
      <c r="F2620" s="4">
        <v>1.1399999999999999</v>
      </c>
      <c r="G2620" s="5">
        <v>0</v>
      </c>
      <c r="H2620" s="5">
        <v>0</v>
      </c>
      <c r="I2620" s="1">
        <v>197280015153</v>
      </c>
      <c r="J2620" s="1">
        <v>41246166139</v>
      </c>
      <c r="K2620" s="1">
        <v>164194830456</v>
      </c>
      <c r="L2620" s="1">
        <v>361474845609</v>
      </c>
      <c r="M2620" s="29">
        <f>-4.336-4.513*(U2620/L2620)+5.679*(O2620/L2620)-0.004*(I2620/P2620)</f>
        <v>-2.3196501750687206</v>
      </c>
      <c r="N2620" s="31">
        <v>8.0197984581497224</v>
      </c>
      <c r="O2620" s="1">
        <v>140485515827</v>
      </c>
      <c r="P2620" s="1">
        <v>128404041794</v>
      </c>
      <c r="Q2620" s="1">
        <v>12081474033</v>
      </c>
      <c r="R2620" s="1">
        <v>220989329782</v>
      </c>
      <c r="S2620" s="1">
        <v>361474845609</v>
      </c>
      <c r="T2620" s="1">
        <v>78862726</v>
      </c>
      <c r="U2620" s="1">
        <v>14787507733</v>
      </c>
      <c r="V2620" s="1">
        <v>19528030435</v>
      </c>
    </row>
    <row r="2621" spans="1:22" ht="16.5" customHeight="1" x14ac:dyDescent="0.3">
      <c r="A2621" s="1" t="s">
        <v>272</v>
      </c>
      <c r="B2621" s="1">
        <v>2014</v>
      </c>
      <c r="C2621" s="16">
        <f t="shared" si="232"/>
        <v>3.8501476017100584</v>
      </c>
      <c r="D2621" s="6">
        <v>18</v>
      </c>
      <c r="E2621" s="6">
        <v>47</v>
      </c>
      <c r="F2621" s="7">
        <v>1.1399999999999999</v>
      </c>
      <c r="G2621" s="6">
        <v>0</v>
      </c>
      <c r="H2621" s="6">
        <v>0</v>
      </c>
      <c r="I2621" s="1">
        <v>213307540739</v>
      </c>
      <c r="J2621" s="1">
        <v>41933468044</v>
      </c>
      <c r="K2621" s="1">
        <v>160486032436</v>
      </c>
      <c r="L2621" s="1">
        <v>373793573175</v>
      </c>
      <c r="M2621" s="29">
        <f>-4.336-4.513*(U2621/L2621)+5.679*(O2621/L2621)-0.004*(I2621/P2621)</f>
        <v>-2.7316719234285003</v>
      </c>
      <c r="N2621" s="28">
        <v>5.05</v>
      </c>
      <c r="O2621" s="1">
        <v>135285619584</v>
      </c>
      <c r="P2621" s="1">
        <v>134859259584</v>
      </c>
      <c r="Q2621" s="1">
        <v>426360000</v>
      </c>
      <c r="R2621" s="1">
        <v>238507953591</v>
      </c>
      <c r="S2621" s="1">
        <v>373793573175</v>
      </c>
      <c r="T2621" s="1">
        <v>0</v>
      </c>
      <c r="U2621" s="1">
        <v>36834607788</v>
      </c>
      <c r="V2621" s="1">
        <v>46845506162</v>
      </c>
    </row>
    <row r="2622" spans="1:22" ht="16.5" customHeight="1" x14ac:dyDescent="0.3">
      <c r="A2622" s="1" t="s">
        <v>273</v>
      </c>
      <c r="B2622" s="1">
        <v>2023</v>
      </c>
      <c r="C2622" s="16">
        <f t="shared" si="232"/>
        <v>3.8286413964890951</v>
      </c>
      <c r="D2622" s="5">
        <v>43</v>
      </c>
      <c r="E2622" s="5">
        <v>46</v>
      </c>
      <c r="F2622" s="4">
        <f t="shared" ref="F2622:F2623" si="233">F2623*1.125</f>
        <v>5.5054687499999995</v>
      </c>
      <c r="G2622" s="5">
        <v>0</v>
      </c>
      <c r="H2622" s="5">
        <v>1</v>
      </c>
      <c r="I2622" s="1">
        <v>1312952120171</v>
      </c>
      <c r="J2622" s="1">
        <v>730160294207</v>
      </c>
      <c r="K2622" s="1">
        <v>539277979161</v>
      </c>
      <c r="L2622" s="1">
        <v>1852230099332</v>
      </c>
      <c r="M2622" s="29">
        <f>-4.336-4.513*(U2622/L2622)+5.679*(O2622/L2622)-0.004*(I2622/P2622)</f>
        <v>-1.0627295724977279</v>
      </c>
      <c r="N2622" s="31">
        <v>6.4222466560102589</v>
      </c>
      <c r="O2622" s="1">
        <v>1163756079868</v>
      </c>
      <c r="P2622" s="1">
        <v>990639071167</v>
      </c>
      <c r="Q2622" s="1">
        <v>173117008701</v>
      </c>
      <c r="R2622" s="1">
        <v>688474019464</v>
      </c>
      <c r="S2622" s="1">
        <v>1852230099332</v>
      </c>
      <c r="T2622" s="1">
        <v>19899248467</v>
      </c>
      <c r="U2622" s="1">
        <v>118834764309</v>
      </c>
      <c r="V2622" s="1">
        <v>167151169696</v>
      </c>
    </row>
    <row r="2623" spans="1:22" ht="16.5" customHeight="1" x14ac:dyDescent="0.3">
      <c r="A2623" s="1" t="s">
        <v>273</v>
      </c>
      <c r="B2623" s="1">
        <v>2022</v>
      </c>
      <c r="C2623" s="16">
        <f t="shared" si="232"/>
        <v>3.8066624897703196</v>
      </c>
      <c r="D2623" s="5">
        <v>42</v>
      </c>
      <c r="E2623" s="5">
        <v>45</v>
      </c>
      <c r="F2623" s="4">
        <f t="shared" si="233"/>
        <v>4.8937499999999998</v>
      </c>
      <c r="G2623" s="5">
        <v>0</v>
      </c>
      <c r="H2623" s="5">
        <v>1</v>
      </c>
      <c r="I2623" s="1">
        <v>1237599202156</v>
      </c>
      <c r="J2623" s="1">
        <v>628794930719</v>
      </c>
      <c r="K2623" s="1">
        <v>610983947880</v>
      </c>
      <c r="L2623" s="1">
        <v>1848583150036</v>
      </c>
      <c r="M2623" s="29">
        <f>-4.336-4.513*(U2623/L2623)+5.679*(O2623/L2623)-0.004*(I2623/P2623)</f>
        <v>-0.9853079091964021</v>
      </c>
      <c r="N2623" s="31">
        <v>6.9871667237754878</v>
      </c>
      <c r="O2623" s="1">
        <v>1206846056372</v>
      </c>
      <c r="P2623" s="1">
        <v>898163536568</v>
      </c>
      <c r="Q2623" s="1">
        <v>308682519804</v>
      </c>
      <c r="R2623" s="1">
        <v>641737093664</v>
      </c>
      <c r="S2623" s="1">
        <v>1848583150036</v>
      </c>
      <c r="T2623" s="1">
        <v>11300216855</v>
      </c>
      <c r="U2623" s="1">
        <v>143908043725</v>
      </c>
      <c r="V2623" s="1">
        <v>192854685451</v>
      </c>
    </row>
    <row r="2624" spans="1:22" ht="16.5" customHeight="1" x14ac:dyDescent="0.3">
      <c r="A2624" s="1" t="s">
        <v>273</v>
      </c>
      <c r="B2624" s="1">
        <v>2021</v>
      </c>
      <c r="C2624" s="16">
        <f t="shared" si="232"/>
        <v>3.784189633918261</v>
      </c>
      <c r="D2624" s="5">
        <v>41</v>
      </c>
      <c r="E2624" s="5">
        <v>44</v>
      </c>
      <c r="F2624" s="4">
        <v>4.3499999999999996</v>
      </c>
      <c r="G2624" s="5">
        <v>0</v>
      </c>
      <c r="H2624" s="5">
        <v>0</v>
      </c>
      <c r="I2624" s="1">
        <v>942363307902</v>
      </c>
      <c r="J2624" s="1">
        <v>419787769445</v>
      </c>
      <c r="K2624" s="1">
        <v>613284633168</v>
      </c>
      <c r="L2624" s="1">
        <v>1555647941070</v>
      </c>
      <c r="M2624" s="29">
        <f>-4.336-4.513*(U2624/L2624)+5.679*(O2624/L2624)-0.004*(I2624/P2624)</f>
        <v>-0.97163111206631991</v>
      </c>
      <c r="N2624" s="31">
        <v>6.6900092133089402</v>
      </c>
      <c r="O2624" s="1">
        <v>1025070990831</v>
      </c>
      <c r="P2624" s="1">
        <v>780750759169</v>
      </c>
      <c r="Q2624" s="1">
        <v>244320231662</v>
      </c>
      <c r="R2624" s="1">
        <v>530576950239</v>
      </c>
      <c r="S2624" s="1">
        <v>1555647941070</v>
      </c>
      <c r="T2624" s="1">
        <v>13220487630</v>
      </c>
      <c r="U2624" s="1">
        <v>128538439605</v>
      </c>
      <c r="V2624" s="1">
        <v>175769803211</v>
      </c>
    </row>
    <row r="2625" spans="1:22" ht="16.5" customHeight="1" x14ac:dyDescent="0.3">
      <c r="A2625" s="1" t="s">
        <v>273</v>
      </c>
      <c r="B2625" s="1">
        <v>2020</v>
      </c>
      <c r="C2625" s="16">
        <f t="shared" si="232"/>
        <v>3.9318256327243257</v>
      </c>
      <c r="D2625" s="5">
        <v>40</v>
      </c>
      <c r="E2625" s="5">
        <v>51</v>
      </c>
      <c r="F2625" s="4">
        <v>4.43</v>
      </c>
      <c r="G2625" s="5">
        <v>0</v>
      </c>
      <c r="H2625" s="5">
        <v>0</v>
      </c>
      <c r="I2625" s="1">
        <v>817487330670</v>
      </c>
      <c r="J2625" s="1">
        <v>373828207774</v>
      </c>
      <c r="K2625" s="1">
        <v>631328743492</v>
      </c>
      <c r="L2625" s="1">
        <v>1448816074162</v>
      </c>
      <c r="M2625" s="29">
        <f>-4.336-4.513*(U2625/L2625)+5.679*(O2625/L2625)-0.004*(I2625/P2625)</f>
        <v>-1.1216504624094674</v>
      </c>
      <c r="N2625" s="31">
        <v>6.9401877821904918</v>
      </c>
      <c r="O2625" s="1">
        <v>955654614710</v>
      </c>
      <c r="P2625" s="1">
        <v>729324656782</v>
      </c>
      <c r="Q2625" s="1">
        <v>226329957928</v>
      </c>
      <c r="R2625" s="1">
        <v>493161459452</v>
      </c>
      <c r="S2625" s="1">
        <v>1448816074162</v>
      </c>
      <c r="T2625" s="1">
        <v>14651759203</v>
      </c>
      <c r="U2625" s="1">
        <v>169214595144</v>
      </c>
      <c r="V2625" s="1">
        <v>214655672345</v>
      </c>
    </row>
    <row r="2626" spans="1:22" ht="16.5" customHeight="1" x14ac:dyDescent="0.3">
      <c r="A2626" s="1" t="s">
        <v>273</v>
      </c>
      <c r="B2626" s="1">
        <v>2019</v>
      </c>
      <c r="C2626" s="16">
        <f t="shared" si="232"/>
        <v>3.912023005428146</v>
      </c>
      <c r="D2626" s="5">
        <v>39</v>
      </c>
      <c r="E2626" s="5">
        <v>50</v>
      </c>
      <c r="F2626" s="4">
        <v>4.43</v>
      </c>
      <c r="G2626" s="5">
        <v>0</v>
      </c>
      <c r="H2626" s="5">
        <v>0</v>
      </c>
      <c r="I2626" s="1">
        <v>739331591553</v>
      </c>
      <c r="J2626" s="1">
        <v>301610878087</v>
      </c>
      <c r="K2626" s="1">
        <v>502659702870</v>
      </c>
      <c r="L2626" s="1">
        <v>1241991294423</v>
      </c>
      <c r="M2626" s="29">
        <f>-4.336-4.513*(U2626/L2626)+5.679*(O2626/L2626)-0.004*(I2626/P2626)</f>
        <v>-0.87903340520567486</v>
      </c>
      <c r="N2626" s="31">
        <v>7.4649912574460018</v>
      </c>
      <c r="O2626" s="1">
        <v>842852035851</v>
      </c>
      <c r="P2626" s="1">
        <v>663723115047</v>
      </c>
      <c r="Q2626" s="1">
        <v>179128920804</v>
      </c>
      <c r="R2626" s="1">
        <v>399139258572</v>
      </c>
      <c r="S2626" s="1">
        <v>1241991294423</v>
      </c>
      <c r="T2626" s="1">
        <v>14924512166</v>
      </c>
      <c r="U2626" s="1">
        <v>108021360823</v>
      </c>
      <c r="V2626" s="1">
        <v>149268871837</v>
      </c>
    </row>
    <row r="2627" spans="1:22" ht="16.5" customHeight="1" x14ac:dyDescent="0.3">
      <c r="A2627" s="1" t="s">
        <v>273</v>
      </c>
      <c r="B2627" s="1">
        <v>2018</v>
      </c>
      <c r="C2627" s="16">
        <f t="shared" si="232"/>
        <v>3.8918202981106265</v>
      </c>
      <c r="D2627" s="5">
        <v>38</v>
      </c>
      <c r="E2627" s="5">
        <v>49</v>
      </c>
      <c r="F2627" s="4">
        <v>3.68</v>
      </c>
      <c r="G2627" s="5">
        <v>0</v>
      </c>
      <c r="H2627" s="5">
        <v>0</v>
      </c>
      <c r="I2627" s="1">
        <v>601193961744</v>
      </c>
      <c r="J2627" s="1">
        <v>198759855102</v>
      </c>
      <c r="K2627" s="1">
        <v>371273132111</v>
      </c>
      <c r="L2627" s="1">
        <v>972467093855</v>
      </c>
      <c r="M2627" s="29">
        <f>-4.336-4.513*(U2627/L2627)+5.679*(O2627/L2627)-0.004*(I2627/P2627)</f>
        <v>-1.0660261464256977</v>
      </c>
      <c r="N2627" s="31">
        <v>7.3592809998546045</v>
      </c>
      <c r="O2627" s="1">
        <v>623100818775</v>
      </c>
      <c r="P2627" s="1">
        <v>542092404150</v>
      </c>
      <c r="Q2627" s="1">
        <v>81008414625</v>
      </c>
      <c r="R2627" s="1">
        <v>349366275080</v>
      </c>
      <c r="S2627" s="1">
        <v>972467093855</v>
      </c>
      <c r="T2627" s="1">
        <v>14610991530</v>
      </c>
      <c r="U2627" s="1">
        <v>78513985965</v>
      </c>
      <c r="V2627" s="1">
        <v>113644808261</v>
      </c>
    </row>
    <row r="2628" spans="1:22" ht="16.5" customHeight="1" x14ac:dyDescent="0.3">
      <c r="A2628" s="1" t="s">
        <v>273</v>
      </c>
      <c r="B2628" s="1">
        <v>2017</v>
      </c>
      <c r="C2628" s="16">
        <f t="shared" si="232"/>
        <v>3.8712010109078911</v>
      </c>
      <c r="D2628" s="5">
        <v>37</v>
      </c>
      <c r="E2628" s="5">
        <v>48</v>
      </c>
      <c r="F2628" s="4">
        <v>2.9</v>
      </c>
      <c r="G2628" s="5">
        <v>0</v>
      </c>
      <c r="H2628" s="5">
        <v>0</v>
      </c>
      <c r="I2628" s="1">
        <v>510178188862</v>
      </c>
      <c r="J2628" s="1">
        <v>137962672598</v>
      </c>
      <c r="K2628" s="1">
        <v>350772598460</v>
      </c>
      <c r="L2628" s="1">
        <v>860950787322</v>
      </c>
      <c r="M2628" s="29">
        <f>-4.336-4.513*(U2628/L2628)+5.679*(O2628/L2628)-0.004*(I2628/P2628)</f>
        <v>-1.2649385456569435</v>
      </c>
      <c r="N2628" s="31">
        <v>2.8654119461210428</v>
      </c>
      <c r="O2628" s="1">
        <v>539286633474</v>
      </c>
      <c r="P2628" s="1">
        <v>422397109705</v>
      </c>
      <c r="Q2628" s="1">
        <v>116889523769</v>
      </c>
      <c r="R2628" s="1">
        <v>321664153848</v>
      </c>
      <c r="S2628" s="1">
        <v>860950787322</v>
      </c>
      <c r="T2628" s="1">
        <v>7626299870</v>
      </c>
      <c r="U2628" s="1">
        <v>91827283909</v>
      </c>
      <c r="V2628" s="1">
        <v>117888120773</v>
      </c>
    </row>
    <row r="2629" spans="1:22" ht="16.5" customHeight="1" x14ac:dyDescent="0.3">
      <c r="A2629" s="1" t="s">
        <v>273</v>
      </c>
      <c r="B2629" s="1">
        <v>2016</v>
      </c>
      <c r="C2629" s="16">
        <f t="shared" si="232"/>
        <v>3.8501476017100584</v>
      </c>
      <c r="D2629" s="5">
        <v>36</v>
      </c>
      <c r="E2629" s="5">
        <v>47</v>
      </c>
      <c r="F2629" s="4">
        <v>2.23</v>
      </c>
      <c r="G2629" s="5">
        <v>0</v>
      </c>
      <c r="H2629" s="5">
        <v>0</v>
      </c>
      <c r="I2629" s="1">
        <v>436263425694</v>
      </c>
      <c r="J2629" s="1">
        <v>119774778235</v>
      </c>
      <c r="K2629" s="1">
        <v>257262966850</v>
      </c>
      <c r="L2629" s="1">
        <v>693526392544</v>
      </c>
      <c r="M2629" s="29">
        <f>-4.336-4.513*(U2629/L2629)+5.679*(O2629/L2629)-0.004*(I2629/P2629)</f>
        <v>-1.4817852852630304</v>
      </c>
      <c r="N2629" s="31">
        <v>2.5615511423249444</v>
      </c>
      <c r="O2629" s="1">
        <v>417887125299</v>
      </c>
      <c r="P2629" s="1">
        <v>362120902801</v>
      </c>
      <c r="Q2629" s="1">
        <v>55766222498</v>
      </c>
      <c r="R2629" s="1">
        <v>275639267245</v>
      </c>
      <c r="S2629" s="1">
        <v>693526392544</v>
      </c>
      <c r="T2629" s="1">
        <v>4853753873</v>
      </c>
      <c r="U2629" s="1">
        <v>86498041103</v>
      </c>
      <c r="V2629" s="1">
        <v>102418157957</v>
      </c>
    </row>
    <row r="2630" spans="1:22" ht="16.5" customHeight="1" x14ac:dyDescent="0.3">
      <c r="A2630" s="1" t="s">
        <v>273</v>
      </c>
      <c r="B2630" s="1">
        <v>2015</v>
      </c>
      <c r="C2630" s="16">
        <f t="shared" si="232"/>
        <v>3.8286413964890951</v>
      </c>
      <c r="D2630" s="5">
        <v>35</v>
      </c>
      <c r="E2630" s="5">
        <v>46</v>
      </c>
      <c r="F2630" s="4">
        <v>2.23</v>
      </c>
      <c r="G2630" s="5">
        <v>0</v>
      </c>
      <c r="H2630" s="5">
        <v>0</v>
      </c>
      <c r="I2630" s="1">
        <v>450920673929</v>
      </c>
      <c r="J2630" s="1">
        <v>190388545938</v>
      </c>
      <c r="K2630" s="1">
        <v>151289597073</v>
      </c>
      <c r="L2630" s="1">
        <v>602210271002</v>
      </c>
      <c r="M2630" s="29">
        <f>-4.336-4.513*(U2630/L2630)+5.679*(O2630/L2630)-0.004*(I2630/P2630)</f>
        <v>-1.0139999807398654</v>
      </c>
      <c r="N2630" s="31">
        <v>8.0197984581497224</v>
      </c>
      <c r="O2630" s="1">
        <v>397304496546</v>
      </c>
      <c r="P2630" s="1">
        <v>365519903546</v>
      </c>
      <c r="Q2630" s="1">
        <v>31784593000</v>
      </c>
      <c r="R2630" s="1">
        <v>204905774456</v>
      </c>
      <c r="S2630" s="1">
        <v>602210271002</v>
      </c>
      <c r="T2630" s="1">
        <v>3320885991</v>
      </c>
      <c r="U2630" s="1">
        <v>56011091666</v>
      </c>
      <c r="V2630" s="1">
        <v>66926791250</v>
      </c>
    </row>
    <row r="2631" spans="1:22" ht="16.5" customHeight="1" x14ac:dyDescent="0.3">
      <c r="A2631" s="1" t="s">
        <v>273</v>
      </c>
      <c r="B2631" s="1">
        <v>2014</v>
      </c>
      <c r="C2631" s="16">
        <f t="shared" si="232"/>
        <v>3.8066624897703196</v>
      </c>
      <c r="D2631" s="6">
        <v>34</v>
      </c>
      <c r="E2631" s="6">
        <v>45</v>
      </c>
      <c r="F2631" s="7">
        <v>2.23</v>
      </c>
      <c r="G2631" s="6">
        <v>0</v>
      </c>
      <c r="H2631" s="6">
        <v>0</v>
      </c>
      <c r="I2631" s="1">
        <v>295739576443</v>
      </c>
      <c r="J2631" s="1">
        <v>63834893247</v>
      </c>
      <c r="K2631" s="1">
        <v>109965079036</v>
      </c>
      <c r="L2631" s="1">
        <v>405704655479</v>
      </c>
      <c r="M2631" s="29">
        <f>-4.336-4.513*(U2631/L2631)+5.679*(O2631/L2631)-0.004*(I2631/P2631)</f>
        <v>-1.1342785464285123</v>
      </c>
      <c r="N2631" s="28">
        <v>5.05</v>
      </c>
      <c r="O2631" s="1">
        <v>242605327193</v>
      </c>
      <c r="P2631" s="1">
        <v>236844327193</v>
      </c>
      <c r="Q2631" s="1">
        <v>5761000000</v>
      </c>
      <c r="R2631" s="1">
        <v>163099328286</v>
      </c>
      <c r="S2631" s="1">
        <v>405704655479</v>
      </c>
      <c r="T2631" s="1">
        <v>4939143562</v>
      </c>
      <c r="U2631" s="1">
        <v>17012185824</v>
      </c>
      <c r="V2631" s="1">
        <v>23605520998</v>
      </c>
    </row>
    <row r="2632" spans="1:22" ht="16.5" customHeight="1" x14ac:dyDescent="0.3">
      <c r="A2632" s="1" t="s">
        <v>274</v>
      </c>
      <c r="B2632" s="1">
        <v>2023</v>
      </c>
      <c r="C2632" s="16">
        <f t="shared" si="232"/>
        <v>3.6888794541139363</v>
      </c>
      <c r="D2632" s="5">
        <v>19</v>
      </c>
      <c r="E2632" s="5">
        <v>40</v>
      </c>
      <c r="F2632" s="4">
        <v>0.01</v>
      </c>
      <c r="G2632" s="5">
        <v>0</v>
      </c>
      <c r="H2632" s="5">
        <v>0</v>
      </c>
      <c r="I2632" s="1">
        <v>51692232081</v>
      </c>
      <c r="J2632" s="1">
        <v>32605458265</v>
      </c>
      <c r="K2632" s="1">
        <v>24035732221</v>
      </c>
      <c r="L2632" s="1">
        <v>75727964302</v>
      </c>
      <c r="M2632" s="29">
        <f>-4.336-4.513*(U2632/L2632)+5.679*(O2632/L2632)-0.004*(I2632/P2632)</f>
        <v>-1.8317764815375281</v>
      </c>
      <c r="N2632" s="31">
        <v>6.4222466560102589</v>
      </c>
      <c r="O2632" s="1">
        <v>35346850628</v>
      </c>
      <c r="P2632" s="1">
        <v>35346850628</v>
      </c>
      <c r="Q2632" s="1">
        <v>0</v>
      </c>
      <c r="R2632" s="1">
        <v>40381113674</v>
      </c>
      <c r="S2632" s="1">
        <v>75727964302</v>
      </c>
      <c r="T2632" s="1">
        <v>2209722280</v>
      </c>
      <c r="U2632" s="1">
        <v>2360298838</v>
      </c>
      <c r="V2632" s="1">
        <v>5158698839</v>
      </c>
    </row>
    <row r="2633" spans="1:22" ht="16.5" customHeight="1" x14ac:dyDescent="0.3">
      <c r="A2633" s="1" t="s">
        <v>274</v>
      </c>
      <c r="B2633" s="1">
        <v>2022</v>
      </c>
      <c r="C2633" s="16">
        <f t="shared" si="232"/>
        <v>3.6635616461296463</v>
      </c>
      <c r="D2633" s="5">
        <v>18</v>
      </c>
      <c r="E2633" s="5">
        <v>39</v>
      </c>
      <c r="F2633" s="4">
        <v>0.01</v>
      </c>
      <c r="G2633" s="5">
        <v>0</v>
      </c>
      <c r="H2633" s="5">
        <v>0</v>
      </c>
      <c r="I2633" s="1">
        <v>47109432157</v>
      </c>
      <c r="J2633" s="1">
        <v>31556520329</v>
      </c>
      <c r="K2633" s="1">
        <v>23853956583</v>
      </c>
      <c r="L2633" s="1">
        <v>70963388740</v>
      </c>
      <c r="M2633" s="29">
        <f>-4.336-4.513*(U2633/L2633)+5.679*(O2633/L2633)-0.004*(I2633/P2633)</f>
        <v>-2.0961559825345333</v>
      </c>
      <c r="N2633" s="31">
        <v>6.9871667237754878</v>
      </c>
      <c r="O2633" s="1">
        <v>30782573904</v>
      </c>
      <c r="P2633" s="1">
        <v>30782573904</v>
      </c>
      <c r="Q2633" s="1">
        <v>0</v>
      </c>
      <c r="R2633" s="1">
        <v>40180814836</v>
      </c>
      <c r="S2633" s="1">
        <v>70963388740</v>
      </c>
      <c r="T2633" s="1">
        <v>1276029271</v>
      </c>
      <c r="U2633" s="1">
        <v>3419656107</v>
      </c>
      <c r="V2633" s="1">
        <v>5649901546</v>
      </c>
    </row>
    <row r="2634" spans="1:22" ht="16.5" customHeight="1" x14ac:dyDescent="0.3">
      <c r="A2634" s="1" t="s">
        <v>274</v>
      </c>
      <c r="B2634" s="1">
        <v>2021</v>
      </c>
      <c r="C2634" s="16">
        <f t="shared" si="232"/>
        <v>4.1108738641733114</v>
      </c>
      <c r="D2634" s="5">
        <v>17</v>
      </c>
      <c r="E2634" s="5">
        <v>61</v>
      </c>
      <c r="F2634" s="4">
        <v>7.5</v>
      </c>
      <c r="G2634" s="5">
        <v>0</v>
      </c>
      <c r="H2634" s="5">
        <v>0</v>
      </c>
      <c r="I2634" s="1">
        <v>49803192944</v>
      </c>
      <c r="J2634" s="1">
        <v>32874454487</v>
      </c>
      <c r="K2634" s="1">
        <v>24197745584</v>
      </c>
      <c r="L2634" s="1">
        <v>74000938528</v>
      </c>
      <c r="M2634" s="29">
        <f>-4.336-4.513*(U2634/L2634)+5.679*(O2634/L2634)-0.004*(I2634/P2634)</f>
        <v>-1.935075961722426</v>
      </c>
      <c r="N2634" s="31">
        <v>6.6900092133089402</v>
      </c>
      <c r="O2634" s="1">
        <v>34362683313</v>
      </c>
      <c r="P2634" s="1">
        <v>34362683313</v>
      </c>
      <c r="Q2634" s="1">
        <v>0</v>
      </c>
      <c r="R2634" s="1">
        <v>39638255215</v>
      </c>
      <c r="S2634" s="1">
        <v>74000938528</v>
      </c>
      <c r="T2634" s="1">
        <v>863609908</v>
      </c>
      <c r="U2634" s="1">
        <v>3777096487</v>
      </c>
      <c r="V2634" s="1">
        <v>5586119486</v>
      </c>
    </row>
    <row r="2635" spans="1:22" ht="16.5" customHeight="1" x14ac:dyDescent="0.3">
      <c r="A2635" s="1" t="s">
        <v>274</v>
      </c>
      <c r="B2635" s="1">
        <v>2020</v>
      </c>
      <c r="C2635" s="16">
        <f t="shared" si="232"/>
        <v>4.0943445622221004</v>
      </c>
      <c r="D2635" s="5">
        <v>16</v>
      </c>
      <c r="E2635" s="5">
        <v>60</v>
      </c>
      <c r="F2635" s="4">
        <v>5.83</v>
      </c>
      <c r="G2635" s="5">
        <v>0</v>
      </c>
      <c r="H2635" s="5">
        <v>0</v>
      </c>
      <c r="I2635" s="1">
        <v>50496730101</v>
      </c>
      <c r="J2635" s="1">
        <v>34211918050</v>
      </c>
      <c r="K2635" s="1">
        <v>26400510881</v>
      </c>
      <c r="L2635" s="1">
        <v>76897240982</v>
      </c>
      <c r="M2635" s="29">
        <f>-4.336-4.513*(U2635/L2635)+5.679*(O2635/L2635)-0.004*(I2635/P2635)</f>
        <v>-1.701773817532179</v>
      </c>
      <c r="N2635" s="31">
        <v>6.9401877821904918</v>
      </c>
      <c r="O2635" s="1">
        <v>38272363253</v>
      </c>
      <c r="P2635" s="1">
        <v>38272363253</v>
      </c>
      <c r="Q2635" s="1">
        <v>0</v>
      </c>
      <c r="R2635" s="1">
        <v>38624877729</v>
      </c>
      <c r="S2635" s="1">
        <v>76897240982</v>
      </c>
      <c r="T2635" s="1">
        <v>525702494</v>
      </c>
      <c r="U2635" s="1">
        <v>3185949719</v>
      </c>
      <c r="V2635" s="1">
        <v>4508603454</v>
      </c>
    </row>
    <row r="2636" spans="1:22" ht="16.5" customHeight="1" x14ac:dyDescent="0.3">
      <c r="A2636" s="1" t="s">
        <v>274</v>
      </c>
      <c r="B2636" s="1">
        <v>2019</v>
      </c>
      <c r="C2636" s="16">
        <f t="shared" si="232"/>
        <v>4.0775374439057197</v>
      </c>
      <c r="D2636" s="5">
        <v>15</v>
      </c>
      <c r="E2636" s="5">
        <v>59</v>
      </c>
      <c r="F2636" s="4">
        <v>5.83</v>
      </c>
      <c r="G2636" s="5">
        <v>0</v>
      </c>
      <c r="H2636" s="5">
        <v>0</v>
      </c>
      <c r="I2636" s="1">
        <v>41365493302</v>
      </c>
      <c r="J2636" s="1">
        <v>26541993531</v>
      </c>
      <c r="K2636" s="1">
        <v>26495564303</v>
      </c>
      <c r="L2636" s="1">
        <v>67861057605</v>
      </c>
      <c r="M2636" s="29">
        <f>-4.336-4.513*(U2636/L2636)+5.679*(O2636/L2636)-0.004*(I2636/P2636)</f>
        <v>-2.0715860920791576</v>
      </c>
      <c r="N2636" s="31">
        <v>7.4649912574460018</v>
      </c>
      <c r="O2636" s="1">
        <v>29609141607</v>
      </c>
      <c r="P2636" s="1">
        <v>29609141607</v>
      </c>
      <c r="Q2636" s="1">
        <v>0</v>
      </c>
      <c r="R2636" s="1">
        <v>38251915998</v>
      </c>
      <c r="S2636" s="1">
        <v>67861057605</v>
      </c>
      <c r="T2636" s="1">
        <v>715016430</v>
      </c>
      <c r="U2636" s="1">
        <v>3125541988</v>
      </c>
      <c r="V2636" s="1">
        <v>4640991644</v>
      </c>
    </row>
    <row r="2637" spans="1:22" ht="16.5" customHeight="1" x14ac:dyDescent="0.3">
      <c r="A2637" s="1" t="s">
        <v>274</v>
      </c>
      <c r="B2637" s="1">
        <v>2018</v>
      </c>
      <c r="C2637" s="16">
        <f t="shared" si="232"/>
        <v>4.0604430105464191</v>
      </c>
      <c r="D2637" s="5">
        <v>14</v>
      </c>
      <c r="E2637" s="5">
        <v>58</v>
      </c>
      <c r="F2637" s="4">
        <v>5.83</v>
      </c>
      <c r="G2637" s="5">
        <v>0</v>
      </c>
      <c r="H2637" s="5">
        <v>0</v>
      </c>
      <c r="I2637" s="1">
        <v>60155853707</v>
      </c>
      <c r="J2637" s="1">
        <v>36194919860</v>
      </c>
      <c r="K2637" s="1">
        <v>25207022268</v>
      </c>
      <c r="L2637" s="1">
        <v>85362875975</v>
      </c>
      <c r="M2637" s="29">
        <f>-4.336-4.513*(U2637/L2637)+5.679*(O2637/L2637)-0.004*(I2637/P2637)</f>
        <v>-1.7573299755344018</v>
      </c>
      <c r="N2637" s="31">
        <v>7.3592809998546045</v>
      </c>
      <c r="O2637" s="1">
        <v>44418960449</v>
      </c>
      <c r="P2637" s="1">
        <v>44418960449</v>
      </c>
      <c r="Q2637" s="1">
        <v>0</v>
      </c>
      <c r="R2637" s="1">
        <v>40943915526</v>
      </c>
      <c r="S2637" s="1">
        <v>85362875975</v>
      </c>
      <c r="T2637" s="1">
        <v>698479368</v>
      </c>
      <c r="U2637" s="1">
        <v>7017541516</v>
      </c>
      <c r="V2637" s="1">
        <v>9475757484</v>
      </c>
    </row>
    <row r="2638" spans="1:22" ht="16.5" customHeight="1" x14ac:dyDescent="0.3">
      <c r="A2638" s="1" t="s">
        <v>274</v>
      </c>
      <c r="B2638" s="1">
        <v>2017</v>
      </c>
      <c r="C2638" s="16">
        <f t="shared" si="232"/>
        <v>4.0430512678345503</v>
      </c>
      <c r="D2638" s="5">
        <v>13</v>
      </c>
      <c r="E2638" s="5">
        <v>57</v>
      </c>
      <c r="F2638" s="4">
        <v>5.83</v>
      </c>
      <c r="G2638" s="5">
        <v>0</v>
      </c>
      <c r="H2638" s="5">
        <v>0</v>
      </c>
      <c r="I2638" s="1">
        <v>44915720117</v>
      </c>
      <c r="J2638" s="1">
        <v>24885582935</v>
      </c>
      <c r="K2638" s="1">
        <v>39026386965</v>
      </c>
      <c r="L2638" s="1">
        <v>83942107082</v>
      </c>
      <c r="M2638" s="29">
        <f>-4.336-4.513*(U2638/L2638)+5.679*(O2638/L2638)-0.004*(I2638/P2638)</f>
        <v>-1.2668010562819674</v>
      </c>
      <c r="N2638" s="31">
        <v>2.8654119461210428</v>
      </c>
      <c r="O2638" s="1">
        <v>47596294621</v>
      </c>
      <c r="P2638" s="1">
        <v>38521294621</v>
      </c>
      <c r="Q2638" s="1">
        <v>9075000000</v>
      </c>
      <c r="R2638" s="1">
        <v>36345812461</v>
      </c>
      <c r="S2638" s="1">
        <v>83942107082</v>
      </c>
      <c r="T2638" s="1">
        <v>967356691</v>
      </c>
      <c r="U2638" s="1">
        <v>2719438451</v>
      </c>
      <c r="V2638" s="1">
        <v>4368169234</v>
      </c>
    </row>
    <row r="2639" spans="1:22" ht="16.5" customHeight="1" x14ac:dyDescent="0.3">
      <c r="A2639" s="1" t="s">
        <v>274</v>
      </c>
      <c r="B2639" s="1">
        <v>2016</v>
      </c>
      <c r="C2639" s="16">
        <f t="shared" si="232"/>
        <v>4.0253516907351496</v>
      </c>
      <c r="D2639" s="5">
        <v>12</v>
      </c>
      <c r="E2639" s="5">
        <v>56</v>
      </c>
      <c r="F2639" s="4">
        <v>5.83</v>
      </c>
      <c r="G2639" s="5">
        <v>0</v>
      </c>
      <c r="H2639" s="5">
        <v>0</v>
      </c>
      <c r="I2639" s="1">
        <v>35355879273</v>
      </c>
      <c r="J2639" s="1">
        <v>20765384545</v>
      </c>
      <c r="K2639" s="1">
        <v>41007647374</v>
      </c>
      <c r="L2639" s="1">
        <v>76363526647</v>
      </c>
      <c r="M2639" s="29">
        <f>-4.336-4.513*(U2639/L2639)+5.679*(O2639/L2639)-0.004*(I2639/P2639)</f>
        <v>-1.7428814493979723</v>
      </c>
      <c r="N2639" s="31">
        <v>2.5615511423249444</v>
      </c>
      <c r="O2639" s="1">
        <v>38920459356</v>
      </c>
      <c r="P2639" s="1">
        <v>29245459356</v>
      </c>
      <c r="Q2639" s="1">
        <v>9675000000</v>
      </c>
      <c r="R2639" s="1">
        <v>37443067291</v>
      </c>
      <c r="S2639" s="1">
        <v>76363526647</v>
      </c>
      <c r="T2639" s="1">
        <v>611939888</v>
      </c>
      <c r="U2639" s="1">
        <v>5016693281</v>
      </c>
      <c r="V2639" s="1">
        <v>6904127514</v>
      </c>
    </row>
    <row r="2640" spans="1:22" ht="16.5" customHeight="1" x14ac:dyDescent="0.3">
      <c r="A2640" s="1" t="s">
        <v>274</v>
      </c>
      <c r="B2640" s="1">
        <v>2015</v>
      </c>
      <c r="C2640" s="16">
        <f t="shared" si="232"/>
        <v>4.0073331852324712</v>
      </c>
      <c r="D2640" s="5">
        <v>11</v>
      </c>
      <c r="E2640" s="5">
        <v>55</v>
      </c>
      <c r="F2640" s="4">
        <v>5.83</v>
      </c>
      <c r="G2640" s="5">
        <v>0</v>
      </c>
      <c r="H2640" s="5">
        <v>0</v>
      </c>
      <c r="I2640" s="1">
        <v>37984228653</v>
      </c>
      <c r="J2640" s="1">
        <v>19704317153</v>
      </c>
      <c r="K2640" s="1">
        <v>37466737318</v>
      </c>
      <c r="L2640" s="1">
        <v>75450965971</v>
      </c>
      <c r="M2640" s="29">
        <f>-4.336-4.513*(U2640/L2640)+5.679*(O2640/L2640)-0.004*(I2640/P2640)</f>
        <v>-1.5061636187147915</v>
      </c>
      <c r="N2640" s="31">
        <v>8.0197984581497224</v>
      </c>
      <c r="O2640" s="1">
        <v>40180182751</v>
      </c>
      <c r="P2640" s="1">
        <v>28205182750</v>
      </c>
      <c r="Q2640" s="1">
        <v>11975000001</v>
      </c>
      <c r="R2640" s="1">
        <v>35270783220</v>
      </c>
      <c r="S2640" s="1">
        <v>75450965971</v>
      </c>
      <c r="T2640" s="1">
        <v>380024056</v>
      </c>
      <c r="U2640" s="1">
        <v>3160409210</v>
      </c>
      <c r="V2640" s="1">
        <v>4465182433</v>
      </c>
    </row>
    <row r="2641" spans="1:22" ht="16.5" customHeight="1" x14ac:dyDescent="0.3">
      <c r="A2641" s="1" t="s">
        <v>274</v>
      </c>
      <c r="B2641" s="1">
        <v>2014</v>
      </c>
      <c r="C2641" s="16">
        <f t="shared" si="232"/>
        <v>3.9889840465642745</v>
      </c>
      <c r="D2641" s="6">
        <v>10</v>
      </c>
      <c r="E2641" s="6">
        <v>54</v>
      </c>
      <c r="F2641" s="7">
        <v>5.83</v>
      </c>
      <c r="G2641" s="6">
        <v>0</v>
      </c>
      <c r="H2641" s="6">
        <v>0</v>
      </c>
      <c r="I2641" s="1">
        <v>29591268428</v>
      </c>
      <c r="J2641" s="1">
        <v>14045491907</v>
      </c>
      <c r="K2641" s="1">
        <v>30669580727</v>
      </c>
      <c r="L2641" s="1">
        <v>60260849155</v>
      </c>
      <c r="M2641" s="29">
        <f>-4.336-4.513*(U2641/L2641)+5.679*(O2641/L2641)-0.004*(I2641/P2641)</f>
        <v>-2.0875228192168378</v>
      </c>
      <c r="N2641" s="28">
        <v>5.05</v>
      </c>
      <c r="O2641" s="1">
        <v>25996718654</v>
      </c>
      <c r="P2641" s="1">
        <v>12037370805</v>
      </c>
      <c r="Q2641" s="1">
        <v>13959347849</v>
      </c>
      <c r="R2641" s="1">
        <v>34264130501</v>
      </c>
      <c r="S2641" s="1">
        <v>60260849155</v>
      </c>
      <c r="T2641" s="1">
        <v>307771171</v>
      </c>
      <c r="U2641" s="1">
        <v>2558756491</v>
      </c>
      <c r="V2641" s="1">
        <v>3618892236</v>
      </c>
    </row>
    <row r="2642" spans="1:22" ht="16.5" customHeight="1" x14ac:dyDescent="0.3">
      <c r="A2642" s="1" t="s">
        <v>275</v>
      </c>
      <c r="B2642" s="1">
        <v>2023</v>
      </c>
      <c r="C2642" s="16">
        <f t="shared" si="232"/>
        <v>3.7612001156935624</v>
      </c>
      <c r="D2642" s="5">
        <v>22</v>
      </c>
      <c r="E2642" s="5">
        <v>43</v>
      </c>
      <c r="F2642" s="4">
        <v>0</v>
      </c>
      <c r="G2642" s="5">
        <v>0</v>
      </c>
      <c r="H2642" s="5">
        <v>1</v>
      </c>
      <c r="I2642" s="1">
        <v>694950547867</v>
      </c>
      <c r="J2642" s="1">
        <v>395195876605</v>
      </c>
      <c r="K2642" s="1">
        <v>916920003141</v>
      </c>
      <c r="L2642" s="1">
        <v>1611870551008</v>
      </c>
      <c r="M2642" s="29">
        <f>-4.336-4.513*(U2642/L2642)+5.679*(O2642/L2642)-0.004*(I2642/P2642)</f>
        <v>-0.28047861803395724</v>
      </c>
      <c r="N2642" s="31">
        <v>6.4222466560102589</v>
      </c>
      <c r="O2642" s="1">
        <v>1208609606880</v>
      </c>
      <c r="P2642" s="1">
        <v>954897380485</v>
      </c>
      <c r="Q2642" s="1">
        <v>253712226395</v>
      </c>
      <c r="R2642" s="1">
        <v>403260944128</v>
      </c>
      <c r="S2642" s="1">
        <v>1611870551008</v>
      </c>
      <c r="T2642" s="1">
        <v>11626337043</v>
      </c>
      <c r="U2642" s="1">
        <v>71355230626</v>
      </c>
      <c r="V2642" s="1">
        <v>101800225697</v>
      </c>
    </row>
    <row r="2643" spans="1:22" ht="16.5" customHeight="1" x14ac:dyDescent="0.3">
      <c r="A2643" s="1" t="s">
        <v>275</v>
      </c>
      <c r="B2643" s="1">
        <v>2022</v>
      </c>
      <c r="C2643" s="16">
        <f t="shared" si="232"/>
        <v>3.7376696182833684</v>
      </c>
      <c r="D2643" s="5">
        <v>21</v>
      </c>
      <c r="E2643" s="5">
        <v>42</v>
      </c>
      <c r="F2643" s="4">
        <v>0</v>
      </c>
      <c r="G2643" s="5">
        <v>0</v>
      </c>
      <c r="H2643" s="5">
        <v>1</v>
      </c>
      <c r="I2643" s="1">
        <v>773158210886</v>
      </c>
      <c r="J2643" s="1">
        <v>348510808703</v>
      </c>
      <c r="K2643" s="1">
        <v>797732229671</v>
      </c>
      <c r="L2643" s="1">
        <v>1570890440557</v>
      </c>
      <c r="M2643" s="29">
        <f>-4.336-4.513*(U2643/L2643)+5.679*(O2643/L2643)-0.004*(I2643/P2643)</f>
        <v>-0.1346623933126703</v>
      </c>
      <c r="N2643" s="31">
        <v>6.9871667237754878</v>
      </c>
      <c r="O2643" s="1">
        <v>1217540448832</v>
      </c>
      <c r="P2643" s="1">
        <v>947595086610</v>
      </c>
      <c r="Q2643" s="1">
        <v>269945362222</v>
      </c>
      <c r="R2643" s="1">
        <v>353349991725</v>
      </c>
      <c r="S2643" s="1">
        <v>1570890440557</v>
      </c>
      <c r="T2643" s="1">
        <v>32716227639</v>
      </c>
      <c r="U2643" s="1">
        <v>68567308884</v>
      </c>
      <c r="V2643" s="1">
        <v>119265628309</v>
      </c>
    </row>
    <row r="2644" spans="1:22" ht="16.5" customHeight="1" x14ac:dyDescent="0.3">
      <c r="A2644" s="1" t="s">
        <v>275</v>
      </c>
      <c r="B2644" s="1">
        <v>2021</v>
      </c>
      <c r="C2644" s="16">
        <f t="shared" si="232"/>
        <v>3.713572066704308</v>
      </c>
      <c r="D2644" s="5">
        <v>20</v>
      </c>
      <c r="E2644" s="5">
        <v>41</v>
      </c>
      <c r="F2644" s="4">
        <v>0</v>
      </c>
      <c r="G2644" s="5">
        <v>0</v>
      </c>
      <c r="H2644" s="5">
        <v>1</v>
      </c>
      <c r="I2644" s="1">
        <v>602313063707</v>
      </c>
      <c r="J2644" s="1">
        <v>359929724227</v>
      </c>
      <c r="K2644" s="1">
        <v>1099241175677</v>
      </c>
      <c r="L2644" s="1">
        <v>1701554239384</v>
      </c>
      <c r="M2644" s="29">
        <f>-4.336-4.513*(U2644/L2644)+5.679*(O2644/L2644)-0.004*(I2644/P2644)</f>
        <v>4.264342215842129E-2</v>
      </c>
      <c r="N2644" s="31">
        <v>6.6900092133089402</v>
      </c>
      <c r="O2644" s="1">
        <v>1345611958426</v>
      </c>
      <c r="P2644" s="1">
        <v>748383918727</v>
      </c>
      <c r="Q2644" s="1">
        <v>597228039699</v>
      </c>
      <c r="R2644" s="1">
        <v>355942280958</v>
      </c>
      <c r="S2644" s="1">
        <v>1701554239384</v>
      </c>
      <c r="T2644" s="1">
        <v>68739153554</v>
      </c>
      <c r="U2644" s="1">
        <v>41159598117</v>
      </c>
      <c r="V2644" s="1">
        <v>120227253727</v>
      </c>
    </row>
    <row r="2645" spans="1:22" ht="16.5" customHeight="1" x14ac:dyDescent="0.3">
      <c r="A2645" s="1" t="s">
        <v>275</v>
      </c>
      <c r="B2645" s="1">
        <v>2020</v>
      </c>
      <c r="C2645" s="16">
        <f t="shared" si="232"/>
        <v>3.6888794541139363</v>
      </c>
      <c r="D2645" s="5">
        <v>19</v>
      </c>
      <c r="E2645" s="5">
        <v>40</v>
      </c>
      <c r="F2645" s="4">
        <v>0</v>
      </c>
      <c r="G2645" s="5">
        <v>0</v>
      </c>
      <c r="H2645" s="5">
        <v>1</v>
      </c>
      <c r="I2645" s="1">
        <v>818438425425</v>
      </c>
      <c r="J2645" s="1">
        <v>340099186893</v>
      </c>
      <c r="K2645" s="1">
        <v>963207114493</v>
      </c>
      <c r="L2645" s="1">
        <v>1781645539918</v>
      </c>
      <c r="M2645" s="29">
        <f>-4.336-4.513*(U2645/L2645)+5.679*(O2645/L2645)-0.004*(I2645/P2645)</f>
        <v>0.10667254457575229</v>
      </c>
      <c r="N2645" s="31">
        <v>6.9401877821904918</v>
      </c>
      <c r="O2645" s="1">
        <v>1424223935602</v>
      </c>
      <c r="P2645" s="1">
        <v>689128053348</v>
      </c>
      <c r="Q2645" s="1">
        <v>735095882254</v>
      </c>
      <c r="R2645" s="1">
        <v>357421604316</v>
      </c>
      <c r="S2645" s="1">
        <v>1781645539918</v>
      </c>
      <c r="T2645" s="1">
        <v>62957302567</v>
      </c>
      <c r="U2645" s="1">
        <v>36436110621</v>
      </c>
      <c r="V2645" s="1">
        <v>109274662797</v>
      </c>
    </row>
    <row r="2646" spans="1:22" ht="16.5" customHeight="1" x14ac:dyDescent="0.3">
      <c r="A2646" s="1" t="s">
        <v>275</v>
      </c>
      <c r="B2646" s="1">
        <v>2019</v>
      </c>
      <c r="C2646" s="16">
        <f t="shared" si="232"/>
        <v>3.8918202981106265</v>
      </c>
      <c r="D2646" s="5">
        <v>18</v>
      </c>
      <c r="E2646" s="5">
        <v>49</v>
      </c>
      <c r="F2646" s="4">
        <v>0</v>
      </c>
      <c r="G2646" s="5">
        <v>0</v>
      </c>
      <c r="H2646" s="5">
        <v>0</v>
      </c>
      <c r="I2646" s="1">
        <v>607496957846</v>
      </c>
      <c r="J2646" s="1">
        <v>323851534228</v>
      </c>
      <c r="K2646" s="1">
        <v>812366882038</v>
      </c>
      <c r="L2646" s="1">
        <v>1412664657636</v>
      </c>
      <c r="M2646" s="29">
        <f>-4.336-4.513*(U2646/L2646)+5.679*(O2646/L2646)-0.004*(I2646/P2646)</f>
        <v>-0.32833627368013618</v>
      </c>
      <c r="N2646" s="31">
        <v>7.4649912574460018</v>
      </c>
      <c r="O2646" s="1">
        <v>1054098933462</v>
      </c>
      <c r="P2646" s="1">
        <v>772005224608</v>
      </c>
      <c r="Q2646" s="1">
        <v>282093708854</v>
      </c>
      <c r="R2646" s="1">
        <v>365764906422</v>
      </c>
      <c r="S2646" s="1">
        <v>1412664657636</v>
      </c>
      <c r="T2646" s="1">
        <v>18052901054</v>
      </c>
      <c r="U2646" s="1">
        <v>70971945432</v>
      </c>
      <c r="V2646" s="1">
        <v>106689680288</v>
      </c>
    </row>
    <row r="2647" spans="1:22" ht="16.5" customHeight="1" x14ac:dyDescent="0.3">
      <c r="A2647" s="1" t="s">
        <v>275</v>
      </c>
      <c r="B2647" s="1">
        <v>2018</v>
      </c>
      <c r="C2647" s="16">
        <f t="shared" si="232"/>
        <v>3.8712010109078911</v>
      </c>
      <c r="D2647" s="5">
        <v>17</v>
      </c>
      <c r="E2647" s="5">
        <v>48</v>
      </c>
      <c r="F2647" s="4">
        <v>0</v>
      </c>
      <c r="G2647" s="5">
        <v>0</v>
      </c>
      <c r="H2647" s="5">
        <v>0</v>
      </c>
      <c r="I2647" s="1">
        <v>444235818846</v>
      </c>
      <c r="J2647" s="1">
        <v>190953413631</v>
      </c>
      <c r="K2647" s="1">
        <v>418126476304</v>
      </c>
      <c r="L2647" s="1">
        <v>862362295150</v>
      </c>
      <c r="M2647" s="29">
        <f>-4.336-4.513*(U2647/L2647)+5.679*(O2647/L2647)-0.004*(I2647/P2647)</f>
        <v>-1.2540421201735763</v>
      </c>
      <c r="N2647" s="31">
        <v>7.3592809998546045</v>
      </c>
      <c r="O2647" s="1">
        <v>532723620237</v>
      </c>
      <c r="P2647" s="1">
        <v>420261093076</v>
      </c>
      <c r="Q2647" s="1">
        <v>112462527161</v>
      </c>
      <c r="R2647" s="1">
        <v>329638674913</v>
      </c>
      <c r="S2647" s="1">
        <v>862362295150</v>
      </c>
      <c r="T2647" s="1">
        <v>6117103952</v>
      </c>
      <c r="U2647" s="1">
        <v>80639693744</v>
      </c>
      <c r="V2647" s="1">
        <v>106771604004</v>
      </c>
    </row>
    <row r="2648" spans="1:22" ht="16.5" customHeight="1" x14ac:dyDescent="0.3">
      <c r="A2648" s="1" t="s">
        <v>275</v>
      </c>
      <c r="B2648" s="1">
        <v>2017</v>
      </c>
      <c r="C2648" s="16">
        <f t="shared" si="232"/>
        <v>3.8501476017100584</v>
      </c>
      <c r="D2648" s="5">
        <v>16</v>
      </c>
      <c r="E2648" s="5">
        <v>47</v>
      </c>
      <c r="F2648" s="4">
        <v>0</v>
      </c>
      <c r="G2648" s="5">
        <v>0</v>
      </c>
      <c r="H2648" s="5">
        <v>0</v>
      </c>
      <c r="I2648" s="1">
        <v>412938593752</v>
      </c>
      <c r="J2648" s="1">
        <v>374067663247</v>
      </c>
      <c r="K2648" s="1">
        <v>304921377754</v>
      </c>
      <c r="L2648" s="1">
        <v>717859971506</v>
      </c>
      <c r="M2648" s="29">
        <f>-4.336-4.513*(U2648/L2648)+5.679*(O2648/L2648)-0.004*(I2648/P2648)</f>
        <v>-1.127688276129077</v>
      </c>
      <c r="N2648" s="31">
        <v>2.8654119461210428</v>
      </c>
      <c r="O2648" s="1">
        <v>428891836056</v>
      </c>
      <c r="P2648" s="1">
        <v>425302236056</v>
      </c>
      <c r="Q2648" s="1">
        <v>3589600000</v>
      </c>
      <c r="R2648" s="1">
        <v>288968135450</v>
      </c>
      <c r="S2648" s="1">
        <v>717859971506</v>
      </c>
      <c r="T2648" s="1">
        <v>9168788493</v>
      </c>
      <c r="U2648" s="1">
        <v>28754754680</v>
      </c>
      <c r="V2648" s="1">
        <v>44593489979</v>
      </c>
    </row>
    <row r="2649" spans="1:22" ht="16.5" customHeight="1" x14ac:dyDescent="0.3">
      <c r="A2649" s="1" t="s">
        <v>275</v>
      </c>
      <c r="B2649" s="1">
        <v>2016</v>
      </c>
      <c r="C2649" s="16">
        <f t="shared" si="232"/>
        <v>3.8712010109078911</v>
      </c>
      <c r="D2649" s="5">
        <v>15</v>
      </c>
      <c r="E2649" s="5">
        <v>48</v>
      </c>
      <c r="F2649" s="4">
        <v>8.4000000000000005E-2</v>
      </c>
      <c r="G2649" s="5">
        <v>0</v>
      </c>
      <c r="H2649" s="5">
        <v>0</v>
      </c>
      <c r="I2649" s="1">
        <v>296671977122</v>
      </c>
      <c r="J2649" s="1">
        <v>211882740340</v>
      </c>
      <c r="K2649" s="1">
        <v>361481451797</v>
      </c>
      <c r="L2649" s="1">
        <v>658153428919</v>
      </c>
      <c r="M2649" s="29">
        <f>-4.336-4.513*(U2649/L2649)+5.679*(O2649/L2649)-0.004*(I2649/P2649)</f>
        <v>-1.2898226611013823</v>
      </c>
      <c r="N2649" s="31">
        <v>2.5615511423249444</v>
      </c>
      <c r="O2649" s="1">
        <v>372795662532</v>
      </c>
      <c r="P2649" s="1">
        <v>372761193466</v>
      </c>
      <c r="Q2649" s="1">
        <v>34469066</v>
      </c>
      <c r="R2649" s="1">
        <v>285357766387</v>
      </c>
      <c r="S2649" s="1">
        <v>658153428919</v>
      </c>
      <c r="T2649" s="1">
        <v>385112323</v>
      </c>
      <c r="U2649" s="1">
        <v>24409322116</v>
      </c>
      <c r="V2649" s="1">
        <v>31368378609</v>
      </c>
    </row>
    <row r="2650" spans="1:22" ht="16.5" customHeight="1" x14ac:dyDescent="0.3">
      <c r="A2650" s="1" t="s">
        <v>275</v>
      </c>
      <c r="B2650" s="1">
        <v>2015</v>
      </c>
      <c r="C2650" s="16">
        <f t="shared" si="232"/>
        <v>3.8501476017100584</v>
      </c>
      <c r="D2650" s="5">
        <v>14</v>
      </c>
      <c r="E2650" s="5">
        <v>47</v>
      </c>
      <c r="F2650" s="4">
        <v>8.4000000000000005E-2</v>
      </c>
      <c r="G2650" s="5">
        <v>0</v>
      </c>
      <c r="H2650" s="5">
        <v>0</v>
      </c>
      <c r="I2650" s="1">
        <v>306906204452</v>
      </c>
      <c r="J2650" s="1">
        <v>180695939675</v>
      </c>
      <c r="K2650" s="1">
        <v>433441226258</v>
      </c>
      <c r="L2650" s="1">
        <v>740347430710</v>
      </c>
      <c r="M2650" s="29">
        <f>-4.336-4.513*(U2650/L2650)+5.679*(O2650/L2650)-0.004*(I2650/P2650)</f>
        <v>-0.8671999842248802</v>
      </c>
      <c r="N2650" s="31">
        <v>8.0197984581497224</v>
      </c>
      <c r="O2650" s="1">
        <v>472901895817</v>
      </c>
      <c r="P2650" s="1">
        <v>472781254084</v>
      </c>
      <c r="Q2650" s="1">
        <v>120641733</v>
      </c>
      <c r="R2650" s="1">
        <v>267445534893</v>
      </c>
      <c r="S2650" s="1">
        <v>740347430710</v>
      </c>
      <c r="T2650" s="1">
        <v>6920198165</v>
      </c>
      <c r="U2650" s="1">
        <v>25608309172</v>
      </c>
      <c r="V2650" s="1">
        <v>39128552208</v>
      </c>
    </row>
    <row r="2651" spans="1:22" ht="16.5" customHeight="1" x14ac:dyDescent="0.3">
      <c r="A2651" s="1" t="s">
        <v>275</v>
      </c>
      <c r="B2651" s="1">
        <v>2014</v>
      </c>
      <c r="C2651" s="16">
        <f t="shared" si="232"/>
        <v>3.8286413964890951</v>
      </c>
      <c r="D2651" s="6">
        <v>13</v>
      </c>
      <c r="E2651" s="6">
        <v>46</v>
      </c>
      <c r="F2651" s="7">
        <v>8.4000000000000005E-2</v>
      </c>
      <c r="G2651" s="6">
        <v>0</v>
      </c>
      <c r="H2651" s="6">
        <v>0</v>
      </c>
      <c r="I2651" s="1">
        <v>430371192711</v>
      </c>
      <c r="J2651" s="1">
        <v>186276738505</v>
      </c>
      <c r="K2651" s="1">
        <v>295792970770</v>
      </c>
      <c r="L2651" s="1">
        <v>726164163481</v>
      </c>
      <c r="M2651" s="29">
        <f>-4.336-4.513*(U2651/L2651)+5.679*(O2651/L2651)-0.004*(I2651/P2651)</f>
        <v>-0.92787644257429791</v>
      </c>
      <c r="N2651" s="28">
        <v>5.05</v>
      </c>
      <c r="O2651" s="1">
        <v>468588430663</v>
      </c>
      <c r="P2651" s="1">
        <v>426606616263</v>
      </c>
      <c r="Q2651" s="1">
        <v>41981814400</v>
      </c>
      <c r="R2651" s="1">
        <v>257575732818</v>
      </c>
      <c r="S2651" s="1">
        <v>726164163481</v>
      </c>
      <c r="T2651" s="1">
        <v>14074401527</v>
      </c>
      <c r="U2651" s="1">
        <v>40621807426</v>
      </c>
      <c r="V2651" s="1">
        <v>65428961197</v>
      </c>
    </row>
    <row r="2652" spans="1:22" ht="16.5" customHeight="1" x14ac:dyDescent="0.3">
      <c r="A2652" s="1" t="s">
        <v>276</v>
      </c>
      <c r="B2652" s="1">
        <v>2023</v>
      </c>
      <c r="C2652" s="16">
        <f t="shared" si="232"/>
        <v>3.8712010109078911</v>
      </c>
      <c r="D2652" s="5">
        <v>15</v>
      </c>
      <c r="E2652" s="5">
        <v>48</v>
      </c>
      <c r="F2652" s="4">
        <f>F2654*11</f>
        <v>1.54</v>
      </c>
      <c r="G2652" s="5">
        <v>0</v>
      </c>
      <c r="H2652" s="5">
        <v>1</v>
      </c>
      <c r="I2652" s="1">
        <v>1524849446944</v>
      </c>
      <c r="J2652" s="1">
        <v>151849342892</v>
      </c>
      <c r="K2652" s="1">
        <v>454844681185</v>
      </c>
      <c r="L2652" s="1">
        <v>1979694128129</v>
      </c>
      <c r="M2652" s="29">
        <f>-4.336-4.513*(U2652/L2652)+5.679*(O2652/L2652)-0.004*(I2652/P2652)</f>
        <v>-4.1743962122521001</v>
      </c>
      <c r="N2652" s="31">
        <v>6.4222466560102589</v>
      </c>
      <c r="O2652" s="1">
        <v>236852731310</v>
      </c>
      <c r="P2652" s="1">
        <v>54855240826</v>
      </c>
      <c r="Q2652" s="1">
        <v>181997490484</v>
      </c>
      <c r="R2652" s="1">
        <v>1742841396819</v>
      </c>
      <c r="S2652" s="1">
        <v>1979694128129</v>
      </c>
      <c r="T2652" s="1">
        <v>13311795330</v>
      </c>
      <c r="U2652" s="1">
        <v>178381748116</v>
      </c>
      <c r="V2652" s="1">
        <v>217237120808</v>
      </c>
    </row>
    <row r="2653" spans="1:22" ht="16.5" customHeight="1" x14ac:dyDescent="0.3">
      <c r="A2653" s="1" t="s">
        <v>276</v>
      </c>
      <c r="B2653" s="1">
        <v>2022</v>
      </c>
      <c r="C2653" s="16">
        <f t="shared" si="232"/>
        <v>3.9512437185814275</v>
      </c>
      <c r="D2653" s="5">
        <v>14</v>
      </c>
      <c r="E2653" s="5">
        <v>52</v>
      </c>
      <c r="F2653" s="4">
        <f>F2654*2.5</f>
        <v>0.35000000000000003</v>
      </c>
      <c r="G2653" s="5">
        <v>0</v>
      </c>
      <c r="H2653" s="5">
        <v>1</v>
      </c>
      <c r="I2653" s="1">
        <v>1479737881979</v>
      </c>
      <c r="J2653" s="1">
        <v>144355724834</v>
      </c>
      <c r="K2653" s="1">
        <v>470352398610</v>
      </c>
      <c r="L2653" s="1">
        <v>1950090280589</v>
      </c>
      <c r="M2653" s="29">
        <f>-4.336-4.513*(U2653/L2653)+5.679*(O2653/L2653)-0.004*(I2653/P2653)</f>
        <v>-3.79966331143835</v>
      </c>
      <c r="N2653" s="31">
        <v>6.9871667237754878</v>
      </c>
      <c r="O2653" s="1">
        <v>286903260346</v>
      </c>
      <c r="P2653" s="1">
        <v>99379630665</v>
      </c>
      <c r="Q2653" s="1">
        <v>187523629681</v>
      </c>
      <c r="R2653" s="1">
        <v>1663187020243</v>
      </c>
      <c r="S2653" s="1">
        <v>1950090280589</v>
      </c>
      <c r="T2653" s="1">
        <v>0</v>
      </c>
      <c r="U2653" s="1">
        <v>103539380220</v>
      </c>
      <c r="V2653" s="1">
        <v>112403405339</v>
      </c>
    </row>
    <row r="2654" spans="1:22" ht="16.5" customHeight="1" x14ac:dyDescent="0.3">
      <c r="A2654" s="1" t="s">
        <v>276</v>
      </c>
      <c r="B2654" s="1">
        <v>2021</v>
      </c>
      <c r="C2654" s="16">
        <f t="shared" si="232"/>
        <v>3.9318256327243257</v>
      </c>
      <c r="D2654" s="5">
        <v>13</v>
      </c>
      <c r="E2654" s="5">
        <v>51</v>
      </c>
      <c r="F2654" s="4">
        <v>0.14000000000000001</v>
      </c>
      <c r="G2654" s="5">
        <v>0</v>
      </c>
      <c r="H2654" s="5">
        <v>1</v>
      </c>
      <c r="I2654" s="1">
        <v>474328049838</v>
      </c>
      <c r="J2654" s="1">
        <v>158639287719</v>
      </c>
      <c r="K2654" s="1">
        <v>485587982086</v>
      </c>
      <c r="L2654" s="1">
        <v>959916031924</v>
      </c>
      <c r="M2654" s="29">
        <f>-4.336-4.513*(U2654/L2654)+5.679*(O2654/L2654)-0.004*(I2654/P2654)</f>
        <v>-3.2343845006914917</v>
      </c>
      <c r="N2654" s="31">
        <v>6.6900092133089402</v>
      </c>
      <c r="O2654" s="1">
        <v>266114235387</v>
      </c>
      <c r="P2654" s="1">
        <v>52344776362</v>
      </c>
      <c r="Q2654" s="1">
        <v>213769459025</v>
      </c>
      <c r="R2654" s="1">
        <v>693801796537</v>
      </c>
      <c r="S2654" s="1">
        <v>959916031924</v>
      </c>
      <c r="T2654" s="1">
        <v>64941</v>
      </c>
      <c r="U2654" s="1">
        <v>92845295303</v>
      </c>
      <c r="V2654" s="1">
        <v>125406452420</v>
      </c>
    </row>
    <row r="2655" spans="1:22" ht="16.5" customHeight="1" x14ac:dyDescent="0.3">
      <c r="A2655" s="1" t="s">
        <v>276</v>
      </c>
      <c r="B2655" s="1">
        <v>2020</v>
      </c>
      <c r="C2655" s="16">
        <f t="shared" si="232"/>
        <v>3.912023005428146</v>
      </c>
      <c r="D2655" s="5">
        <v>12</v>
      </c>
      <c r="E2655" s="5">
        <v>50</v>
      </c>
      <c r="F2655" s="4">
        <v>0.14000000000000001</v>
      </c>
      <c r="G2655" s="5">
        <v>0</v>
      </c>
      <c r="H2655" s="5">
        <v>1</v>
      </c>
      <c r="I2655" s="1">
        <v>439328437072</v>
      </c>
      <c r="J2655" s="1">
        <v>157643579244</v>
      </c>
      <c r="K2655" s="1">
        <v>582443672055</v>
      </c>
      <c r="L2655" s="1">
        <v>1021772109127</v>
      </c>
      <c r="M2655" s="29">
        <f>-4.336-4.513*(U2655/L2655)+5.679*(O2655/L2655)-0.004*(I2655/P2655)</f>
        <v>-2.675823379650605</v>
      </c>
      <c r="N2655" s="31">
        <v>6.9401877821904918</v>
      </c>
      <c r="O2655" s="1">
        <v>410281546099</v>
      </c>
      <c r="P2655" s="1">
        <v>197276895702</v>
      </c>
      <c r="Q2655" s="1">
        <v>213004650397</v>
      </c>
      <c r="R2655" s="1">
        <v>611490563028</v>
      </c>
      <c r="S2655" s="1">
        <v>1021772109127</v>
      </c>
      <c r="T2655" s="1">
        <v>47526079</v>
      </c>
      <c r="U2655" s="1">
        <v>138392407892</v>
      </c>
      <c r="V2655" s="1">
        <v>172236582581</v>
      </c>
    </row>
    <row r="2656" spans="1:22" ht="16.5" customHeight="1" x14ac:dyDescent="0.3">
      <c r="A2656" s="1" t="s">
        <v>276</v>
      </c>
      <c r="B2656" s="1">
        <v>2019</v>
      </c>
      <c r="C2656" s="16">
        <f t="shared" si="232"/>
        <v>3.8918202981106265</v>
      </c>
      <c r="D2656" s="5">
        <v>11</v>
      </c>
      <c r="E2656" s="5">
        <v>49</v>
      </c>
      <c r="F2656" s="4">
        <v>0.14000000000000001</v>
      </c>
      <c r="G2656" s="5">
        <v>0</v>
      </c>
      <c r="H2656" s="5">
        <v>1</v>
      </c>
      <c r="I2656" s="1">
        <v>410667087386</v>
      </c>
      <c r="J2656" s="1">
        <v>143464714392</v>
      </c>
      <c r="K2656" s="1">
        <v>402219044273</v>
      </c>
      <c r="L2656" s="1">
        <v>812886131659</v>
      </c>
      <c r="M2656" s="29">
        <f>-4.336-4.513*(U2656/L2656)+5.679*(O2656/L2656)-0.004*(I2656/P2656)</f>
        <v>-2.7853869617933777</v>
      </c>
      <c r="N2656" s="31">
        <v>7.4649912574460018</v>
      </c>
      <c r="O2656" s="1">
        <v>295454646658</v>
      </c>
      <c r="P2656" s="1">
        <v>108550972709</v>
      </c>
      <c r="Q2656" s="1">
        <v>186903673949</v>
      </c>
      <c r="R2656" s="1">
        <v>517431485001</v>
      </c>
      <c r="S2656" s="1">
        <v>812886131659</v>
      </c>
      <c r="T2656" s="1">
        <v>480491390</v>
      </c>
      <c r="U2656" s="1">
        <v>89765998057</v>
      </c>
      <c r="V2656" s="1">
        <v>114927761837</v>
      </c>
    </row>
    <row r="2657" spans="1:22" ht="16.5" customHeight="1" x14ac:dyDescent="0.3">
      <c r="A2657" s="1" t="s">
        <v>276</v>
      </c>
      <c r="B2657" s="1">
        <v>2018</v>
      </c>
      <c r="C2657" s="16">
        <f t="shared" si="232"/>
        <v>3.8712010109078911</v>
      </c>
      <c r="D2657" s="5">
        <v>10</v>
      </c>
      <c r="E2657" s="5">
        <v>48</v>
      </c>
      <c r="F2657" s="4">
        <v>0.14000000000000001</v>
      </c>
      <c r="G2657" s="5">
        <v>0</v>
      </c>
      <c r="H2657" s="5">
        <v>1</v>
      </c>
      <c r="I2657" s="1">
        <v>487482012149</v>
      </c>
      <c r="J2657" s="1">
        <v>138134332254</v>
      </c>
      <c r="K2657" s="1">
        <v>187590139265</v>
      </c>
      <c r="L2657" s="1">
        <v>675072151414</v>
      </c>
      <c r="M2657" s="29">
        <f>-4.336-4.513*(U2657/L2657)+5.679*(O2657/L2657)-0.004*(I2657/P2657)</f>
        <v>-3.4443220263851053</v>
      </c>
      <c r="N2657" s="31">
        <v>7.3592809998546045</v>
      </c>
      <c r="O2657" s="1">
        <v>184487844470</v>
      </c>
      <c r="P2657" s="1">
        <v>118068165931</v>
      </c>
      <c r="Q2657" s="1">
        <v>66419678539</v>
      </c>
      <c r="R2657" s="1">
        <v>490584306944</v>
      </c>
      <c r="S2657" s="1">
        <v>675072151414</v>
      </c>
      <c r="T2657" s="1">
        <v>340671233</v>
      </c>
      <c r="U2657" s="1">
        <v>96301905503</v>
      </c>
      <c r="V2657" s="1">
        <v>116937346254</v>
      </c>
    </row>
    <row r="2658" spans="1:22" ht="16.5" customHeight="1" x14ac:dyDescent="0.3">
      <c r="A2658" s="1" t="s">
        <v>276</v>
      </c>
      <c r="B2658" s="1">
        <v>2017</v>
      </c>
      <c r="C2658" s="16">
        <f t="shared" si="232"/>
        <v>3.8501476017100584</v>
      </c>
      <c r="D2658" s="5">
        <v>9</v>
      </c>
      <c r="E2658" s="5">
        <v>47</v>
      </c>
      <c r="F2658" s="4">
        <v>0.14000000000000001</v>
      </c>
      <c r="G2658" s="5">
        <v>0</v>
      </c>
      <c r="H2658" s="5">
        <v>1</v>
      </c>
      <c r="I2658" s="1">
        <v>364397993061</v>
      </c>
      <c r="J2658" s="1">
        <v>134855279734</v>
      </c>
      <c r="K2658" s="1">
        <v>196212774389</v>
      </c>
      <c r="L2658" s="1">
        <v>560610767450</v>
      </c>
      <c r="M2658" s="29">
        <f>-4.336-4.513*(U2658/L2658)+5.679*(O2658/L2658)-0.004*(I2658/P2658)</f>
        <v>-3.9991543170533705</v>
      </c>
      <c r="N2658" s="31">
        <v>2.8654119461210428</v>
      </c>
      <c r="O2658" s="1">
        <v>83851164733</v>
      </c>
      <c r="P2658" s="1">
        <v>47980744363</v>
      </c>
      <c r="Q2658" s="1">
        <v>35870420370</v>
      </c>
      <c r="R2658" s="1">
        <v>476759602717</v>
      </c>
      <c r="S2658" s="1">
        <v>560610767450</v>
      </c>
      <c r="T2658" s="1">
        <v>828772822</v>
      </c>
      <c r="U2658" s="1">
        <v>59898255962</v>
      </c>
      <c r="V2658" s="1">
        <v>74126349941</v>
      </c>
    </row>
    <row r="2659" spans="1:22" ht="16.5" customHeight="1" x14ac:dyDescent="0.3">
      <c r="A2659" s="1" t="s">
        <v>276</v>
      </c>
      <c r="B2659" s="1">
        <v>2016</v>
      </c>
      <c r="C2659" s="16">
        <f t="shared" si="232"/>
        <v>3.8286413964890951</v>
      </c>
      <c r="D2659" s="6">
        <v>8</v>
      </c>
      <c r="E2659" s="6">
        <v>46</v>
      </c>
      <c r="F2659" s="7">
        <v>0.14000000000000001</v>
      </c>
      <c r="G2659" s="6">
        <v>0</v>
      </c>
      <c r="H2659" s="6">
        <v>1</v>
      </c>
      <c r="I2659" s="1">
        <v>321430276558</v>
      </c>
      <c r="J2659" s="1">
        <v>150315977640</v>
      </c>
      <c r="K2659" s="1">
        <v>186810245044</v>
      </c>
      <c r="L2659" s="1">
        <v>508240521602</v>
      </c>
      <c r="M2659" s="29">
        <f>-4.336-4.513*(U2659/L2659)+5.679*(O2659/L2659)-0.004*(I2659/P2659)</f>
        <v>-3.745881241048973</v>
      </c>
      <c r="N2659" s="31">
        <v>2.5615511423249444</v>
      </c>
      <c r="O2659" s="1">
        <v>104081029102</v>
      </c>
      <c r="P2659" s="1">
        <v>76866941426</v>
      </c>
      <c r="Q2659" s="1">
        <v>27214087676</v>
      </c>
      <c r="R2659" s="1">
        <v>404159492500</v>
      </c>
      <c r="S2659" s="1">
        <v>508240521602</v>
      </c>
      <c r="T2659" s="1">
        <v>717836289</v>
      </c>
      <c r="U2659" s="1">
        <v>62630793766</v>
      </c>
      <c r="V2659" s="1">
        <v>79455940439</v>
      </c>
    </row>
    <row r="2660" spans="1:22" ht="16.5" customHeight="1" x14ac:dyDescent="0.3">
      <c r="A2660" s="1" t="s">
        <v>276</v>
      </c>
      <c r="B2660" s="1">
        <v>2015</v>
      </c>
      <c r="C2660" s="15"/>
      <c r="D2660" s="9"/>
      <c r="E2660" s="9"/>
      <c r="F2660" s="10"/>
      <c r="G2660" s="9"/>
      <c r="H2660" s="9"/>
      <c r="I2660" s="1">
        <v>352733099802</v>
      </c>
      <c r="J2660" s="1">
        <v>194554681059</v>
      </c>
      <c r="K2660" s="1">
        <v>200146374081</v>
      </c>
      <c r="L2660" s="1">
        <v>552879473883</v>
      </c>
      <c r="M2660" s="29">
        <f>-4.336-4.513*(U2660/L2660)+5.679*(O2660/L2660)-0.004*(I2660/P2660)</f>
        <v>-3.4715368198524597</v>
      </c>
      <c r="N2660" s="31">
        <v>8.0197984581497224</v>
      </c>
      <c r="O2660" s="1">
        <v>143017868562</v>
      </c>
      <c r="P2660" s="1">
        <v>113848780886</v>
      </c>
      <c r="Q2660" s="1">
        <v>29169087676</v>
      </c>
      <c r="R2660" s="1">
        <v>409861605321</v>
      </c>
      <c r="S2660" s="1">
        <v>552879473883</v>
      </c>
      <c r="T2660" s="1">
        <v>1640102161</v>
      </c>
      <c r="U2660" s="1">
        <v>72546569990</v>
      </c>
      <c r="V2660" s="1">
        <v>94263424967</v>
      </c>
    </row>
    <row r="2661" spans="1:22" ht="16.5" customHeight="1" x14ac:dyDescent="0.3">
      <c r="A2661" s="1" t="s">
        <v>276</v>
      </c>
      <c r="B2661" s="1">
        <v>2014</v>
      </c>
      <c r="C2661" s="15"/>
      <c r="D2661" s="9"/>
      <c r="E2661" s="9"/>
      <c r="F2661" s="10"/>
      <c r="G2661" s="9"/>
      <c r="H2661" s="9"/>
      <c r="I2661" s="1">
        <v>258898400272</v>
      </c>
      <c r="J2661" s="1">
        <v>207408038936</v>
      </c>
      <c r="K2661" s="1">
        <v>280238971045</v>
      </c>
      <c r="L2661" s="1">
        <v>539137371317</v>
      </c>
      <c r="M2661" s="29">
        <f>-4.336-4.513*(U2661/L2661)+5.679*(O2661/L2661)-0.004*(I2661/P2661)</f>
        <v>-2.9345823524280874</v>
      </c>
      <c r="N2661" s="28">
        <v>5.05</v>
      </c>
      <c r="O2661" s="1">
        <v>162638994525</v>
      </c>
      <c r="P2661" s="1">
        <v>139188649073</v>
      </c>
      <c r="Q2661" s="1">
        <v>23450345452</v>
      </c>
      <c r="R2661" s="1">
        <v>376498376792</v>
      </c>
      <c r="S2661" s="1">
        <v>539137371317</v>
      </c>
      <c r="T2661" s="1">
        <v>6810255268</v>
      </c>
      <c r="U2661" s="1">
        <v>36352520459</v>
      </c>
      <c r="V2661" s="1">
        <v>52503013219</v>
      </c>
    </row>
    <row r="2662" spans="1:22" ht="16.5" customHeight="1" x14ac:dyDescent="0.3">
      <c r="A2662" s="1" t="s">
        <v>277</v>
      </c>
      <c r="B2662" s="1">
        <v>2023</v>
      </c>
      <c r="C2662" s="16">
        <f t="shared" ref="C2662:C2667" si="234">LN(E2662)</f>
        <v>4.0073331852324712</v>
      </c>
      <c r="D2662" s="5">
        <v>17</v>
      </c>
      <c r="E2662" s="5">
        <v>55</v>
      </c>
      <c r="F2662" s="4">
        <v>0</v>
      </c>
      <c r="G2662" s="5">
        <v>0</v>
      </c>
      <c r="H2662" s="5">
        <v>1</v>
      </c>
      <c r="I2662" s="1">
        <v>395806327878</v>
      </c>
      <c r="J2662" s="1">
        <v>4678304018</v>
      </c>
      <c r="K2662" s="1">
        <v>818003004747</v>
      </c>
      <c r="L2662" s="1">
        <v>1213809332625</v>
      </c>
      <c r="M2662" s="29">
        <f>-4.336-4.513*(U2662/L2662)+5.679*(O2662/L2662)-0.004*(I2662/P2662)</f>
        <v>-3.0122422786339973</v>
      </c>
      <c r="N2662" s="31">
        <v>6.4222466560102589</v>
      </c>
      <c r="O2662" s="1">
        <v>370623792706</v>
      </c>
      <c r="P2662" s="1">
        <v>86816126109</v>
      </c>
      <c r="Q2662" s="1">
        <v>283807666597</v>
      </c>
      <c r="R2662" s="1">
        <v>843185539919</v>
      </c>
      <c r="S2662" s="1">
        <v>1213809332625</v>
      </c>
      <c r="T2662" s="1">
        <v>5183689227</v>
      </c>
      <c r="U2662" s="1">
        <v>105439256863</v>
      </c>
      <c r="V2662" s="1" t="e">
        <v>#VALUE!</v>
      </c>
    </row>
    <row r="2663" spans="1:22" ht="16.5" customHeight="1" x14ac:dyDescent="0.3">
      <c r="A2663" s="1" t="s">
        <v>277</v>
      </c>
      <c r="B2663" s="1">
        <v>2022</v>
      </c>
      <c r="C2663" s="16">
        <f t="shared" si="234"/>
        <v>3.9889840465642745</v>
      </c>
      <c r="D2663" s="5">
        <v>16</v>
      </c>
      <c r="E2663" s="5">
        <v>54</v>
      </c>
      <c r="F2663" s="4">
        <v>0</v>
      </c>
      <c r="G2663" s="5">
        <v>0</v>
      </c>
      <c r="H2663" s="5">
        <v>1</v>
      </c>
      <c r="I2663" s="1">
        <v>386104297548</v>
      </c>
      <c r="J2663" s="1">
        <v>1387082469</v>
      </c>
      <c r="K2663" s="1">
        <v>820666860788</v>
      </c>
      <c r="L2663" s="1">
        <v>1206771158336</v>
      </c>
      <c r="M2663" s="29">
        <f>-4.336-4.513*(U2663/L2663)+5.679*(O2663/L2663)-0.004*(I2663/P2663)</f>
        <v>-3.0570510260107007</v>
      </c>
      <c r="N2663" s="31">
        <v>6.9871667237754878</v>
      </c>
      <c r="O2663" s="1">
        <v>363153331566</v>
      </c>
      <c r="P2663" s="1">
        <v>102711740592</v>
      </c>
      <c r="Q2663" s="1">
        <v>260441590974</v>
      </c>
      <c r="R2663" s="1">
        <v>843617826770</v>
      </c>
      <c r="S2663" s="1">
        <v>1206771158336</v>
      </c>
      <c r="T2663" s="1">
        <v>7440934320</v>
      </c>
      <c r="U2663" s="1">
        <v>110969092274</v>
      </c>
      <c r="V2663" s="1" t="e">
        <v>#VALUE!</v>
      </c>
    </row>
    <row r="2664" spans="1:22" ht="16.5" customHeight="1" x14ac:dyDescent="0.3">
      <c r="A2664" s="1" t="s">
        <v>277</v>
      </c>
      <c r="B2664" s="1">
        <v>2021</v>
      </c>
      <c r="C2664" s="16">
        <f t="shared" si="234"/>
        <v>3.970291913552122</v>
      </c>
      <c r="D2664" s="5">
        <v>15</v>
      </c>
      <c r="E2664" s="5">
        <v>53</v>
      </c>
      <c r="F2664" s="4">
        <v>0</v>
      </c>
      <c r="G2664" s="5">
        <v>0</v>
      </c>
      <c r="H2664" s="5">
        <v>1</v>
      </c>
      <c r="I2664" s="1">
        <v>390655306450</v>
      </c>
      <c r="J2664" s="1">
        <v>11391056421</v>
      </c>
      <c r="K2664" s="1">
        <v>819882507065</v>
      </c>
      <c r="L2664" s="1">
        <v>1210537813515</v>
      </c>
      <c r="M2664" s="29">
        <f>-4.336-4.513*(U2664/L2664)+5.679*(O2664/L2664)-0.004*(I2664/P2664)</f>
        <v>-2.9846144578965847</v>
      </c>
      <c r="N2664" s="31">
        <v>6.6900092133089402</v>
      </c>
      <c r="O2664" s="1">
        <v>385051891454</v>
      </c>
      <c r="P2664" s="1">
        <v>93112602063</v>
      </c>
      <c r="Q2664" s="1">
        <v>291939289391</v>
      </c>
      <c r="R2664" s="1">
        <v>825485922061</v>
      </c>
      <c r="S2664" s="1">
        <v>1210537813515</v>
      </c>
      <c r="T2664" s="1">
        <v>1310530878</v>
      </c>
      <c r="U2664" s="1">
        <v>117547324314</v>
      </c>
      <c r="V2664" s="1" t="e">
        <v>#VALUE!</v>
      </c>
    </row>
    <row r="2665" spans="1:22" ht="16.5" customHeight="1" x14ac:dyDescent="0.3">
      <c r="A2665" s="1" t="s">
        <v>277</v>
      </c>
      <c r="B2665" s="1">
        <v>2020</v>
      </c>
      <c r="C2665" s="16">
        <f t="shared" si="234"/>
        <v>3.9512437185814275</v>
      </c>
      <c r="D2665" s="5">
        <v>14</v>
      </c>
      <c r="E2665" s="5">
        <v>52</v>
      </c>
      <c r="F2665" s="4">
        <v>0</v>
      </c>
      <c r="G2665" s="5">
        <v>0</v>
      </c>
      <c r="H2665" s="5">
        <v>1</v>
      </c>
      <c r="I2665" s="1">
        <v>301438821576</v>
      </c>
      <c r="J2665" s="1">
        <v>1387082469</v>
      </c>
      <c r="K2665" s="1">
        <v>840448149012</v>
      </c>
      <c r="L2665" s="1">
        <v>1141886970588</v>
      </c>
      <c r="M2665" s="29">
        <f>-4.336-4.513*(U2665/L2665)+5.679*(O2665/L2665)-0.004*(I2665/P2665)</f>
        <v>-2.857184322197833</v>
      </c>
      <c r="N2665" s="31">
        <v>6.9401877821904918</v>
      </c>
      <c r="O2665" s="1">
        <v>369698060532</v>
      </c>
      <c r="P2665" s="1">
        <v>83491721569</v>
      </c>
      <c r="Q2665" s="1">
        <v>286206338963</v>
      </c>
      <c r="R2665" s="1">
        <v>772188910056</v>
      </c>
      <c r="S2665" s="1">
        <v>1141886970588</v>
      </c>
      <c r="T2665" s="1">
        <v>1395226279</v>
      </c>
      <c r="U2665" s="1">
        <v>87388486493</v>
      </c>
      <c r="V2665" s="1" t="e">
        <v>#VALUE!</v>
      </c>
    </row>
    <row r="2666" spans="1:22" ht="16.5" customHeight="1" x14ac:dyDescent="0.3">
      <c r="A2666" s="1" t="s">
        <v>277</v>
      </c>
      <c r="B2666" s="1">
        <v>2019</v>
      </c>
      <c r="C2666" s="16">
        <f t="shared" si="234"/>
        <v>3.9318256327243257</v>
      </c>
      <c r="D2666" s="5">
        <v>13</v>
      </c>
      <c r="E2666" s="5">
        <v>51</v>
      </c>
      <c r="F2666" s="4">
        <v>0</v>
      </c>
      <c r="G2666" s="5">
        <v>0</v>
      </c>
      <c r="H2666" s="5">
        <v>1</v>
      </c>
      <c r="I2666" s="1">
        <v>441718928973</v>
      </c>
      <c r="J2666" s="1">
        <v>109781372186</v>
      </c>
      <c r="K2666" s="1">
        <v>699411821651</v>
      </c>
      <c r="L2666" s="1">
        <v>1141130750624</v>
      </c>
      <c r="M2666" s="29">
        <f>-4.336-4.513*(U2666/L2666)+5.679*(O2666/L2666)-0.004*(I2666/P2666)</f>
        <v>-3.0008188150789601</v>
      </c>
      <c r="N2666" s="31">
        <v>7.4649912574460018</v>
      </c>
      <c r="O2666" s="1">
        <v>357014935735</v>
      </c>
      <c r="P2666" s="1">
        <v>104908946884</v>
      </c>
      <c r="Q2666" s="1">
        <v>252105988851</v>
      </c>
      <c r="R2666" s="1">
        <v>784115814889</v>
      </c>
      <c r="S2666" s="1">
        <v>1141130750624</v>
      </c>
      <c r="T2666" s="1">
        <v>1795922027</v>
      </c>
      <c r="U2666" s="1">
        <v>107390338249</v>
      </c>
      <c r="V2666" s="1" t="e">
        <v>#VALUE!</v>
      </c>
    </row>
    <row r="2667" spans="1:22" ht="16.5" customHeight="1" x14ac:dyDescent="0.3">
      <c r="A2667" s="1" t="s">
        <v>277</v>
      </c>
      <c r="B2667" s="1">
        <v>2018</v>
      </c>
      <c r="C2667" s="16">
        <f t="shared" si="234"/>
        <v>3.912023005428146</v>
      </c>
      <c r="D2667" s="5">
        <v>12</v>
      </c>
      <c r="E2667" s="5">
        <v>50</v>
      </c>
      <c r="F2667" s="4">
        <v>0</v>
      </c>
      <c r="G2667" s="5">
        <v>0</v>
      </c>
      <c r="H2667" s="5">
        <v>1</v>
      </c>
      <c r="I2667" s="1">
        <v>369717290775</v>
      </c>
      <c r="J2667" s="1">
        <v>108856011463</v>
      </c>
      <c r="K2667" s="1">
        <v>646642951980</v>
      </c>
      <c r="L2667" s="1">
        <v>1016360242755</v>
      </c>
      <c r="M2667" s="29">
        <f>-4.336-4.513*(U2667/L2667)+5.679*(O2667/L2667)-0.004*(I2667/P2667)</f>
        <v>-2.8092875886053927</v>
      </c>
      <c r="N2667" s="31">
        <v>7.3592809998546045</v>
      </c>
      <c r="O2667" s="1">
        <v>345125029284</v>
      </c>
      <c r="P2667" s="1">
        <v>88116431296</v>
      </c>
      <c r="Q2667" s="1">
        <v>257008597988</v>
      </c>
      <c r="R2667" s="1">
        <v>671235213471</v>
      </c>
      <c r="S2667" s="1">
        <v>1016360242755</v>
      </c>
      <c r="T2667" s="1">
        <v>1378637971</v>
      </c>
      <c r="U2667" s="1">
        <v>86686803079</v>
      </c>
      <c r="V2667" s="1" t="e">
        <v>#VALUE!</v>
      </c>
    </row>
    <row r="2668" spans="1:22" ht="16.5" customHeight="1" x14ac:dyDescent="0.3">
      <c r="A2668" s="1" t="s">
        <v>277</v>
      </c>
      <c r="B2668" s="1">
        <v>2017</v>
      </c>
      <c r="C2668" s="15"/>
      <c r="D2668" s="9"/>
      <c r="E2668" s="9"/>
      <c r="F2668" s="10"/>
      <c r="G2668" s="9"/>
      <c r="H2668" s="9"/>
      <c r="I2668" s="1">
        <v>450313918336</v>
      </c>
      <c r="J2668" s="1">
        <v>112883985253</v>
      </c>
      <c r="K2668" s="1">
        <v>580102691588</v>
      </c>
      <c r="L2668" s="1">
        <v>1030416609924</v>
      </c>
      <c r="M2668" s="29">
        <f>-4.336-4.513*(U2668/L2668)+5.679*(O2668/L2668)-0.004*(I2668/P2668)</f>
        <v>-2.8807482579197554</v>
      </c>
      <c r="N2668" s="31">
        <v>2.8654119461210428</v>
      </c>
      <c r="O2668" s="1">
        <v>360302308982</v>
      </c>
      <c r="P2668" s="1">
        <v>114599463859</v>
      </c>
      <c r="Q2668" s="1">
        <v>245702845123</v>
      </c>
      <c r="R2668" s="1">
        <v>670114300942</v>
      </c>
      <c r="S2668" s="1">
        <v>1030416609924</v>
      </c>
      <c r="T2668" s="1">
        <v>558680332</v>
      </c>
      <c r="U2668" s="1">
        <v>117537187217</v>
      </c>
      <c r="V2668" s="1" t="e">
        <v>#VALUE!</v>
      </c>
    </row>
    <row r="2669" spans="1:22" ht="16.5" customHeight="1" x14ac:dyDescent="0.3">
      <c r="A2669" s="1" t="s">
        <v>277</v>
      </c>
      <c r="B2669" s="1">
        <v>2016</v>
      </c>
      <c r="C2669" s="15"/>
      <c r="D2669" s="9"/>
      <c r="E2669" s="9"/>
      <c r="F2669" s="10"/>
      <c r="G2669" s="9"/>
      <c r="H2669" s="9"/>
      <c r="I2669" s="1">
        <v>698508722545</v>
      </c>
      <c r="J2669" s="1">
        <v>403655549698</v>
      </c>
      <c r="K2669" s="1">
        <v>539690884192</v>
      </c>
      <c r="L2669" s="1">
        <v>1238199606737</v>
      </c>
      <c r="M2669" s="29">
        <f>-4.336-4.513*(U2669/L2669)+5.679*(O2669/L2669)-0.004*(I2669/P2669)</f>
        <v>-1.487376023089118</v>
      </c>
      <c r="N2669" s="31">
        <v>2.5615511423249444</v>
      </c>
      <c r="O2669" s="1">
        <v>675359689098</v>
      </c>
      <c r="P2669" s="1">
        <v>438715652772</v>
      </c>
      <c r="Q2669" s="1">
        <v>236644036326</v>
      </c>
      <c r="R2669" s="1">
        <v>562839917639</v>
      </c>
      <c r="S2669" s="1">
        <v>1238199606737</v>
      </c>
      <c r="T2669" s="1">
        <v>2686885580</v>
      </c>
      <c r="U2669" s="1">
        <v>66544848807</v>
      </c>
      <c r="V2669" s="1" t="e">
        <v>#VALUE!</v>
      </c>
    </row>
    <row r="2670" spans="1:22" ht="16.5" customHeight="1" x14ac:dyDescent="0.3">
      <c r="A2670" s="1" t="s">
        <v>277</v>
      </c>
      <c r="B2670" s="1">
        <v>2015</v>
      </c>
      <c r="C2670" s="16">
        <f t="shared" ref="C2670:C2675" si="235">LN(E2670)</f>
        <v>3.8501476017100584</v>
      </c>
      <c r="D2670" s="5">
        <v>9</v>
      </c>
      <c r="E2670" s="5">
        <v>47</v>
      </c>
      <c r="F2670" s="4">
        <v>0</v>
      </c>
      <c r="G2670" s="5">
        <v>0</v>
      </c>
      <c r="H2670" s="5">
        <v>1</v>
      </c>
      <c r="I2670" s="1">
        <v>655787739544</v>
      </c>
      <c r="J2670" s="1">
        <v>262515136657</v>
      </c>
      <c r="K2670" s="1">
        <v>538441241142</v>
      </c>
      <c r="L2670" s="1">
        <v>1194228980686</v>
      </c>
      <c r="M2670" s="29">
        <f>-4.336-4.513*(U2670/L2670)+5.679*(O2670/L2670)-0.004*(I2670/P2670)</f>
        <v>-1.6632502689260313</v>
      </c>
      <c r="N2670" s="31">
        <v>8.0197984581497224</v>
      </c>
      <c r="O2670" s="1">
        <v>622798033606</v>
      </c>
      <c r="P2670" s="1">
        <v>203048983180</v>
      </c>
      <c r="Q2670" s="1">
        <v>419749050426</v>
      </c>
      <c r="R2670" s="1">
        <v>571230947080</v>
      </c>
      <c r="S2670" s="1">
        <v>1194228980686</v>
      </c>
      <c r="T2670" s="1">
        <v>4337726688</v>
      </c>
      <c r="U2670" s="1">
        <v>73026109064</v>
      </c>
      <c r="V2670" s="1" t="e">
        <v>#VALUE!</v>
      </c>
    </row>
    <row r="2671" spans="1:22" ht="16.5" customHeight="1" x14ac:dyDescent="0.3">
      <c r="A2671" s="1" t="s">
        <v>277</v>
      </c>
      <c r="B2671" s="1">
        <v>2014</v>
      </c>
      <c r="C2671" s="16">
        <f t="shared" si="235"/>
        <v>3.8286413964890951</v>
      </c>
      <c r="D2671" s="6">
        <v>8</v>
      </c>
      <c r="E2671" s="6">
        <v>46</v>
      </c>
      <c r="F2671" s="7">
        <v>0</v>
      </c>
      <c r="G2671" s="6">
        <v>0</v>
      </c>
      <c r="H2671" s="6">
        <v>1</v>
      </c>
      <c r="I2671" s="1">
        <v>498592249022</v>
      </c>
      <c r="J2671" s="1">
        <v>156612642551</v>
      </c>
      <c r="K2671" s="1">
        <v>472954413738</v>
      </c>
      <c r="L2671" s="1">
        <v>971546662760</v>
      </c>
      <c r="M2671" s="29">
        <f>-4.336-4.513*(U2671/L2671)+5.679*(O2671/L2671)-0.004*(I2671/P2671)</f>
        <v>-2.2762207771001521</v>
      </c>
      <c r="N2671" s="28">
        <v>5.05</v>
      </c>
      <c r="O2671" s="1">
        <v>411389453119</v>
      </c>
      <c r="P2671" s="1">
        <v>219839406337</v>
      </c>
      <c r="Q2671" s="1">
        <v>191550046782</v>
      </c>
      <c r="R2671" s="1">
        <v>560157209641</v>
      </c>
      <c r="S2671" s="1">
        <v>971546662760</v>
      </c>
      <c r="T2671" s="1">
        <v>10414242292</v>
      </c>
      <c r="U2671" s="1">
        <v>72301188835</v>
      </c>
      <c r="V2671" s="1" t="e">
        <v>#VALUE!</v>
      </c>
    </row>
    <row r="2672" spans="1:22" ht="16.5" customHeight="1" x14ac:dyDescent="0.3">
      <c r="A2672" s="1" t="s">
        <v>278</v>
      </c>
      <c r="B2672" s="1">
        <v>2023</v>
      </c>
      <c r="C2672" s="16">
        <f t="shared" si="235"/>
        <v>4.0775374439057197</v>
      </c>
      <c r="D2672" s="5">
        <v>23</v>
      </c>
      <c r="E2672" s="5">
        <v>59</v>
      </c>
      <c r="F2672" s="4">
        <v>2.0499999999999998</v>
      </c>
      <c r="G2672" s="5">
        <v>0</v>
      </c>
      <c r="H2672" s="5">
        <v>0</v>
      </c>
      <c r="I2672" s="1">
        <v>155024001516</v>
      </c>
      <c r="J2672" s="1">
        <v>137016104</v>
      </c>
      <c r="K2672" s="1">
        <v>42486924241</v>
      </c>
      <c r="L2672" s="1">
        <v>197510925757</v>
      </c>
      <c r="M2672" s="29">
        <f>-4.336-4.513*(U2672/L2672)+5.679*(O2672/L2672)-0.004*(I2672/P2672)</f>
        <v>-4.8243112208306416</v>
      </c>
      <c r="N2672" s="31">
        <v>6.4222466560102589</v>
      </c>
      <c r="O2672" s="1">
        <v>16158680829</v>
      </c>
      <c r="P2672" s="1">
        <v>16158680829</v>
      </c>
      <c r="Q2672" s="1">
        <v>0</v>
      </c>
      <c r="R2672" s="1">
        <v>181352244928</v>
      </c>
      <c r="S2672" s="1">
        <v>197510925757</v>
      </c>
      <c r="T2672" s="1">
        <v>35879358</v>
      </c>
      <c r="U2672" s="1">
        <v>40024902926</v>
      </c>
      <c r="V2672" s="1">
        <v>50081026427</v>
      </c>
    </row>
    <row r="2673" spans="1:22" ht="16.5" customHeight="1" x14ac:dyDescent="0.3">
      <c r="A2673" s="1" t="s">
        <v>278</v>
      </c>
      <c r="B2673" s="1">
        <v>2022</v>
      </c>
      <c r="C2673" s="16">
        <f t="shared" si="235"/>
        <v>4.0604430105464191</v>
      </c>
      <c r="D2673" s="5">
        <v>22</v>
      </c>
      <c r="E2673" s="5">
        <v>58</v>
      </c>
      <c r="F2673" s="4">
        <v>2.0499999999999998</v>
      </c>
      <c r="G2673" s="5">
        <v>0</v>
      </c>
      <c r="H2673" s="5">
        <v>0</v>
      </c>
      <c r="I2673" s="1">
        <v>142156669754</v>
      </c>
      <c r="J2673" s="1">
        <v>6051197117</v>
      </c>
      <c r="K2673" s="1">
        <v>31925426050</v>
      </c>
      <c r="L2673" s="1">
        <v>174082095804</v>
      </c>
      <c r="M2673" s="29">
        <f>-4.336-4.513*(U2673/L2673)+5.679*(O2673/L2673)-0.004*(I2673/P2673)</f>
        <v>-4.9377894468451187</v>
      </c>
      <c r="N2673" s="31">
        <v>6.9871667237754878</v>
      </c>
      <c r="O2673" s="1">
        <v>21587777577</v>
      </c>
      <c r="P2673" s="1">
        <v>21587777577</v>
      </c>
      <c r="Q2673" s="1">
        <v>0</v>
      </c>
      <c r="R2673" s="1">
        <v>152494318227</v>
      </c>
      <c r="S2673" s="1">
        <v>174082095804</v>
      </c>
      <c r="T2673" s="1">
        <v>3693458906</v>
      </c>
      <c r="U2673" s="1">
        <v>49362374775</v>
      </c>
      <c r="V2673" s="1" t="e">
        <v>#VALUE!</v>
      </c>
    </row>
    <row r="2674" spans="1:22" ht="16.5" customHeight="1" x14ac:dyDescent="0.3">
      <c r="A2674" s="1" t="s">
        <v>278</v>
      </c>
      <c r="B2674" s="1">
        <v>2021</v>
      </c>
      <c r="C2674" s="16">
        <f t="shared" si="235"/>
        <v>4.0430512678345503</v>
      </c>
      <c r="D2674" s="5">
        <v>21</v>
      </c>
      <c r="E2674" s="5">
        <v>57</v>
      </c>
      <c r="F2674" s="4">
        <v>2.0499999999999998</v>
      </c>
      <c r="G2674" s="5">
        <v>0</v>
      </c>
      <c r="H2674" s="5">
        <v>0</v>
      </c>
      <c r="I2674" s="1">
        <v>83248629076</v>
      </c>
      <c r="J2674" s="1">
        <v>5220725273</v>
      </c>
      <c r="K2674" s="1">
        <v>53837794038</v>
      </c>
      <c r="L2674" s="1">
        <v>137086423114</v>
      </c>
      <c r="M2674" s="29">
        <f>-4.336-4.513*(U2674/L2674)+5.679*(O2674/L2674)-0.004*(I2674/P2674)</f>
        <v>-3.9098150472024611</v>
      </c>
      <c r="N2674" s="31">
        <v>6.6900092133089402</v>
      </c>
      <c r="O2674" s="1">
        <v>24319976087</v>
      </c>
      <c r="P2674" s="1">
        <v>24319976087</v>
      </c>
      <c r="Q2674" s="1">
        <v>0</v>
      </c>
      <c r="R2674" s="1">
        <v>112766447027</v>
      </c>
      <c r="S2674" s="1">
        <v>137086423114</v>
      </c>
      <c r="T2674" s="1">
        <v>246285362</v>
      </c>
      <c r="U2674" s="1">
        <v>17241736244</v>
      </c>
      <c r="V2674" s="1" t="e">
        <v>#VALUE!</v>
      </c>
    </row>
    <row r="2675" spans="1:22" ht="16.5" customHeight="1" x14ac:dyDescent="0.3">
      <c r="A2675" s="1" t="s">
        <v>278</v>
      </c>
      <c r="B2675" s="1">
        <v>2020</v>
      </c>
      <c r="C2675" s="16">
        <f t="shared" si="235"/>
        <v>4.0253516907351496</v>
      </c>
      <c r="D2675" s="5">
        <v>20</v>
      </c>
      <c r="E2675" s="5">
        <v>56</v>
      </c>
      <c r="F2675" s="4">
        <v>2.0499999999999998</v>
      </c>
      <c r="G2675" s="5">
        <v>0</v>
      </c>
      <c r="H2675" s="5">
        <v>0</v>
      </c>
      <c r="I2675" s="1">
        <v>44272096450</v>
      </c>
      <c r="J2675" s="1">
        <v>4299440669</v>
      </c>
      <c r="K2675" s="1">
        <v>63111921517</v>
      </c>
      <c r="L2675" s="1">
        <v>107384017967</v>
      </c>
      <c r="M2675" s="29">
        <f>-4.336-4.513*(U2675/L2675)+5.679*(O2675/L2675)-0.004*(I2675/P2675)</f>
        <v>-3.8233234312268891</v>
      </c>
      <c r="N2675" s="31">
        <v>6.9401877821904918</v>
      </c>
      <c r="O2675" s="1">
        <v>11729261358</v>
      </c>
      <c r="P2675" s="1">
        <v>10709929358</v>
      </c>
      <c r="Q2675" s="1">
        <v>1019332000</v>
      </c>
      <c r="R2675" s="1">
        <v>95654756609</v>
      </c>
      <c r="S2675" s="1">
        <v>107384017967</v>
      </c>
      <c r="T2675" s="1">
        <v>799492555</v>
      </c>
      <c r="U2675" s="1">
        <v>2167430448</v>
      </c>
      <c r="V2675" s="1" t="e">
        <v>#VALUE!</v>
      </c>
    </row>
    <row r="2676" spans="1:22" ht="16.5" customHeight="1" x14ac:dyDescent="0.3">
      <c r="A2676" s="1" t="s">
        <v>278</v>
      </c>
      <c r="B2676" s="1">
        <v>2019</v>
      </c>
      <c r="C2676" s="15"/>
      <c r="D2676" s="9"/>
      <c r="E2676" s="9"/>
      <c r="F2676" s="10"/>
      <c r="G2676" s="9"/>
      <c r="H2676" s="9"/>
      <c r="I2676" s="1">
        <v>41047445883</v>
      </c>
      <c r="J2676" s="1">
        <v>2855099841</v>
      </c>
      <c r="K2676" s="1">
        <v>74456100293</v>
      </c>
      <c r="L2676" s="1">
        <v>115503546176</v>
      </c>
      <c r="M2676" s="29">
        <f>-4.336-4.513*(U2676/L2676)+5.679*(O2676/L2676)-0.004*(I2676/P2676)</f>
        <v>-2.2302534666806864</v>
      </c>
      <c r="N2676" s="31">
        <v>7.4649912574460018</v>
      </c>
      <c r="O2676" s="1">
        <v>22016220015</v>
      </c>
      <c r="P2676" s="1">
        <v>13511220015</v>
      </c>
      <c r="Q2676" s="1">
        <v>8505000000</v>
      </c>
      <c r="R2676" s="1">
        <v>93487326161</v>
      </c>
      <c r="S2676" s="1">
        <v>115503546176</v>
      </c>
      <c r="T2676" s="1">
        <v>1551881094</v>
      </c>
      <c r="U2676" s="1">
        <v>-26500042071</v>
      </c>
      <c r="V2676" s="1" t="e">
        <v>#VALUE!</v>
      </c>
    </row>
    <row r="2677" spans="1:22" ht="16.5" customHeight="1" x14ac:dyDescent="0.3">
      <c r="A2677" s="1" t="s">
        <v>278</v>
      </c>
      <c r="B2677" s="1">
        <v>2018</v>
      </c>
      <c r="C2677" s="16">
        <f t="shared" ref="C2677:C2679" si="236">LN(E2677)</f>
        <v>3.9889840465642745</v>
      </c>
      <c r="D2677" s="5">
        <v>18</v>
      </c>
      <c r="E2677" s="5">
        <v>54</v>
      </c>
      <c r="F2677" s="4">
        <v>2.0499999999999998</v>
      </c>
      <c r="G2677" s="5">
        <v>0</v>
      </c>
      <c r="H2677" s="5">
        <v>0</v>
      </c>
      <c r="I2677" s="1">
        <v>35160817251</v>
      </c>
      <c r="J2677" s="1">
        <v>7182735210</v>
      </c>
      <c r="K2677" s="1">
        <v>121780980979</v>
      </c>
      <c r="L2677" s="1">
        <v>156941798230</v>
      </c>
      <c r="M2677" s="29">
        <f>-4.336-4.513*(U2677/L2677)+5.679*(O2677/L2677)-0.004*(I2677/P2677)</f>
        <v>-3.0470138595891361</v>
      </c>
      <c r="N2677" s="31">
        <v>7.3592809998546045</v>
      </c>
      <c r="O2677" s="1">
        <v>36780717268</v>
      </c>
      <c r="P2677" s="1">
        <v>21275717268</v>
      </c>
      <c r="Q2677" s="1">
        <v>15505000000</v>
      </c>
      <c r="R2677" s="1">
        <v>120161080962</v>
      </c>
      <c r="S2677" s="1">
        <v>156941798230</v>
      </c>
      <c r="T2677" s="1">
        <v>2361234237</v>
      </c>
      <c r="U2677" s="1">
        <v>1228545492</v>
      </c>
      <c r="V2677" s="1" t="e">
        <v>#VALUE!</v>
      </c>
    </row>
    <row r="2678" spans="1:22" ht="16.5" customHeight="1" x14ac:dyDescent="0.3">
      <c r="A2678" s="1" t="s">
        <v>278</v>
      </c>
      <c r="B2678" s="1">
        <v>2017</v>
      </c>
      <c r="C2678" s="16">
        <f t="shared" si="236"/>
        <v>3.970291913552122</v>
      </c>
      <c r="D2678" s="5">
        <v>17</v>
      </c>
      <c r="E2678" s="5">
        <v>53</v>
      </c>
      <c r="F2678" s="4">
        <v>2.0499999999999998</v>
      </c>
      <c r="G2678" s="5">
        <v>0</v>
      </c>
      <c r="H2678" s="5">
        <v>0</v>
      </c>
      <c r="I2678" s="1">
        <v>25797611210</v>
      </c>
      <c r="J2678" s="1">
        <v>7046793836</v>
      </c>
      <c r="K2678" s="1">
        <v>147233097365</v>
      </c>
      <c r="L2678" s="1">
        <v>173030708575</v>
      </c>
      <c r="M2678" s="29">
        <f>-4.336-4.513*(U2678/L2678)+5.679*(O2678/L2678)-0.004*(I2678/P2678)</f>
        <v>-2.5660909556492468</v>
      </c>
      <c r="N2678" s="31">
        <v>2.8654119461210428</v>
      </c>
      <c r="O2678" s="1">
        <v>54098173105</v>
      </c>
      <c r="P2678" s="1">
        <v>36393173105</v>
      </c>
      <c r="Q2678" s="1">
        <v>17705000000</v>
      </c>
      <c r="R2678" s="1">
        <v>118932535470</v>
      </c>
      <c r="S2678" s="1">
        <v>173030708575</v>
      </c>
      <c r="T2678" s="1">
        <v>2831319187</v>
      </c>
      <c r="U2678" s="1">
        <v>107310399</v>
      </c>
      <c r="V2678" s="1" t="e">
        <v>#VALUE!</v>
      </c>
    </row>
    <row r="2679" spans="1:22" ht="16.5" customHeight="1" x14ac:dyDescent="0.3">
      <c r="A2679" s="1" t="s">
        <v>278</v>
      </c>
      <c r="B2679" s="1">
        <v>2016</v>
      </c>
      <c r="C2679" s="16">
        <f t="shared" si="236"/>
        <v>3.9512437185814275</v>
      </c>
      <c r="D2679" s="6">
        <v>16</v>
      </c>
      <c r="E2679" s="6">
        <v>52</v>
      </c>
      <c r="F2679" s="7">
        <v>2.0499999999999998</v>
      </c>
      <c r="G2679" s="6">
        <v>0</v>
      </c>
      <c r="H2679" s="6">
        <v>0</v>
      </c>
      <c r="I2679" s="1">
        <v>30038014222</v>
      </c>
      <c r="J2679" s="1">
        <v>6191147192</v>
      </c>
      <c r="K2679" s="1">
        <v>165405019390</v>
      </c>
      <c r="L2679" s="1">
        <v>195443033612</v>
      </c>
      <c r="M2679" s="29">
        <f>-4.336-4.513*(U2679/L2679)+5.679*(O2679/L2679)-0.004*(I2679/P2679)</f>
        <v>-2.6273408800251468</v>
      </c>
      <c r="N2679" s="31">
        <v>2.5615511423249444</v>
      </c>
      <c r="O2679" s="1">
        <v>67990976368</v>
      </c>
      <c r="P2679" s="1">
        <v>45685976368</v>
      </c>
      <c r="Q2679" s="1">
        <v>22305000000</v>
      </c>
      <c r="R2679" s="1">
        <v>127452057244</v>
      </c>
      <c r="S2679" s="1">
        <v>195443033612</v>
      </c>
      <c r="T2679" s="1">
        <v>4198721469</v>
      </c>
      <c r="U2679" s="1">
        <v>11447202884</v>
      </c>
      <c r="V2679" s="1" t="e">
        <v>#VALUE!</v>
      </c>
    </row>
    <row r="2680" spans="1:22" ht="16.5" customHeight="1" x14ac:dyDescent="0.3">
      <c r="A2680" s="1" t="s">
        <v>278</v>
      </c>
      <c r="B2680" s="1">
        <v>2015</v>
      </c>
      <c r="C2680" s="15"/>
      <c r="D2680" s="9"/>
      <c r="E2680" s="9"/>
      <c r="F2680" s="10"/>
      <c r="G2680" s="9"/>
      <c r="H2680" s="9"/>
      <c r="I2680" s="1">
        <v>34328061236</v>
      </c>
      <c r="J2680" s="1">
        <v>3982633724</v>
      </c>
      <c r="K2680" s="1">
        <v>187205865055</v>
      </c>
      <c r="L2680" s="1">
        <v>221533926291</v>
      </c>
      <c r="M2680" s="29">
        <f>-4.336-4.513*(U2680/L2680)+5.679*(O2680/L2680)-0.004*(I2680/P2680)</f>
        <v>-2.0454580854732356</v>
      </c>
      <c r="N2680" s="31">
        <v>8.0197984581497224</v>
      </c>
      <c r="O2680" s="1">
        <v>97911167655</v>
      </c>
      <c r="P2680" s="1">
        <v>48768906915</v>
      </c>
      <c r="Q2680" s="1">
        <v>49142260740</v>
      </c>
      <c r="R2680" s="1">
        <v>123622758636</v>
      </c>
      <c r="S2680" s="1">
        <v>221533926291</v>
      </c>
      <c r="T2680" s="1">
        <v>5973080076</v>
      </c>
      <c r="U2680" s="1">
        <v>10631737934</v>
      </c>
      <c r="V2680" s="1" t="e">
        <v>#VALUE!</v>
      </c>
    </row>
    <row r="2681" spans="1:22" ht="16.5" customHeight="1" x14ac:dyDescent="0.3">
      <c r="A2681" s="1" t="s">
        <v>278</v>
      </c>
      <c r="B2681" s="1">
        <v>2014</v>
      </c>
      <c r="C2681" s="15"/>
      <c r="D2681" s="9"/>
      <c r="E2681" s="9"/>
      <c r="F2681" s="10"/>
      <c r="G2681" s="9"/>
      <c r="H2681" s="9"/>
      <c r="I2681" s="1">
        <v>53567131040</v>
      </c>
      <c r="J2681" s="1">
        <v>5019958885</v>
      </c>
      <c r="K2681" s="1">
        <v>135734431668</v>
      </c>
      <c r="L2681" s="1">
        <v>189301562708</v>
      </c>
      <c r="M2681" s="29">
        <f>-4.336-4.513*(U2681/L2681)+5.679*(O2681/L2681)-0.004*(I2681/P2681)</f>
        <v>-2.3715303606654361</v>
      </c>
      <c r="N2681" s="28">
        <v>5.05</v>
      </c>
      <c r="O2681" s="1">
        <v>83947939563</v>
      </c>
      <c r="P2681" s="1">
        <v>41817067443</v>
      </c>
      <c r="Q2681" s="1">
        <v>42130872120</v>
      </c>
      <c r="R2681" s="1">
        <v>105353623145</v>
      </c>
      <c r="S2681" s="1">
        <v>189301562708</v>
      </c>
      <c r="T2681" s="1">
        <v>4301066897</v>
      </c>
      <c r="U2681" s="1">
        <v>23020874051</v>
      </c>
      <c r="V2681" s="1" t="e">
        <v>#VALUE!</v>
      </c>
    </row>
    <row r="2682" spans="1:22" ht="16.5" customHeight="1" x14ac:dyDescent="0.3">
      <c r="A2682" s="1" t="s">
        <v>279</v>
      </c>
      <c r="B2682" s="1">
        <v>2023</v>
      </c>
      <c r="C2682" s="16">
        <f t="shared" ref="C2682:C2690" si="237">LN(E2682)</f>
        <v>3.8066624897703196</v>
      </c>
      <c r="D2682" s="5">
        <v>28</v>
      </c>
      <c r="E2682" s="5">
        <v>45</v>
      </c>
      <c r="F2682" s="4">
        <v>0</v>
      </c>
      <c r="G2682" s="5">
        <v>0</v>
      </c>
      <c r="H2682" s="5">
        <v>0</v>
      </c>
      <c r="I2682" s="1">
        <v>171003476242</v>
      </c>
      <c r="J2682" s="1">
        <v>65799354408</v>
      </c>
      <c r="K2682" s="1">
        <v>172067150832</v>
      </c>
      <c r="L2682" s="1">
        <v>343070627074</v>
      </c>
      <c r="M2682" s="29">
        <f>-4.336-4.513*(U2682/L2682)+5.679*(O2682/L2682)-0.004*(I2682/P2682)</f>
        <v>-2.0338880672547779</v>
      </c>
      <c r="N2682" s="31">
        <v>6.4222466560102589</v>
      </c>
      <c r="O2682" s="1">
        <v>148832364444</v>
      </c>
      <c r="P2682" s="1">
        <v>131742984680</v>
      </c>
      <c r="Q2682" s="1">
        <v>17089379764</v>
      </c>
      <c r="R2682" s="1">
        <v>194238262630</v>
      </c>
      <c r="S2682" s="1">
        <v>343070627074</v>
      </c>
      <c r="T2682" s="1">
        <v>64161149</v>
      </c>
      <c r="U2682" s="1">
        <v>11888052149</v>
      </c>
      <c r="V2682" s="1">
        <v>15338435024</v>
      </c>
    </row>
    <row r="2683" spans="1:22" ht="16.5" customHeight="1" x14ac:dyDescent="0.3">
      <c r="A2683" s="1" t="s">
        <v>279</v>
      </c>
      <c r="B2683" s="1">
        <v>2022</v>
      </c>
      <c r="C2683" s="16">
        <f t="shared" si="237"/>
        <v>3.8286413964890951</v>
      </c>
      <c r="D2683" s="5">
        <v>27</v>
      </c>
      <c r="E2683" s="5">
        <v>46</v>
      </c>
      <c r="F2683" s="4">
        <v>51.01</v>
      </c>
      <c r="G2683" s="5">
        <v>0</v>
      </c>
      <c r="H2683" s="5">
        <v>0</v>
      </c>
      <c r="I2683" s="1">
        <v>215251745681</v>
      </c>
      <c r="J2683" s="1">
        <v>81950326541</v>
      </c>
      <c r="K2683" s="1">
        <v>175434861222</v>
      </c>
      <c r="L2683" s="1">
        <v>390686606903</v>
      </c>
      <c r="M2683" s="29">
        <f>-4.336-4.513*(U2683/L2683)+5.679*(O2683/L2683)-0.004*(I2683/P2683)</f>
        <v>-1.4316367957794076</v>
      </c>
      <c r="N2683" s="31">
        <v>6.9871667237754878</v>
      </c>
      <c r="O2683" s="1">
        <v>203680062986</v>
      </c>
      <c r="P2683" s="1">
        <v>178830501398</v>
      </c>
      <c r="Q2683" s="1">
        <v>24849561588</v>
      </c>
      <c r="R2683" s="1">
        <v>187006543917</v>
      </c>
      <c r="S2683" s="1">
        <v>390686606903</v>
      </c>
      <c r="T2683" s="1">
        <v>95053143</v>
      </c>
      <c r="U2683" s="1">
        <v>4458730646</v>
      </c>
      <c r="V2683" s="1">
        <v>5625056910</v>
      </c>
    </row>
    <row r="2684" spans="1:22" ht="16.5" customHeight="1" x14ac:dyDescent="0.3">
      <c r="A2684" s="1" t="s">
        <v>279</v>
      </c>
      <c r="B2684" s="1">
        <v>2021</v>
      </c>
      <c r="C2684" s="16">
        <f t="shared" si="237"/>
        <v>3.8066624897703196</v>
      </c>
      <c r="D2684" s="5">
        <v>26</v>
      </c>
      <c r="E2684" s="5">
        <v>45</v>
      </c>
      <c r="F2684" s="4">
        <v>0</v>
      </c>
      <c r="G2684" s="5">
        <v>0</v>
      </c>
      <c r="H2684" s="5">
        <v>0</v>
      </c>
      <c r="I2684" s="1">
        <v>148425629737</v>
      </c>
      <c r="J2684" s="1">
        <v>80738553308</v>
      </c>
      <c r="K2684" s="1">
        <v>183236493839</v>
      </c>
      <c r="L2684" s="1">
        <v>331662123576</v>
      </c>
      <c r="M2684" s="29">
        <f>-4.336-4.513*(U2684/L2684)+5.679*(O2684/L2684)-0.004*(I2684/P2684)</f>
        <v>-2.2255989799544036</v>
      </c>
      <c r="N2684" s="31">
        <v>6.6900092133089402</v>
      </c>
      <c r="O2684" s="1">
        <v>134513396658</v>
      </c>
      <c r="P2684" s="1">
        <v>106660653246</v>
      </c>
      <c r="Q2684" s="1">
        <v>27852743412</v>
      </c>
      <c r="R2684" s="1">
        <v>197148726918</v>
      </c>
      <c r="S2684" s="1">
        <v>331662123576</v>
      </c>
      <c r="T2684" s="1">
        <v>96006993</v>
      </c>
      <c r="U2684" s="1">
        <v>13763654588</v>
      </c>
      <c r="V2684" s="1">
        <v>17356983595</v>
      </c>
    </row>
    <row r="2685" spans="1:22" ht="16.5" customHeight="1" x14ac:dyDescent="0.3">
      <c r="A2685" s="1" t="s">
        <v>279</v>
      </c>
      <c r="B2685" s="1">
        <v>2020</v>
      </c>
      <c r="C2685" s="16">
        <f t="shared" si="237"/>
        <v>3.784189633918261</v>
      </c>
      <c r="D2685" s="5">
        <v>25</v>
      </c>
      <c r="E2685" s="5">
        <v>44</v>
      </c>
      <c r="F2685" s="4">
        <v>0</v>
      </c>
      <c r="G2685" s="5">
        <v>0</v>
      </c>
      <c r="H2685" s="5">
        <v>0</v>
      </c>
      <c r="I2685" s="1">
        <v>133537211684</v>
      </c>
      <c r="J2685" s="1">
        <v>89107732623</v>
      </c>
      <c r="K2685" s="1">
        <v>186338080898</v>
      </c>
      <c r="L2685" s="1">
        <v>319875292582</v>
      </c>
      <c r="M2685" s="29">
        <f>-4.336-4.513*(U2685/L2685)+5.679*(O2685/L2685)-0.004*(I2685/P2685)</f>
        <v>-2.2591017005638929</v>
      </c>
      <c r="N2685" s="31">
        <v>6.9401877821904918</v>
      </c>
      <c r="O2685" s="1">
        <v>123403551743</v>
      </c>
      <c r="P2685" s="1">
        <v>106098535598</v>
      </c>
      <c r="Q2685" s="1">
        <v>17305016145</v>
      </c>
      <c r="R2685" s="1">
        <v>196471740839</v>
      </c>
      <c r="S2685" s="1">
        <v>319875292582</v>
      </c>
      <c r="T2685" s="1">
        <v>-1009541329</v>
      </c>
      <c r="U2685" s="1">
        <v>7722118269</v>
      </c>
      <c r="V2685" s="1">
        <v>10007443340</v>
      </c>
    </row>
    <row r="2686" spans="1:22" ht="16.5" customHeight="1" x14ac:dyDescent="0.3">
      <c r="A2686" s="1" t="s">
        <v>279</v>
      </c>
      <c r="B2686" s="1">
        <v>2019</v>
      </c>
      <c r="C2686" s="16">
        <f t="shared" si="237"/>
        <v>3.7612001156935624</v>
      </c>
      <c r="D2686" s="5">
        <v>24</v>
      </c>
      <c r="E2686" s="5">
        <v>43</v>
      </c>
      <c r="F2686" s="4">
        <v>0</v>
      </c>
      <c r="G2686" s="5">
        <v>0</v>
      </c>
      <c r="H2686" s="5">
        <v>0</v>
      </c>
      <c r="I2686" s="1">
        <v>170559294477</v>
      </c>
      <c r="J2686" s="1">
        <v>102862064783</v>
      </c>
      <c r="K2686" s="1">
        <v>181056126243</v>
      </c>
      <c r="L2686" s="1">
        <v>351615420720</v>
      </c>
      <c r="M2686" s="29">
        <f>-4.336-4.513*(U2686/L2686)+5.679*(O2686/L2686)-0.004*(I2686/P2686)</f>
        <v>-2.1536268649028529</v>
      </c>
      <c r="N2686" s="31">
        <v>7.4649912574460018</v>
      </c>
      <c r="O2686" s="1">
        <v>150065587722</v>
      </c>
      <c r="P2686" s="1">
        <v>138600117026</v>
      </c>
      <c r="Q2686" s="1">
        <v>11465470696</v>
      </c>
      <c r="R2686" s="1">
        <v>201549832998</v>
      </c>
      <c r="S2686" s="1">
        <v>351615420720</v>
      </c>
      <c r="T2686" s="1">
        <v>901980206</v>
      </c>
      <c r="U2686" s="1">
        <v>18421372314</v>
      </c>
      <c r="V2686" s="1">
        <v>23849672251</v>
      </c>
    </row>
    <row r="2687" spans="1:22" ht="16.5" customHeight="1" x14ac:dyDescent="0.3">
      <c r="A2687" s="1" t="s">
        <v>279</v>
      </c>
      <c r="B2687" s="1">
        <v>2018</v>
      </c>
      <c r="C2687" s="16">
        <f t="shared" si="237"/>
        <v>3.7376696182833684</v>
      </c>
      <c r="D2687" s="5">
        <v>23</v>
      </c>
      <c r="E2687" s="5">
        <v>42</v>
      </c>
      <c r="F2687" s="4">
        <v>0</v>
      </c>
      <c r="G2687" s="5">
        <v>0</v>
      </c>
      <c r="H2687" s="5">
        <v>0</v>
      </c>
      <c r="I2687" s="1">
        <v>106007515329</v>
      </c>
      <c r="J2687" s="1">
        <v>38749154525</v>
      </c>
      <c r="K2687" s="1">
        <v>188241460589</v>
      </c>
      <c r="L2687" s="1">
        <v>294248975918</v>
      </c>
      <c r="M2687" s="29">
        <f>-4.336-4.513*(U2687/L2687)+5.679*(O2687/L2687)-0.004*(I2687/P2687)</f>
        <v>-3.1568021491290339</v>
      </c>
      <c r="N2687" s="31">
        <v>7.3592809998546045</v>
      </c>
      <c r="O2687" s="1">
        <v>84603339016</v>
      </c>
      <c r="P2687" s="1">
        <v>78538673768</v>
      </c>
      <c r="Q2687" s="1">
        <v>6064665248</v>
      </c>
      <c r="R2687" s="1">
        <v>209645636902</v>
      </c>
      <c r="S2687" s="1">
        <v>294248975918</v>
      </c>
      <c r="T2687" s="1">
        <v>-171909625</v>
      </c>
      <c r="U2687" s="1">
        <v>29225781724</v>
      </c>
      <c r="V2687" s="1">
        <v>37152412996</v>
      </c>
    </row>
    <row r="2688" spans="1:22" ht="16.5" customHeight="1" x14ac:dyDescent="0.3">
      <c r="A2688" s="1" t="s">
        <v>279</v>
      </c>
      <c r="B2688" s="1">
        <v>2017</v>
      </c>
      <c r="C2688" s="16">
        <f t="shared" si="237"/>
        <v>3.713572066704308</v>
      </c>
      <c r="D2688" s="5">
        <v>22</v>
      </c>
      <c r="E2688" s="5">
        <v>41</v>
      </c>
      <c r="F2688" s="4">
        <v>0</v>
      </c>
      <c r="G2688" s="5">
        <v>0</v>
      </c>
      <c r="H2688" s="5">
        <v>0</v>
      </c>
      <c r="I2688" s="1">
        <v>179146507884</v>
      </c>
      <c r="J2688" s="1">
        <v>116584657203</v>
      </c>
      <c r="K2688" s="1">
        <v>230123368906</v>
      </c>
      <c r="L2688" s="1">
        <v>409269876790</v>
      </c>
      <c r="M2688" s="29">
        <f>-4.336-4.513*(U2688/L2688)+5.679*(O2688/L2688)-0.004*(I2688/P2688)</f>
        <v>-1.6360371329583008</v>
      </c>
      <c r="N2688" s="31">
        <v>2.8654119461210428</v>
      </c>
      <c r="O2688" s="1">
        <v>212932613941</v>
      </c>
      <c r="P2688" s="1">
        <v>206533475113</v>
      </c>
      <c r="Q2688" s="1">
        <v>6399138828</v>
      </c>
      <c r="R2688" s="1">
        <v>196337262849</v>
      </c>
      <c r="S2688" s="1">
        <v>409269876790</v>
      </c>
      <c r="T2688" s="1">
        <v>-985476873</v>
      </c>
      <c r="U2688" s="1">
        <v>22781042955</v>
      </c>
      <c r="V2688" s="1">
        <v>28871994774</v>
      </c>
    </row>
    <row r="2689" spans="1:22" ht="16.5" customHeight="1" x14ac:dyDescent="0.3">
      <c r="A2689" s="1" t="s">
        <v>279</v>
      </c>
      <c r="B2689" s="1">
        <v>2016</v>
      </c>
      <c r="C2689" s="16">
        <f t="shared" si="237"/>
        <v>3.6888794541139363</v>
      </c>
      <c r="D2689" s="5">
        <v>21</v>
      </c>
      <c r="E2689" s="5">
        <v>40</v>
      </c>
      <c r="F2689" s="4">
        <v>0</v>
      </c>
      <c r="G2689" s="5">
        <v>0</v>
      </c>
      <c r="H2689" s="5">
        <v>0</v>
      </c>
      <c r="I2689" s="1">
        <v>184276062485</v>
      </c>
      <c r="J2689" s="1">
        <v>133091566709</v>
      </c>
      <c r="K2689" s="1">
        <v>170463151362</v>
      </c>
      <c r="L2689" s="1">
        <v>354739213847</v>
      </c>
      <c r="M2689" s="29">
        <f>-4.336-4.513*(U2689/L2689)+5.679*(O2689/L2689)-0.004*(I2689/P2689)</f>
        <v>-1.9617194004883041</v>
      </c>
      <c r="N2689" s="31">
        <v>2.5615511423249444</v>
      </c>
      <c r="O2689" s="1">
        <v>166375564868</v>
      </c>
      <c r="P2689" s="1">
        <v>151541952460</v>
      </c>
      <c r="Q2689" s="1">
        <v>14833612408</v>
      </c>
      <c r="R2689" s="1">
        <v>188363648979</v>
      </c>
      <c r="S2689" s="1">
        <v>354739213847</v>
      </c>
      <c r="T2689" s="1">
        <v>12304058277</v>
      </c>
      <c r="U2689" s="1">
        <v>22351193931</v>
      </c>
      <c r="V2689" s="1">
        <v>27757163296</v>
      </c>
    </row>
    <row r="2690" spans="1:22" ht="16.5" customHeight="1" x14ac:dyDescent="0.3">
      <c r="A2690" s="1" t="s">
        <v>279</v>
      </c>
      <c r="B2690" s="1">
        <v>2015</v>
      </c>
      <c r="C2690" s="16">
        <f t="shared" si="237"/>
        <v>3.6635616461296463</v>
      </c>
      <c r="D2690" s="6">
        <v>20</v>
      </c>
      <c r="E2690" s="6">
        <v>39</v>
      </c>
      <c r="F2690" s="7">
        <v>3.15</v>
      </c>
      <c r="G2690" s="6">
        <v>0</v>
      </c>
      <c r="H2690" s="6">
        <v>0</v>
      </c>
      <c r="I2690" s="1">
        <v>124951637232</v>
      </c>
      <c r="J2690" s="1">
        <v>58988801211</v>
      </c>
      <c r="K2690" s="1">
        <v>171378089847</v>
      </c>
      <c r="L2690" s="1">
        <v>296329727079</v>
      </c>
      <c r="M2690" s="29">
        <f>-4.336-4.513*(U2690/L2690)+5.679*(O2690/L2690)-0.004*(I2690/P2690)</f>
        <v>-2.6681929495974495</v>
      </c>
      <c r="N2690" s="31">
        <v>8.0197984581497224</v>
      </c>
      <c r="O2690" s="1">
        <v>108598699677</v>
      </c>
      <c r="P2690" s="1">
        <v>98086889958</v>
      </c>
      <c r="Q2690" s="1">
        <v>10511809719</v>
      </c>
      <c r="R2690" s="1">
        <v>187731027402</v>
      </c>
      <c r="S2690" s="1">
        <v>296329727079</v>
      </c>
      <c r="T2690" s="1">
        <v>4040617178</v>
      </c>
      <c r="U2690" s="1">
        <v>26811709455</v>
      </c>
      <c r="V2690" s="1">
        <v>35724873795</v>
      </c>
    </row>
    <row r="2691" spans="1:22" ht="16.5" customHeight="1" x14ac:dyDescent="0.3">
      <c r="A2691" s="1" t="s">
        <v>279</v>
      </c>
      <c r="B2691" s="1">
        <v>2014</v>
      </c>
      <c r="C2691" s="15"/>
      <c r="D2691" s="9"/>
      <c r="E2691" s="9"/>
      <c r="F2691" s="10"/>
      <c r="G2691" s="9"/>
      <c r="H2691" s="9"/>
      <c r="I2691" s="1">
        <v>125836720590</v>
      </c>
      <c r="J2691" s="1">
        <v>76552678338</v>
      </c>
      <c r="K2691" s="1">
        <v>181394216847</v>
      </c>
      <c r="L2691" s="1">
        <v>307230937437</v>
      </c>
      <c r="M2691" s="29">
        <f>-4.336-4.513*(U2691/L2691)+5.679*(O2691/L2691)-0.004*(I2691/P2691)</f>
        <v>-2.3176680121520739</v>
      </c>
      <c r="N2691" s="28">
        <v>5.05</v>
      </c>
      <c r="O2691" s="1">
        <v>126943852648</v>
      </c>
      <c r="P2691" s="1">
        <v>115109254058</v>
      </c>
      <c r="Q2691" s="1">
        <v>11834598590</v>
      </c>
      <c r="R2691" s="1">
        <v>180287084789</v>
      </c>
      <c r="S2691" s="1">
        <v>307230937437</v>
      </c>
      <c r="T2691" s="1">
        <v>6615425688</v>
      </c>
      <c r="U2691" s="1">
        <v>22042246555</v>
      </c>
      <c r="V2691" s="1">
        <v>30794665140</v>
      </c>
    </row>
    <row r="2692" spans="1:22" ht="16.5" customHeight="1" x14ac:dyDescent="0.3">
      <c r="A2692" s="1" t="s">
        <v>280</v>
      </c>
      <c r="B2692" s="1">
        <v>2023</v>
      </c>
      <c r="C2692" s="16">
        <f t="shared" ref="C2692:C2693" si="238">LN(E2692)</f>
        <v>4.0943445622221004</v>
      </c>
      <c r="D2692" s="5">
        <v>24</v>
      </c>
      <c r="E2692" s="5">
        <v>60</v>
      </c>
      <c r="F2692" s="4">
        <v>0.44</v>
      </c>
      <c r="G2692" s="5">
        <v>0</v>
      </c>
      <c r="H2692" s="5">
        <v>0</v>
      </c>
      <c r="I2692" s="1">
        <v>1816920221683</v>
      </c>
      <c r="J2692" s="1">
        <v>13011984414</v>
      </c>
      <c r="K2692" s="1">
        <v>5696321577872</v>
      </c>
      <c r="L2692" s="1">
        <v>7513241799555</v>
      </c>
      <c r="M2692" s="29">
        <f>-4.336-4.513*(U2692/L2692)+5.679*(O2692/L2692)-0.004*(I2692/P2692)</f>
        <v>-2.3730661560741528</v>
      </c>
      <c r="N2692" s="31">
        <v>6.4222466560102589</v>
      </c>
      <c r="O2692" s="1">
        <v>2744590302917</v>
      </c>
      <c r="P2692" s="1">
        <v>948724617936</v>
      </c>
      <c r="Q2692" s="1">
        <v>1795865684981</v>
      </c>
      <c r="R2692" s="1">
        <v>4768651496638</v>
      </c>
      <c r="S2692" s="1">
        <v>7513241799555</v>
      </c>
      <c r="T2692" s="1">
        <v>91887900636</v>
      </c>
      <c r="U2692" s="1">
        <v>173050459997</v>
      </c>
      <c r="V2692" s="1">
        <v>292473631364</v>
      </c>
    </row>
    <row r="2693" spans="1:22" ht="16.5" customHeight="1" x14ac:dyDescent="0.3">
      <c r="A2693" s="1" t="s">
        <v>280</v>
      </c>
      <c r="B2693" s="1">
        <v>2022</v>
      </c>
      <c r="C2693" s="16">
        <f t="shared" si="238"/>
        <v>4.0775374439057197</v>
      </c>
      <c r="D2693" s="5">
        <v>23</v>
      </c>
      <c r="E2693" s="5">
        <v>59</v>
      </c>
      <c r="F2693" s="4">
        <v>0.44</v>
      </c>
      <c r="G2693" s="5">
        <v>0</v>
      </c>
      <c r="H2693" s="5">
        <v>0</v>
      </c>
      <c r="I2693" s="1">
        <v>1744350322596</v>
      </c>
      <c r="J2693" s="1">
        <v>15394505094</v>
      </c>
      <c r="K2693" s="1">
        <v>3826253041059</v>
      </c>
      <c r="L2693" s="1">
        <v>5570603363655</v>
      </c>
      <c r="M2693" s="29">
        <f>-4.336-4.513*(U2693/L2693)+5.679*(O2693/L2693)-0.004*(I2693/P2693)</f>
        <v>-3.4461913181850012</v>
      </c>
      <c r="N2693" s="31">
        <v>6.9871667237754878</v>
      </c>
      <c r="O2693" s="1">
        <v>1423017571102</v>
      </c>
      <c r="P2693" s="1">
        <v>858786213245</v>
      </c>
      <c r="Q2693" s="1">
        <v>564231357857</v>
      </c>
      <c r="R2693" s="1">
        <v>4147585792553</v>
      </c>
      <c r="S2693" s="1">
        <v>5570603363655</v>
      </c>
      <c r="T2693" s="1">
        <v>88695338812</v>
      </c>
      <c r="U2693" s="1">
        <v>682314631810</v>
      </c>
      <c r="V2693" s="1">
        <v>832318406310</v>
      </c>
    </row>
    <row r="2694" spans="1:22" ht="16.5" customHeight="1" x14ac:dyDescent="0.3">
      <c r="A2694" s="1" t="s">
        <v>280</v>
      </c>
      <c r="B2694" s="1">
        <v>2021</v>
      </c>
      <c r="C2694" s="15"/>
      <c r="D2694" s="9"/>
      <c r="E2694" s="9"/>
      <c r="F2694" s="10"/>
      <c r="G2694" s="9"/>
      <c r="H2694" s="9"/>
      <c r="I2694" s="1">
        <v>2430451915331</v>
      </c>
      <c r="J2694" s="1">
        <v>10230876303</v>
      </c>
      <c r="K2694" s="1">
        <v>3303632049425</v>
      </c>
      <c r="L2694" s="1">
        <v>5734083964756</v>
      </c>
      <c r="M2694" s="29">
        <f>-4.336-4.513*(U2694/L2694)+5.679*(O2694/L2694)-0.004*(I2694/P2694)</f>
        <v>-2.6079847725190715</v>
      </c>
      <c r="N2694" s="31">
        <v>6.6900092133089402</v>
      </c>
      <c r="O2694" s="1">
        <v>2244168104894</v>
      </c>
      <c r="P2694" s="1">
        <v>1643209181351</v>
      </c>
      <c r="Q2694" s="1">
        <v>600958923543</v>
      </c>
      <c r="R2694" s="1">
        <v>3489915859862</v>
      </c>
      <c r="S2694" s="1">
        <v>5734083964756</v>
      </c>
      <c r="T2694" s="1">
        <v>91507536349</v>
      </c>
      <c r="U2694" s="1">
        <v>620899931038</v>
      </c>
      <c r="V2694" s="1">
        <v>750804464693</v>
      </c>
    </row>
    <row r="2695" spans="1:22" ht="16.5" customHeight="1" x14ac:dyDescent="0.3">
      <c r="A2695" s="1" t="s">
        <v>280</v>
      </c>
      <c r="B2695" s="1">
        <v>2020</v>
      </c>
      <c r="C2695" s="16">
        <f t="shared" ref="C2695:C2706" si="239">LN(E2695)</f>
        <v>4.0430512678345503</v>
      </c>
      <c r="D2695" s="5">
        <v>21</v>
      </c>
      <c r="E2695" s="5">
        <v>57</v>
      </c>
      <c r="F2695" s="4">
        <v>0.44</v>
      </c>
      <c r="G2695" s="5">
        <v>0</v>
      </c>
      <c r="H2695" s="5">
        <v>0</v>
      </c>
      <c r="I2695" s="1">
        <v>1321975864883</v>
      </c>
      <c r="J2695" s="1">
        <v>5298293897</v>
      </c>
      <c r="K2695" s="1">
        <v>2597609319352</v>
      </c>
      <c r="L2695" s="1">
        <v>3919585184235</v>
      </c>
      <c r="M2695" s="29">
        <f>-4.336-4.513*(U2695/L2695)+5.679*(O2695/L2695)-0.004*(I2695/P2695)</f>
        <v>-2.432298073210009</v>
      </c>
      <c r="N2695" s="31">
        <v>6.9401877821904918</v>
      </c>
      <c r="O2695" s="1">
        <v>1573075018759</v>
      </c>
      <c r="P2695" s="1">
        <v>1023096214176</v>
      </c>
      <c r="Q2695" s="1">
        <v>549978804583</v>
      </c>
      <c r="R2695" s="1">
        <v>2346510165476</v>
      </c>
      <c r="S2695" s="1">
        <v>3919585184235</v>
      </c>
      <c r="T2695" s="1">
        <v>66142939817</v>
      </c>
      <c r="U2695" s="1">
        <v>321629220150</v>
      </c>
      <c r="V2695" s="1">
        <v>407554339128</v>
      </c>
    </row>
    <row r="2696" spans="1:22" ht="16.5" customHeight="1" x14ac:dyDescent="0.3">
      <c r="A2696" s="1" t="s">
        <v>280</v>
      </c>
      <c r="B2696" s="1">
        <v>2019</v>
      </c>
      <c r="C2696" s="16">
        <f t="shared" si="239"/>
        <v>4.0253516907351496</v>
      </c>
      <c r="D2696" s="5">
        <v>20</v>
      </c>
      <c r="E2696" s="5">
        <v>56</v>
      </c>
      <c r="F2696" s="4">
        <v>0.44</v>
      </c>
      <c r="G2696" s="5">
        <v>0</v>
      </c>
      <c r="H2696" s="5">
        <v>0</v>
      </c>
      <c r="I2696" s="1">
        <v>941906760341</v>
      </c>
      <c r="J2696" s="1">
        <v>5300617585</v>
      </c>
      <c r="K2696" s="1">
        <v>2368352157671</v>
      </c>
      <c r="L2696" s="1">
        <v>3310258918012</v>
      </c>
      <c r="M2696" s="29">
        <f>-4.336-4.513*(U2696/L2696)+5.679*(O2696/L2696)-0.004*(I2696/P2696)</f>
        <v>-2.3097828627195365</v>
      </c>
      <c r="N2696" s="31">
        <v>7.4649912574460018</v>
      </c>
      <c r="O2696" s="1">
        <v>1363094135111</v>
      </c>
      <c r="P2696" s="1">
        <v>741345107491</v>
      </c>
      <c r="Q2696" s="1">
        <v>621749027620</v>
      </c>
      <c r="R2696" s="1">
        <v>1947164782901</v>
      </c>
      <c r="S2696" s="1">
        <v>3310258918012</v>
      </c>
      <c r="T2696" s="1">
        <v>68485554925</v>
      </c>
      <c r="U2696" s="1">
        <v>225323512610</v>
      </c>
      <c r="V2696" s="1">
        <v>322269621555</v>
      </c>
    </row>
    <row r="2697" spans="1:22" ht="16.5" customHeight="1" x14ac:dyDescent="0.3">
      <c r="A2697" s="1" t="s">
        <v>280</v>
      </c>
      <c r="B2697" s="1">
        <v>2018</v>
      </c>
      <c r="C2697" s="16">
        <f t="shared" si="239"/>
        <v>4.0073331852324712</v>
      </c>
      <c r="D2697" s="5">
        <v>19</v>
      </c>
      <c r="E2697" s="5">
        <v>55</v>
      </c>
      <c r="F2697" s="4">
        <v>0.44</v>
      </c>
      <c r="G2697" s="5">
        <v>0</v>
      </c>
      <c r="H2697" s="5">
        <v>0</v>
      </c>
      <c r="I2697" s="1">
        <v>912798796719</v>
      </c>
      <c r="J2697" s="1">
        <v>5890311281</v>
      </c>
      <c r="K2697" s="1">
        <v>2253413457452</v>
      </c>
      <c r="L2697" s="1">
        <v>3166212254171</v>
      </c>
      <c r="M2697" s="29">
        <f>-4.336-4.513*(U2697/L2697)+5.679*(O2697/L2697)-0.004*(I2697/P2697)</f>
        <v>-1.9130115658329512</v>
      </c>
      <c r="N2697" s="31">
        <v>7.3592809998546045</v>
      </c>
      <c r="O2697" s="1">
        <v>1540423526407</v>
      </c>
      <c r="P2697" s="1">
        <v>733523269034</v>
      </c>
      <c r="Q2697" s="1">
        <v>806900257373</v>
      </c>
      <c r="R2697" s="1">
        <v>1625788727764</v>
      </c>
      <c r="S2697" s="1">
        <v>3166212254171</v>
      </c>
      <c r="T2697" s="1">
        <v>97582238463</v>
      </c>
      <c r="U2697" s="1">
        <v>235012043925</v>
      </c>
      <c r="V2697" s="1">
        <v>325383556565</v>
      </c>
    </row>
    <row r="2698" spans="1:22" ht="16.5" customHeight="1" x14ac:dyDescent="0.3">
      <c r="A2698" s="1" t="s">
        <v>280</v>
      </c>
      <c r="B2698" s="1">
        <v>2017</v>
      </c>
      <c r="C2698" s="16">
        <f t="shared" si="239"/>
        <v>3.9889840465642745</v>
      </c>
      <c r="D2698" s="5">
        <v>18</v>
      </c>
      <c r="E2698" s="5">
        <v>54</v>
      </c>
      <c r="F2698" s="4">
        <v>0.44</v>
      </c>
      <c r="G2698" s="5">
        <v>0</v>
      </c>
      <c r="H2698" s="5">
        <v>0</v>
      </c>
      <c r="I2698" s="1">
        <v>833679914531</v>
      </c>
      <c r="J2698" s="1">
        <v>5294250880</v>
      </c>
      <c r="K2698" s="1">
        <v>1903680876080</v>
      </c>
      <c r="L2698" s="1">
        <v>2737360790611</v>
      </c>
      <c r="M2698" s="29">
        <f>-4.336-4.513*(U2698/L2698)+5.679*(O2698/L2698)-0.004*(I2698/P2698)</f>
        <v>-1.9593163719546898</v>
      </c>
      <c r="N2698" s="31">
        <v>2.8654119461210428</v>
      </c>
      <c r="O2698" s="1">
        <v>1315646288343</v>
      </c>
      <c r="P2698" s="1">
        <v>786630395429</v>
      </c>
      <c r="Q2698" s="1">
        <v>529015892914</v>
      </c>
      <c r="R2698" s="1">
        <v>1421714502268</v>
      </c>
      <c r="S2698" s="1">
        <v>2737360790611</v>
      </c>
      <c r="T2698" s="1">
        <v>65584943815</v>
      </c>
      <c r="U2698" s="1">
        <v>211413771541</v>
      </c>
      <c r="V2698" s="1">
        <v>300882413692</v>
      </c>
    </row>
    <row r="2699" spans="1:22" ht="16.5" customHeight="1" x14ac:dyDescent="0.3">
      <c r="A2699" s="1" t="s">
        <v>280</v>
      </c>
      <c r="B2699" s="1">
        <v>2016</v>
      </c>
      <c r="C2699" s="16">
        <f t="shared" si="239"/>
        <v>3.970291913552122</v>
      </c>
      <c r="D2699" s="5">
        <v>17</v>
      </c>
      <c r="E2699" s="5">
        <v>53</v>
      </c>
      <c r="F2699" s="4">
        <v>0.44</v>
      </c>
      <c r="G2699" s="5">
        <v>0</v>
      </c>
      <c r="H2699" s="5">
        <v>0</v>
      </c>
      <c r="I2699" s="1">
        <v>320400347622</v>
      </c>
      <c r="J2699" s="1">
        <v>5577175144</v>
      </c>
      <c r="K2699" s="1">
        <v>1685878232921</v>
      </c>
      <c r="L2699" s="1">
        <v>2006278580543</v>
      </c>
      <c r="M2699" s="29">
        <f>-4.336-4.513*(U2699/L2699)+5.679*(O2699/L2699)-0.004*(I2699/P2699)</f>
        <v>-2.1020371407739127</v>
      </c>
      <c r="N2699" s="31">
        <v>2.5615511423249444</v>
      </c>
      <c r="O2699" s="1">
        <v>927890227763</v>
      </c>
      <c r="P2699" s="1">
        <v>246992142167</v>
      </c>
      <c r="Q2699" s="1">
        <v>680898085596</v>
      </c>
      <c r="R2699" s="1">
        <v>1078388352780</v>
      </c>
      <c r="S2699" s="1">
        <v>2006278580543</v>
      </c>
      <c r="T2699" s="1">
        <v>33018970892</v>
      </c>
      <c r="U2699" s="1">
        <v>172197323602</v>
      </c>
      <c r="V2699" s="1">
        <v>221715066547</v>
      </c>
    </row>
    <row r="2700" spans="1:22" ht="16.5" customHeight="1" x14ac:dyDescent="0.3">
      <c r="A2700" s="1" t="s">
        <v>280</v>
      </c>
      <c r="B2700" s="1">
        <v>2015</v>
      </c>
      <c r="C2700" s="16">
        <f t="shared" si="239"/>
        <v>3.9512437185814275</v>
      </c>
      <c r="D2700" s="5">
        <v>16</v>
      </c>
      <c r="E2700" s="5">
        <v>52</v>
      </c>
      <c r="F2700" s="4">
        <v>0.44</v>
      </c>
      <c r="G2700" s="5">
        <v>0</v>
      </c>
      <c r="H2700" s="5">
        <v>0</v>
      </c>
      <c r="I2700" s="1">
        <v>367281515017</v>
      </c>
      <c r="J2700" s="1">
        <v>7456135503</v>
      </c>
      <c r="K2700" s="1">
        <v>1052787860373</v>
      </c>
      <c r="L2700" s="1">
        <v>1420069375390</v>
      </c>
      <c r="M2700" s="29">
        <f>-4.336-4.513*(U2700/L2700)+5.679*(O2700/L2700)-0.004*(I2700/P2700)</f>
        <v>-2.6326473327911701</v>
      </c>
      <c r="N2700" s="31">
        <v>8.0197984581497224</v>
      </c>
      <c r="O2700" s="1">
        <v>551810391587</v>
      </c>
      <c r="P2700" s="1">
        <v>152764143729</v>
      </c>
      <c r="Q2700" s="1">
        <v>399046247858</v>
      </c>
      <c r="R2700" s="1">
        <v>868258983803</v>
      </c>
      <c r="S2700" s="1">
        <v>1420069375390</v>
      </c>
      <c r="T2700" s="1">
        <v>18180592243</v>
      </c>
      <c r="U2700" s="1">
        <v>155372371111</v>
      </c>
      <c r="V2700" s="1">
        <v>191461969078</v>
      </c>
    </row>
    <row r="2701" spans="1:22" ht="16.5" customHeight="1" x14ac:dyDescent="0.3">
      <c r="A2701" s="1" t="s">
        <v>280</v>
      </c>
      <c r="B2701" s="1">
        <v>2014</v>
      </c>
      <c r="C2701" s="16">
        <f t="shared" si="239"/>
        <v>3.9318256327243257</v>
      </c>
      <c r="D2701" s="6">
        <v>15</v>
      </c>
      <c r="E2701" s="6">
        <v>51</v>
      </c>
      <c r="F2701" s="7">
        <v>0.44</v>
      </c>
      <c r="G2701" s="6">
        <v>0</v>
      </c>
      <c r="H2701" s="6">
        <v>0</v>
      </c>
      <c r="I2701" s="1">
        <v>270203877832</v>
      </c>
      <c r="J2701" s="1">
        <v>5466390151</v>
      </c>
      <c r="K2701" s="1">
        <v>741525189894</v>
      </c>
      <c r="L2701" s="1">
        <v>1011729067726</v>
      </c>
      <c r="M2701" s="29">
        <f>-4.336-4.513*(U2701/L2701)+5.679*(O2701/L2701)-0.004*(I2701/P2701)</f>
        <v>-3.465599414909152</v>
      </c>
      <c r="N2701" s="28">
        <v>5.05</v>
      </c>
      <c r="O2701" s="1">
        <v>265872030986</v>
      </c>
      <c r="P2701" s="1">
        <v>131034914873</v>
      </c>
      <c r="Q2701" s="1">
        <v>134837116113</v>
      </c>
      <c r="R2701" s="1">
        <v>745857036740</v>
      </c>
      <c r="S2701" s="1">
        <v>1011729067726</v>
      </c>
      <c r="T2701" s="1">
        <v>9669384375</v>
      </c>
      <c r="U2701" s="1">
        <v>137587557030</v>
      </c>
      <c r="V2701" s="1">
        <v>165351512201</v>
      </c>
    </row>
    <row r="2702" spans="1:22" ht="16.5" customHeight="1" x14ac:dyDescent="0.3">
      <c r="A2702" s="1" t="s">
        <v>281</v>
      </c>
      <c r="B2702" s="1">
        <v>2023</v>
      </c>
      <c r="C2702" s="16">
        <f t="shared" si="239"/>
        <v>4.1431347263915326</v>
      </c>
      <c r="D2702" s="5">
        <v>30</v>
      </c>
      <c r="E2702" s="5">
        <v>63</v>
      </c>
      <c r="F2702" s="4">
        <v>33</v>
      </c>
      <c r="G2702" s="5">
        <v>0</v>
      </c>
      <c r="H2702" s="5">
        <v>0</v>
      </c>
      <c r="I2702" s="1">
        <v>1637453976026</v>
      </c>
      <c r="J2702" s="1">
        <v>1392004710414</v>
      </c>
      <c r="K2702" s="1">
        <v>532298313979</v>
      </c>
      <c r="L2702" s="1">
        <v>2169752290005</v>
      </c>
      <c r="M2702" s="29">
        <f>-4.336-4.513*(U2702/L2702)+5.679*(O2702/L2702)-0.004*(I2702/P2702)</f>
        <v>0.18881203577335973</v>
      </c>
      <c r="N2702" s="31">
        <v>6.4222466560102589</v>
      </c>
      <c r="O2702" s="1">
        <v>1732299209263</v>
      </c>
      <c r="P2702" s="1">
        <v>1545478563247</v>
      </c>
      <c r="Q2702" s="1">
        <v>186820646016</v>
      </c>
      <c r="R2702" s="1">
        <v>437453080742</v>
      </c>
      <c r="S2702" s="1">
        <v>2169752290005</v>
      </c>
      <c r="T2702" s="1">
        <v>155105064820</v>
      </c>
      <c r="U2702" s="1">
        <v>2395394101</v>
      </c>
      <c r="V2702" s="1">
        <v>184921811267</v>
      </c>
    </row>
    <row r="2703" spans="1:22" ht="16.5" customHeight="1" x14ac:dyDescent="0.3">
      <c r="A2703" s="1" t="s">
        <v>281</v>
      </c>
      <c r="B2703" s="1">
        <v>2022</v>
      </c>
      <c r="C2703" s="16">
        <f t="shared" si="239"/>
        <v>4.1271343850450917</v>
      </c>
      <c r="D2703" s="5">
        <v>29</v>
      </c>
      <c r="E2703" s="5">
        <v>62</v>
      </c>
      <c r="F2703" s="4">
        <v>33</v>
      </c>
      <c r="G2703" s="5">
        <v>0</v>
      </c>
      <c r="H2703" s="5">
        <v>0</v>
      </c>
      <c r="I2703" s="1">
        <v>2998004330975</v>
      </c>
      <c r="J2703" s="1">
        <v>2440931618568</v>
      </c>
      <c r="K2703" s="1">
        <v>508416881617</v>
      </c>
      <c r="L2703" s="1">
        <v>3506421212592</v>
      </c>
      <c r="M2703" s="29">
        <f>-4.336-4.513*(U2703/L2703)+5.679*(O2703/L2703)-0.004*(I2703/P2703)</f>
        <v>0.57122018286558174</v>
      </c>
      <c r="N2703" s="31">
        <v>6.9871667237754878</v>
      </c>
      <c r="O2703" s="1">
        <v>3070880599171</v>
      </c>
      <c r="P2703" s="1">
        <v>2947605954364</v>
      </c>
      <c r="Q2703" s="1">
        <v>123274644807</v>
      </c>
      <c r="R2703" s="1">
        <v>435540613421</v>
      </c>
      <c r="S2703" s="1">
        <v>3506421212592</v>
      </c>
      <c r="T2703" s="1">
        <v>113619504644</v>
      </c>
      <c r="U2703" s="1">
        <v>48412249418</v>
      </c>
      <c r="V2703" s="1">
        <v>149852584033</v>
      </c>
    </row>
    <row r="2704" spans="1:22" ht="16.5" customHeight="1" x14ac:dyDescent="0.3">
      <c r="A2704" s="1" t="s">
        <v>281</v>
      </c>
      <c r="B2704" s="1">
        <v>2021</v>
      </c>
      <c r="C2704" s="16">
        <f t="shared" si="239"/>
        <v>4.1108738641733114</v>
      </c>
      <c r="D2704" s="5">
        <v>28</v>
      </c>
      <c r="E2704" s="5">
        <v>61</v>
      </c>
      <c r="F2704" s="4">
        <v>33</v>
      </c>
      <c r="G2704" s="5">
        <v>0</v>
      </c>
      <c r="H2704" s="5">
        <v>0</v>
      </c>
      <c r="I2704" s="1">
        <v>2726730707143</v>
      </c>
      <c r="J2704" s="1">
        <v>2009572088027</v>
      </c>
      <c r="K2704" s="1">
        <v>394040253037</v>
      </c>
      <c r="L2704" s="1">
        <v>3120770960180</v>
      </c>
      <c r="M2704" s="29">
        <f>-4.336-4.513*(U2704/L2704)+5.679*(O2704/L2704)-0.004*(I2704/P2704)</f>
        <v>0.4440734041017394</v>
      </c>
      <c r="N2704" s="31">
        <v>6.6900092133089402</v>
      </c>
      <c r="O2704" s="1">
        <v>2661964947616</v>
      </c>
      <c r="P2704" s="1">
        <v>2597115927789</v>
      </c>
      <c r="Q2704" s="1">
        <v>64849019827</v>
      </c>
      <c r="R2704" s="1">
        <v>458806012564</v>
      </c>
      <c r="S2704" s="1">
        <v>3120770960180</v>
      </c>
      <c r="T2704" s="1">
        <v>73677366668</v>
      </c>
      <c r="U2704" s="1">
        <v>41364633477</v>
      </c>
      <c r="V2704" s="1">
        <v>96372164124</v>
      </c>
    </row>
    <row r="2705" spans="1:22" ht="16.5" customHeight="1" x14ac:dyDescent="0.3">
      <c r="A2705" s="1" t="s">
        <v>281</v>
      </c>
      <c r="B2705" s="1">
        <v>2020</v>
      </c>
      <c r="C2705" s="16">
        <f t="shared" si="239"/>
        <v>4.0943445622221004</v>
      </c>
      <c r="D2705" s="5">
        <v>27</v>
      </c>
      <c r="E2705" s="5">
        <v>60</v>
      </c>
      <c r="F2705" s="4">
        <v>33</v>
      </c>
      <c r="G2705" s="5">
        <v>0</v>
      </c>
      <c r="H2705" s="5">
        <v>0</v>
      </c>
      <c r="I2705" s="1">
        <v>1320648234585</v>
      </c>
      <c r="J2705" s="1">
        <v>1078466965160</v>
      </c>
      <c r="K2705" s="1">
        <v>385879994996</v>
      </c>
      <c r="L2705" s="1">
        <v>1706528229581</v>
      </c>
      <c r="M2705" s="29">
        <f>-4.336-4.513*(U2705/L2705)+5.679*(O2705/L2705)-0.004*(I2705/P2705)</f>
        <v>-5.479991143534068E-2</v>
      </c>
      <c r="N2705" s="31">
        <v>6.9401877821904918</v>
      </c>
      <c r="O2705" s="1">
        <v>1289232775617</v>
      </c>
      <c r="P2705" s="1">
        <v>1218328053117</v>
      </c>
      <c r="Q2705" s="1">
        <v>70904722500</v>
      </c>
      <c r="R2705" s="1">
        <v>417295453964</v>
      </c>
      <c r="S2705" s="1">
        <v>1706528229581</v>
      </c>
      <c r="T2705" s="1">
        <v>63187384769</v>
      </c>
      <c r="U2705" s="1">
        <v>1809157381</v>
      </c>
      <c r="V2705" s="1">
        <v>65848287904</v>
      </c>
    </row>
    <row r="2706" spans="1:22" ht="16.5" customHeight="1" x14ac:dyDescent="0.3">
      <c r="A2706" s="1" t="s">
        <v>281</v>
      </c>
      <c r="B2706" s="1">
        <v>2019</v>
      </c>
      <c r="C2706" s="16">
        <f t="shared" si="239"/>
        <v>4.0775374439057197</v>
      </c>
      <c r="D2706" s="5">
        <v>26</v>
      </c>
      <c r="E2706" s="5">
        <v>59</v>
      </c>
      <c r="F2706" s="4">
        <v>33</v>
      </c>
      <c r="G2706" s="5">
        <v>0</v>
      </c>
      <c r="H2706" s="5">
        <v>0</v>
      </c>
      <c r="I2706" s="1">
        <v>1211435848481</v>
      </c>
      <c r="J2706" s="1">
        <v>989873283498</v>
      </c>
      <c r="K2706" s="1">
        <v>379192338848</v>
      </c>
      <c r="L2706" s="1">
        <v>1590628187329</v>
      </c>
      <c r="M2706" s="29">
        <f>-4.336-4.513*(U2706/L2706)+5.679*(O2706/L2706)-0.004*(I2706/P2706)</f>
        <v>-0.15630459221642057</v>
      </c>
      <c r="N2706" s="31">
        <v>7.4649912574460018</v>
      </c>
      <c r="O2706" s="1">
        <v>1175025178247</v>
      </c>
      <c r="P2706" s="1">
        <v>1090331075747</v>
      </c>
      <c r="Q2706" s="1">
        <v>84694102500</v>
      </c>
      <c r="R2706" s="1">
        <v>415603009082</v>
      </c>
      <c r="S2706" s="1">
        <v>1590628187329</v>
      </c>
      <c r="T2706" s="1">
        <v>68682122304</v>
      </c>
      <c r="U2706" s="1">
        <v>3890416626</v>
      </c>
      <c r="V2706" s="1" t="e">
        <v>#VALUE!</v>
      </c>
    </row>
    <row r="2707" spans="1:22" ht="16.5" customHeight="1" x14ac:dyDescent="0.3">
      <c r="A2707" s="1" t="s">
        <v>281</v>
      </c>
      <c r="B2707" s="1">
        <v>2018</v>
      </c>
      <c r="C2707" s="15"/>
      <c r="D2707" s="9"/>
      <c r="E2707" s="9"/>
      <c r="F2707" s="10"/>
      <c r="G2707" s="9"/>
      <c r="H2707" s="9"/>
      <c r="I2707" s="1">
        <v>1314863727333</v>
      </c>
      <c r="J2707" s="1">
        <v>1052344892873</v>
      </c>
      <c r="K2707" s="1">
        <v>386840704655</v>
      </c>
      <c r="L2707" s="1">
        <v>1701704431988</v>
      </c>
      <c r="M2707" s="29">
        <f>-4.336-4.513*(U2707/L2707)+5.679*(O2707/L2707)-0.004*(I2707/P2707)</f>
        <v>-9.4890634046742514E-3</v>
      </c>
      <c r="N2707" s="31">
        <v>7.3592809998546045</v>
      </c>
      <c r="O2707" s="1">
        <v>1298685571085</v>
      </c>
      <c r="P2707" s="1">
        <v>1213710858585</v>
      </c>
      <c r="Q2707" s="1">
        <v>84974712500</v>
      </c>
      <c r="R2707" s="1">
        <v>403018860903</v>
      </c>
      <c r="S2707" s="1">
        <v>1701704431988</v>
      </c>
      <c r="T2707" s="1">
        <v>125668559550</v>
      </c>
      <c r="U2707" s="1">
        <v>1200623101</v>
      </c>
      <c r="V2707" s="1" t="e">
        <v>#VALUE!</v>
      </c>
    </row>
    <row r="2708" spans="1:22" ht="16.5" customHeight="1" x14ac:dyDescent="0.3">
      <c r="A2708" s="1" t="s">
        <v>281</v>
      </c>
      <c r="B2708" s="1">
        <v>2017</v>
      </c>
      <c r="C2708" s="16">
        <f t="shared" ref="C2708:C2709" si="240">LN(E2708)</f>
        <v>4.0430512678345503</v>
      </c>
      <c r="D2708" s="5">
        <v>24</v>
      </c>
      <c r="E2708" s="5">
        <v>57</v>
      </c>
      <c r="F2708" s="4">
        <v>33</v>
      </c>
      <c r="G2708" s="5">
        <v>0</v>
      </c>
      <c r="H2708" s="5">
        <v>0</v>
      </c>
      <c r="I2708" s="1">
        <v>2294325451906</v>
      </c>
      <c r="J2708" s="1">
        <v>1546713022115</v>
      </c>
      <c r="K2708" s="1">
        <v>430341740440</v>
      </c>
      <c r="L2708" s="1">
        <v>2724667192346</v>
      </c>
      <c r="M2708" s="29">
        <f>-4.336-4.513*(U2708/L2708)+5.679*(O2708/L2708)-0.004*(I2708/P2708)</f>
        <v>0.40537679268100557</v>
      </c>
      <c r="N2708" s="31">
        <v>2.8654119461210428</v>
      </c>
      <c r="O2708" s="1">
        <v>2285843019279</v>
      </c>
      <c r="P2708" s="1">
        <v>2178345098413</v>
      </c>
      <c r="Q2708" s="1">
        <v>107497920866</v>
      </c>
      <c r="R2708" s="1">
        <v>438824173068</v>
      </c>
      <c r="S2708" s="1">
        <v>2724667192346</v>
      </c>
      <c r="T2708" s="1">
        <v>128547985407</v>
      </c>
      <c r="U2708" s="1">
        <v>11333873854</v>
      </c>
      <c r="V2708" s="1" t="e">
        <v>#VALUE!</v>
      </c>
    </row>
    <row r="2709" spans="1:22" ht="16.5" customHeight="1" x14ac:dyDescent="0.3">
      <c r="A2709" s="1" t="s">
        <v>281</v>
      </c>
      <c r="B2709" s="1">
        <v>2016</v>
      </c>
      <c r="C2709" s="16">
        <f t="shared" si="240"/>
        <v>4.0253516907351496</v>
      </c>
      <c r="D2709" s="6">
        <v>23</v>
      </c>
      <c r="E2709" s="6">
        <v>56</v>
      </c>
      <c r="F2709" s="7">
        <v>33</v>
      </c>
      <c r="G2709" s="6">
        <v>0</v>
      </c>
      <c r="H2709" s="6">
        <v>0</v>
      </c>
      <c r="I2709" s="1">
        <v>1670793220930</v>
      </c>
      <c r="J2709" s="1">
        <v>1436111410279</v>
      </c>
      <c r="K2709" s="1">
        <v>351104158275</v>
      </c>
      <c r="L2709" s="1">
        <v>2021897379205</v>
      </c>
      <c r="M2709" s="29">
        <f>-4.336-4.513*(U2709/L2709)+5.679*(O2709/L2709)-0.004*(I2709/P2709)</f>
        <v>2.4004525569933079E-2</v>
      </c>
      <c r="N2709" s="31">
        <v>2.5615511423249444</v>
      </c>
      <c r="O2709" s="1">
        <v>1592202799571</v>
      </c>
      <c r="P2709" s="1">
        <v>1511036649569</v>
      </c>
      <c r="Q2709" s="1">
        <v>81166150002</v>
      </c>
      <c r="R2709" s="1">
        <v>429694579634</v>
      </c>
      <c r="S2709" s="1">
        <v>2021897379205</v>
      </c>
      <c r="T2709" s="1">
        <v>108446237327</v>
      </c>
      <c r="U2709" s="1">
        <v>48237383865</v>
      </c>
      <c r="V2709" s="1" t="e">
        <v>#VALUE!</v>
      </c>
    </row>
    <row r="2710" spans="1:22" ht="16.5" customHeight="1" x14ac:dyDescent="0.3">
      <c r="A2710" s="1" t="s">
        <v>281</v>
      </c>
      <c r="B2710" s="1">
        <v>2015</v>
      </c>
      <c r="C2710" s="15"/>
      <c r="D2710" s="9"/>
      <c r="E2710" s="9"/>
      <c r="F2710" s="10"/>
      <c r="G2710" s="9"/>
      <c r="H2710" s="9"/>
      <c r="I2710" s="1">
        <v>1680763995087</v>
      </c>
      <c r="J2710" s="1">
        <v>1531003643040</v>
      </c>
      <c r="K2710" s="1">
        <v>315349146563</v>
      </c>
      <c r="L2710" s="1">
        <v>1996113141650</v>
      </c>
      <c r="M2710" s="29">
        <f>-4.336-4.513*(U2710/L2710)+5.679*(O2710/L2710)-0.004*(I2710/P2710)</f>
        <v>-0.19398500622562476</v>
      </c>
      <c r="N2710" s="31">
        <v>8.0197984581497224</v>
      </c>
      <c r="O2710" s="1">
        <v>1605814719593</v>
      </c>
      <c r="P2710" s="1">
        <v>1566787205955</v>
      </c>
      <c r="Q2710" s="1">
        <v>39027513638</v>
      </c>
      <c r="R2710" s="1">
        <v>390298422057</v>
      </c>
      <c r="S2710" s="1">
        <v>1996113141650</v>
      </c>
      <c r="T2710" s="1">
        <v>87301035454</v>
      </c>
      <c r="U2710" s="1">
        <v>186777297732</v>
      </c>
      <c r="V2710" s="1" t="e">
        <v>#VALUE!</v>
      </c>
    </row>
    <row r="2711" spans="1:22" ht="16.5" customHeight="1" x14ac:dyDescent="0.3">
      <c r="A2711" s="1" t="s">
        <v>281</v>
      </c>
      <c r="B2711" s="1">
        <v>2014</v>
      </c>
      <c r="C2711" s="15"/>
      <c r="D2711" s="9"/>
      <c r="E2711" s="9"/>
      <c r="F2711" s="10"/>
      <c r="G2711" s="9"/>
      <c r="H2711" s="9"/>
      <c r="I2711" s="1">
        <v>988918371194</v>
      </c>
      <c r="J2711" s="1">
        <v>813382181107</v>
      </c>
      <c r="K2711" s="1">
        <v>237526557664</v>
      </c>
      <c r="L2711" s="1">
        <v>1226444928858</v>
      </c>
      <c r="M2711" s="29">
        <f>-4.336-4.513*(U2711/L2711)+5.679*(O2711/L2711)-0.004*(I2711/P2711)</f>
        <v>-0.40605501058178095</v>
      </c>
      <c r="N2711" s="28">
        <v>5.05</v>
      </c>
      <c r="O2711" s="1">
        <v>900590428271</v>
      </c>
      <c r="P2711" s="1">
        <v>886519476604</v>
      </c>
      <c r="Q2711" s="1">
        <v>14070951667</v>
      </c>
      <c r="R2711" s="1">
        <v>325854500587</v>
      </c>
      <c r="S2711" s="1">
        <v>1226444928858</v>
      </c>
      <c r="T2711" s="1">
        <v>24280425371</v>
      </c>
      <c r="U2711" s="1">
        <v>64063706912</v>
      </c>
      <c r="V2711" s="1" t="e">
        <v>#VALUE!</v>
      </c>
    </row>
    <row r="2712" spans="1:22" ht="16.5" customHeight="1" x14ac:dyDescent="0.3">
      <c r="A2712" s="1" t="s">
        <v>282</v>
      </c>
      <c r="B2712" s="1">
        <v>2023</v>
      </c>
      <c r="C2712" s="15"/>
      <c r="D2712" s="5">
        <v>23</v>
      </c>
      <c r="E2712" s="9"/>
      <c r="F2712" s="10"/>
      <c r="G2712" s="9"/>
      <c r="H2712" s="9"/>
      <c r="I2712" s="1">
        <v>1802904917581</v>
      </c>
      <c r="J2712" s="1">
        <v>1118305144402</v>
      </c>
      <c r="K2712" s="1">
        <v>523014233067</v>
      </c>
      <c r="L2712" s="1">
        <v>2325919150648</v>
      </c>
      <c r="M2712" s="29">
        <f>-4.336-4.513*(U2712/L2712)+5.679*(O2712/L2712)-0.004*(I2712/P2712)</f>
        <v>-8.7964132188933397E-2</v>
      </c>
      <c r="N2712" s="31">
        <v>6.4222466560102589</v>
      </c>
      <c r="O2712" s="1">
        <v>1744241693836</v>
      </c>
      <c r="P2712" s="1">
        <v>1732075116607</v>
      </c>
      <c r="Q2712" s="1">
        <v>12166577229</v>
      </c>
      <c r="R2712" s="1">
        <v>581677456812</v>
      </c>
      <c r="S2712" s="1">
        <v>2325919150648</v>
      </c>
      <c r="T2712" s="1">
        <v>106715566187</v>
      </c>
      <c r="U2712" s="1">
        <v>3384992151</v>
      </c>
      <c r="V2712" s="1">
        <v>97141548937</v>
      </c>
    </row>
    <row r="2713" spans="1:22" ht="16.5" customHeight="1" x14ac:dyDescent="0.3">
      <c r="A2713" s="1" t="s">
        <v>282</v>
      </c>
      <c r="B2713" s="1">
        <v>2022</v>
      </c>
      <c r="C2713" s="16">
        <f t="shared" ref="C2713:C2738" si="241">LN(E2713)</f>
        <v>4.0253516907351496</v>
      </c>
      <c r="D2713" s="5">
        <v>22</v>
      </c>
      <c r="E2713" s="5">
        <v>56</v>
      </c>
      <c r="F2713" s="4">
        <v>1.27</v>
      </c>
      <c r="G2713" s="5">
        <v>0</v>
      </c>
      <c r="H2713" s="5">
        <v>0</v>
      </c>
      <c r="I2713" s="1">
        <v>2285865461621</v>
      </c>
      <c r="J2713" s="1">
        <v>984744604874</v>
      </c>
      <c r="K2713" s="1">
        <v>383836670578</v>
      </c>
      <c r="L2713" s="1">
        <v>2669702132199</v>
      </c>
      <c r="M2713" s="29">
        <f>-4.336-4.513*(U2713/L2713)+5.679*(O2713/L2713)-0.004*(I2713/P2713)</f>
        <v>8.6223915298309389E-2</v>
      </c>
      <c r="N2713" s="31">
        <v>6.9871667237754878</v>
      </c>
      <c r="O2713" s="1">
        <v>2090127064333</v>
      </c>
      <c r="P2713" s="1">
        <v>2061049299499</v>
      </c>
      <c r="Q2713" s="1">
        <v>29077764834</v>
      </c>
      <c r="R2713" s="1">
        <v>579575067866</v>
      </c>
      <c r="S2713" s="1">
        <v>2669702132199</v>
      </c>
      <c r="T2713" s="1">
        <v>106271261877</v>
      </c>
      <c r="U2713" s="1">
        <v>11515033390</v>
      </c>
      <c r="V2713" s="1">
        <v>130804200641</v>
      </c>
    </row>
    <row r="2714" spans="1:22" ht="16.5" customHeight="1" x14ac:dyDescent="0.3">
      <c r="A2714" s="1" t="s">
        <v>282</v>
      </c>
      <c r="B2714" s="1">
        <v>2021</v>
      </c>
      <c r="C2714" s="16">
        <f t="shared" si="241"/>
        <v>4.0253516907351496</v>
      </c>
      <c r="D2714" s="5">
        <v>21</v>
      </c>
      <c r="E2714" s="5">
        <v>56</v>
      </c>
      <c r="F2714" s="4">
        <v>1.27</v>
      </c>
      <c r="G2714" s="5">
        <v>0</v>
      </c>
      <c r="H2714" s="5">
        <v>0</v>
      </c>
      <c r="I2714" s="1">
        <v>2091796621364</v>
      </c>
      <c r="J2714" s="1">
        <v>991295240635</v>
      </c>
      <c r="K2714" s="1">
        <v>246506415624</v>
      </c>
      <c r="L2714" s="1">
        <v>2338303036988</v>
      </c>
      <c r="M2714" s="29">
        <f>-4.336-4.513*(U2714/L2714)+5.679*(O2714/L2714)-0.004*(I2714/P2714)</f>
        <v>-0.10004447608127953</v>
      </c>
      <c r="N2714" s="31">
        <v>6.6900092133089402</v>
      </c>
      <c r="O2714" s="1">
        <v>1761113857139</v>
      </c>
      <c r="P2714" s="1">
        <v>1721938102989</v>
      </c>
      <c r="Q2714" s="1">
        <v>39175754150</v>
      </c>
      <c r="R2714" s="1">
        <v>577189179849</v>
      </c>
      <c r="S2714" s="1">
        <v>2338303036988</v>
      </c>
      <c r="T2714" s="1">
        <v>94376637939</v>
      </c>
      <c r="U2714" s="1">
        <v>18846825024</v>
      </c>
      <c r="V2714" s="1">
        <v>116921378362</v>
      </c>
    </row>
    <row r="2715" spans="1:22" ht="16.5" customHeight="1" x14ac:dyDescent="0.3">
      <c r="A2715" s="1" t="s">
        <v>282</v>
      </c>
      <c r="B2715" s="1">
        <v>2020</v>
      </c>
      <c r="C2715" s="16">
        <f t="shared" si="241"/>
        <v>4.0073331852324712</v>
      </c>
      <c r="D2715" s="5">
        <v>20</v>
      </c>
      <c r="E2715" s="5">
        <v>55</v>
      </c>
      <c r="F2715" s="4">
        <v>3.2</v>
      </c>
      <c r="G2715" s="5">
        <v>0</v>
      </c>
      <c r="H2715" s="5">
        <v>0</v>
      </c>
      <c r="I2715" s="1">
        <v>1869806058087</v>
      </c>
      <c r="J2715" s="1">
        <v>926107261232</v>
      </c>
      <c r="K2715" s="1">
        <v>259620229218</v>
      </c>
      <c r="L2715" s="1">
        <v>2129426287305</v>
      </c>
      <c r="M2715" s="29">
        <f>-4.336-4.513*(U2715/L2715)+5.679*(O2715/L2715)-0.004*(I2715/P2715)</f>
        <v>-0.26155238878951481</v>
      </c>
      <c r="N2715" s="31">
        <v>6.9401877821904918</v>
      </c>
      <c r="O2715" s="1">
        <v>1563716148118</v>
      </c>
      <c r="P2715" s="1">
        <v>1515032356240</v>
      </c>
      <c r="Q2715" s="1">
        <v>48683791878</v>
      </c>
      <c r="R2715" s="1">
        <v>565710139187</v>
      </c>
      <c r="S2715" s="1">
        <v>2129426287305</v>
      </c>
      <c r="T2715" s="1">
        <v>88047372712</v>
      </c>
      <c r="U2715" s="1">
        <v>42897378119</v>
      </c>
      <c r="V2715" s="1">
        <v>144564878250</v>
      </c>
    </row>
    <row r="2716" spans="1:22" ht="16.5" customHeight="1" x14ac:dyDescent="0.3">
      <c r="A2716" s="1" t="s">
        <v>282</v>
      </c>
      <c r="B2716" s="1">
        <v>2019</v>
      </c>
      <c r="C2716" s="16">
        <f t="shared" si="241"/>
        <v>3.9889840465642745</v>
      </c>
      <c r="D2716" s="5">
        <v>19</v>
      </c>
      <c r="E2716" s="5">
        <v>54</v>
      </c>
      <c r="F2716" s="4">
        <v>3.23</v>
      </c>
      <c r="G2716" s="5">
        <v>0</v>
      </c>
      <c r="H2716" s="5">
        <v>0</v>
      </c>
      <c r="I2716" s="1">
        <v>1496543547023</v>
      </c>
      <c r="J2716" s="1">
        <v>743078774036</v>
      </c>
      <c r="K2716" s="1">
        <v>251883677698</v>
      </c>
      <c r="L2716" s="1">
        <v>1748427224721</v>
      </c>
      <c r="M2716" s="29">
        <f>-4.336-4.513*(U2716/L2716)+5.679*(O2716/L2716)-0.004*(I2716/P2716)</f>
        <v>-0.82269356200796384</v>
      </c>
      <c r="N2716" s="31">
        <v>7.4649912574460018</v>
      </c>
      <c r="O2716" s="1">
        <v>1189226401559</v>
      </c>
      <c r="P2716" s="1">
        <v>1137331220559</v>
      </c>
      <c r="Q2716" s="1">
        <v>51895181000</v>
      </c>
      <c r="R2716" s="1">
        <v>559200823162</v>
      </c>
      <c r="S2716" s="1">
        <v>1748427224721</v>
      </c>
      <c r="T2716" s="1">
        <v>69803443909</v>
      </c>
      <c r="U2716" s="1">
        <v>133315648596</v>
      </c>
      <c r="V2716" s="1">
        <v>239000979980</v>
      </c>
    </row>
    <row r="2717" spans="1:22" ht="16.5" customHeight="1" x14ac:dyDescent="0.3">
      <c r="A2717" s="1" t="s">
        <v>282</v>
      </c>
      <c r="B2717" s="1">
        <v>2018</v>
      </c>
      <c r="C2717" s="16">
        <f t="shared" si="241"/>
        <v>3.970291913552122</v>
      </c>
      <c r="D2717" s="5">
        <v>18</v>
      </c>
      <c r="E2717" s="5">
        <v>53</v>
      </c>
      <c r="F2717" s="4">
        <v>2.89</v>
      </c>
      <c r="G2717" s="5">
        <v>0</v>
      </c>
      <c r="H2717" s="5">
        <v>0</v>
      </c>
      <c r="I2717" s="1">
        <v>1540524898600</v>
      </c>
      <c r="J2717" s="1">
        <v>934442020503</v>
      </c>
      <c r="K2717" s="1">
        <v>250948008022</v>
      </c>
      <c r="L2717" s="1">
        <v>1791472906622</v>
      </c>
      <c r="M2717" s="29">
        <f>-4.336-4.513*(U2717/L2717)+5.679*(O2717/L2717)-0.004*(I2717/P2717)</f>
        <v>-0.2242949988345376</v>
      </c>
      <c r="N2717" s="31">
        <v>7.3592809998546045</v>
      </c>
      <c r="O2717" s="1">
        <v>1349043446606</v>
      </c>
      <c r="P2717" s="1">
        <v>1294051506606</v>
      </c>
      <c r="Q2717" s="1">
        <v>54991940000</v>
      </c>
      <c r="R2717" s="1">
        <v>442429460016</v>
      </c>
      <c r="S2717" s="1">
        <v>1791472906622</v>
      </c>
      <c r="T2717" s="1">
        <v>51207453089</v>
      </c>
      <c r="U2717" s="1">
        <v>63522904969</v>
      </c>
      <c r="V2717" s="1">
        <v>84019115701</v>
      </c>
    </row>
    <row r="2718" spans="1:22" ht="16.5" customHeight="1" x14ac:dyDescent="0.3">
      <c r="A2718" s="1" t="s">
        <v>282</v>
      </c>
      <c r="B2718" s="1">
        <v>2017</v>
      </c>
      <c r="C2718" s="16">
        <f t="shared" si="241"/>
        <v>4.1431347263915326</v>
      </c>
      <c r="D2718" s="5">
        <v>17</v>
      </c>
      <c r="E2718" s="5">
        <v>63</v>
      </c>
      <c r="F2718" s="4">
        <v>2.84</v>
      </c>
      <c r="G2718" s="5">
        <v>0</v>
      </c>
      <c r="H2718" s="5">
        <v>0</v>
      </c>
      <c r="I2718" s="1">
        <v>1184390851589</v>
      </c>
      <c r="J2718" s="1">
        <v>744290902658</v>
      </c>
      <c r="K2718" s="1">
        <v>180160230224</v>
      </c>
      <c r="L2718" s="1">
        <v>1364551081813</v>
      </c>
      <c r="M2718" s="29">
        <f>-4.336-4.513*(U2718/L2718)+5.679*(O2718/L2718)-0.004*(I2718/P2718)</f>
        <v>-0.73403497546544239</v>
      </c>
      <c r="N2718" s="31">
        <v>2.8654119461210428</v>
      </c>
      <c r="O2718" s="1">
        <v>947773961437</v>
      </c>
      <c r="P2718" s="1">
        <v>885830921437</v>
      </c>
      <c r="Q2718" s="1">
        <v>61943040000</v>
      </c>
      <c r="R2718" s="1">
        <v>416777120376</v>
      </c>
      <c r="S2718" s="1">
        <v>1364551081813</v>
      </c>
      <c r="T2718" s="1">
        <v>54050815284</v>
      </c>
      <c r="U2718" s="1">
        <v>101937784585</v>
      </c>
      <c r="V2718" s="1">
        <v>181776430541</v>
      </c>
    </row>
    <row r="2719" spans="1:22" ht="16.5" customHeight="1" x14ac:dyDescent="0.3">
      <c r="A2719" s="1" t="s">
        <v>282</v>
      </c>
      <c r="B2719" s="1">
        <v>2016</v>
      </c>
      <c r="C2719" s="16">
        <f t="shared" si="241"/>
        <v>4.1271343850450917</v>
      </c>
      <c r="D2719" s="5">
        <v>16</v>
      </c>
      <c r="E2719" s="5">
        <v>62</v>
      </c>
      <c r="F2719" s="4">
        <v>3.9</v>
      </c>
      <c r="G2719" s="5">
        <v>0</v>
      </c>
      <c r="H2719" s="5">
        <v>0</v>
      </c>
      <c r="I2719" s="1">
        <v>1109242645380</v>
      </c>
      <c r="J2719" s="1">
        <v>839360073990</v>
      </c>
      <c r="K2719" s="1">
        <v>254713363586</v>
      </c>
      <c r="L2719" s="1">
        <v>1363956008966</v>
      </c>
      <c r="M2719" s="29">
        <f>-4.336-4.513*(U2719/L2719)+5.679*(O2719/L2719)-0.004*(I2719/P2719)</f>
        <v>-0.60619199761046405</v>
      </c>
      <c r="N2719" s="31">
        <v>2.5615511423249444</v>
      </c>
      <c r="O2719" s="1">
        <v>987227950445</v>
      </c>
      <c r="P2719" s="1">
        <v>918325590445</v>
      </c>
      <c r="Q2719" s="1">
        <v>68902360000</v>
      </c>
      <c r="R2719" s="1">
        <v>376728058521</v>
      </c>
      <c r="S2719" s="1">
        <v>1363956008966</v>
      </c>
      <c r="T2719" s="1">
        <v>42896298235</v>
      </c>
      <c r="U2719" s="1">
        <v>113579308757</v>
      </c>
      <c r="V2719" s="1">
        <v>185722830489</v>
      </c>
    </row>
    <row r="2720" spans="1:22" ht="16.5" customHeight="1" x14ac:dyDescent="0.3">
      <c r="A2720" s="1" t="s">
        <v>282</v>
      </c>
      <c r="B2720" s="1">
        <v>2015</v>
      </c>
      <c r="C2720" s="16">
        <f t="shared" si="241"/>
        <v>4.1108738641733114</v>
      </c>
      <c r="D2720" s="5">
        <v>15</v>
      </c>
      <c r="E2720" s="5">
        <v>61</v>
      </c>
      <c r="F2720" s="4">
        <v>3.86</v>
      </c>
      <c r="G2720" s="5">
        <v>0</v>
      </c>
      <c r="H2720" s="5">
        <v>0</v>
      </c>
      <c r="I2720" s="1">
        <v>893785490129</v>
      </c>
      <c r="J2720" s="1">
        <v>683148891515</v>
      </c>
      <c r="K2720" s="1">
        <v>236524282191</v>
      </c>
      <c r="L2720" s="1">
        <v>1130309772320</v>
      </c>
      <c r="M2720" s="29">
        <f>-4.336-4.513*(U2720/L2720)+5.679*(O2720/L2720)-0.004*(I2720/P2720)</f>
        <v>-0.38246189792447494</v>
      </c>
      <c r="N2720" s="31">
        <v>8.0197984581497224</v>
      </c>
      <c r="O2720" s="1">
        <v>832169219069</v>
      </c>
      <c r="P2720" s="1">
        <v>756279469069</v>
      </c>
      <c r="Q2720" s="1">
        <v>75889750000</v>
      </c>
      <c r="R2720" s="1">
        <v>298140553251</v>
      </c>
      <c r="S2720" s="1">
        <v>1130309772320</v>
      </c>
      <c r="T2720" s="1">
        <v>45707246270</v>
      </c>
      <c r="U2720" s="1">
        <v>55799458576</v>
      </c>
      <c r="V2720" s="1">
        <v>117234882204</v>
      </c>
    </row>
    <row r="2721" spans="1:22" ht="16.5" customHeight="1" x14ac:dyDescent="0.3">
      <c r="A2721" s="1" t="s">
        <v>282</v>
      </c>
      <c r="B2721" s="1">
        <v>2014</v>
      </c>
      <c r="C2721" s="16">
        <f t="shared" si="241"/>
        <v>4.0943445622221004</v>
      </c>
      <c r="D2721" s="6">
        <v>14</v>
      </c>
      <c r="E2721" s="6">
        <v>60</v>
      </c>
      <c r="F2721" s="7">
        <v>2.61</v>
      </c>
      <c r="G2721" s="6">
        <v>0</v>
      </c>
      <c r="H2721" s="6">
        <v>0</v>
      </c>
      <c r="I2721" s="1">
        <v>830749835299</v>
      </c>
      <c r="J2721" s="1">
        <v>554002944945</v>
      </c>
      <c r="K2721" s="1">
        <v>249256367846</v>
      </c>
      <c r="L2721" s="1">
        <v>1080006203145</v>
      </c>
      <c r="M2721" s="29">
        <f>-4.336-4.513*(U2721/L2721)+5.679*(O2721/L2721)-0.004*(I2721/P2721)</f>
        <v>-0.29077688976540395</v>
      </c>
      <c r="N2721" s="28">
        <v>5.05</v>
      </c>
      <c r="O2721" s="1">
        <v>801512105523</v>
      </c>
      <c r="P2721" s="1">
        <v>730683645523</v>
      </c>
      <c r="Q2721" s="1">
        <v>70828460000</v>
      </c>
      <c r="R2721" s="1">
        <v>278494097622</v>
      </c>
      <c r="S2721" s="1">
        <v>1080006203145</v>
      </c>
      <c r="T2721" s="1">
        <v>37285424792</v>
      </c>
      <c r="U2721" s="1">
        <v>39443728878</v>
      </c>
      <c r="V2721" s="1">
        <v>87490039927</v>
      </c>
    </row>
    <row r="2722" spans="1:22" ht="16.5" customHeight="1" x14ac:dyDescent="0.3">
      <c r="A2722" s="1" t="s">
        <v>283</v>
      </c>
      <c r="B2722" s="1">
        <v>2023</v>
      </c>
      <c r="C2722" s="16">
        <f t="shared" si="241"/>
        <v>3.8286413964890951</v>
      </c>
      <c r="D2722" s="5">
        <v>31</v>
      </c>
      <c r="E2722" s="5">
        <v>46</v>
      </c>
      <c r="F2722" s="4">
        <v>0</v>
      </c>
      <c r="G2722" s="5">
        <v>0</v>
      </c>
      <c r="H2722" s="5">
        <v>0</v>
      </c>
      <c r="I2722" s="1">
        <v>202569925259</v>
      </c>
      <c r="J2722" s="1">
        <v>42658057427</v>
      </c>
      <c r="K2722" s="1">
        <v>164159298652</v>
      </c>
      <c r="L2722" s="1">
        <v>366729223911</v>
      </c>
      <c r="M2722" s="29">
        <f>-4.336-4.513*(U2722/L2722)+5.679*(O2722/L2722)-0.004*(I2722/P2722)</f>
        <v>-4.2342841214222116</v>
      </c>
      <c r="N2722" s="31">
        <v>6.4222466560102589</v>
      </c>
      <c r="O2722" s="1">
        <v>34194957296</v>
      </c>
      <c r="P2722" s="1">
        <v>34194957296</v>
      </c>
      <c r="Q2722" s="1">
        <v>0</v>
      </c>
      <c r="R2722" s="1">
        <v>332534266615</v>
      </c>
      <c r="S2722" s="1">
        <v>366729223911</v>
      </c>
      <c r="T2722" s="1">
        <v>465781370</v>
      </c>
      <c r="U2722" s="1">
        <v>32838689244</v>
      </c>
      <c r="V2722" s="1">
        <v>37626384927</v>
      </c>
    </row>
    <row r="2723" spans="1:22" ht="16.5" customHeight="1" x14ac:dyDescent="0.3">
      <c r="A2723" s="1" t="s">
        <v>283</v>
      </c>
      <c r="B2723" s="1">
        <v>2022</v>
      </c>
      <c r="C2723" s="16">
        <f t="shared" si="241"/>
        <v>3.8066624897703196</v>
      </c>
      <c r="D2723" s="5">
        <v>30</v>
      </c>
      <c r="E2723" s="5">
        <v>45</v>
      </c>
      <c r="F2723" s="4">
        <v>0</v>
      </c>
      <c r="G2723" s="5">
        <v>0</v>
      </c>
      <c r="H2723" s="5">
        <v>0</v>
      </c>
      <c r="I2723" s="1">
        <v>242318067447</v>
      </c>
      <c r="J2723" s="1">
        <v>51883748066</v>
      </c>
      <c r="K2723" s="1">
        <v>161691555908</v>
      </c>
      <c r="L2723" s="1">
        <v>404009623355</v>
      </c>
      <c r="M2723" s="29">
        <f>-4.336-4.513*(U2723/L2723)+5.679*(O2723/L2723)-0.004*(I2723/P2723)</f>
        <v>-4.0867438477096254</v>
      </c>
      <c r="N2723" s="31">
        <v>6.9871667237754878</v>
      </c>
      <c r="O2723" s="1">
        <v>60237278484</v>
      </c>
      <c r="P2723" s="1">
        <v>51237278484</v>
      </c>
      <c r="Q2723" s="1">
        <v>9000000000</v>
      </c>
      <c r="R2723" s="1">
        <v>343772344871</v>
      </c>
      <c r="S2723" s="1">
        <v>404009623355</v>
      </c>
      <c r="T2723" s="1">
        <v>124270164</v>
      </c>
      <c r="U2723" s="1">
        <v>51793228184</v>
      </c>
      <c r="V2723" s="1">
        <v>57689218331</v>
      </c>
    </row>
    <row r="2724" spans="1:22" ht="16.5" customHeight="1" x14ac:dyDescent="0.3">
      <c r="A2724" s="1" t="s">
        <v>283</v>
      </c>
      <c r="B2724" s="1">
        <v>2021</v>
      </c>
      <c r="C2724" s="16">
        <f t="shared" si="241"/>
        <v>3.784189633918261</v>
      </c>
      <c r="D2724" s="5">
        <v>29</v>
      </c>
      <c r="E2724" s="5">
        <v>44</v>
      </c>
      <c r="F2724" s="4">
        <v>0</v>
      </c>
      <c r="G2724" s="5">
        <v>0</v>
      </c>
      <c r="H2724" s="5">
        <v>0</v>
      </c>
      <c r="I2724" s="1">
        <v>224017465490</v>
      </c>
      <c r="J2724" s="1">
        <v>39481928002</v>
      </c>
      <c r="K2724" s="1">
        <v>161702155462</v>
      </c>
      <c r="L2724" s="1">
        <v>385719620952</v>
      </c>
      <c r="M2724" s="29">
        <f>-4.336-4.513*(U2724/L2724)+5.679*(O2724/L2724)-0.004*(I2724/P2724)</f>
        <v>-4.1262728842550391</v>
      </c>
      <c r="N2724" s="31">
        <v>6.6900092133089402</v>
      </c>
      <c r="O2724" s="1">
        <v>47051269265</v>
      </c>
      <c r="P2724" s="1">
        <v>38051269265</v>
      </c>
      <c r="Q2724" s="1">
        <v>9000000000</v>
      </c>
      <c r="R2724" s="1">
        <v>338668351687</v>
      </c>
      <c r="S2724" s="1">
        <v>385719620952</v>
      </c>
      <c r="T2724" s="1">
        <v>0</v>
      </c>
      <c r="U2724" s="1">
        <v>39269882101</v>
      </c>
      <c r="V2724" s="1">
        <v>42115727071</v>
      </c>
    </row>
    <row r="2725" spans="1:22" ht="16.5" customHeight="1" x14ac:dyDescent="0.3">
      <c r="A2725" s="1" t="s">
        <v>283</v>
      </c>
      <c r="B2725" s="1">
        <v>2020</v>
      </c>
      <c r="C2725" s="16">
        <f t="shared" si="241"/>
        <v>3.7612001156935624</v>
      </c>
      <c r="D2725" s="5">
        <v>28</v>
      </c>
      <c r="E2725" s="5">
        <v>43</v>
      </c>
      <c r="F2725" s="4">
        <v>0</v>
      </c>
      <c r="G2725" s="5">
        <v>0</v>
      </c>
      <c r="H2725" s="5">
        <v>0</v>
      </c>
      <c r="I2725" s="1">
        <v>208456687733</v>
      </c>
      <c r="J2725" s="1">
        <v>24911535948</v>
      </c>
      <c r="K2725" s="1">
        <v>175555730631</v>
      </c>
      <c r="L2725" s="1">
        <v>384012418364</v>
      </c>
      <c r="M2725" s="29">
        <f>-4.336-4.513*(U2725/L2725)+5.679*(O2725/L2725)-0.004*(I2725/P2725)</f>
        <v>-4.4370807236100598</v>
      </c>
      <c r="N2725" s="31">
        <v>6.9401877821904918</v>
      </c>
      <c r="O2725" s="1">
        <v>39317847778</v>
      </c>
      <c r="P2725" s="1">
        <v>22317847778</v>
      </c>
      <c r="Q2725" s="1">
        <v>17000000000</v>
      </c>
      <c r="R2725" s="1">
        <v>344694570586</v>
      </c>
      <c r="S2725" s="1">
        <v>384012418364</v>
      </c>
      <c r="T2725" s="1">
        <v>0</v>
      </c>
      <c r="U2725" s="1">
        <v>54898084826</v>
      </c>
      <c r="V2725" s="1">
        <v>57118026308</v>
      </c>
    </row>
    <row r="2726" spans="1:22" ht="16.5" customHeight="1" x14ac:dyDescent="0.3">
      <c r="A2726" s="1" t="s">
        <v>283</v>
      </c>
      <c r="B2726" s="1">
        <v>2019</v>
      </c>
      <c r="C2726" s="16">
        <f t="shared" si="241"/>
        <v>3.7376696182833684</v>
      </c>
      <c r="D2726" s="5">
        <v>27</v>
      </c>
      <c r="E2726" s="5">
        <v>42</v>
      </c>
      <c r="F2726" s="4">
        <v>0</v>
      </c>
      <c r="G2726" s="5">
        <v>0</v>
      </c>
      <c r="H2726" s="5">
        <v>0</v>
      </c>
      <c r="I2726" s="1">
        <v>206082235935</v>
      </c>
      <c r="J2726" s="1">
        <v>25518058943</v>
      </c>
      <c r="K2726" s="1">
        <v>147802478098</v>
      </c>
      <c r="L2726" s="1">
        <v>353884714033</v>
      </c>
      <c r="M2726" s="29">
        <f>-4.336-4.513*(U2726/L2726)+5.679*(O2726/L2726)-0.004*(I2726/P2726)</f>
        <v>-4.418249020606126</v>
      </c>
      <c r="N2726" s="31">
        <v>7.4649912574460018</v>
      </c>
      <c r="O2726" s="1">
        <v>27847898273</v>
      </c>
      <c r="P2726" s="1">
        <v>18847898273</v>
      </c>
      <c r="Q2726" s="1">
        <v>9000000000</v>
      </c>
      <c r="R2726" s="1">
        <v>326036815760</v>
      </c>
      <c r="S2726" s="1">
        <v>353884714033</v>
      </c>
      <c r="T2726" s="1">
        <v>89134247</v>
      </c>
      <c r="U2726" s="1">
        <v>38062804106</v>
      </c>
      <c r="V2726" s="1">
        <v>39414319304</v>
      </c>
    </row>
    <row r="2727" spans="1:22" ht="16.5" customHeight="1" x14ac:dyDescent="0.3">
      <c r="A2727" s="1" t="s">
        <v>283</v>
      </c>
      <c r="B2727" s="1">
        <v>2018</v>
      </c>
      <c r="C2727" s="16">
        <f t="shared" si="241"/>
        <v>3.713572066704308</v>
      </c>
      <c r="D2727" s="5">
        <v>26</v>
      </c>
      <c r="E2727" s="5">
        <v>41</v>
      </c>
      <c r="F2727" s="4">
        <v>0</v>
      </c>
      <c r="G2727" s="5">
        <v>0</v>
      </c>
      <c r="H2727" s="5">
        <v>0</v>
      </c>
      <c r="I2727" s="1">
        <v>175274480407</v>
      </c>
      <c r="J2727" s="1">
        <v>17248090857</v>
      </c>
      <c r="K2727" s="1">
        <v>165700570702</v>
      </c>
      <c r="L2727" s="1">
        <v>340975051109</v>
      </c>
      <c r="M2727" s="29">
        <f>-4.336-4.513*(U2727/L2727)+5.679*(O2727/L2727)-0.004*(I2727/P2727)</f>
        <v>-4.2759063960355119</v>
      </c>
      <c r="N2727" s="31">
        <v>7.3592809998546045</v>
      </c>
      <c r="O2727" s="1">
        <v>27203575785</v>
      </c>
      <c r="P2727" s="1">
        <v>21203575785</v>
      </c>
      <c r="Q2727" s="1">
        <v>6000000000</v>
      </c>
      <c r="R2727" s="1">
        <v>313771475324</v>
      </c>
      <c r="S2727" s="1">
        <v>340975051109</v>
      </c>
      <c r="T2727" s="1">
        <v>0</v>
      </c>
      <c r="U2727" s="1">
        <v>27193512073</v>
      </c>
      <c r="V2727" s="1">
        <v>30316587578</v>
      </c>
    </row>
    <row r="2728" spans="1:22" ht="16.5" customHeight="1" x14ac:dyDescent="0.3">
      <c r="A2728" s="1" t="s">
        <v>283</v>
      </c>
      <c r="B2728" s="1">
        <v>2017</v>
      </c>
      <c r="C2728" s="16">
        <f t="shared" si="241"/>
        <v>4.0073331852324712</v>
      </c>
      <c r="D2728" s="5">
        <v>25</v>
      </c>
      <c r="E2728" s="5">
        <v>55</v>
      </c>
      <c r="F2728" s="4">
        <v>0</v>
      </c>
      <c r="G2728" s="5">
        <v>0</v>
      </c>
      <c r="H2728" s="5">
        <v>0</v>
      </c>
      <c r="I2728" s="1">
        <v>192493741521</v>
      </c>
      <c r="J2728" s="1">
        <v>18477240976</v>
      </c>
      <c r="K2728" s="1">
        <v>143023661594</v>
      </c>
      <c r="L2728" s="1">
        <v>335517403115</v>
      </c>
      <c r="M2728" s="29">
        <f>-4.336-4.513*(U2728/L2728)+5.679*(O2728/L2728)-0.004*(I2728/P2728)</f>
        <v>-4.3355163374685821</v>
      </c>
      <c r="N2728" s="31">
        <v>2.8654119461210428</v>
      </c>
      <c r="O2728" s="1">
        <v>23245983802</v>
      </c>
      <c r="P2728" s="1">
        <v>23245983802</v>
      </c>
      <c r="Q2728" s="1">
        <v>0</v>
      </c>
      <c r="R2728" s="1">
        <v>312271419313</v>
      </c>
      <c r="S2728" s="1">
        <v>335517403115</v>
      </c>
      <c r="T2728" s="1">
        <v>0</v>
      </c>
      <c r="U2728" s="1">
        <v>26753456062</v>
      </c>
      <c r="V2728" s="1">
        <v>29316701894</v>
      </c>
    </row>
    <row r="2729" spans="1:22" ht="16.5" customHeight="1" x14ac:dyDescent="0.3">
      <c r="A2729" s="1" t="s">
        <v>283</v>
      </c>
      <c r="B2729" s="1">
        <v>2016</v>
      </c>
      <c r="C2729" s="16">
        <f t="shared" si="241"/>
        <v>3.9889840465642745</v>
      </c>
      <c r="D2729" s="5">
        <v>24</v>
      </c>
      <c r="E2729" s="5">
        <v>54</v>
      </c>
      <c r="F2729" s="4">
        <v>0</v>
      </c>
      <c r="G2729" s="5">
        <v>0</v>
      </c>
      <c r="H2729" s="5">
        <v>0</v>
      </c>
      <c r="I2729" s="1">
        <v>183815822833</v>
      </c>
      <c r="J2729" s="1">
        <v>13053987208</v>
      </c>
      <c r="K2729" s="1">
        <v>141274433234</v>
      </c>
      <c r="L2729" s="1">
        <v>325090256067</v>
      </c>
      <c r="M2729" s="29">
        <f>-4.336-4.513*(U2729/L2729)+5.679*(O2729/L2729)-0.004*(I2729/P2729)</f>
        <v>-4.382154021041087</v>
      </c>
      <c r="N2729" s="31">
        <v>2.5615511423249444</v>
      </c>
      <c r="O2729" s="1">
        <v>17657104816</v>
      </c>
      <c r="P2729" s="1">
        <v>17657104816</v>
      </c>
      <c r="Q2729" s="1">
        <v>0</v>
      </c>
      <c r="R2729" s="1">
        <v>307433151251</v>
      </c>
      <c r="S2729" s="1">
        <v>325090256067</v>
      </c>
      <c r="T2729" s="1">
        <v>0</v>
      </c>
      <c r="U2729" s="1">
        <v>22544154142</v>
      </c>
      <c r="V2729" s="1">
        <v>23645008997</v>
      </c>
    </row>
    <row r="2730" spans="1:22" ht="16.5" customHeight="1" x14ac:dyDescent="0.3">
      <c r="A2730" s="1" t="s">
        <v>283</v>
      </c>
      <c r="B2730" s="1">
        <v>2015</v>
      </c>
      <c r="C2730" s="16">
        <f t="shared" si="241"/>
        <v>4.0775374439057197</v>
      </c>
      <c r="D2730" s="5">
        <v>23</v>
      </c>
      <c r="E2730" s="5">
        <v>59</v>
      </c>
      <c r="F2730" s="4">
        <v>0</v>
      </c>
      <c r="G2730" s="5">
        <v>0</v>
      </c>
      <c r="H2730" s="5">
        <v>1</v>
      </c>
      <c r="I2730" s="1">
        <v>187893203501</v>
      </c>
      <c r="J2730" s="1">
        <v>16970989667</v>
      </c>
      <c r="K2730" s="1">
        <v>133186178569</v>
      </c>
      <c r="L2730" s="1">
        <v>321079382070</v>
      </c>
      <c r="M2730" s="29">
        <f>-4.336-4.513*(U2730/L2730)+5.679*(O2730/L2730)-0.004*(I2730/P2730)</f>
        <v>-4.227836491021721</v>
      </c>
      <c r="N2730" s="31">
        <v>8.0197984581497224</v>
      </c>
      <c r="O2730" s="1">
        <v>18640367961</v>
      </c>
      <c r="P2730" s="1">
        <v>18640367961</v>
      </c>
      <c r="Q2730" s="1">
        <v>0</v>
      </c>
      <c r="R2730" s="1">
        <v>302439014109</v>
      </c>
      <c r="S2730" s="1">
        <v>321079382070</v>
      </c>
      <c r="T2730" s="1">
        <v>0</v>
      </c>
      <c r="U2730" s="1">
        <v>12892482573</v>
      </c>
      <c r="V2730" s="1">
        <v>15619506217</v>
      </c>
    </row>
    <row r="2731" spans="1:22" ht="16.5" customHeight="1" x14ac:dyDescent="0.3">
      <c r="A2731" s="1" t="s">
        <v>283</v>
      </c>
      <c r="B2731" s="1">
        <v>2014</v>
      </c>
      <c r="C2731" s="16">
        <f t="shared" si="241"/>
        <v>4.0604430105464191</v>
      </c>
      <c r="D2731" s="6">
        <v>22</v>
      </c>
      <c r="E2731" s="6">
        <v>58</v>
      </c>
      <c r="F2731" s="7">
        <v>0</v>
      </c>
      <c r="G2731" s="6">
        <v>0</v>
      </c>
      <c r="H2731" s="6">
        <v>1</v>
      </c>
      <c r="I2731" s="1">
        <v>204605900018</v>
      </c>
      <c r="J2731" s="1">
        <v>28254032233</v>
      </c>
      <c r="K2731" s="1">
        <v>127999042492</v>
      </c>
      <c r="L2731" s="1">
        <v>332604942510</v>
      </c>
      <c r="M2731" s="29">
        <f>-4.336-4.513*(U2731/L2731)+5.679*(O2731/L2731)-0.004*(I2731/P2731)</f>
        <v>-4.0723357490967853</v>
      </c>
      <c r="N2731" s="28">
        <v>5.05</v>
      </c>
      <c r="O2731" s="1">
        <v>30901341936</v>
      </c>
      <c r="P2731" s="1">
        <v>30901341936</v>
      </c>
      <c r="Q2731" s="1">
        <v>0</v>
      </c>
      <c r="R2731" s="1">
        <v>301703600574</v>
      </c>
      <c r="S2731" s="1">
        <v>332604942510</v>
      </c>
      <c r="T2731" s="1">
        <v>0</v>
      </c>
      <c r="U2731" s="1">
        <v>17501358112</v>
      </c>
      <c r="V2731" s="1">
        <v>21372943146</v>
      </c>
    </row>
    <row r="2732" spans="1:22" ht="16.5" customHeight="1" x14ac:dyDescent="0.3">
      <c r="A2732" s="1" t="s">
        <v>284</v>
      </c>
      <c r="B2732" s="1">
        <v>2023</v>
      </c>
      <c r="C2732" s="16">
        <f t="shared" si="241"/>
        <v>3.6888794541139363</v>
      </c>
      <c r="D2732" s="5">
        <v>26</v>
      </c>
      <c r="E2732" s="5">
        <v>40</v>
      </c>
      <c r="F2732" s="4">
        <f>F2734*1.5</f>
        <v>10.56</v>
      </c>
      <c r="G2732" s="5">
        <v>0</v>
      </c>
      <c r="H2732" s="5">
        <v>1</v>
      </c>
      <c r="I2732" s="1">
        <v>2259844812960</v>
      </c>
      <c r="J2732" s="1">
        <v>1038742851995</v>
      </c>
      <c r="K2732" s="1">
        <v>2970569639635</v>
      </c>
      <c r="L2732" s="1">
        <v>5230414452595</v>
      </c>
      <c r="M2732" s="29">
        <f>-4.336-4.513*(U2732/L2732)+5.679*(O2732/L2732)-0.004*(I2732/P2732)</f>
        <v>-0.86388057136779761</v>
      </c>
      <c r="N2732" s="31">
        <v>6.4222466560102589</v>
      </c>
      <c r="O2732" s="1">
        <v>3375513882258</v>
      </c>
      <c r="P2732" s="1">
        <v>2545131868439</v>
      </c>
      <c r="Q2732" s="1">
        <v>830382013819</v>
      </c>
      <c r="R2732" s="1">
        <v>1854900570337</v>
      </c>
      <c r="S2732" s="1">
        <v>5230414452595</v>
      </c>
      <c r="T2732" s="1">
        <v>325750517398</v>
      </c>
      <c r="U2732" s="1">
        <v>219442316421</v>
      </c>
      <c r="V2732" s="1">
        <v>463483049929</v>
      </c>
    </row>
    <row r="2733" spans="1:22" ht="16.5" customHeight="1" x14ac:dyDescent="0.3">
      <c r="A2733" s="1" t="s">
        <v>284</v>
      </c>
      <c r="B2733" s="1">
        <v>2022</v>
      </c>
      <c r="C2733" s="16">
        <f t="shared" si="241"/>
        <v>3.6635616461296463</v>
      </c>
      <c r="D2733" s="5">
        <v>25</v>
      </c>
      <c r="E2733" s="5">
        <v>39</v>
      </c>
      <c r="F2733" s="4">
        <f>F2734*1.3</f>
        <v>9.152000000000001</v>
      </c>
      <c r="G2733" s="5">
        <v>0</v>
      </c>
      <c r="H2733" s="5">
        <v>0</v>
      </c>
      <c r="I2733" s="1">
        <v>2607502163527</v>
      </c>
      <c r="J2733" s="1">
        <v>1279993895072</v>
      </c>
      <c r="K2733" s="1">
        <v>2684341675673</v>
      </c>
      <c r="L2733" s="1">
        <v>5291843839200</v>
      </c>
      <c r="M2733" s="29">
        <f>-4.336-4.513*(U2733/L2733)+5.679*(O2733/L2733)-0.004*(I2733/P2733)</f>
        <v>-0.68204443023974481</v>
      </c>
      <c r="N2733" s="31">
        <v>6.9871667237754878</v>
      </c>
      <c r="O2733" s="1">
        <v>3641015759091</v>
      </c>
      <c r="P2733" s="1">
        <v>2924505714868</v>
      </c>
      <c r="Q2733" s="1">
        <v>716510044223</v>
      </c>
      <c r="R2733" s="1">
        <v>1650828080109</v>
      </c>
      <c r="S2733" s="1">
        <v>5291843839200</v>
      </c>
      <c r="T2733" s="1">
        <v>301660397354</v>
      </c>
      <c r="U2733" s="1">
        <v>292996521233</v>
      </c>
      <c r="V2733" s="1">
        <v>518329938935</v>
      </c>
    </row>
    <row r="2734" spans="1:22" ht="16.5" customHeight="1" x14ac:dyDescent="0.3">
      <c r="A2734" s="1" t="s">
        <v>284</v>
      </c>
      <c r="B2734" s="1">
        <v>2021</v>
      </c>
      <c r="C2734" s="16">
        <f t="shared" si="241"/>
        <v>3.6375861597263857</v>
      </c>
      <c r="D2734" s="5">
        <v>24</v>
      </c>
      <c r="E2734" s="5">
        <v>38</v>
      </c>
      <c r="F2734" s="4">
        <v>7.04</v>
      </c>
      <c r="G2734" s="5">
        <v>0</v>
      </c>
      <c r="H2734" s="5">
        <v>0</v>
      </c>
      <c r="I2734" s="1">
        <v>2025771365606</v>
      </c>
      <c r="J2734" s="1">
        <v>1159323814454</v>
      </c>
      <c r="K2734" s="1">
        <v>2341603722959</v>
      </c>
      <c r="L2734" s="1">
        <v>4367375088565</v>
      </c>
      <c r="M2734" s="29">
        <f>-4.336-4.513*(U2734/L2734)+5.679*(O2734/L2734)-0.004*(I2734/P2734)</f>
        <v>-0.80174265844867509</v>
      </c>
      <c r="N2734" s="31">
        <v>6.6900092133089402</v>
      </c>
      <c r="O2734" s="1">
        <v>2905123800308</v>
      </c>
      <c r="P2734" s="1">
        <v>2446996860366</v>
      </c>
      <c r="Q2734" s="1">
        <v>458126939942</v>
      </c>
      <c r="R2734" s="1">
        <v>1462251288257</v>
      </c>
      <c r="S2734" s="1">
        <v>4367375088565</v>
      </c>
      <c r="T2734" s="1">
        <v>169901470910</v>
      </c>
      <c r="U2734" s="1">
        <v>232286347757</v>
      </c>
      <c r="V2734" s="1">
        <v>405818826799</v>
      </c>
    </row>
    <row r="2735" spans="1:22" ht="16.5" customHeight="1" x14ac:dyDescent="0.3">
      <c r="A2735" s="1" t="s">
        <v>284</v>
      </c>
      <c r="B2735" s="1">
        <v>2020</v>
      </c>
      <c r="C2735" s="16">
        <f t="shared" si="241"/>
        <v>3.6109179126442243</v>
      </c>
      <c r="D2735" s="5">
        <v>23</v>
      </c>
      <c r="E2735" s="5">
        <v>37</v>
      </c>
      <c r="F2735" s="4">
        <v>7.3</v>
      </c>
      <c r="G2735" s="5">
        <v>0</v>
      </c>
      <c r="H2735" s="5">
        <v>0</v>
      </c>
      <c r="I2735" s="1">
        <v>1700797108774</v>
      </c>
      <c r="J2735" s="1">
        <v>1025610355903</v>
      </c>
      <c r="K2735" s="1">
        <v>1854157881567</v>
      </c>
      <c r="L2735" s="1">
        <v>3554954990341</v>
      </c>
      <c r="M2735" s="29">
        <f>-4.336-4.513*(U2735/L2735)+5.679*(O2735/L2735)-0.004*(I2735/P2735)</f>
        <v>-0.68958838837922498</v>
      </c>
      <c r="N2735" s="31">
        <v>6.9401877821904918</v>
      </c>
      <c r="O2735" s="1">
        <v>2406975057430</v>
      </c>
      <c r="P2735" s="1">
        <v>1836291728670</v>
      </c>
      <c r="Q2735" s="1">
        <v>570683328760</v>
      </c>
      <c r="R2735" s="1">
        <v>1147979932911</v>
      </c>
      <c r="S2735" s="1">
        <v>3554954990341</v>
      </c>
      <c r="T2735" s="1">
        <v>144478192211</v>
      </c>
      <c r="U2735" s="1">
        <v>153603282678</v>
      </c>
      <c r="V2735" s="1">
        <v>286851546229</v>
      </c>
    </row>
    <row r="2736" spans="1:22" ht="16.5" customHeight="1" x14ac:dyDescent="0.3">
      <c r="A2736" s="1" t="s">
        <v>284</v>
      </c>
      <c r="B2736" s="1">
        <v>2019</v>
      </c>
      <c r="C2736" s="16">
        <f t="shared" si="241"/>
        <v>3.5835189384561099</v>
      </c>
      <c r="D2736" s="5">
        <v>22</v>
      </c>
      <c r="E2736" s="5">
        <v>36</v>
      </c>
      <c r="F2736" s="4">
        <v>7.67</v>
      </c>
      <c r="G2736" s="5">
        <v>0</v>
      </c>
      <c r="H2736" s="5">
        <v>0</v>
      </c>
      <c r="I2736" s="1">
        <v>1594121719742</v>
      </c>
      <c r="J2736" s="1">
        <v>860401903483</v>
      </c>
      <c r="K2736" s="1">
        <v>1433288606205</v>
      </c>
      <c r="L2736" s="1">
        <v>3027410325947</v>
      </c>
      <c r="M2736" s="29">
        <f>-4.336-4.513*(U2736/L2736)+5.679*(O2736/L2736)-0.004*(I2736/P2736)</f>
        <v>-1.0055569265283419</v>
      </c>
      <c r="N2736" s="31">
        <v>7.4649912574460018</v>
      </c>
      <c r="O2736" s="1">
        <v>1960689468846</v>
      </c>
      <c r="P2736" s="1">
        <v>1414614342278</v>
      </c>
      <c r="Q2736" s="1">
        <v>546075126568</v>
      </c>
      <c r="R2736" s="1">
        <v>1066720857101</v>
      </c>
      <c r="S2736" s="1">
        <v>3027410325947</v>
      </c>
      <c r="T2736" s="1">
        <v>136400434805</v>
      </c>
      <c r="U2736" s="1">
        <v>230111112269</v>
      </c>
      <c r="V2736" s="1">
        <v>389835826074</v>
      </c>
    </row>
    <row r="2737" spans="1:22" ht="16.5" customHeight="1" x14ac:dyDescent="0.3">
      <c r="A2737" s="1" t="s">
        <v>284</v>
      </c>
      <c r="B2737" s="1">
        <v>2018</v>
      </c>
      <c r="C2737" s="16">
        <f t="shared" si="241"/>
        <v>4.0943445622221004</v>
      </c>
      <c r="D2737" s="5">
        <v>21</v>
      </c>
      <c r="E2737" s="5">
        <v>60</v>
      </c>
      <c r="F2737" s="4">
        <v>19.329999999999998</v>
      </c>
      <c r="G2737" s="5">
        <v>0</v>
      </c>
      <c r="H2737" s="5">
        <v>0</v>
      </c>
      <c r="I2737" s="1">
        <v>1374586811751</v>
      </c>
      <c r="J2737" s="1">
        <v>822431006423</v>
      </c>
      <c r="K2737" s="1">
        <v>1220848391443</v>
      </c>
      <c r="L2737" s="1">
        <v>2595435203194</v>
      </c>
      <c r="M2737" s="29">
        <f>-4.336-4.513*(U2737/L2737)+5.679*(O2737/L2737)-0.004*(I2737/P2737)</f>
        <v>-0.71191664977232705</v>
      </c>
      <c r="N2737" s="31">
        <v>7.3592809998546045</v>
      </c>
      <c r="O2737" s="1">
        <v>1801370803699</v>
      </c>
      <c r="P2737" s="1">
        <v>1372729685399</v>
      </c>
      <c r="Q2737" s="1">
        <v>428641118300</v>
      </c>
      <c r="R2737" s="1">
        <v>794064399495</v>
      </c>
      <c r="S2737" s="1">
        <v>2595435203194</v>
      </c>
      <c r="T2737" s="1">
        <v>136193181773</v>
      </c>
      <c r="U2737" s="1">
        <v>180260470141</v>
      </c>
      <c r="V2737" s="1">
        <v>305807207334</v>
      </c>
    </row>
    <row r="2738" spans="1:22" ht="16.5" customHeight="1" x14ac:dyDescent="0.3">
      <c r="A2738" s="1" t="s">
        <v>284</v>
      </c>
      <c r="B2738" s="1">
        <v>2017</v>
      </c>
      <c r="C2738" s="16">
        <f t="shared" si="241"/>
        <v>4.0775374439057197</v>
      </c>
      <c r="D2738" s="6">
        <v>20</v>
      </c>
      <c r="E2738" s="6">
        <v>59</v>
      </c>
      <c r="F2738" s="7">
        <v>19</v>
      </c>
      <c r="G2738" s="6">
        <v>0</v>
      </c>
      <c r="H2738" s="6">
        <v>0</v>
      </c>
      <c r="I2738" s="1">
        <v>1110697005651</v>
      </c>
      <c r="J2738" s="1">
        <v>611110170108</v>
      </c>
      <c r="K2738" s="1">
        <v>1114992625228</v>
      </c>
      <c r="L2738" s="1">
        <v>2225689630879</v>
      </c>
      <c r="M2738" s="29">
        <f>-4.336-4.513*(U2738/L2738)+5.679*(O2738/L2738)-0.004*(I2738/P2738)</f>
        <v>-0.4991967200327575</v>
      </c>
      <c r="N2738" s="31">
        <v>2.8654119461210428</v>
      </c>
      <c r="O2738" s="1">
        <v>1596422283808</v>
      </c>
      <c r="P2738" s="1">
        <v>1320951685906</v>
      </c>
      <c r="Q2738" s="1">
        <v>275470597902</v>
      </c>
      <c r="R2738" s="1">
        <v>629267347071</v>
      </c>
      <c r="S2738" s="1">
        <v>2225689630879</v>
      </c>
      <c r="T2738" s="1">
        <v>90057848420</v>
      </c>
      <c r="U2738" s="1">
        <v>115015102873</v>
      </c>
      <c r="V2738" s="1">
        <v>210632941852</v>
      </c>
    </row>
    <row r="2739" spans="1:22" ht="16.5" customHeight="1" x14ac:dyDescent="0.3">
      <c r="A2739" s="1" t="s">
        <v>284</v>
      </c>
      <c r="B2739" s="1">
        <v>2016</v>
      </c>
      <c r="C2739" s="15"/>
      <c r="D2739" s="9"/>
      <c r="E2739" s="9"/>
      <c r="F2739" s="10"/>
      <c r="G2739" s="9"/>
      <c r="H2739" s="9"/>
      <c r="I2739" s="1">
        <v>771177332669</v>
      </c>
      <c r="J2739" s="1">
        <v>445446275926</v>
      </c>
      <c r="K2739" s="1">
        <v>1075045289560</v>
      </c>
      <c r="L2739" s="1">
        <v>1846222622229</v>
      </c>
      <c r="M2739" s="29">
        <f>-4.336-4.513*(U2739/L2739)+5.679*(O2739/L2739)-0.004*(I2739/P2739)</f>
        <v>-0.46142739502957064</v>
      </c>
      <c r="N2739" s="31">
        <v>2.5615511423249444</v>
      </c>
      <c r="O2739" s="1">
        <v>1325113215809</v>
      </c>
      <c r="P2739" s="1">
        <v>1011014675599</v>
      </c>
      <c r="Q2739" s="1">
        <v>314098540210</v>
      </c>
      <c r="R2739" s="1">
        <v>521109406420</v>
      </c>
      <c r="S2739" s="1">
        <v>1846222622229</v>
      </c>
      <c r="T2739" s="1">
        <v>88185793211</v>
      </c>
      <c r="U2739" s="1">
        <v>81179114445</v>
      </c>
      <c r="V2739" s="1">
        <v>161920451268</v>
      </c>
    </row>
    <row r="2740" spans="1:22" ht="16.5" customHeight="1" x14ac:dyDescent="0.3">
      <c r="A2740" s="1" t="s">
        <v>284</v>
      </c>
      <c r="B2740" s="1">
        <v>2015</v>
      </c>
      <c r="C2740" s="15"/>
      <c r="D2740" s="9"/>
      <c r="E2740" s="9"/>
      <c r="F2740" s="10"/>
      <c r="G2740" s="9"/>
      <c r="H2740" s="9"/>
      <c r="I2740" s="1">
        <v>701124921431</v>
      </c>
      <c r="J2740" s="1">
        <v>348279238073</v>
      </c>
      <c r="K2740" s="1">
        <v>912521283611</v>
      </c>
      <c r="L2740" s="1">
        <v>1613646205042</v>
      </c>
      <c r="M2740" s="29">
        <f>-4.336-4.513*(U2740/L2740)+5.679*(O2740/L2740)-0.004*(I2740/P2740)</f>
        <v>-0.36605124865048327</v>
      </c>
      <c r="N2740" s="31">
        <v>8.0197984581497224</v>
      </c>
      <c r="O2740" s="1">
        <v>1185566716281</v>
      </c>
      <c r="P2740" s="1">
        <v>912019139264</v>
      </c>
      <c r="Q2740" s="1">
        <v>273547577017</v>
      </c>
      <c r="R2740" s="1">
        <v>428079488761</v>
      </c>
      <c r="S2740" s="1">
        <v>1613646205042</v>
      </c>
      <c r="T2740" s="1">
        <v>97899700796</v>
      </c>
      <c r="U2740" s="1">
        <v>71300379040</v>
      </c>
      <c r="V2740" s="1">
        <v>144872819802</v>
      </c>
    </row>
    <row r="2741" spans="1:22" ht="16.5" customHeight="1" x14ac:dyDescent="0.3">
      <c r="A2741" s="1" t="s">
        <v>284</v>
      </c>
      <c r="B2741" s="1">
        <v>2014</v>
      </c>
      <c r="C2741" s="15"/>
      <c r="D2741" s="9"/>
      <c r="E2741" s="9"/>
      <c r="F2741" s="10"/>
      <c r="G2741" s="9"/>
      <c r="H2741" s="9"/>
      <c r="I2741" s="1">
        <v>537500748456</v>
      </c>
      <c r="J2741" s="1">
        <v>324797838494</v>
      </c>
      <c r="K2741" s="1">
        <v>660408814288</v>
      </c>
      <c r="L2741" s="1">
        <v>1197909562744</v>
      </c>
      <c r="M2741" s="29">
        <f>-4.336-4.513*(U2741/L2741)+5.679*(O2741/L2741)-0.004*(I2741/P2741)</f>
        <v>-0.10279645928777216</v>
      </c>
      <c r="N2741" s="28">
        <v>5.05</v>
      </c>
      <c r="O2741" s="1">
        <v>935788194967</v>
      </c>
      <c r="P2741" s="1">
        <v>748115512400</v>
      </c>
      <c r="Q2741" s="1">
        <v>187672682567</v>
      </c>
      <c r="R2741" s="1">
        <v>262121367777</v>
      </c>
      <c r="S2741" s="1">
        <v>1197909562744</v>
      </c>
      <c r="T2741" s="1">
        <v>67615653726</v>
      </c>
      <c r="U2741" s="1">
        <v>53158319157</v>
      </c>
      <c r="V2741" s="1">
        <v>126874418916</v>
      </c>
    </row>
    <row r="2742" spans="1:22" ht="16.5" customHeight="1" x14ac:dyDescent="0.3">
      <c r="A2742" s="1" t="s">
        <v>285</v>
      </c>
      <c r="B2742" s="1">
        <v>2023</v>
      </c>
      <c r="C2742" s="16">
        <f t="shared" ref="C2742:C2750" si="242">LN(E2742)</f>
        <v>4.0943445622221004</v>
      </c>
      <c r="D2742" s="5">
        <v>39</v>
      </c>
      <c r="E2742" s="5">
        <v>60</v>
      </c>
      <c r="F2742" s="4">
        <v>0.23</v>
      </c>
      <c r="G2742" s="5">
        <v>0</v>
      </c>
      <c r="H2742" s="5">
        <v>0</v>
      </c>
      <c r="I2742" s="1">
        <v>239356462445</v>
      </c>
      <c r="J2742" s="1">
        <v>50121240416</v>
      </c>
      <c r="K2742" s="1">
        <v>222554741268</v>
      </c>
      <c r="L2742" s="1">
        <v>461911203713</v>
      </c>
      <c r="M2742" s="29">
        <f>-4.336-4.513*(U2742/L2742)+5.679*(O2742/L2742)-0.004*(I2742/P2742)</f>
        <v>-1.7164122841214848</v>
      </c>
      <c r="N2742" s="31">
        <v>6.4222466560102589</v>
      </c>
      <c r="O2742" s="1">
        <v>174752762325</v>
      </c>
      <c r="P2742" s="1">
        <v>174752762325</v>
      </c>
      <c r="Q2742" s="1">
        <v>0</v>
      </c>
      <c r="R2742" s="1">
        <v>287158441388</v>
      </c>
      <c r="S2742" s="1">
        <v>461911203713</v>
      </c>
      <c r="T2742" s="1">
        <v>9692338933</v>
      </c>
      <c r="U2742" s="1">
        <v>-48776129315</v>
      </c>
      <c r="V2742" s="1">
        <v>-35963014365</v>
      </c>
    </row>
    <row r="2743" spans="1:22" ht="16.5" customHeight="1" x14ac:dyDescent="0.3">
      <c r="A2743" s="1" t="s">
        <v>285</v>
      </c>
      <c r="B2743" s="1">
        <v>2022</v>
      </c>
      <c r="C2743" s="16">
        <f t="shared" si="242"/>
        <v>4.0775374439057197</v>
      </c>
      <c r="D2743" s="5">
        <v>38</v>
      </c>
      <c r="E2743" s="5">
        <v>59</v>
      </c>
      <c r="F2743" s="4">
        <v>0.23</v>
      </c>
      <c r="G2743" s="5">
        <v>0</v>
      </c>
      <c r="H2743" s="5">
        <v>0</v>
      </c>
      <c r="I2743" s="1">
        <v>445419478665</v>
      </c>
      <c r="J2743" s="1">
        <v>245555362367</v>
      </c>
      <c r="K2743" s="1">
        <v>196142931569</v>
      </c>
      <c r="L2743" s="1">
        <v>641562410234</v>
      </c>
      <c r="M2743" s="29">
        <f>-4.336-4.513*(U2743/L2743)+5.679*(O2743/L2743)-0.004*(I2743/P2743)</f>
        <v>-1.7416943256807096</v>
      </c>
      <c r="N2743" s="31">
        <v>6.9871667237754878</v>
      </c>
      <c r="O2743" s="1">
        <v>305627839531</v>
      </c>
      <c r="P2743" s="1">
        <v>305627839531</v>
      </c>
      <c r="Q2743" s="1">
        <v>0</v>
      </c>
      <c r="R2743" s="1">
        <v>335934570703</v>
      </c>
      <c r="S2743" s="1">
        <v>641562410234</v>
      </c>
      <c r="T2743" s="1">
        <v>24072676648</v>
      </c>
      <c r="U2743" s="1">
        <v>14959332695</v>
      </c>
      <c r="V2743" s="1">
        <v>27126532729</v>
      </c>
    </row>
    <row r="2744" spans="1:22" ht="16.5" customHeight="1" x14ac:dyDescent="0.3">
      <c r="A2744" s="1" t="s">
        <v>285</v>
      </c>
      <c r="B2744" s="1">
        <v>2021</v>
      </c>
      <c r="C2744" s="16">
        <f t="shared" si="242"/>
        <v>4.0604430105464191</v>
      </c>
      <c r="D2744" s="5">
        <v>37</v>
      </c>
      <c r="E2744" s="5">
        <v>58</v>
      </c>
      <c r="F2744" s="4">
        <v>0.23</v>
      </c>
      <c r="G2744" s="5">
        <v>0</v>
      </c>
      <c r="H2744" s="5">
        <v>0</v>
      </c>
      <c r="I2744" s="1">
        <v>536289534743</v>
      </c>
      <c r="J2744" s="1">
        <v>260194875672</v>
      </c>
      <c r="K2744" s="1">
        <v>212811500349</v>
      </c>
      <c r="L2744" s="1">
        <v>749101035092</v>
      </c>
      <c r="M2744" s="29">
        <f>-4.336-4.513*(U2744/L2744)+5.679*(O2744/L2744)-0.004*(I2744/P2744)</f>
        <v>-1.306614902846337</v>
      </c>
      <c r="N2744" s="31">
        <v>6.6900092133089402</v>
      </c>
      <c r="O2744" s="1">
        <v>412363927884</v>
      </c>
      <c r="P2744" s="1">
        <v>412363927884</v>
      </c>
      <c r="Q2744" s="1">
        <v>0</v>
      </c>
      <c r="R2744" s="1">
        <v>336737107208</v>
      </c>
      <c r="S2744" s="1">
        <v>749101035092</v>
      </c>
      <c r="T2744" s="1">
        <v>10092910045</v>
      </c>
      <c r="U2744" s="1">
        <v>15201049511</v>
      </c>
      <c r="V2744" s="1">
        <v>25352806278</v>
      </c>
    </row>
    <row r="2745" spans="1:22" ht="16.5" customHeight="1" x14ac:dyDescent="0.3">
      <c r="A2745" s="1" t="s">
        <v>285</v>
      </c>
      <c r="B2745" s="1">
        <v>2020</v>
      </c>
      <c r="C2745" s="16">
        <f t="shared" si="242"/>
        <v>4.0430512678345503</v>
      </c>
      <c r="D2745" s="5">
        <v>36</v>
      </c>
      <c r="E2745" s="5">
        <v>57</v>
      </c>
      <c r="F2745" s="4">
        <v>0.23</v>
      </c>
      <c r="G2745" s="5">
        <v>0</v>
      </c>
      <c r="H2745" s="5">
        <v>0</v>
      </c>
      <c r="I2745" s="1">
        <v>472203090811</v>
      </c>
      <c r="J2745" s="1">
        <v>179628103897</v>
      </c>
      <c r="K2745" s="1">
        <v>229262502740</v>
      </c>
      <c r="L2745" s="1">
        <v>701465593551</v>
      </c>
      <c r="M2745" s="29">
        <f>-4.336-4.513*(U2745/L2745)+5.679*(O2745/L2745)-0.004*(I2745/P2745)</f>
        <v>-1.5513670177104222</v>
      </c>
      <c r="N2745" s="31">
        <v>6.9401877821904918</v>
      </c>
      <c r="O2745" s="1">
        <v>361915971054</v>
      </c>
      <c r="P2745" s="1">
        <v>361915971054</v>
      </c>
      <c r="Q2745" s="1">
        <v>0</v>
      </c>
      <c r="R2745" s="1">
        <v>339549622497</v>
      </c>
      <c r="S2745" s="1">
        <v>701465593551</v>
      </c>
      <c r="T2745" s="1">
        <v>9188647017</v>
      </c>
      <c r="U2745" s="1">
        <v>21789425093</v>
      </c>
      <c r="V2745" s="1">
        <v>34932311084</v>
      </c>
    </row>
    <row r="2746" spans="1:22" ht="16.5" customHeight="1" x14ac:dyDescent="0.3">
      <c r="A2746" s="1" t="s">
        <v>285</v>
      </c>
      <c r="B2746" s="1">
        <v>2019</v>
      </c>
      <c r="C2746" s="16">
        <f t="shared" si="242"/>
        <v>3.713572066704308</v>
      </c>
      <c r="D2746" s="5">
        <v>35</v>
      </c>
      <c r="E2746" s="5">
        <v>41</v>
      </c>
      <c r="F2746" s="4">
        <v>13.19</v>
      </c>
      <c r="G2746" s="5">
        <v>0</v>
      </c>
      <c r="H2746" s="5">
        <v>0</v>
      </c>
      <c r="I2746" s="1">
        <v>476425612950</v>
      </c>
      <c r="J2746" s="1">
        <v>214122019952</v>
      </c>
      <c r="K2746" s="1">
        <v>189939885131</v>
      </c>
      <c r="L2746" s="1">
        <v>666365498081</v>
      </c>
      <c r="M2746" s="29">
        <f>-4.336-4.513*(U2746/L2746)+5.679*(O2746/L2746)-0.004*(I2746/P2746)</f>
        <v>-1.6671175209787139</v>
      </c>
      <c r="N2746" s="31">
        <v>7.4649912574460018</v>
      </c>
      <c r="O2746" s="1">
        <v>330591735877</v>
      </c>
      <c r="P2746" s="1">
        <v>330591735877</v>
      </c>
      <c r="Q2746" s="1">
        <v>0</v>
      </c>
      <c r="R2746" s="1">
        <v>335773762204</v>
      </c>
      <c r="S2746" s="1">
        <v>666365498081</v>
      </c>
      <c r="T2746" s="1">
        <v>10282417151</v>
      </c>
      <c r="U2746" s="1">
        <v>21080874983</v>
      </c>
      <c r="V2746" s="1">
        <v>34309971271</v>
      </c>
    </row>
    <row r="2747" spans="1:22" ht="16.5" customHeight="1" x14ac:dyDescent="0.3">
      <c r="A2747" s="1" t="s">
        <v>285</v>
      </c>
      <c r="B2747" s="1">
        <v>2018</v>
      </c>
      <c r="C2747" s="16">
        <f t="shared" si="242"/>
        <v>3.6888794541139363</v>
      </c>
      <c r="D2747" s="5">
        <v>34</v>
      </c>
      <c r="E2747" s="5">
        <v>40</v>
      </c>
      <c r="F2747" s="4">
        <v>13.19</v>
      </c>
      <c r="G2747" s="5">
        <v>0</v>
      </c>
      <c r="H2747" s="5">
        <v>0</v>
      </c>
      <c r="I2747" s="1">
        <v>467385665294</v>
      </c>
      <c r="J2747" s="1">
        <v>201692121582</v>
      </c>
      <c r="K2747" s="1">
        <v>194991814199</v>
      </c>
      <c r="L2747" s="1">
        <v>662377479493</v>
      </c>
      <c r="M2747" s="29">
        <f>-4.336-4.513*(U2747/L2747)+5.679*(O2747/L2747)-0.004*(I2747/P2747)</f>
        <v>-1.6778568906608895</v>
      </c>
      <c r="N2747" s="31">
        <v>7.3592809998546045</v>
      </c>
      <c r="O2747" s="1">
        <v>334641845071</v>
      </c>
      <c r="P2747" s="1">
        <v>334641845071</v>
      </c>
      <c r="Q2747" s="1">
        <v>0</v>
      </c>
      <c r="R2747" s="1">
        <v>327735634422</v>
      </c>
      <c r="S2747" s="1">
        <v>662377479493</v>
      </c>
      <c r="T2747" s="1">
        <v>14339244527</v>
      </c>
      <c r="U2747" s="1">
        <v>30143231298</v>
      </c>
      <c r="V2747" s="1">
        <v>45251038161</v>
      </c>
    </row>
    <row r="2748" spans="1:22" ht="16.5" customHeight="1" x14ac:dyDescent="0.3">
      <c r="A2748" s="1" t="s">
        <v>285</v>
      </c>
      <c r="B2748" s="1">
        <v>2017</v>
      </c>
      <c r="C2748" s="16">
        <f t="shared" si="242"/>
        <v>3.3322045101752038</v>
      </c>
      <c r="D2748" s="5">
        <v>33</v>
      </c>
      <c r="E2748" s="5">
        <v>28</v>
      </c>
      <c r="F2748" s="4">
        <v>3.67</v>
      </c>
      <c r="G2748" s="5">
        <v>1</v>
      </c>
      <c r="H2748" s="5">
        <v>0</v>
      </c>
      <c r="I2748" s="1">
        <v>412620711483</v>
      </c>
      <c r="J2748" s="1">
        <v>141870567526</v>
      </c>
      <c r="K2748" s="1">
        <v>231196924656</v>
      </c>
      <c r="L2748" s="1">
        <v>643817636139</v>
      </c>
      <c r="M2748" s="29">
        <f>-4.336-4.513*(U2748/L2748)+5.679*(O2748/L2748)-0.004*(I2748/P2748)</f>
        <v>-1.7744999342809988</v>
      </c>
      <c r="N2748" s="31">
        <v>2.8654119461210428</v>
      </c>
      <c r="O2748" s="1">
        <v>314321799015</v>
      </c>
      <c r="P2748" s="1">
        <v>314321799015</v>
      </c>
      <c r="Q2748" s="1">
        <v>0</v>
      </c>
      <c r="R2748" s="1">
        <v>329495837124</v>
      </c>
      <c r="S2748" s="1">
        <v>643817636139</v>
      </c>
      <c r="T2748" s="1">
        <v>4807583146</v>
      </c>
      <c r="U2748" s="1">
        <v>29362715659</v>
      </c>
      <c r="V2748" s="1">
        <v>42000460176</v>
      </c>
    </row>
    <row r="2749" spans="1:22" ht="16.5" customHeight="1" x14ac:dyDescent="0.3">
      <c r="A2749" s="1" t="s">
        <v>285</v>
      </c>
      <c r="B2749" s="1">
        <v>2016</v>
      </c>
      <c r="C2749" s="16">
        <f t="shared" si="242"/>
        <v>3.2958368660043291</v>
      </c>
      <c r="D2749" s="5">
        <v>32</v>
      </c>
      <c r="E2749" s="5">
        <v>27</v>
      </c>
      <c r="F2749" s="4">
        <v>3.67</v>
      </c>
      <c r="G2749" s="5">
        <v>1</v>
      </c>
      <c r="H2749" s="5">
        <v>0</v>
      </c>
      <c r="I2749" s="1">
        <v>392268788464</v>
      </c>
      <c r="J2749" s="1">
        <v>81826829529</v>
      </c>
      <c r="K2749" s="1">
        <v>207554273457</v>
      </c>
      <c r="L2749" s="1">
        <v>599823061921</v>
      </c>
      <c r="M2749" s="29">
        <f>-4.336-4.513*(U2749/L2749)+5.679*(O2749/L2749)-0.004*(I2749/P2749)</f>
        <v>-1.8053046713780356</v>
      </c>
      <c r="N2749" s="31">
        <v>2.5615511423249444</v>
      </c>
      <c r="O2749" s="1">
        <v>284773295980</v>
      </c>
      <c r="P2749" s="1">
        <v>284773295980</v>
      </c>
      <c r="Q2749" s="1">
        <v>0</v>
      </c>
      <c r="R2749" s="1">
        <v>315049765941</v>
      </c>
      <c r="S2749" s="1">
        <v>599823061921</v>
      </c>
      <c r="T2749" s="1">
        <v>10093541756</v>
      </c>
      <c r="U2749" s="1">
        <v>21261501472</v>
      </c>
      <c r="V2749" s="1">
        <v>30167373625</v>
      </c>
    </row>
    <row r="2750" spans="1:22" ht="16.5" customHeight="1" x14ac:dyDescent="0.3">
      <c r="A2750" s="1" t="s">
        <v>285</v>
      </c>
      <c r="B2750" s="1">
        <v>2015</v>
      </c>
      <c r="C2750" s="16">
        <f t="shared" si="242"/>
        <v>3.2580965380214821</v>
      </c>
      <c r="D2750" s="6">
        <v>31</v>
      </c>
      <c r="E2750" s="6">
        <v>26</v>
      </c>
      <c r="F2750" s="7">
        <v>3.67</v>
      </c>
      <c r="G2750" s="6">
        <v>0</v>
      </c>
      <c r="H2750" s="6">
        <v>0</v>
      </c>
      <c r="I2750" s="1">
        <v>373625828567</v>
      </c>
      <c r="J2750" s="1">
        <v>117276375172</v>
      </c>
      <c r="K2750" s="1">
        <v>161103845248</v>
      </c>
      <c r="L2750" s="1">
        <v>534729673815</v>
      </c>
      <c r="M2750" s="29">
        <f>-4.336-4.513*(U2750/L2750)+5.679*(O2750/L2750)-0.004*(I2750/P2750)</f>
        <v>-2.0091041957169864</v>
      </c>
      <c r="N2750" s="31">
        <v>8.0197984581497224</v>
      </c>
      <c r="O2750" s="1">
        <v>228180035746</v>
      </c>
      <c r="P2750" s="1">
        <v>208761670306</v>
      </c>
      <c r="Q2750" s="1">
        <v>19418365440</v>
      </c>
      <c r="R2750" s="1">
        <v>306549638069</v>
      </c>
      <c r="S2750" s="1">
        <v>534729673815</v>
      </c>
      <c r="T2750" s="1">
        <v>22409203919</v>
      </c>
      <c r="U2750" s="1">
        <v>10579683995</v>
      </c>
      <c r="V2750" s="1">
        <v>19974942015</v>
      </c>
    </row>
    <row r="2751" spans="1:22" ht="16.5" customHeight="1" x14ac:dyDescent="0.3">
      <c r="A2751" s="1" t="s">
        <v>285</v>
      </c>
      <c r="B2751" s="1">
        <v>2014</v>
      </c>
      <c r="C2751" s="15"/>
      <c r="D2751" s="9"/>
      <c r="E2751" s="9"/>
      <c r="F2751" s="10"/>
      <c r="G2751" s="9"/>
      <c r="H2751" s="9"/>
      <c r="I2751" s="1">
        <v>475159600754</v>
      </c>
      <c r="J2751" s="1">
        <v>172609246882</v>
      </c>
      <c r="K2751" s="1">
        <v>174937166023</v>
      </c>
      <c r="L2751" s="1">
        <v>650096766777</v>
      </c>
      <c r="M2751" s="29">
        <f>-4.336-4.513*(U2751/L2751)+5.679*(O2751/L2751)-0.004*(I2751/P2751)</f>
        <v>-1.4237045879803705</v>
      </c>
      <c r="N2751" s="28">
        <v>5.05</v>
      </c>
      <c r="O2751" s="1">
        <v>343492334703</v>
      </c>
      <c r="P2751" s="1">
        <v>276667241883</v>
      </c>
      <c r="Q2751" s="1">
        <v>66825092820</v>
      </c>
      <c r="R2751" s="1">
        <v>306604432074</v>
      </c>
      <c r="S2751" s="1">
        <v>650096766777</v>
      </c>
      <c r="T2751" s="1">
        <v>14827653243</v>
      </c>
      <c r="U2751" s="1">
        <v>11733464826</v>
      </c>
      <c r="V2751" s="1">
        <v>24127524532</v>
      </c>
    </row>
    <row r="2752" spans="1:22" ht="16.5" customHeight="1" x14ac:dyDescent="0.3">
      <c r="A2752" s="1" t="s">
        <v>286</v>
      </c>
      <c r="B2752" s="1">
        <v>2023</v>
      </c>
      <c r="C2752" s="16">
        <f t="shared" ref="C2752:C2769" si="243">LN(E2752)</f>
        <v>3.9889840465642745</v>
      </c>
      <c r="D2752" s="5">
        <v>19</v>
      </c>
      <c r="E2752" s="5">
        <v>54</v>
      </c>
      <c r="F2752" s="4">
        <v>1.43</v>
      </c>
      <c r="G2752" s="5">
        <v>0</v>
      </c>
      <c r="H2752" s="5">
        <v>1</v>
      </c>
      <c r="I2752" s="1">
        <v>17692501235</v>
      </c>
      <c r="J2752" s="1">
        <v>3055235521</v>
      </c>
      <c r="K2752" s="1">
        <v>32232005402</v>
      </c>
      <c r="L2752" s="1">
        <v>49924506637</v>
      </c>
      <c r="M2752" s="29">
        <f>-4.336-4.513*(U2752/L2752)+5.679*(O2752/L2752)-0.004*(I2752/P2752)</f>
        <v>-1.7032793789336536</v>
      </c>
      <c r="N2752" s="31">
        <v>6.4222466560102589</v>
      </c>
      <c r="O2752" s="1">
        <v>24486799657</v>
      </c>
      <c r="P2752" s="1">
        <v>24436799657</v>
      </c>
      <c r="Q2752" s="1">
        <v>50000000</v>
      </c>
      <c r="R2752" s="1">
        <v>25437706980</v>
      </c>
      <c r="S2752" s="1">
        <v>49924506637</v>
      </c>
      <c r="T2752" s="1">
        <v>0</v>
      </c>
      <c r="U2752" s="1">
        <v>1657140184</v>
      </c>
      <c r="V2752" s="1">
        <v>2125485890</v>
      </c>
    </row>
    <row r="2753" spans="1:22" ht="16.5" customHeight="1" x14ac:dyDescent="0.3">
      <c r="A2753" s="1" t="s">
        <v>286</v>
      </c>
      <c r="B2753" s="1">
        <v>2022</v>
      </c>
      <c r="C2753" s="16">
        <f t="shared" si="243"/>
        <v>3.970291913552122</v>
      </c>
      <c r="D2753" s="5">
        <v>18</v>
      </c>
      <c r="E2753" s="5">
        <v>53</v>
      </c>
      <c r="F2753" s="4">
        <v>1.43</v>
      </c>
      <c r="G2753" s="5">
        <v>0</v>
      </c>
      <c r="H2753" s="5">
        <v>1</v>
      </c>
      <c r="I2753" s="1">
        <v>17200277112</v>
      </c>
      <c r="J2753" s="1">
        <v>2789507627</v>
      </c>
      <c r="K2753" s="1">
        <v>30964767558</v>
      </c>
      <c r="L2753" s="1">
        <v>48165044670</v>
      </c>
      <c r="M2753" s="29">
        <f>-4.336-4.513*(U2753/L2753)+5.679*(O2753/L2753)-0.004*(I2753/P2753)</f>
        <v>-1.811514508874257</v>
      </c>
      <c r="N2753" s="31">
        <v>6.9871667237754878</v>
      </c>
      <c r="O2753" s="1">
        <v>22707689874</v>
      </c>
      <c r="P2753" s="1">
        <v>22657689874</v>
      </c>
      <c r="Q2753" s="1">
        <v>50000000</v>
      </c>
      <c r="R2753" s="1">
        <v>25457354796</v>
      </c>
      <c r="S2753" s="1">
        <v>48165044670</v>
      </c>
      <c r="T2753" s="1">
        <v>0</v>
      </c>
      <c r="U2753" s="1">
        <v>1599547749</v>
      </c>
      <c r="V2753" s="1">
        <v>2115485793</v>
      </c>
    </row>
    <row r="2754" spans="1:22" ht="16.5" customHeight="1" x14ac:dyDescent="0.3">
      <c r="A2754" s="1" t="s">
        <v>286</v>
      </c>
      <c r="B2754" s="1">
        <v>2021</v>
      </c>
      <c r="C2754" s="16">
        <f t="shared" si="243"/>
        <v>3.9512437185814275</v>
      </c>
      <c r="D2754" s="5">
        <v>17</v>
      </c>
      <c r="E2754" s="5">
        <v>52</v>
      </c>
      <c r="F2754" s="4">
        <v>1.43</v>
      </c>
      <c r="G2754" s="5">
        <v>0</v>
      </c>
      <c r="H2754" s="5">
        <v>1</v>
      </c>
      <c r="I2754" s="1">
        <v>15036780906</v>
      </c>
      <c r="J2754" s="1">
        <v>3302140583</v>
      </c>
      <c r="K2754" s="1">
        <v>32618064937</v>
      </c>
      <c r="L2754" s="1">
        <v>47654845843</v>
      </c>
      <c r="M2754" s="29">
        <f>-4.336-4.513*(U2754/L2754)+5.679*(O2754/L2754)-0.004*(I2754/P2754)</f>
        <v>-1.8392377111315852</v>
      </c>
      <c r="N2754" s="31">
        <v>6.6900092133089402</v>
      </c>
      <c r="O2754" s="1">
        <v>22229849296</v>
      </c>
      <c r="P2754" s="1">
        <v>22179849296</v>
      </c>
      <c r="Q2754" s="1">
        <v>50000000</v>
      </c>
      <c r="R2754" s="1">
        <v>25424996547</v>
      </c>
      <c r="S2754" s="1">
        <v>47654845843</v>
      </c>
      <c r="T2754" s="1">
        <v>0</v>
      </c>
      <c r="U2754" s="1">
        <v>1580160020</v>
      </c>
      <c r="V2754" s="1">
        <v>2002396865</v>
      </c>
    </row>
    <row r="2755" spans="1:22" ht="16.5" customHeight="1" x14ac:dyDescent="0.3">
      <c r="A2755" s="1" t="s">
        <v>286</v>
      </c>
      <c r="B2755" s="1">
        <v>2020</v>
      </c>
      <c r="C2755" s="16">
        <f t="shared" si="243"/>
        <v>3.9318256327243257</v>
      </c>
      <c r="D2755" s="5">
        <v>16</v>
      </c>
      <c r="E2755" s="5">
        <v>51</v>
      </c>
      <c r="F2755" s="4">
        <v>0.747</v>
      </c>
      <c r="G2755" s="5">
        <v>0</v>
      </c>
      <c r="H2755" s="5">
        <v>1</v>
      </c>
      <c r="I2755" s="1">
        <v>17797289391</v>
      </c>
      <c r="J2755" s="1">
        <v>4874631309</v>
      </c>
      <c r="K2755" s="1">
        <v>29470974666</v>
      </c>
      <c r="L2755" s="1">
        <v>47268264057</v>
      </c>
      <c r="M2755" s="29">
        <f>-4.336-4.513*(U2755/L2755)+5.679*(O2755/L2755)-0.004*(I2755/P2755)</f>
        <v>-1.8735652348861302</v>
      </c>
      <c r="N2755" s="31">
        <v>6.9401877821904918</v>
      </c>
      <c r="O2755" s="1">
        <v>21825142379</v>
      </c>
      <c r="P2755" s="1">
        <v>21775142379</v>
      </c>
      <c r="Q2755" s="1">
        <v>50000000</v>
      </c>
      <c r="R2755" s="1">
        <v>25443121678</v>
      </c>
      <c r="S2755" s="1">
        <v>47268264057</v>
      </c>
      <c r="T2755" s="1">
        <v>0</v>
      </c>
      <c r="U2755" s="1">
        <v>1638695639</v>
      </c>
      <c r="V2755" s="1">
        <v>1925188437</v>
      </c>
    </row>
    <row r="2756" spans="1:22" ht="16.5" customHeight="1" x14ac:dyDescent="0.3">
      <c r="A2756" s="1" t="s">
        <v>286</v>
      </c>
      <c r="B2756" s="1">
        <v>2019</v>
      </c>
      <c r="C2756" s="16">
        <f t="shared" si="243"/>
        <v>3.912023005428146</v>
      </c>
      <c r="D2756" s="5">
        <v>15</v>
      </c>
      <c r="E2756" s="5">
        <v>50</v>
      </c>
      <c r="F2756" s="4">
        <v>0.747</v>
      </c>
      <c r="G2756" s="5">
        <v>0</v>
      </c>
      <c r="H2756" s="5">
        <v>1</v>
      </c>
      <c r="I2756" s="1">
        <v>13865998567</v>
      </c>
      <c r="J2756" s="1">
        <v>4693818858</v>
      </c>
      <c r="K2756" s="1">
        <v>28252145133</v>
      </c>
      <c r="L2756" s="1">
        <v>42118143700</v>
      </c>
      <c r="M2756" s="29">
        <f>-4.336-4.513*(U2756/L2756)+5.679*(O2756/L2756)-0.004*(I2756/P2756)</f>
        <v>-1.9788329999417853</v>
      </c>
      <c r="N2756" s="31">
        <v>7.4649912574460018</v>
      </c>
      <c r="O2756" s="1">
        <v>18755429203</v>
      </c>
      <c r="P2756" s="1">
        <v>18755429203</v>
      </c>
      <c r="Q2756" s="1">
        <v>0</v>
      </c>
      <c r="R2756" s="1">
        <v>23362714497</v>
      </c>
      <c r="S2756" s="1">
        <v>42118143700</v>
      </c>
      <c r="T2756" s="1">
        <v>0</v>
      </c>
      <c r="U2756" s="1">
        <v>1575012464</v>
      </c>
      <c r="V2756" s="1">
        <v>2018361882</v>
      </c>
    </row>
    <row r="2757" spans="1:22" ht="16.5" customHeight="1" x14ac:dyDescent="0.3">
      <c r="A2757" s="1" t="s">
        <v>286</v>
      </c>
      <c r="B2757" s="1">
        <v>2018</v>
      </c>
      <c r="C2757" s="16">
        <f t="shared" si="243"/>
        <v>3.8918202981106265</v>
      </c>
      <c r="D2757" s="5">
        <v>14</v>
      </c>
      <c r="E2757" s="5">
        <v>49</v>
      </c>
      <c r="F2757" s="4">
        <v>0.747</v>
      </c>
      <c r="G2757" s="5">
        <v>0</v>
      </c>
      <c r="H2757" s="5">
        <v>1</v>
      </c>
      <c r="I2757" s="1">
        <v>20237900409</v>
      </c>
      <c r="J2757" s="1">
        <v>2743179203</v>
      </c>
      <c r="K2757" s="1">
        <v>20630607541</v>
      </c>
      <c r="L2757" s="1">
        <v>40868507950</v>
      </c>
      <c r="M2757" s="29">
        <f>-4.336-4.513*(U2757/L2757)+5.679*(O2757/L2757)-0.004*(I2757/P2757)</f>
        <v>-2.0615689364658967</v>
      </c>
      <c r="N2757" s="31">
        <v>7.3592809998546045</v>
      </c>
      <c r="O2757" s="1">
        <v>17536263612</v>
      </c>
      <c r="P2757" s="1">
        <v>17536263612</v>
      </c>
      <c r="Q2757" s="1">
        <v>0</v>
      </c>
      <c r="R2757" s="1">
        <v>23332244338</v>
      </c>
      <c r="S2757" s="1">
        <v>40868507950</v>
      </c>
      <c r="T2757" s="1">
        <v>0</v>
      </c>
      <c r="U2757" s="1">
        <v>1428579262</v>
      </c>
      <c r="V2757" s="1">
        <v>1807258069</v>
      </c>
    </row>
    <row r="2758" spans="1:22" ht="16.5" customHeight="1" x14ac:dyDescent="0.3">
      <c r="A2758" s="1" t="s">
        <v>286</v>
      </c>
      <c r="B2758" s="1">
        <v>2017</v>
      </c>
      <c r="C2758" s="16">
        <f t="shared" si="243"/>
        <v>4.1271343850450917</v>
      </c>
      <c r="D2758" s="5">
        <v>13</v>
      </c>
      <c r="E2758" s="5">
        <v>62</v>
      </c>
      <c r="F2758" s="4">
        <v>1.1299999999999999</v>
      </c>
      <c r="G2758" s="5">
        <v>0</v>
      </c>
      <c r="H2758" s="5">
        <v>0</v>
      </c>
      <c r="I2758" s="1">
        <v>21329325148</v>
      </c>
      <c r="J2758" s="1">
        <v>5177218760</v>
      </c>
      <c r="K2758" s="1">
        <v>18947902791</v>
      </c>
      <c r="L2758" s="1">
        <v>40277227939</v>
      </c>
      <c r="M2758" s="29">
        <f>-4.336-4.513*(U2758/L2758)+5.679*(O2758/L2758)-0.004*(I2758/P2758)</f>
        <v>-2.0367455394514407</v>
      </c>
      <c r="N2758" s="31">
        <v>2.8654119461210428</v>
      </c>
      <c r="O2758" s="1">
        <v>17323612451</v>
      </c>
      <c r="P2758" s="1">
        <v>2871612887</v>
      </c>
      <c r="Q2758" s="1">
        <v>14451999564</v>
      </c>
      <c r="R2758" s="1">
        <v>22953615488</v>
      </c>
      <c r="S2758" s="1">
        <v>40277227939</v>
      </c>
      <c r="T2758" s="1">
        <v>0</v>
      </c>
      <c r="U2758" s="1">
        <v>1014079123</v>
      </c>
      <c r="V2758" s="1">
        <v>1298164432</v>
      </c>
    </row>
    <row r="2759" spans="1:22" ht="16.5" customHeight="1" x14ac:dyDescent="0.3">
      <c r="A2759" s="1" t="s">
        <v>286</v>
      </c>
      <c r="B2759" s="1">
        <v>2016</v>
      </c>
      <c r="C2759" s="16">
        <f t="shared" si="243"/>
        <v>4.1108738641733114</v>
      </c>
      <c r="D2759" s="5">
        <v>12</v>
      </c>
      <c r="E2759" s="5">
        <v>61</v>
      </c>
      <c r="F2759" s="4">
        <v>1.1299999999999999</v>
      </c>
      <c r="G2759" s="5">
        <v>0</v>
      </c>
      <c r="H2759" s="5">
        <v>0</v>
      </c>
      <c r="I2759" s="1">
        <v>21470185610</v>
      </c>
      <c r="J2759" s="1">
        <v>4860248808</v>
      </c>
      <c r="K2759" s="1">
        <v>19380623742</v>
      </c>
      <c r="L2759" s="1">
        <v>40850809352</v>
      </c>
      <c r="M2759" s="29">
        <f>-4.336-4.513*(U2759/L2759)+5.679*(O2759/L2759)-0.004*(I2759/P2759)</f>
        <v>-1.9942213126071602</v>
      </c>
      <c r="N2759" s="31">
        <v>2.5615511423249444</v>
      </c>
      <c r="O2759" s="1">
        <v>17855499301</v>
      </c>
      <c r="P2759" s="1">
        <v>3904692737</v>
      </c>
      <c r="Q2759" s="1">
        <v>13950806564</v>
      </c>
      <c r="R2759" s="1">
        <v>22995310051</v>
      </c>
      <c r="S2759" s="1">
        <v>40850809352</v>
      </c>
      <c r="T2759" s="1">
        <v>0</v>
      </c>
      <c r="U2759" s="1">
        <v>1072311853</v>
      </c>
      <c r="V2759" s="1">
        <v>1475020331</v>
      </c>
    </row>
    <row r="2760" spans="1:22" ht="16.5" customHeight="1" x14ac:dyDescent="0.3">
      <c r="A2760" s="1" t="s">
        <v>286</v>
      </c>
      <c r="B2760" s="1">
        <v>2015</v>
      </c>
      <c r="C2760" s="16">
        <f t="shared" si="243"/>
        <v>4.0943445622221004</v>
      </c>
      <c r="D2760" s="5">
        <v>11</v>
      </c>
      <c r="E2760" s="5">
        <v>60</v>
      </c>
      <c r="F2760" s="4">
        <v>1.1299999999999999</v>
      </c>
      <c r="G2760" s="5">
        <v>0</v>
      </c>
      <c r="H2760" s="5">
        <v>0</v>
      </c>
      <c r="I2760" s="1">
        <v>24183422520</v>
      </c>
      <c r="J2760" s="1">
        <v>5147593985</v>
      </c>
      <c r="K2760" s="1">
        <v>15084894684</v>
      </c>
      <c r="L2760" s="1">
        <v>39268317204</v>
      </c>
      <c r="M2760" s="29">
        <f>-4.336-4.513*(U2760/L2760)+5.679*(O2760/L2760)-0.004*(I2760/P2760)</f>
        <v>-2.176640243731236</v>
      </c>
      <c r="N2760" s="31">
        <v>8.0197984581497224</v>
      </c>
      <c r="O2760" s="1">
        <v>16081525822</v>
      </c>
      <c r="P2760" s="1">
        <v>4382075259</v>
      </c>
      <c r="Q2760" s="1">
        <v>11699450563</v>
      </c>
      <c r="R2760" s="1">
        <v>23186791382</v>
      </c>
      <c r="S2760" s="1">
        <v>39268317204</v>
      </c>
      <c r="T2760" s="1">
        <v>33900</v>
      </c>
      <c r="U2760" s="1">
        <v>1255421835</v>
      </c>
      <c r="V2760" s="1">
        <v>1636734081</v>
      </c>
    </row>
    <row r="2761" spans="1:22" ht="16.5" customHeight="1" x14ac:dyDescent="0.3">
      <c r="A2761" s="1" t="s">
        <v>286</v>
      </c>
      <c r="B2761" s="1">
        <v>2014</v>
      </c>
      <c r="C2761" s="16">
        <f t="shared" si="243"/>
        <v>4.0775374439057197</v>
      </c>
      <c r="D2761" s="6">
        <v>10</v>
      </c>
      <c r="E2761" s="6">
        <v>59</v>
      </c>
      <c r="F2761" s="7">
        <v>1.1299999999999999</v>
      </c>
      <c r="G2761" s="6">
        <v>0</v>
      </c>
      <c r="H2761" s="6">
        <v>0</v>
      </c>
      <c r="I2761" s="1">
        <v>25015728208</v>
      </c>
      <c r="J2761" s="1">
        <v>5011901554</v>
      </c>
      <c r="K2761" s="1">
        <v>13671649503</v>
      </c>
      <c r="L2761" s="1">
        <v>38687377711</v>
      </c>
      <c r="M2761" s="29">
        <f>-4.336-4.513*(U2761/L2761)+5.679*(O2761/L2761)-0.004*(I2761/P2761)</f>
        <v>-2.3131876024426559</v>
      </c>
      <c r="N2761" s="28">
        <v>5.05</v>
      </c>
      <c r="O2761" s="1">
        <v>15183295058</v>
      </c>
      <c r="P2761" s="1">
        <v>4217844495</v>
      </c>
      <c r="Q2761" s="1">
        <v>10965450563</v>
      </c>
      <c r="R2761" s="1">
        <v>23504082653</v>
      </c>
      <c r="S2761" s="1">
        <v>38687377711</v>
      </c>
      <c r="T2761" s="1">
        <v>0</v>
      </c>
      <c r="U2761" s="1">
        <v>1562334878</v>
      </c>
      <c r="V2761" s="1" t="e">
        <v>#VALUE!</v>
      </c>
    </row>
    <row r="2762" spans="1:22" ht="16.5" customHeight="1" x14ac:dyDescent="0.3">
      <c r="A2762" s="1" t="s">
        <v>287</v>
      </c>
      <c r="B2762" s="1">
        <v>2023</v>
      </c>
      <c r="C2762" s="16">
        <f t="shared" si="243"/>
        <v>4.0604430105464191</v>
      </c>
      <c r="D2762" s="5">
        <v>29</v>
      </c>
      <c r="E2762" s="5">
        <v>58</v>
      </c>
      <c r="F2762" s="4">
        <v>4.16</v>
      </c>
      <c r="G2762" s="5">
        <v>0</v>
      </c>
      <c r="H2762" s="5">
        <v>1</v>
      </c>
      <c r="I2762" s="1">
        <v>1530494506578</v>
      </c>
      <c r="J2762" s="1">
        <v>467898029137</v>
      </c>
      <c r="K2762" s="1">
        <v>593406137631</v>
      </c>
      <c r="L2762" s="1">
        <v>2123900644209</v>
      </c>
      <c r="M2762" s="29">
        <f>-4.336-4.513*(U2762/L2762)+5.679*(O2762/L2762)-0.004*(I2762/P2762)</f>
        <v>-3.2543158391456908</v>
      </c>
      <c r="N2762" s="31">
        <v>6.4222466560102589</v>
      </c>
      <c r="O2762" s="1">
        <v>634845857194</v>
      </c>
      <c r="P2762" s="1">
        <v>634845857194</v>
      </c>
      <c r="Q2762" s="1">
        <v>0</v>
      </c>
      <c r="R2762" s="1">
        <v>1489054787015</v>
      </c>
      <c r="S2762" s="1">
        <v>2123900644209</v>
      </c>
      <c r="T2762" s="1">
        <v>4861545121</v>
      </c>
      <c r="U2762" s="1">
        <v>285268918604</v>
      </c>
      <c r="V2762" s="1">
        <v>364607755566</v>
      </c>
    </row>
    <row r="2763" spans="1:22" ht="16.5" customHeight="1" x14ac:dyDescent="0.3">
      <c r="A2763" s="1" t="s">
        <v>287</v>
      </c>
      <c r="B2763" s="1">
        <v>2022</v>
      </c>
      <c r="C2763" s="16">
        <f t="shared" si="243"/>
        <v>4.0430512678345503</v>
      </c>
      <c r="D2763" s="5">
        <v>28</v>
      </c>
      <c r="E2763" s="5">
        <v>57</v>
      </c>
      <c r="F2763" s="4">
        <v>4.16</v>
      </c>
      <c r="G2763" s="5">
        <v>0</v>
      </c>
      <c r="H2763" s="5">
        <v>1</v>
      </c>
      <c r="I2763" s="1">
        <v>1226498650955</v>
      </c>
      <c r="J2763" s="1">
        <v>479008495760</v>
      </c>
      <c r="K2763" s="1">
        <v>589766376294</v>
      </c>
      <c r="L2763" s="1">
        <v>1816265027249</v>
      </c>
      <c r="M2763" s="29">
        <f>-4.336-4.513*(U2763/L2763)+5.679*(O2763/L2763)-0.004*(I2763/P2763)</f>
        <v>-3.7142356893394113</v>
      </c>
      <c r="N2763" s="31">
        <v>6.9871667237754878</v>
      </c>
      <c r="O2763" s="1">
        <v>435706116007</v>
      </c>
      <c r="P2763" s="1">
        <v>435706116007</v>
      </c>
      <c r="Q2763" s="1">
        <v>0</v>
      </c>
      <c r="R2763" s="1">
        <v>1380558911242</v>
      </c>
      <c r="S2763" s="1">
        <v>1816265027249</v>
      </c>
      <c r="T2763" s="1">
        <v>2297136122</v>
      </c>
      <c r="U2763" s="1">
        <v>293515477617</v>
      </c>
      <c r="V2763" s="1">
        <v>369543851810</v>
      </c>
    </row>
    <row r="2764" spans="1:22" ht="16.5" customHeight="1" x14ac:dyDescent="0.3">
      <c r="A2764" s="1" t="s">
        <v>287</v>
      </c>
      <c r="B2764" s="1">
        <v>2021</v>
      </c>
      <c r="C2764" s="16">
        <f t="shared" si="243"/>
        <v>4.0253516907351496</v>
      </c>
      <c r="D2764" s="5">
        <v>27</v>
      </c>
      <c r="E2764" s="5">
        <v>56</v>
      </c>
      <c r="F2764" s="4">
        <v>4.16</v>
      </c>
      <c r="G2764" s="5">
        <v>0</v>
      </c>
      <c r="H2764" s="5">
        <v>1</v>
      </c>
      <c r="I2764" s="1">
        <v>1093976719440</v>
      </c>
      <c r="J2764" s="1">
        <v>382432079890</v>
      </c>
      <c r="K2764" s="1">
        <v>613120247421</v>
      </c>
      <c r="L2764" s="1">
        <v>1707096966861</v>
      </c>
      <c r="M2764" s="29">
        <f>-4.336-4.513*(U2764/L2764)+5.679*(O2764/L2764)-0.004*(I2764/P2764)</f>
        <v>-3.5827955285448017</v>
      </c>
      <c r="N2764" s="31">
        <v>6.6900092133089402</v>
      </c>
      <c r="O2764" s="1">
        <v>439571410067</v>
      </c>
      <c r="P2764" s="1">
        <v>439571410067</v>
      </c>
      <c r="Q2764" s="1">
        <v>0</v>
      </c>
      <c r="R2764" s="1">
        <v>1267525556794</v>
      </c>
      <c r="S2764" s="1">
        <v>1707096966861</v>
      </c>
      <c r="T2764" s="1">
        <v>6181998037</v>
      </c>
      <c r="U2764" s="1">
        <v>264466856142</v>
      </c>
      <c r="V2764" s="1">
        <v>336143280259</v>
      </c>
    </row>
    <row r="2765" spans="1:22" ht="16.5" customHeight="1" x14ac:dyDescent="0.3">
      <c r="A2765" s="1" t="s">
        <v>287</v>
      </c>
      <c r="B2765" s="1">
        <v>2020</v>
      </c>
      <c r="C2765" s="16">
        <f t="shared" si="243"/>
        <v>4.0073331852324712</v>
      </c>
      <c r="D2765" s="5">
        <v>26</v>
      </c>
      <c r="E2765" s="5">
        <v>55</v>
      </c>
      <c r="F2765" s="4">
        <v>4.16</v>
      </c>
      <c r="G2765" s="5">
        <v>0</v>
      </c>
      <c r="H2765" s="5">
        <v>1</v>
      </c>
      <c r="I2765" s="1">
        <v>1010170000951</v>
      </c>
      <c r="J2765" s="1">
        <v>351803505794</v>
      </c>
      <c r="K2765" s="1">
        <v>640655589981</v>
      </c>
      <c r="L2765" s="1">
        <v>1650825590932</v>
      </c>
      <c r="M2765" s="29">
        <f>-4.336-4.513*(U2765/L2765)+5.679*(O2765/L2765)-0.004*(I2765/P2765)</f>
        <v>-3.2921942235227686</v>
      </c>
      <c r="N2765" s="31">
        <v>6.9401877821904918</v>
      </c>
      <c r="O2765" s="1">
        <v>478376329432</v>
      </c>
      <c r="P2765" s="1">
        <v>433820800272</v>
      </c>
      <c r="Q2765" s="1">
        <v>44555529160</v>
      </c>
      <c r="R2765" s="1">
        <v>1172449261500</v>
      </c>
      <c r="S2765" s="1">
        <v>1650825590932</v>
      </c>
      <c r="T2765" s="1">
        <v>11528502397</v>
      </c>
      <c r="U2765" s="1">
        <v>216747577989</v>
      </c>
      <c r="V2765" s="1">
        <v>278091594345</v>
      </c>
    </row>
    <row r="2766" spans="1:22" ht="16.5" customHeight="1" x14ac:dyDescent="0.3">
      <c r="A2766" s="1" t="s">
        <v>287</v>
      </c>
      <c r="B2766" s="1">
        <v>2019</v>
      </c>
      <c r="C2766" s="16">
        <f t="shared" si="243"/>
        <v>3.9889840465642745</v>
      </c>
      <c r="D2766" s="5">
        <v>25</v>
      </c>
      <c r="E2766" s="5">
        <v>54</v>
      </c>
      <c r="F2766" s="4">
        <v>3.07</v>
      </c>
      <c r="G2766" s="5">
        <v>0</v>
      </c>
      <c r="H2766" s="5">
        <v>1</v>
      </c>
      <c r="I2766" s="1">
        <v>888025065162</v>
      </c>
      <c r="J2766" s="1">
        <v>364250561407</v>
      </c>
      <c r="K2766" s="1">
        <v>683486922926</v>
      </c>
      <c r="L2766" s="1">
        <v>1571511988088</v>
      </c>
      <c r="M2766" s="29">
        <f>-4.336-4.513*(U2766/L2766)+5.679*(O2766/L2766)-0.004*(I2766/P2766)</f>
        <v>-3.1974839199657965</v>
      </c>
      <c r="N2766" s="31">
        <v>7.4649912574460018</v>
      </c>
      <c r="O2766" s="1">
        <v>453482230205</v>
      </c>
      <c r="P2766" s="1">
        <v>343492701045</v>
      </c>
      <c r="Q2766" s="1">
        <v>109989529160</v>
      </c>
      <c r="R2766" s="1">
        <v>1118029757883</v>
      </c>
      <c r="S2766" s="1">
        <v>1571511988088</v>
      </c>
      <c r="T2766" s="1">
        <v>17805246529</v>
      </c>
      <c r="U2766" s="1">
        <v>170592226504</v>
      </c>
      <c r="V2766" s="1">
        <v>232602814093</v>
      </c>
    </row>
    <row r="2767" spans="1:22" ht="16.5" customHeight="1" x14ac:dyDescent="0.3">
      <c r="A2767" s="1" t="s">
        <v>287</v>
      </c>
      <c r="B2767" s="1">
        <v>2018</v>
      </c>
      <c r="C2767" s="16">
        <f t="shared" si="243"/>
        <v>3.970291913552122</v>
      </c>
      <c r="D2767" s="5">
        <v>24</v>
      </c>
      <c r="E2767" s="5">
        <v>53</v>
      </c>
      <c r="F2767" s="4">
        <v>3.07</v>
      </c>
      <c r="G2767" s="5">
        <v>0</v>
      </c>
      <c r="H2767" s="5">
        <v>1</v>
      </c>
      <c r="I2767" s="1">
        <v>859394250379</v>
      </c>
      <c r="J2767" s="1">
        <v>337532727721</v>
      </c>
      <c r="K2767" s="1">
        <v>730467787830</v>
      </c>
      <c r="L2767" s="1">
        <v>1589862038209</v>
      </c>
      <c r="M2767" s="29">
        <f>-4.336-4.513*(U2767/L2767)+5.679*(O2767/L2767)-0.004*(I2767/P2767)</f>
        <v>-3.1191027799018092</v>
      </c>
      <c r="N2767" s="31">
        <v>7.3592809998546045</v>
      </c>
      <c r="O2767" s="1">
        <v>482648007819</v>
      </c>
      <c r="P2767" s="1">
        <v>312184478659</v>
      </c>
      <c r="Q2767" s="1">
        <v>170463529160</v>
      </c>
      <c r="R2767" s="1">
        <v>1107214030390</v>
      </c>
      <c r="S2767" s="1">
        <v>1589862038209</v>
      </c>
      <c r="T2767" s="1">
        <v>12353745874</v>
      </c>
      <c r="U2767" s="1">
        <v>174773496962</v>
      </c>
      <c r="V2767" s="1">
        <v>228414183604</v>
      </c>
    </row>
    <row r="2768" spans="1:22" ht="16.5" customHeight="1" x14ac:dyDescent="0.3">
      <c r="A2768" s="1" t="s">
        <v>287</v>
      </c>
      <c r="B2768" s="1">
        <v>2017</v>
      </c>
      <c r="C2768" s="16">
        <f t="shared" si="243"/>
        <v>3.9512437185814275</v>
      </c>
      <c r="D2768" s="5">
        <v>23</v>
      </c>
      <c r="E2768" s="5">
        <v>52</v>
      </c>
      <c r="F2768" s="4">
        <v>3.07</v>
      </c>
      <c r="G2768" s="5">
        <v>0</v>
      </c>
      <c r="H2768" s="5">
        <v>1</v>
      </c>
      <c r="I2768" s="1">
        <v>745856234430</v>
      </c>
      <c r="J2768" s="1">
        <v>332830780428</v>
      </c>
      <c r="K2768" s="1">
        <v>763845632373</v>
      </c>
      <c r="L2768" s="1">
        <v>1509701866803</v>
      </c>
      <c r="M2768" s="29">
        <f>-4.336-4.513*(U2768/L2768)+5.679*(O2768/L2768)-0.004*(I2768/P2768)</f>
        <v>-3.652045779863712</v>
      </c>
      <c r="N2768" s="31">
        <v>2.8654119461210428</v>
      </c>
      <c r="O2768" s="1">
        <v>390854017539</v>
      </c>
      <c r="P2768" s="1">
        <v>380752817539</v>
      </c>
      <c r="Q2768" s="1">
        <v>10101200000</v>
      </c>
      <c r="R2768" s="1">
        <v>1118847849264</v>
      </c>
      <c r="S2768" s="1">
        <v>1509701866803</v>
      </c>
      <c r="T2768" s="1">
        <v>2890659006</v>
      </c>
      <c r="U2768" s="1">
        <v>260417369821</v>
      </c>
      <c r="V2768" s="1">
        <v>325231796203</v>
      </c>
    </row>
    <row r="2769" spans="1:22" ht="16.5" customHeight="1" x14ac:dyDescent="0.3">
      <c r="A2769" s="1" t="s">
        <v>287</v>
      </c>
      <c r="B2769" s="1">
        <v>2016</v>
      </c>
      <c r="C2769" s="16">
        <f t="shared" si="243"/>
        <v>3.9318256327243257</v>
      </c>
      <c r="D2769" s="6">
        <v>22</v>
      </c>
      <c r="E2769" s="6">
        <v>51</v>
      </c>
      <c r="F2769" s="7">
        <v>3.08</v>
      </c>
      <c r="G2769" s="6">
        <v>0</v>
      </c>
      <c r="H2769" s="6">
        <v>1</v>
      </c>
      <c r="I2769" s="1">
        <v>841551437650</v>
      </c>
      <c r="J2769" s="1">
        <v>305363642369</v>
      </c>
      <c r="K2769" s="1">
        <v>535902484020</v>
      </c>
      <c r="L2769" s="1">
        <v>1377453921670</v>
      </c>
      <c r="M2769" s="29">
        <f>-4.336-4.513*(U2769/L2769)+5.679*(O2769/L2769)-0.004*(I2769/P2769)</f>
        <v>-3.5979248017134537</v>
      </c>
      <c r="N2769" s="31">
        <v>2.5615511423249444</v>
      </c>
      <c r="O2769" s="1">
        <v>362690618296</v>
      </c>
      <c r="P2769" s="1">
        <v>354736618296</v>
      </c>
      <c r="Q2769" s="1">
        <v>7954000000</v>
      </c>
      <c r="R2769" s="1">
        <v>1014763303374</v>
      </c>
      <c r="S2769" s="1">
        <v>1377453921670</v>
      </c>
      <c r="T2769" s="1">
        <v>82652482107</v>
      </c>
      <c r="U2769" s="1">
        <v>228226092980</v>
      </c>
      <c r="V2769" s="1">
        <v>284077262498</v>
      </c>
    </row>
    <row r="2770" spans="1:22" ht="16.5" customHeight="1" x14ac:dyDescent="0.3">
      <c r="A2770" s="1" t="s">
        <v>287</v>
      </c>
      <c r="B2770" s="1">
        <v>2015</v>
      </c>
      <c r="C2770" s="15"/>
      <c r="D2770" s="9"/>
      <c r="E2770" s="9"/>
      <c r="F2770" s="10"/>
      <c r="G2770" s="9"/>
      <c r="H2770" s="9"/>
      <c r="I2770" s="1">
        <v>965855966017</v>
      </c>
      <c r="J2770" s="1">
        <v>312487370179</v>
      </c>
      <c r="K2770" s="1">
        <v>330667447115</v>
      </c>
      <c r="L2770" s="1">
        <v>1296523413132</v>
      </c>
      <c r="M2770" s="29">
        <f>-4.336-4.513*(U2770/L2770)+5.679*(O2770/L2770)-0.004*(I2770/P2770)</f>
        <v>-3.6126678173240152</v>
      </c>
      <c r="N2770" s="31">
        <v>8.0197984581497224</v>
      </c>
      <c r="O2770" s="1">
        <v>329667417867</v>
      </c>
      <c r="P2770" s="1">
        <v>329257417867</v>
      </c>
      <c r="Q2770" s="1">
        <v>410000000</v>
      </c>
      <c r="R2770" s="1">
        <v>966855995265</v>
      </c>
      <c r="S2770" s="1">
        <v>1296523413132</v>
      </c>
      <c r="T2770" s="1">
        <v>76776388131</v>
      </c>
      <c r="U2770" s="1">
        <v>203667422022</v>
      </c>
      <c r="V2770" s="1">
        <v>256065505706</v>
      </c>
    </row>
    <row r="2771" spans="1:22" ht="16.5" customHeight="1" x14ac:dyDescent="0.3">
      <c r="A2771" s="1" t="s">
        <v>287</v>
      </c>
      <c r="B2771" s="1">
        <v>2014</v>
      </c>
      <c r="C2771" s="15"/>
      <c r="D2771" s="9"/>
      <c r="E2771" s="9"/>
      <c r="F2771" s="10"/>
      <c r="G2771" s="9"/>
      <c r="H2771" s="9"/>
      <c r="I2771" s="1">
        <v>803375163715</v>
      </c>
      <c r="J2771" s="1">
        <v>264740415866</v>
      </c>
      <c r="K2771" s="1">
        <v>328674268205</v>
      </c>
      <c r="L2771" s="1">
        <v>1132049431920</v>
      </c>
      <c r="M2771" s="29">
        <f>-4.336-4.513*(U2771/L2771)+5.679*(O2771/L2771)-0.004*(I2771/P2771)</f>
        <v>-3.6888091662992362</v>
      </c>
      <c r="N2771" s="28">
        <v>5.05</v>
      </c>
      <c r="O2771" s="1">
        <v>261287002621</v>
      </c>
      <c r="P2771" s="1">
        <v>261111002621</v>
      </c>
      <c r="Q2771" s="1">
        <v>176000000</v>
      </c>
      <c r="R2771" s="1">
        <v>870762429299</v>
      </c>
      <c r="S2771" s="1">
        <v>1132049431920</v>
      </c>
      <c r="T2771" s="1">
        <v>45283528203</v>
      </c>
      <c r="U2771" s="1">
        <v>163364659246</v>
      </c>
      <c r="V2771" s="1">
        <v>215074343275</v>
      </c>
    </row>
    <row r="2772" spans="1:22" ht="16.5" customHeight="1" x14ac:dyDescent="0.3">
      <c r="A2772" s="1" t="s">
        <v>288</v>
      </c>
      <c r="B2772" s="1">
        <v>2023</v>
      </c>
      <c r="C2772" s="16">
        <f t="shared" ref="C2772:C2790" si="244">LN(E2772)</f>
        <v>4.0073331852324712</v>
      </c>
      <c r="D2772" s="5">
        <v>30</v>
      </c>
      <c r="E2772" s="5">
        <v>55</v>
      </c>
      <c r="F2772" s="4">
        <v>0</v>
      </c>
      <c r="G2772" s="5">
        <v>0</v>
      </c>
      <c r="H2772" s="5">
        <v>0</v>
      </c>
      <c r="I2772" s="1">
        <v>393489447234</v>
      </c>
      <c r="J2772" s="1">
        <v>49825966756</v>
      </c>
      <c r="K2772" s="1">
        <v>1602772580940</v>
      </c>
      <c r="L2772" s="1">
        <v>1996262028174</v>
      </c>
      <c r="M2772" s="29">
        <f>-4.336-4.513*(U2772/L2772)+5.679*(O2772/L2772)-0.004*(I2772/P2772)</f>
        <v>-3.5146724600140846</v>
      </c>
      <c r="N2772" s="31">
        <v>6.4222466560102589</v>
      </c>
      <c r="O2772" s="1">
        <v>345551467343</v>
      </c>
      <c r="P2772" s="1">
        <v>176901742220</v>
      </c>
      <c r="Q2772" s="1">
        <v>168649725123</v>
      </c>
      <c r="R2772" s="1">
        <v>1650710560831</v>
      </c>
      <c r="S2772" s="1">
        <v>1996262028174</v>
      </c>
      <c r="T2772" s="1">
        <v>16082254971</v>
      </c>
      <c r="U2772" s="1">
        <v>67591479772</v>
      </c>
      <c r="V2772" s="1">
        <v>90362750043</v>
      </c>
    </row>
    <row r="2773" spans="1:22" ht="16.5" customHeight="1" x14ac:dyDescent="0.3">
      <c r="A2773" s="1" t="s">
        <v>288</v>
      </c>
      <c r="B2773" s="1">
        <v>2022</v>
      </c>
      <c r="C2773" s="16">
        <f t="shared" si="244"/>
        <v>4.0775374439057197</v>
      </c>
      <c r="D2773" s="5">
        <v>29</v>
      </c>
      <c r="E2773" s="5">
        <v>59</v>
      </c>
      <c r="F2773" s="4">
        <v>15.45</v>
      </c>
      <c r="G2773" s="5">
        <v>0</v>
      </c>
      <c r="H2773" s="5">
        <v>0</v>
      </c>
      <c r="I2773" s="1">
        <v>376936325375</v>
      </c>
      <c r="J2773" s="1">
        <v>63197176523</v>
      </c>
      <c r="K2773" s="1">
        <v>1605738243475</v>
      </c>
      <c r="L2773" s="1">
        <v>1982674568850</v>
      </c>
      <c r="M2773" s="29">
        <f>-4.336-4.513*(U2773/L2773)+5.679*(O2773/L2773)-0.004*(I2773/P2773)</f>
        <v>-3.3549548583731612</v>
      </c>
      <c r="N2773" s="31">
        <v>6.9871667237754878</v>
      </c>
      <c r="O2773" s="1">
        <v>404716060394</v>
      </c>
      <c r="P2773" s="1">
        <v>201267933925</v>
      </c>
      <c r="Q2773" s="1">
        <v>203448126469</v>
      </c>
      <c r="R2773" s="1">
        <v>1577958508456</v>
      </c>
      <c r="S2773" s="1">
        <v>1982674568850</v>
      </c>
      <c r="T2773" s="1">
        <v>12520683233</v>
      </c>
      <c r="U2773" s="1">
        <v>74991485384</v>
      </c>
      <c r="V2773" s="1">
        <v>100800921045</v>
      </c>
    </row>
    <row r="2774" spans="1:22" ht="16.5" customHeight="1" x14ac:dyDescent="0.3">
      <c r="A2774" s="1" t="s">
        <v>288</v>
      </c>
      <c r="B2774" s="1">
        <v>2021</v>
      </c>
      <c r="C2774" s="16">
        <f t="shared" si="244"/>
        <v>4.0604430105464191</v>
      </c>
      <c r="D2774" s="5">
        <v>28</v>
      </c>
      <c r="E2774" s="5">
        <v>58</v>
      </c>
      <c r="F2774" s="4">
        <v>8.6999999999999994E-3</v>
      </c>
      <c r="G2774" s="5">
        <v>0</v>
      </c>
      <c r="H2774" s="5">
        <v>0</v>
      </c>
      <c r="I2774" s="1">
        <v>396556458665</v>
      </c>
      <c r="J2774" s="1">
        <v>69900026712</v>
      </c>
      <c r="K2774" s="1">
        <v>1577663580771</v>
      </c>
      <c r="L2774" s="1">
        <v>1974220039436</v>
      </c>
      <c r="M2774" s="29">
        <f>-4.336-4.513*(U2774/L2774)+5.679*(O2774/L2774)-0.004*(I2774/P2774)</f>
        <v>-3.3769138911368741</v>
      </c>
      <c r="N2774" s="31">
        <v>6.6900092133089402</v>
      </c>
      <c r="O2774" s="1">
        <v>413719638745</v>
      </c>
      <c r="P2774" s="1">
        <v>180782721431</v>
      </c>
      <c r="Q2774" s="1">
        <v>232936917314</v>
      </c>
      <c r="R2774" s="1">
        <v>1560500400691</v>
      </c>
      <c r="S2774" s="1">
        <v>1974220039436</v>
      </c>
      <c r="T2774" s="1">
        <v>6812004174</v>
      </c>
      <c r="U2774" s="1">
        <v>97217945620</v>
      </c>
      <c r="V2774" s="1">
        <v>119538720449</v>
      </c>
    </row>
    <row r="2775" spans="1:22" ht="16.5" customHeight="1" x14ac:dyDescent="0.3">
      <c r="A2775" s="1" t="s">
        <v>288</v>
      </c>
      <c r="B2775" s="1">
        <v>2020</v>
      </c>
      <c r="C2775" s="16">
        <f t="shared" si="244"/>
        <v>4.0430512678345503</v>
      </c>
      <c r="D2775" s="5">
        <v>27</v>
      </c>
      <c r="E2775" s="5">
        <v>57</v>
      </c>
      <c r="F2775" s="4">
        <v>8.6999999999999994E-3</v>
      </c>
      <c r="G2775" s="5">
        <v>0</v>
      </c>
      <c r="H2775" s="5">
        <v>0</v>
      </c>
      <c r="I2775" s="1">
        <v>417084153334</v>
      </c>
      <c r="J2775" s="1">
        <v>48766278629</v>
      </c>
      <c r="K2775" s="1">
        <v>1565891340536</v>
      </c>
      <c r="L2775" s="1">
        <v>1982975493870</v>
      </c>
      <c r="M2775" s="29">
        <f>-4.336-4.513*(U2775/L2775)+5.679*(O2775/L2775)-0.004*(I2775/P2775)</f>
        <v>-3.3504912494297767</v>
      </c>
      <c r="N2775" s="31">
        <v>6.9401877821904918</v>
      </c>
      <c r="O2775" s="1">
        <v>421398609990</v>
      </c>
      <c r="P2775" s="1">
        <v>147526909990</v>
      </c>
      <c r="Q2775" s="1">
        <v>273871700000</v>
      </c>
      <c r="R2775" s="1">
        <v>1561576883880</v>
      </c>
      <c r="S2775" s="1">
        <v>1982975493870</v>
      </c>
      <c r="T2775" s="1">
        <v>885408988</v>
      </c>
      <c r="U2775" s="1">
        <v>92279668205</v>
      </c>
      <c r="V2775" s="1">
        <v>111390168094</v>
      </c>
    </row>
    <row r="2776" spans="1:22" ht="16.5" customHeight="1" x14ac:dyDescent="0.3">
      <c r="A2776" s="1" t="s">
        <v>288</v>
      </c>
      <c r="B2776" s="1">
        <v>2019</v>
      </c>
      <c r="C2776" s="16">
        <f t="shared" si="244"/>
        <v>4.0253516907351496</v>
      </c>
      <c r="D2776" s="5">
        <v>26</v>
      </c>
      <c r="E2776" s="5">
        <v>56</v>
      </c>
      <c r="F2776" s="4">
        <v>8.6999999999999994E-3</v>
      </c>
      <c r="G2776" s="5">
        <v>0</v>
      </c>
      <c r="H2776" s="5">
        <v>0</v>
      </c>
      <c r="I2776" s="1">
        <v>429074477526</v>
      </c>
      <c r="J2776" s="1">
        <v>56015712956</v>
      </c>
      <c r="K2776" s="1">
        <v>1538936147994</v>
      </c>
      <c r="L2776" s="1">
        <v>1968010625520</v>
      </c>
      <c r="M2776" s="29">
        <f>-4.336-4.513*(U2776/L2776)+5.679*(O2776/L2776)-0.004*(I2776/P2776)</f>
        <v>-3.2766099448379493</v>
      </c>
      <c r="N2776" s="31">
        <v>7.4649912574460018</v>
      </c>
      <c r="O2776" s="1">
        <v>437019581275</v>
      </c>
      <c r="P2776" s="1">
        <v>162675281275</v>
      </c>
      <c r="Q2776" s="1">
        <v>274344300000</v>
      </c>
      <c r="R2776" s="1">
        <v>1530991044245</v>
      </c>
      <c r="S2776" s="1">
        <v>1968010625520</v>
      </c>
      <c r="T2776" s="1">
        <v>144905700</v>
      </c>
      <c r="U2776" s="1">
        <v>83354733728</v>
      </c>
      <c r="V2776" s="1">
        <v>98939836008</v>
      </c>
    </row>
    <row r="2777" spans="1:22" ht="16.5" customHeight="1" x14ac:dyDescent="0.3">
      <c r="A2777" s="1" t="s">
        <v>288</v>
      </c>
      <c r="B2777" s="1">
        <v>2018</v>
      </c>
      <c r="C2777" s="16">
        <f t="shared" si="244"/>
        <v>4.0073331852324712</v>
      </c>
      <c r="D2777" s="5">
        <v>25</v>
      </c>
      <c r="E2777" s="5">
        <v>55</v>
      </c>
      <c r="F2777" s="4">
        <v>8.6999999999999994E-3</v>
      </c>
      <c r="G2777" s="5">
        <v>0</v>
      </c>
      <c r="H2777" s="5">
        <v>0</v>
      </c>
      <c r="I2777" s="1">
        <v>453703469347</v>
      </c>
      <c r="J2777" s="1">
        <v>52453985685</v>
      </c>
      <c r="K2777" s="1">
        <v>1482832234535</v>
      </c>
      <c r="L2777" s="1">
        <v>1936535703882</v>
      </c>
      <c r="M2777" s="29">
        <f>-4.336-4.513*(U2777/L2777)+5.679*(O2777/L2777)-0.004*(I2777/P2777)</f>
        <v>-3.4686402306562174</v>
      </c>
      <c r="N2777" s="31">
        <v>7.3592809998546045</v>
      </c>
      <c r="O2777" s="1">
        <v>395214660483</v>
      </c>
      <c r="P2777" s="1">
        <v>150275910483</v>
      </c>
      <c r="Q2777" s="1">
        <v>244938750000</v>
      </c>
      <c r="R2777" s="1">
        <v>1541321043399</v>
      </c>
      <c r="S2777" s="1">
        <v>1936535703882</v>
      </c>
      <c r="T2777" s="1">
        <v>84983117</v>
      </c>
      <c r="U2777" s="1">
        <v>119956621717</v>
      </c>
      <c r="V2777" s="1">
        <v>144934909851</v>
      </c>
    </row>
    <row r="2778" spans="1:22" ht="16.5" customHeight="1" x14ac:dyDescent="0.3">
      <c r="A2778" s="1" t="s">
        <v>288</v>
      </c>
      <c r="B2778" s="1">
        <v>2017</v>
      </c>
      <c r="C2778" s="16">
        <f t="shared" si="244"/>
        <v>3.9889840465642745</v>
      </c>
      <c r="D2778" s="5">
        <v>24</v>
      </c>
      <c r="E2778" s="5">
        <v>54</v>
      </c>
      <c r="F2778" s="4">
        <v>8.6999999999999994E-3</v>
      </c>
      <c r="G2778" s="5">
        <v>0</v>
      </c>
      <c r="H2778" s="5">
        <v>0</v>
      </c>
      <c r="I2778" s="1">
        <v>421831932829</v>
      </c>
      <c r="J2778" s="1">
        <v>79709194929</v>
      </c>
      <c r="K2778" s="1">
        <v>1410703255148</v>
      </c>
      <c r="L2778" s="1">
        <v>1832535187977</v>
      </c>
      <c r="M2778" s="29">
        <f>-4.336-4.513*(U2778/L2778)+5.679*(O2778/L2778)-0.004*(I2778/P2778)</f>
        <v>-3.8207814710774022</v>
      </c>
      <c r="N2778" s="31">
        <v>2.8654119461210428</v>
      </c>
      <c r="O2778" s="1">
        <v>286341492629</v>
      </c>
      <c r="P2778" s="1">
        <v>108731482806</v>
      </c>
      <c r="Q2778" s="1">
        <v>177610009823</v>
      </c>
      <c r="R2778" s="1">
        <v>1546193695348</v>
      </c>
      <c r="S2778" s="1">
        <v>1832535187977</v>
      </c>
      <c r="T2778" s="1">
        <v>1586984283</v>
      </c>
      <c r="U2778" s="1">
        <v>144812635216</v>
      </c>
      <c r="V2778" s="1">
        <v>171336905275</v>
      </c>
    </row>
    <row r="2779" spans="1:22" ht="16.5" customHeight="1" x14ac:dyDescent="0.3">
      <c r="A2779" s="1" t="s">
        <v>288</v>
      </c>
      <c r="B2779" s="1">
        <v>2016</v>
      </c>
      <c r="C2779" s="16">
        <f t="shared" si="244"/>
        <v>3.970291913552122</v>
      </c>
      <c r="D2779" s="5">
        <v>23</v>
      </c>
      <c r="E2779" s="5">
        <v>53</v>
      </c>
      <c r="F2779" s="4">
        <v>8.6999999999999994E-3</v>
      </c>
      <c r="G2779" s="5">
        <v>0</v>
      </c>
      <c r="H2779" s="5">
        <v>0</v>
      </c>
      <c r="I2779" s="1">
        <v>392542859167</v>
      </c>
      <c r="J2779" s="1">
        <v>49057502454</v>
      </c>
      <c r="K2779" s="1">
        <v>1360833918277</v>
      </c>
      <c r="L2779" s="1">
        <v>1753376777444</v>
      </c>
      <c r="M2779" s="29">
        <f>-4.336-4.513*(U2779/L2779)+5.679*(O2779/L2779)-0.004*(I2779/P2779)</f>
        <v>-3.5666188829508547</v>
      </c>
      <c r="N2779" s="31">
        <v>2.5615511423249444</v>
      </c>
      <c r="O2779" s="1">
        <v>295974888805</v>
      </c>
      <c r="P2779" s="1">
        <v>155270633814</v>
      </c>
      <c r="Q2779" s="1">
        <v>140704254991</v>
      </c>
      <c r="R2779" s="1">
        <v>1457401888639</v>
      </c>
      <c r="S2779" s="1">
        <v>1753376777444</v>
      </c>
      <c r="T2779" s="1">
        <v>781263763</v>
      </c>
      <c r="U2779" s="1">
        <v>69597921423</v>
      </c>
      <c r="V2779" s="1">
        <v>79911194344</v>
      </c>
    </row>
    <row r="2780" spans="1:22" ht="16.5" customHeight="1" x14ac:dyDescent="0.3">
      <c r="A2780" s="1" t="s">
        <v>288</v>
      </c>
      <c r="B2780" s="1">
        <v>2015</v>
      </c>
      <c r="C2780" s="16">
        <f t="shared" si="244"/>
        <v>3.9512437185814275</v>
      </c>
      <c r="D2780" s="5">
        <v>22</v>
      </c>
      <c r="E2780" s="5">
        <v>52</v>
      </c>
      <c r="F2780" s="4">
        <v>8.6999999999999994E-3</v>
      </c>
      <c r="G2780" s="5">
        <v>0</v>
      </c>
      <c r="H2780" s="5">
        <v>0</v>
      </c>
      <c r="I2780" s="1">
        <v>373470919561</v>
      </c>
      <c r="J2780" s="1">
        <v>74238886536</v>
      </c>
      <c r="K2780" s="1">
        <v>1274998145696</v>
      </c>
      <c r="L2780" s="1">
        <v>1648469065257</v>
      </c>
      <c r="M2780" s="29">
        <f>-4.336-4.513*(U2780/L2780)+5.679*(O2780/L2780)-0.004*(I2780/P2780)</f>
        <v>-3.6838800574623272</v>
      </c>
      <c r="N2780" s="31">
        <v>8.0197984581497224</v>
      </c>
      <c r="O2780" s="1">
        <v>237253867031</v>
      </c>
      <c r="P2780" s="1">
        <v>98092862040</v>
      </c>
      <c r="Q2780" s="1">
        <v>139161004991</v>
      </c>
      <c r="R2780" s="1">
        <v>1411215198226</v>
      </c>
      <c r="S2780" s="1">
        <v>1648469065257</v>
      </c>
      <c r="T2780" s="1">
        <v>200090120</v>
      </c>
      <c r="U2780" s="1">
        <v>54788424888</v>
      </c>
      <c r="V2780" s="1">
        <v>62939577541</v>
      </c>
    </row>
    <row r="2781" spans="1:22" ht="16.5" customHeight="1" x14ac:dyDescent="0.3">
      <c r="A2781" s="1" t="s">
        <v>288</v>
      </c>
      <c r="B2781" s="1">
        <v>2014</v>
      </c>
      <c r="C2781" s="16">
        <f t="shared" si="244"/>
        <v>3.9318256327243257</v>
      </c>
      <c r="D2781" s="6">
        <v>21</v>
      </c>
      <c r="E2781" s="6">
        <v>51</v>
      </c>
      <c r="F2781" s="7">
        <v>8.6999999999999994E-3</v>
      </c>
      <c r="G2781" s="6">
        <v>0</v>
      </c>
      <c r="H2781" s="6">
        <v>0</v>
      </c>
      <c r="I2781" s="1">
        <v>524300635751</v>
      </c>
      <c r="J2781" s="1">
        <v>88380715591</v>
      </c>
      <c r="K2781" s="1">
        <v>1062954798070</v>
      </c>
      <c r="L2781" s="1">
        <v>1587255433821</v>
      </c>
      <c r="M2781" s="29">
        <f>-4.336-4.513*(U2781/L2781)+5.679*(O2781/L2781)-0.004*(I2781/P2781)</f>
        <v>-4.2530493598870889</v>
      </c>
      <c r="N2781" s="28">
        <v>5.05</v>
      </c>
      <c r="O2781" s="1">
        <v>140308024430</v>
      </c>
      <c r="P2781" s="1">
        <v>93459533592</v>
      </c>
      <c r="Q2781" s="1">
        <v>46848490838</v>
      </c>
      <c r="R2781" s="1">
        <v>1446947409391</v>
      </c>
      <c r="S2781" s="1">
        <v>1587255433821</v>
      </c>
      <c r="T2781" s="1">
        <v>-136413923</v>
      </c>
      <c r="U2781" s="1">
        <v>139492112497</v>
      </c>
      <c r="V2781" s="1" t="e">
        <v>#VALUE!</v>
      </c>
    </row>
    <row r="2782" spans="1:22" ht="16.5" customHeight="1" x14ac:dyDescent="0.3">
      <c r="A2782" s="1" t="s">
        <v>289</v>
      </c>
      <c r="B2782" s="1">
        <v>2023</v>
      </c>
      <c r="C2782" s="16">
        <f t="shared" si="244"/>
        <v>3.5553480614894135</v>
      </c>
      <c r="D2782" s="5">
        <v>30</v>
      </c>
      <c r="E2782" s="5">
        <v>35</v>
      </c>
      <c r="F2782" s="4">
        <f>F2783*0.4</f>
        <v>0.14799999999999999</v>
      </c>
      <c r="G2782" s="5">
        <v>0</v>
      </c>
      <c r="H2782" s="5">
        <v>0</v>
      </c>
      <c r="I2782" s="1">
        <v>85810415919</v>
      </c>
      <c r="J2782" s="1">
        <v>49470313756</v>
      </c>
      <c r="K2782" s="1">
        <v>23108651453</v>
      </c>
      <c r="L2782" s="1">
        <v>108919067372</v>
      </c>
      <c r="M2782" s="29">
        <f>-4.336-4.513*(U2782/L2782)+5.679*(O2782/L2782)-0.004*(I2782/P2782)</f>
        <v>-2.9821693897148718</v>
      </c>
      <c r="N2782" s="31">
        <v>6.4222466560102589</v>
      </c>
      <c r="O2782" s="1">
        <v>29552246439</v>
      </c>
      <c r="P2782" s="1">
        <v>29381314003</v>
      </c>
      <c r="Q2782" s="1">
        <v>170932436</v>
      </c>
      <c r="R2782" s="1">
        <v>79366820933</v>
      </c>
      <c r="S2782" s="1">
        <v>108919067372</v>
      </c>
      <c r="T2782" s="1">
        <v>435761452</v>
      </c>
      <c r="U2782" s="1">
        <v>4231511987</v>
      </c>
      <c r="V2782" s="1">
        <v>5609761932</v>
      </c>
    </row>
    <row r="2783" spans="1:22" ht="16.5" customHeight="1" x14ac:dyDescent="0.3">
      <c r="A2783" s="1" t="s">
        <v>289</v>
      </c>
      <c r="B2783" s="1">
        <v>2022</v>
      </c>
      <c r="C2783" s="16">
        <f t="shared" si="244"/>
        <v>3.8712010109078911</v>
      </c>
      <c r="D2783" s="5">
        <v>29</v>
      </c>
      <c r="E2783" s="5">
        <v>48</v>
      </c>
      <c r="F2783" s="4">
        <v>0.37</v>
      </c>
      <c r="G2783" s="5">
        <v>0</v>
      </c>
      <c r="H2783" s="5">
        <v>0</v>
      </c>
      <c r="I2783" s="1">
        <v>74486945695</v>
      </c>
      <c r="J2783" s="1">
        <v>57531388439</v>
      </c>
      <c r="K2783" s="1">
        <v>28026643413</v>
      </c>
      <c r="L2783" s="1">
        <v>102513589108</v>
      </c>
      <c r="M2783" s="29">
        <f>-4.336-4.513*(U2783/L2783)+5.679*(O2783/L2783)-0.004*(I2783/P2783)</f>
        <v>-3.1905366076573638</v>
      </c>
      <c r="N2783" s="31">
        <v>6.9871667237754878</v>
      </c>
      <c r="O2783" s="1">
        <v>23653742630</v>
      </c>
      <c r="P2783" s="1">
        <v>22854254624</v>
      </c>
      <c r="Q2783" s="1">
        <v>799488006</v>
      </c>
      <c r="R2783" s="1">
        <v>78859846478</v>
      </c>
      <c r="S2783" s="1">
        <v>102513589108</v>
      </c>
      <c r="T2783" s="1">
        <v>1479641938</v>
      </c>
      <c r="U2783" s="1">
        <v>3449498173</v>
      </c>
      <c r="V2783" s="1">
        <v>5265354982</v>
      </c>
    </row>
    <row r="2784" spans="1:22" ht="16.5" customHeight="1" x14ac:dyDescent="0.3">
      <c r="A2784" s="1" t="s">
        <v>289</v>
      </c>
      <c r="B2784" s="1">
        <v>2021</v>
      </c>
      <c r="C2784" s="16">
        <f t="shared" si="244"/>
        <v>3.8501476017100584</v>
      </c>
      <c r="D2784" s="5">
        <v>28</v>
      </c>
      <c r="E2784" s="5">
        <v>47</v>
      </c>
      <c r="F2784" s="4">
        <v>0.37</v>
      </c>
      <c r="G2784" s="5">
        <v>0</v>
      </c>
      <c r="H2784" s="5">
        <v>0</v>
      </c>
      <c r="I2784" s="1">
        <v>69350690428</v>
      </c>
      <c r="J2784" s="1">
        <v>50089605915</v>
      </c>
      <c r="K2784" s="1">
        <v>33243982161</v>
      </c>
      <c r="L2784" s="1">
        <v>102594672589</v>
      </c>
      <c r="M2784" s="29">
        <f>-4.336-4.513*(U2784/L2784)+5.679*(O2784/L2784)-0.004*(I2784/P2784)</f>
        <v>-3.2642163184598285</v>
      </c>
      <c r="N2784" s="31">
        <v>6.6900092133089402</v>
      </c>
      <c r="O2784" s="1">
        <v>23251584864</v>
      </c>
      <c r="P2784" s="1">
        <v>21452067866</v>
      </c>
      <c r="Q2784" s="1">
        <v>1799516998</v>
      </c>
      <c r="R2784" s="1">
        <v>79343087725</v>
      </c>
      <c r="S2784" s="1">
        <v>102594672589</v>
      </c>
      <c r="T2784" s="1">
        <v>712058090</v>
      </c>
      <c r="U2784" s="1">
        <v>4599994194</v>
      </c>
      <c r="V2784" s="1">
        <v>5930380673</v>
      </c>
    </row>
    <row r="2785" spans="1:22" ht="16.5" customHeight="1" x14ac:dyDescent="0.3">
      <c r="A2785" s="1" t="s">
        <v>289</v>
      </c>
      <c r="B2785" s="1">
        <v>2020</v>
      </c>
      <c r="C2785" s="16">
        <f t="shared" si="244"/>
        <v>3.8286413964890951</v>
      </c>
      <c r="D2785" s="5">
        <v>27</v>
      </c>
      <c r="E2785" s="5">
        <v>46</v>
      </c>
      <c r="F2785" s="4">
        <v>0.37</v>
      </c>
      <c r="G2785" s="5">
        <v>0</v>
      </c>
      <c r="H2785" s="5">
        <v>0</v>
      </c>
      <c r="I2785" s="1">
        <v>63839504982</v>
      </c>
      <c r="J2785" s="1">
        <v>47887800443</v>
      </c>
      <c r="K2785" s="1">
        <v>34017286588</v>
      </c>
      <c r="L2785" s="1">
        <v>97856791570</v>
      </c>
      <c r="M2785" s="29">
        <f>-4.336-4.513*(U2785/L2785)+5.679*(O2785/L2785)-0.004*(I2785/P2785)</f>
        <v>-3.4436163138877567</v>
      </c>
      <c r="N2785" s="31">
        <v>6.9401877821904918</v>
      </c>
      <c r="O2785" s="1">
        <v>19190121814</v>
      </c>
      <c r="P2785" s="1">
        <v>19094756138</v>
      </c>
      <c r="Q2785" s="1">
        <v>95365676</v>
      </c>
      <c r="R2785" s="1">
        <v>78666669756</v>
      </c>
      <c r="S2785" s="1">
        <v>97856791570</v>
      </c>
      <c r="T2785" s="1">
        <v>1010245695</v>
      </c>
      <c r="U2785" s="1">
        <v>4508362248</v>
      </c>
      <c r="V2785" s="1">
        <v>6191569161</v>
      </c>
    </row>
    <row r="2786" spans="1:22" ht="16.5" customHeight="1" x14ac:dyDescent="0.3">
      <c r="A2786" s="1" t="s">
        <v>289</v>
      </c>
      <c r="B2786" s="1">
        <v>2019</v>
      </c>
      <c r="C2786" s="16">
        <f t="shared" si="244"/>
        <v>3.8066624897703196</v>
      </c>
      <c r="D2786" s="5">
        <v>26</v>
      </c>
      <c r="E2786" s="5">
        <v>45</v>
      </c>
      <c r="F2786" s="4">
        <v>0.37</v>
      </c>
      <c r="G2786" s="5">
        <v>0</v>
      </c>
      <c r="H2786" s="5">
        <v>0</v>
      </c>
      <c r="I2786" s="1">
        <v>81359877273</v>
      </c>
      <c r="J2786" s="1">
        <v>49550025435</v>
      </c>
      <c r="K2786" s="1">
        <v>41607636095</v>
      </c>
      <c r="L2786" s="1">
        <v>122967513368</v>
      </c>
      <c r="M2786" s="29">
        <f>-4.336-4.513*(U2786/L2786)+5.679*(O2786/L2786)-0.004*(I2786/P2786)</f>
        <v>-2.4370645225836256</v>
      </c>
      <c r="N2786" s="31">
        <v>7.4649912574460018</v>
      </c>
      <c r="O2786" s="1">
        <v>44900239160</v>
      </c>
      <c r="P2786" s="1">
        <v>44885239160</v>
      </c>
      <c r="Q2786" s="1">
        <v>15000000</v>
      </c>
      <c r="R2786" s="1">
        <v>78067274208</v>
      </c>
      <c r="S2786" s="1">
        <v>122967513368</v>
      </c>
      <c r="T2786" s="1">
        <v>1936540644</v>
      </c>
      <c r="U2786" s="1">
        <v>4562267016</v>
      </c>
      <c r="V2786" s="1">
        <v>7628394643</v>
      </c>
    </row>
    <row r="2787" spans="1:22" ht="16.5" customHeight="1" x14ac:dyDescent="0.3">
      <c r="A2787" s="1" t="s">
        <v>289</v>
      </c>
      <c r="B2787" s="1">
        <v>2018</v>
      </c>
      <c r="C2787" s="16">
        <f t="shared" si="244"/>
        <v>3.784189633918261</v>
      </c>
      <c r="D2787" s="5">
        <v>25</v>
      </c>
      <c r="E2787" s="5">
        <v>44</v>
      </c>
      <c r="F2787" s="4">
        <v>0.37</v>
      </c>
      <c r="G2787" s="5">
        <v>0</v>
      </c>
      <c r="H2787" s="5">
        <v>0</v>
      </c>
      <c r="I2787" s="1">
        <v>88985236241</v>
      </c>
      <c r="J2787" s="1">
        <v>65974478441</v>
      </c>
      <c r="K2787" s="1">
        <v>50184155977</v>
      </c>
      <c r="L2787" s="1">
        <v>139169392218</v>
      </c>
      <c r="M2787" s="29">
        <f>-4.336-4.513*(U2787/L2787)+5.679*(O2787/L2787)-0.004*(I2787/P2787)</f>
        <v>-1.7424582030849134</v>
      </c>
      <c r="N2787" s="31">
        <v>7.3592809998546045</v>
      </c>
      <c r="O2787" s="1">
        <v>64910193431</v>
      </c>
      <c r="P2787" s="1">
        <v>64895193431</v>
      </c>
      <c r="Q2787" s="1">
        <v>15000000</v>
      </c>
      <c r="R2787" s="1">
        <v>74259198787</v>
      </c>
      <c r="S2787" s="1">
        <v>139169392218</v>
      </c>
      <c r="T2787" s="1">
        <v>4031153691</v>
      </c>
      <c r="U2787" s="1">
        <v>1533354425</v>
      </c>
      <c r="V2787" s="1">
        <v>4689020140</v>
      </c>
    </row>
    <row r="2788" spans="1:22" ht="16.5" customHeight="1" x14ac:dyDescent="0.3">
      <c r="A2788" s="1" t="s">
        <v>289</v>
      </c>
      <c r="B2788" s="1">
        <v>2017</v>
      </c>
      <c r="C2788" s="16">
        <f t="shared" si="244"/>
        <v>4.0775374439057197</v>
      </c>
      <c r="D2788" s="5">
        <v>24</v>
      </c>
      <c r="E2788" s="5">
        <v>59</v>
      </c>
      <c r="F2788" s="4">
        <v>1.27</v>
      </c>
      <c r="G2788" s="5">
        <v>0</v>
      </c>
      <c r="H2788" s="5">
        <v>0</v>
      </c>
      <c r="I2788" s="1">
        <v>107749955975</v>
      </c>
      <c r="J2788" s="1">
        <v>64906053792</v>
      </c>
      <c r="K2788" s="1">
        <v>45891126658</v>
      </c>
      <c r="L2788" s="1">
        <v>153641082633</v>
      </c>
      <c r="M2788" s="29">
        <f>-4.336-4.513*(U2788/L2788)+5.679*(O2788/L2788)-0.004*(I2788/P2788)</f>
        <v>-1.5475708593633775</v>
      </c>
      <c r="N2788" s="31">
        <v>2.8654119461210428</v>
      </c>
      <c r="O2788" s="1">
        <v>77976839765</v>
      </c>
      <c r="P2788" s="1">
        <v>77118575034</v>
      </c>
      <c r="Q2788" s="1">
        <v>858264731</v>
      </c>
      <c r="R2788" s="1">
        <v>75664242868</v>
      </c>
      <c r="S2788" s="1">
        <v>153641082633</v>
      </c>
      <c r="T2788" s="1">
        <v>3086041749</v>
      </c>
      <c r="U2788" s="1">
        <v>3003441760</v>
      </c>
      <c r="V2788" s="1">
        <v>6031757511</v>
      </c>
    </row>
    <row r="2789" spans="1:22" ht="16.5" customHeight="1" x14ac:dyDescent="0.3">
      <c r="A2789" s="1" t="s">
        <v>289</v>
      </c>
      <c r="B2789" s="1">
        <v>2016</v>
      </c>
      <c r="C2789" s="16">
        <f t="shared" si="244"/>
        <v>4.0604430105464191</v>
      </c>
      <c r="D2789" s="5">
        <v>23</v>
      </c>
      <c r="E2789" s="5">
        <v>58</v>
      </c>
      <c r="F2789" s="4">
        <v>0.97</v>
      </c>
      <c r="G2789" s="5">
        <v>0</v>
      </c>
      <c r="H2789" s="5">
        <v>0</v>
      </c>
      <c r="I2789" s="1">
        <v>85745967278</v>
      </c>
      <c r="J2789" s="1">
        <v>57948658124</v>
      </c>
      <c r="K2789" s="1">
        <v>47691121894</v>
      </c>
      <c r="L2789" s="1">
        <v>133437089172</v>
      </c>
      <c r="M2789" s="29">
        <f>-4.336-4.513*(U2789/L2789)+5.679*(O2789/L2789)-0.004*(I2789/P2789)</f>
        <v>-1.9855557827834505</v>
      </c>
      <c r="N2789" s="31">
        <v>2.5615511423249444</v>
      </c>
      <c r="O2789" s="1">
        <v>59969663247</v>
      </c>
      <c r="P2789" s="1">
        <v>58352929367</v>
      </c>
      <c r="Q2789" s="1">
        <v>1616733880</v>
      </c>
      <c r="R2789" s="1">
        <v>73467425925</v>
      </c>
      <c r="S2789" s="1">
        <v>133437089172</v>
      </c>
      <c r="T2789" s="1">
        <v>2693251884</v>
      </c>
      <c r="U2789" s="1">
        <v>5793701144</v>
      </c>
      <c r="V2789" s="1">
        <v>8428489630</v>
      </c>
    </row>
    <row r="2790" spans="1:22" ht="16.5" customHeight="1" x14ac:dyDescent="0.3">
      <c r="A2790" s="1" t="s">
        <v>289</v>
      </c>
      <c r="B2790" s="1">
        <v>2015</v>
      </c>
      <c r="C2790" s="16">
        <f t="shared" si="244"/>
        <v>4.0430512678345503</v>
      </c>
      <c r="D2790" s="6">
        <v>22</v>
      </c>
      <c r="E2790" s="6">
        <v>57</v>
      </c>
      <c r="F2790" s="7">
        <v>0.66</v>
      </c>
      <c r="G2790" s="6">
        <v>0</v>
      </c>
      <c r="H2790" s="6">
        <v>0</v>
      </c>
      <c r="I2790" s="1">
        <v>84476353995</v>
      </c>
      <c r="J2790" s="1">
        <v>55738295629</v>
      </c>
      <c r="K2790" s="1">
        <v>49070289736</v>
      </c>
      <c r="L2790" s="1">
        <v>133546643731</v>
      </c>
      <c r="M2790" s="29">
        <f>-4.336-4.513*(U2790/L2790)+5.679*(O2790/L2790)-0.004*(I2790/P2790)</f>
        <v>-1.6280154167447773</v>
      </c>
      <c r="N2790" s="31">
        <v>8.0197984581497224</v>
      </c>
      <c r="O2790" s="1">
        <v>65872918950</v>
      </c>
      <c r="P2790" s="1">
        <v>61329416211</v>
      </c>
      <c r="Q2790" s="1">
        <v>4543502739</v>
      </c>
      <c r="R2790" s="1">
        <v>67673724781</v>
      </c>
      <c r="S2790" s="1">
        <v>133546643731</v>
      </c>
      <c r="T2790" s="1">
        <v>4456591803</v>
      </c>
      <c r="U2790" s="1">
        <v>2595669215</v>
      </c>
      <c r="V2790" s="1">
        <v>6357021859</v>
      </c>
    </row>
    <row r="2791" spans="1:22" ht="16.5" customHeight="1" x14ac:dyDescent="0.3">
      <c r="A2791" s="1" t="s">
        <v>289</v>
      </c>
      <c r="B2791" s="1">
        <v>2014</v>
      </c>
      <c r="C2791" s="15"/>
      <c r="D2791" s="9"/>
      <c r="E2791" s="9"/>
      <c r="F2791" s="10"/>
      <c r="G2791" s="9"/>
      <c r="H2791" s="9"/>
      <c r="I2791" s="1">
        <v>93728287778</v>
      </c>
      <c r="J2791" s="1">
        <v>62328315342</v>
      </c>
      <c r="K2791" s="1">
        <v>54575299395</v>
      </c>
      <c r="L2791" s="1">
        <v>148303587173</v>
      </c>
      <c r="M2791" s="29">
        <f>-4.336-4.513*(U2791/L2791)+5.679*(O2791/L2791)-0.004*(I2791/P2791)</f>
        <v>-1.8094409090263073</v>
      </c>
      <c r="N2791" s="28">
        <v>5.05</v>
      </c>
      <c r="O2791" s="1">
        <v>83225531607</v>
      </c>
      <c r="P2791" s="1">
        <v>75400468037</v>
      </c>
      <c r="Q2791" s="1">
        <v>7825063570</v>
      </c>
      <c r="R2791" s="1">
        <v>65078055566</v>
      </c>
      <c r="S2791" s="1">
        <v>148303587173</v>
      </c>
      <c r="T2791" s="1">
        <v>5827836289</v>
      </c>
      <c r="U2791" s="1">
        <v>21538357821</v>
      </c>
      <c r="V2791" s="1">
        <v>32832610816</v>
      </c>
    </row>
    <row r="2792" spans="1:22" ht="16.5" customHeight="1" x14ac:dyDescent="0.3">
      <c r="A2792" s="1" t="s">
        <v>290</v>
      </c>
      <c r="B2792" s="1">
        <v>2023</v>
      </c>
      <c r="C2792" s="16">
        <f t="shared" ref="C2792:C2793" si="245">LN(E2792)</f>
        <v>3.8712010109078911</v>
      </c>
      <c r="D2792" s="5">
        <v>31</v>
      </c>
      <c r="E2792" s="5">
        <v>48</v>
      </c>
      <c r="F2792" s="4">
        <v>0</v>
      </c>
      <c r="G2792" s="5">
        <v>1</v>
      </c>
      <c r="H2792" s="5">
        <v>0</v>
      </c>
      <c r="I2792" s="1">
        <v>1850500756366</v>
      </c>
      <c r="J2792" s="1">
        <v>62013794763</v>
      </c>
      <c r="K2792" s="1">
        <v>1124087439804</v>
      </c>
      <c r="L2792" s="1">
        <v>2974588196170</v>
      </c>
      <c r="M2792" s="29">
        <f>-4.336-4.513*(U2792/L2792)+5.679*(O2792/L2792)-0.004*(I2792/P2792)</f>
        <v>-3.4031116396737686</v>
      </c>
      <c r="N2792" s="31">
        <v>6.4222466560102589</v>
      </c>
      <c r="O2792" s="1">
        <v>488226767884</v>
      </c>
      <c r="P2792" s="1">
        <v>456542310939</v>
      </c>
      <c r="Q2792" s="1">
        <v>31684456945</v>
      </c>
      <c r="R2792" s="1">
        <v>2486361428286</v>
      </c>
      <c r="S2792" s="1">
        <v>2974588196170</v>
      </c>
      <c r="T2792" s="1">
        <v>12951534829</v>
      </c>
      <c r="U2792" s="1">
        <v>-11200183106</v>
      </c>
      <c r="V2792" s="1">
        <v>19179780690</v>
      </c>
    </row>
    <row r="2793" spans="1:22" ht="16.5" customHeight="1" x14ac:dyDescent="0.3">
      <c r="A2793" s="1" t="s">
        <v>290</v>
      </c>
      <c r="B2793" s="1">
        <v>2022</v>
      </c>
      <c r="C2793" s="16">
        <f t="shared" si="245"/>
        <v>3.8501476017100584</v>
      </c>
      <c r="D2793" s="5">
        <v>30</v>
      </c>
      <c r="E2793" s="5">
        <v>47</v>
      </c>
      <c r="F2793" s="4">
        <v>0</v>
      </c>
      <c r="G2793" s="5">
        <v>1</v>
      </c>
      <c r="H2793" s="5">
        <v>0</v>
      </c>
      <c r="I2793" s="1">
        <v>1535362838271</v>
      </c>
      <c r="J2793" s="1">
        <v>70611920270</v>
      </c>
      <c r="K2793" s="1">
        <v>1188374062859</v>
      </c>
      <c r="L2793" s="1">
        <v>2723736901130</v>
      </c>
      <c r="M2793" s="29">
        <f>-4.336-4.513*(U2793/L2793)+5.679*(O2793/L2793)-0.004*(I2793/P2793)</f>
        <v>-3.8171590241633173</v>
      </c>
      <c r="N2793" s="31">
        <v>6.9871667237754878</v>
      </c>
      <c r="O2793" s="1">
        <v>226175289738</v>
      </c>
      <c r="P2793" s="1">
        <v>207106350124</v>
      </c>
      <c r="Q2793" s="1">
        <v>19068939614</v>
      </c>
      <c r="R2793" s="1">
        <v>2497561611392</v>
      </c>
      <c r="S2793" s="1">
        <v>2723736901130</v>
      </c>
      <c r="T2793" s="1">
        <v>44679406652</v>
      </c>
      <c r="U2793" s="1">
        <v>-46422663104</v>
      </c>
      <c r="V2793" s="1">
        <v>-30918179918</v>
      </c>
    </row>
    <row r="2794" spans="1:22" ht="16.5" customHeight="1" x14ac:dyDescent="0.3">
      <c r="A2794" s="1" t="s">
        <v>290</v>
      </c>
      <c r="B2794" s="1">
        <v>2021</v>
      </c>
      <c r="C2794" s="15"/>
      <c r="D2794" s="9"/>
      <c r="E2794" s="9"/>
      <c r="F2794" s="10"/>
      <c r="G2794" s="9"/>
      <c r="H2794" s="9"/>
      <c r="I2794" s="1">
        <v>1014841084931</v>
      </c>
      <c r="J2794" s="1">
        <v>60504715191</v>
      </c>
      <c r="K2794" s="1">
        <v>1288640855637</v>
      </c>
      <c r="L2794" s="1">
        <v>2303481940568</v>
      </c>
      <c r="M2794" s="29">
        <f>-4.336-4.513*(U2794/L2794)+5.679*(O2794/L2794)-0.004*(I2794/P2794)</f>
        <v>-3.8973129863787275</v>
      </c>
      <c r="N2794" s="31">
        <v>6.6900092133089402</v>
      </c>
      <c r="O2794" s="1">
        <v>288881279277</v>
      </c>
      <c r="P2794" s="1">
        <v>274343416279</v>
      </c>
      <c r="Q2794" s="1">
        <v>14537862998</v>
      </c>
      <c r="R2794" s="1">
        <v>2014600661291</v>
      </c>
      <c r="S2794" s="1">
        <v>2303481940568</v>
      </c>
      <c r="T2794" s="1">
        <v>105397400473</v>
      </c>
      <c r="U2794" s="1">
        <v>132055251176</v>
      </c>
      <c r="V2794" s="1">
        <v>141126293356</v>
      </c>
    </row>
    <row r="2795" spans="1:22" ht="16.5" customHeight="1" x14ac:dyDescent="0.3">
      <c r="A2795" s="1" t="s">
        <v>290</v>
      </c>
      <c r="B2795" s="1">
        <v>2020</v>
      </c>
      <c r="C2795" s="16">
        <f t="shared" ref="C2795:C2796" si="246">LN(E2795)</f>
        <v>3.8066624897703196</v>
      </c>
      <c r="D2795" s="5">
        <v>28</v>
      </c>
      <c r="E2795" s="5">
        <v>45</v>
      </c>
      <c r="F2795" s="4">
        <v>0</v>
      </c>
      <c r="G2795" s="5">
        <v>0</v>
      </c>
      <c r="H2795" s="5">
        <v>0</v>
      </c>
      <c r="I2795" s="1">
        <v>951093711376</v>
      </c>
      <c r="J2795" s="1">
        <v>46129725615</v>
      </c>
      <c r="K2795" s="1">
        <v>1040817396172</v>
      </c>
      <c r="L2795" s="1">
        <v>1991911107548</v>
      </c>
      <c r="M2795" s="29">
        <f>-4.336-4.513*(U2795/L2795)+5.679*(O2795/L2795)-0.004*(I2795/P2795)</f>
        <v>-3.9524419632205676</v>
      </c>
      <c r="N2795" s="31">
        <v>6.9401877821904918</v>
      </c>
      <c r="O2795" s="1">
        <v>156822792996</v>
      </c>
      <c r="P2795" s="1">
        <v>149117533231</v>
      </c>
      <c r="Q2795" s="1">
        <v>7705259765</v>
      </c>
      <c r="R2795" s="1">
        <v>1835088314552</v>
      </c>
      <c r="S2795" s="1">
        <v>1991911107548</v>
      </c>
      <c r="T2795" s="1">
        <v>2653905154</v>
      </c>
      <c r="U2795" s="1">
        <v>16788014931</v>
      </c>
      <c r="V2795" s="1">
        <v>22353131570</v>
      </c>
    </row>
    <row r="2796" spans="1:22" ht="16.5" customHeight="1" x14ac:dyDescent="0.3">
      <c r="A2796" s="1" t="s">
        <v>290</v>
      </c>
      <c r="B2796" s="1">
        <v>2019</v>
      </c>
      <c r="C2796" s="16">
        <f t="shared" si="246"/>
        <v>3.784189633918261</v>
      </c>
      <c r="D2796" s="5">
        <v>27</v>
      </c>
      <c r="E2796" s="5">
        <v>44</v>
      </c>
      <c r="F2796" s="4">
        <v>0</v>
      </c>
      <c r="G2796" s="5">
        <v>0</v>
      </c>
      <c r="H2796" s="5">
        <v>0</v>
      </c>
      <c r="I2796" s="1">
        <v>376764964705</v>
      </c>
      <c r="J2796" s="1">
        <v>39212804247</v>
      </c>
      <c r="K2796" s="1">
        <v>1563850576027</v>
      </c>
      <c r="L2796" s="1">
        <v>1940615540732</v>
      </c>
      <c r="M2796" s="29">
        <f>-4.336-4.513*(U2796/L2796)+5.679*(O2796/L2796)-0.004*(I2796/P2796)</f>
        <v>-4.0007376914325397</v>
      </c>
      <c r="N2796" s="31">
        <v>7.4649912574460018</v>
      </c>
      <c r="O2796" s="1">
        <v>119731780734</v>
      </c>
      <c r="P2796" s="1">
        <v>112666262806</v>
      </c>
      <c r="Q2796" s="1">
        <v>7065517928</v>
      </c>
      <c r="R2796" s="1">
        <v>1820883759998</v>
      </c>
      <c r="S2796" s="1">
        <v>1940615540732</v>
      </c>
      <c r="T2796" s="1">
        <v>3284740321</v>
      </c>
      <c r="U2796" s="1">
        <v>749666354</v>
      </c>
      <c r="V2796" s="1">
        <v>7990991996</v>
      </c>
    </row>
    <row r="2797" spans="1:22" ht="16.5" customHeight="1" x14ac:dyDescent="0.3">
      <c r="A2797" s="1" t="s">
        <v>290</v>
      </c>
      <c r="B2797" s="1">
        <v>2018</v>
      </c>
      <c r="C2797" s="15"/>
      <c r="D2797" s="9"/>
      <c r="E2797" s="9"/>
      <c r="F2797" s="10"/>
      <c r="G2797" s="9"/>
      <c r="H2797" s="9"/>
      <c r="I2797" s="1">
        <v>445174950468</v>
      </c>
      <c r="J2797" s="1">
        <v>75316702997</v>
      </c>
      <c r="K2797" s="1">
        <v>1574464054011</v>
      </c>
      <c r="L2797" s="1">
        <v>2019639004479</v>
      </c>
      <c r="M2797" s="29">
        <f>-4.336-4.513*(U2797/L2797)+5.679*(O2797/L2797)-0.004*(I2797/P2797)</f>
        <v>-3.7211163512426184</v>
      </c>
      <c r="N2797" s="31">
        <v>7.3592809998546045</v>
      </c>
      <c r="O2797" s="1">
        <v>197629284127</v>
      </c>
      <c r="P2797" s="1">
        <v>187287274805</v>
      </c>
      <c r="Q2797" s="1">
        <v>10342009322</v>
      </c>
      <c r="R2797" s="1">
        <v>1822009720352</v>
      </c>
      <c r="S2797" s="1">
        <v>2019639004479</v>
      </c>
      <c r="T2797" s="1">
        <v>8432125891</v>
      </c>
      <c r="U2797" s="1">
        <v>-30735370184</v>
      </c>
      <c r="V2797" s="1">
        <v>-27329264574</v>
      </c>
    </row>
    <row r="2798" spans="1:22" ht="16.5" customHeight="1" x14ac:dyDescent="0.3">
      <c r="A2798" s="1" t="s">
        <v>290</v>
      </c>
      <c r="B2798" s="1">
        <v>2017</v>
      </c>
      <c r="C2798" s="16">
        <f t="shared" ref="C2798:C2800" si="247">LN(E2798)</f>
        <v>3.7376696182833684</v>
      </c>
      <c r="D2798" s="5">
        <v>25</v>
      </c>
      <c r="E2798" s="5">
        <v>42</v>
      </c>
      <c r="F2798" s="4">
        <v>0</v>
      </c>
      <c r="G2798" s="5">
        <v>0</v>
      </c>
      <c r="H2798" s="5">
        <v>0</v>
      </c>
      <c r="I2798" s="1">
        <v>450863709669</v>
      </c>
      <c r="J2798" s="1">
        <v>79216020185</v>
      </c>
      <c r="K2798" s="1">
        <v>1606400680507</v>
      </c>
      <c r="L2798" s="1">
        <v>2057264390176</v>
      </c>
      <c r="M2798" s="29">
        <f>-4.336-4.513*(U2798/L2798)+5.679*(O2798/L2798)-0.004*(I2798/P2798)</f>
        <v>-3.7288749817896614</v>
      </c>
      <c r="N2798" s="31">
        <v>2.8654119461210428</v>
      </c>
      <c r="O2798" s="1">
        <v>199847458703</v>
      </c>
      <c r="P2798" s="1">
        <v>170858634503</v>
      </c>
      <c r="Q2798" s="1">
        <v>28988824200</v>
      </c>
      <c r="R2798" s="1">
        <v>1857416931473</v>
      </c>
      <c r="S2798" s="1">
        <v>2057264390176</v>
      </c>
      <c r="T2798" s="1">
        <v>6999086746</v>
      </c>
      <c r="U2798" s="1">
        <v>-30090381817</v>
      </c>
      <c r="V2798" s="1">
        <v>-18508649352</v>
      </c>
    </row>
    <row r="2799" spans="1:22" ht="16.5" customHeight="1" x14ac:dyDescent="0.3">
      <c r="A2799" s="1" t="s">
        <v>290</v>
      </c>
      <c r="B2799" s="1">
        <v>2016</v>
      </c>
      <c r="C2799" s="16">
        <f t="shared" si="247"/>
        <v>3.713572066704308</v>
      </c>
      <c r="D2799" s="5">
        <v>24</v>
      </c>
      <c r="E2799" s="5">
        <v>41</v>
      </c>
      <c r="F2799" s="4">
        <v>0</v>
      </c>
      <c r="G2799" s="5">
        <v>0</v>
      </c>
      <c r="H2799" s="5">
        <v>0</v>
      </c>
      <c r="I2799" s="1">
        <v>808709687612</v>
      </c>
      <c r="J2799" s="1">
        <v>108479122984</v>
      </c>
      <c r="K2799" s="1">
        <v>1514489548703</v>
      </c>
      <c r="L2799" s="1">
        <v>2323199236315</v>
      </c>
      <c r="M2799" s="29">
        <f>-4.336-4.513*(U2799/L2799)+5.679*(O2799/L2799)-0.004*(I2799/P2799)</f>
        <v>-3.7725661611402042</v>
      </c>
      <c r="N2799" s="31">
        <v>2.5615511423249444</v>
      </c>
      <c r="O2799" s="1">
        <v>238216173259</v>
      </c>
      <c r="P2799" s="1">
        <v>208605435009</v>
      </c>
      <c r="Q2799" s="1">
        <v>29610738250</v>
      </c>
      <c r="R2799" s="1">
        <v>2084983063056</v>
      </c>
      <c r="S2799" s="1">
        <v>2323199236315</v>
      </c>
      <c r="T2799" s="1">
        <v>11339930569</v>
      </c>
      <c r="U2799" s="1">
        <v>1736050752</v>
      </c>
      <c r="V2799" s="1">
        <v>11447700911</v>
      </c>
    </row>
    <row r="2800" spans="1:22" ht="16.5" customHeight="1" x14ac:dyDescent="0.3">
      <c r="A2800" s="1" t="s">
        <v>290</v>
      </c>
      <c r="B2800" s="1">
        <v>2015</v>
      </c>
      <c r="C2800" s="16">
        <f t="shared" si="247"/>
        <v>3.6888794541139363</v>
      </c>
      <c r="D2800" s="6">
        <v>23</v>
      </c>
      <c r="E2800" s="6">
        <v>40</v>
      </c>
      <c r="F2800" s="7">
        <v>0</v>
      </c>
      <c r="G2800" s="6">
        <v>0</v>
      </c>
      <c r="H2800" s="6">
        <v>0</v>
      </c>
      <c r="I2800" s="1">
        <v>1321090082697</v>
      </c>
      <c r="J2800" s="1">
        <v>186343834299</v>
      </c>
      <c r="K2800" s="1">
        <v>634561196378</v>
      </c>
      <c r="L2800" s="1">
        <v>1955651279075</v>
      </c>
      <c r="M2800" s="29">
        <f>-4.336-4.513*(U2800/L2800)+5.679*(O2800/L2800)-0.004*(I2800/P2800)</f>
        <v>-3.9059616410948905</v>
      </c>
      <c r="N2800" s="31">
        <v>8.0197984581497224</v>
      </c>
      <c r="O2800" s="1">
        <v>245472820558</v>
      </c>
      <c r="P2800" s="1">
        <v>243342720558</v>
      </c>
      <c r="Q2800" s="1">
        <v>2130100000</v>
      </c>
      <c r="R2800" s="1">
        <v>1710178458517</v>
      </c>
      <c r="S2800" s="1">
        <v>1955651279075</v>
      </c>
      <c r="T2800" s="1">
        <v>13943051150</v>
      </c>
      <c r="U2800" s="1">
        <v>113132444540</v>
      </c>
      <c r="V2800" s="1">
        <v>139937726573</v>
      </c>
    </row>
    <row r="2801" spans="1:22" ht="16.5" customHeight="1" x14ac:dyDescent="0.3">
      <c r="A2801" s="1" t="s">
        <v>290</v>
      </c>
      <c r="B2801" s="1">
        <v>2014</v>
      </c>
      <c r="C2801" s="15"/>
      <c r="D2801" s="9"/>
      <c r="E2801" s="9"/>
      <c r="F2801" s="10"/>
      <c r="G2801" s="9"/>
      <c r="H2801" s="9"/>
      <c r="I2801" s="1">
        <v>228535702107</v>
      </c>
      <c r="J2801" s="1">
        <v>62601694541</v>
      </c>
      <c r="K2801" s="1">
        <v>191485482762</v>
      </c>
      <c r="L2801" s="1">
        <v>420021184869</v>
      </c>
      <c r="M2801" s="29">
        <f>-4.336-4.513*(U2801/L2801)+5.679*(O2801/L2801)-0.004*(I2801/P2801)</f>
        <v>-3.5853127591846059</v>
      </c>
      <c r="N2801" s="28">
        <v>5.05</v>
      </c>
      <c r="O2801" s="1">
        <v>105661054356</v>
      </c>
      <c r="P2801" s="1">
        <v>105661054356</v>
      </c>
      <c r="Q2801" s="1">
        <v>0</v>
      </c>
      <c r="R2801" s="1">
        <v>314360130513</v>
      </c>
      <c r="S2801" s="1">
        <v>420021184869</v>
      </c>
      <c r="T2801" s="1">
        <v>7292253243</v>
      </c>
      <c r="U2801" s="1">
        <v>62289099417</v>
      </c>
      <c r="V2801" s="1">
        <v>76129656927</v>
      </c>
    </row>
    <row r="2802" spans="1:22" ht="16.5" customHeight="1" x14ac:dyDescent="0.3">
      <c r="A2802" s="1" t="s">
        <v>291</v>
      </c>
      <c r="B2802" s="1">
        <v>2023</v>
      </c>
      <c r="C2802" s="16">
        <f t="shared" ref="C2802:C2814" si="248">LN(E2802)</f>
        <v>4.1108738641733114</v>
      </c>
      <c r="D2802" s="5">
        <v>28</v>
      </c>
      <c r="E2802" s="5">
        <v>61</v>
      </c>
      <c r="F2802" s="4">
        <v>12.99</v>
      </c>
      <c r="G2802" s="5">
        <v>0</v>
      </c>
      <c r="H2802" s="5">
        <v>0</v>
      </c>
      <c r="I2802" s="1">
        <v>169617549112</v>
      </c>
      <c r="J2802" s="1">
        <v>102362898551</v>
      </c>
      <c r="K2802" s="1">
        <v>17357431292</v>
      </c>
      <c r="L2802" s="1">
        <v>186974980404</v>
      </c>
      <c r="M2802" s="29">
        <f>-4.336-4.513*(U2802/L2802)+5.679*(O2802/L2802)-0.004*(I2802/P2802)</f>
        <v>-2.4901563805407054</v>
      </c>
      <c r="N2802" s="31">
        <v>6.4222466560102589</v>
      </c>
      <c r="O2802" s="1">
        <v>67134163256</v>
      </c>
      <c r="P2802" s="1">
        <v>65099163256</v>
      </c>
      <c r="Q2802" s="1">
        <v>2035000000</v>
      </c>
      <c r="R2802" s="1">
        <v>119840817148</v>
      </c>
      <c r="S2802" s="1">
        <v>186974980404</v>
      </c>
      <c r="T2802" s="1">
        <v>222898436</v>
      </c>
      <c r="U2802" s="1">
        <v>7573602042</v>
      </c>
      <c r="V2802" s="1">
        <v>9534836259</v>
      </c>
    </row>
    <row r="2803" spans="1:22" ht="16.5" customHeight="1" x14ac:dyDescent="0.3">
      <c r="A2803" s="1" t="s">
        <v>291</v>
      </c>
      <c r="B2803" s="1">
        <v>2022</v>
      </c>
      <c r="C2803" s="16">
        <f t="shared" si="248"/>
        <v>4.0943445622221004</v>
      </c>
      <c r="D2803" s="5">
        <v>27</v>
      </c>
      <c r="E2803" s="5">
        <v>60</v>
      </c>
      <c r="F2803" s="4">
        <v>12.99</v>
      </c>
      <c r="G2803" s="5">
        <v>0</v>
      </c>
      <c r="H2803" s="5">
        <v>0</v>
      </c>
      <c r="I2803" s="1">
        <v>160840706180</v>
      </c>
      <c r="J2803" s="1">
        <v>98536154241</v>
      </c>
      <c r="K2803" s="1">
        <v>22498147216</v>
      </c>
      <c r="L2803" s="1">
        <v>183338853396</v>
      </c>
      <c r="M2803" s="29">
        <f>-4.336-4.513*(U2803/L2803)+5.679*(O2803/L2803)-0.004*(I2803/P2803)</f>
        <v>-2.7459647231163031</v>
      </c>
      <c r="N2803" s="31">
        <v>6.9871667237754878</v>
      </c>
      <c r="O2803" s="1">
        <v>60829743133</v>
      </c>
      <c r="P2803" s="1">
        <v>58754743133</v>
      </c>
      <c r="Q2803" s="1">
        <v>2075000000</v>
      </c>
      <c r="R2803" s="1">
        <v>122509110263</v>
      </c>
      <c r="S2803" s="1">
        <v>183338853396</v>
      </c>
      <c r="T2803" s="1">
        <v>3847390417</v>
      </c>
      <c r="U2803" s="1">
        <v>11506605654</v>
      </c>
      <c r="V2803" s="1">
        <v>14429077048</v>
      </c>
    </row>
    <row r="2804" spans="1:22" ht="16.5" customHeight="1" x14ac:dyDescent="0.3">
      <c r="A2804" s="1" t="s">
        <v>291</v>
      </c>
      <c r="B2804" s="1">
        <v>2021</v>
      </c>
      <c r="C2804" s="16">
        <f t="shared" si="248"/>
        <v>4.0775374439057197</v>
      </c>
      <c r="D2804" s="5">
        <v>26</v>
      </c>
      <c r="E2804" s="5">
        <v>59</v>
      </c>
      <c r="F2804" s="4">
        <v>12.99</v>
      </c>
      <c r="G2804" s="5">
        <v>0</v>
      </c>
      <c r="H2804" s="5">
        <v>0</v>
      </c>
      <c r="I2804" s="1">
        <v>151943445335</v>
      </c>
      <c r="J2804" s="1">
        <v>73652489968</v>
      </c>
      <c r="K2804" s="1">
        <v>26463351209</v>
      </c>
      <c r="L2804" s="1">
        <v>178406796544</v>
      </c>
      <c r="M2804" s="29">
        <f>-4.336-4.513*(U2804/L2804)+5.679*(O2804/L2804)-0.004*(I2804/P2804)</f>
        <v>-2.8681471260638212</v>
      </c>
      <c r="N2804" s="31">
        <v>6.6900092133089402</v>
      </c>
      <c r="O2804" s="1">
        <v>56549461626</v>
      </c>
      <c r="P2804" s="1">
        <v>54394461626</v>
      </c>
      <c r="Q2804" s="1">
        <v>2155000000</v>
      </c>
      <c r="R2804" s="1">
        <v>121857334918</v>
      </c>
      <c r="S2804" s="1">
        <v>178406796544</v>
      </c>
      <c r="T2804" s="1">
        <v>-3607698028</v>
      </c>
      <c r="U2804" s="1">
        <v>12691345927</v>
      </c>
      <c r="V2804" s="1">
        <v>15921858218</v>
      </c>
    </row>
    <row r="2805" spans="1:22" ht="16.5" customHeight="1" x14ac:dyDescent="0.3">
      <c r="A2805" s="1" t="s">
        <v>291</v>
      </c>
      <c r="B2805" s="1">
        <v>2020</v>
      </c>
      <c r="C2805" s="16">
        <f t="shared" si="248"/>
        <v>4.0604430105464191</v>
      </c>
      <c r="D2805" s="5">
        <v>25</v>
      </c>
      <c r="E2805" s="5">
        <v>58</v>
      </c>
      <c r="F2805" s="4">
        <v>12.99</v>
      </c>
      <c r="G2805" s="5">
        <v>0</v>
      </c>
      <c r="H2805" s="5">
        <v>0</v>
      </c>
      <c r="I2805" s="1">
        <v>169533960558</v>
      </c>
      <c r="J2805" s="1">
        <v>91402961879</v>
      </c>
      <c r="K2805" s="1">
        <v>30455405760</v>
      </c>
      <c r="L2805" s="1">
        <v>199989366318</v>
      </c>
      <c r="M2805" s="29">
        <f>-4.336-4.513*(U2805/L2805)+5.679*(O2805/L2805)-0.004*(I2805/P2805)</f>
        <v>-2.4686014388535074</v>
      </c>
      <c r="N2805" s="31">
        <v>6.9401877821904918</v>
      </c>
      <c r="O2805" s="1">
        <v>78033736720</v>
      </c>
      <c r="P2805" s="1">
        <v>75838736720</v>
      </c>
      <c r="Q2805" s="1">
        <v>2195000000</v>
      </c>
      <c r="R2805" s="1">
        <v>121955629598</v>
      </c>
      <c r="S2805" s="1">
        <v>199989366318</v>
      </c>
      <c r="T2805" s="1">
        <v>2818482917</v>
      </c>
      <c r="U2805" s="1">
        <v>15046636008</v>
      </c>
      <c r="V2805" s="1">
        <v>18860166168</v>
      </c>
    </row>
    <row r="2806" spans="1:22" ht="16.5" customHeight="1" x14ac:dyDescent="0.3">
      <c r="A2806" s="1" t="s">
        <v>291</v>
      </c>
      <c r="B2806" s="1">
        <v>2019</v>
      </c>
      <c r="C2806" s="16">
        <f t="shared" si="248"/>
        <v>4.0430512678345503</v>
      </c>
      <c r="D2806" s="5">
        <v>24</v>
      </c>
      <c r="E2806" s="5">
        <v>57</v>
      </c>
      <c r="F2806" s="4">
        <v>12.99</v>
      </c>
      <c r="G2806" s="5">
        <v>0</v>
      </c>
      <c r="H2806" s="5">
        <v>0</v>
      </c>
      <c r="I2806" s="1">
        <v>162216004103</v>
      </c>
      <c r="J2806" s="1">
        <v>89542681066</v>
      </c>
      <c r="K2806" s="1">
        <v>38651504718</v>
      </c>
      <c r="L2806" s="1">
        <v>200867508821</v>
      </c>
      <c r="M2806" s="29">
        <f>-4.336-4.513*(U2806/L2806)+5.679*(O2806/L2806)-0.004*(I2806/P2806)</f>
        <v>-2.3786201193036227</v>
      </c>
      <c r="N2806" s="31">
        <v>7.4649912574460018</v>
      </c>
      <c r="O2806" s="1">
        <v>81500910461</v>
      </c>
      <c r="P2806" s="1">
        <v>78205910461</v>
      </c>
      <c r="Q2806" s="1">
        <v>3295000000</v>
      </c>
      <c r="R2806" s="1">
        <v>119366598360</v>
      </c>
      <c r="S2806" s="1">
        <v>200867508821</v>
      </c>
      <c r="T2806" s="1">
        <v>1213519452</v>
      </c>
      <c r="U2806" s="1">
        <v>15068264814</v>
      </c>
      <c r="V2806" s="1">
        <v>19305820348</v>
      </c>
    </row>
    <row r="2807" spans="1:22" ht="16.5" customHeight="1" x14ac:dyDescent="0.3">
      <c r="A2807" s="1" t="s">
        <v>291</v>
      </c>
      <c r="B2807" s="1">
        <v>2018</v>
      </c>
      <c r="C2807" s="16">
        <f t="shared" si="248"/>
        <v>4.0253516907351496</v>
      </c>
      <c r="D2807" s="5">
        <v>23</v>
      </c>
      <c r="E2807" s="5">
        <v>56</v>
      </c>
      <c r="F2807" s="4">
        <v>10.93</v>
      </c>
      <c r="G2807" s="5">
        <v>0</v>
      </c>
      <c r="H2807" s="5">
        <v>0</v>
      </c>
      <c r="I2807" s="1">
        <v>199773972893</v>
      </c>
      <c r="J2807" s="1">
        <v>99392384118</v>
      </c>
      <c r="K2807" s="1">
        <v>35828930701</v>
      </c>
      <c r="L2807" s="1">
        <v>235602903594</v>
      </c>
      <c r="M2807" s="29">
        <f>-4.336-4.513*(U2807/L2807)+5.679*(O2807/L2807)-0.004*(I2807/P2807)</f>
        <v>-1.770222664549421</v>
      </c>
      <c r="N2807" s="31">
        <v>7.3592809998546045</v>
      </c>
      <c r="O2807" s="1">
        <v>118707832893</v>
      </c>
      <c r="P2807" s="1">
        <v>114972832893</v>
      </c>
      <c r="Q2807" s="1">
        <v>3735000000</v>
      </c>
      <c r="R2807" s="1">
        <v>116895070701</v>
      </c>
      <c r="S2807" s="1">
        <v>235602903594</v>
      </c>
      <c r="T2807" s="1">
        <v>2126403200</v>
      </c>
      <c r="U2807" s="1">
        <v>15067511965</v>
      </c>
      <c r="V2807" s="1">
        <v>19541762575</v>
      </c>
    </row>
    <row r="2808" spans="1:22" ht="16.5" customHeight="1" x14ac:dyDescent="0.3">
      <c r="A2808" s="1" t="s">
        <v>291</v>
      </c>
      <c r="B2808" s="1">
        <v>2017</v>
      </c>
      <c r="C2808" s="16">
        <f t="shared" si="248"/>
        <v>4.0073331852324712</v>
      </c>
      <c r="D2808" s="5">
        <v>22</v>
      </c>
      <c r="E2808" s="5">
        <v>55</v>
      </c>
      <c r="F2808" s="4">
        <v>10.93</v>
      </c>
      <c r="G2808" s="5">
        <v>0</v>
      </c>
      <c r="H2808" s="5">
        <v>0</v>
      </c>
      <c r="I2808" s="1">
        <v>166719713861</v>
      </c>
      <c r="J2808" s="1">
        <v>78180957529</v>
      </c>
      <c r="K2808" s="1">
        <v>39231144487</v>
      </c>
      <c r="L2808" s="1">
        <v>205950858348</v>
      </c>
      <c r="M2808" s="29">
        <f>-4.336-4.513*(U2808/L2808)+5.679*(O2808/L2808)-0.004*(I2808/P2808)</f>
        <v>-2.2578972131199198</v>
      </c>
      <c r="N2808" s="31">
        <v>2.8654119461210428</v>
      </c>
      <c r="O2808" s="1">
        <v>91256774412</v>
      </c>
      <c r="P2808" s="1">
        <v>87521774412</v>
      </c>
      <c r="Q2808" s="1">
        <v>3735000000</v>
      </c>
      <c r="R2808" s="1">
        <v>114694083936</v>
      </c>
      <c r="S2808" s="1">
        <v>205950858348</v>
      </c>
      <c r="T2808" s="1">
        <v>872231086</v>
      </c>
      <c r="U2808" s="1">
        <v>19652317942</v>
      </c>
      <c r="V2808" s="1">
        <v>25144919342</v>
      </c>
    </row>
    <row r="2809" spans="1:22" ht="16.5" customHeight="1" x14ac:dyDescent="0.3">
      <c r="A2809" s="1" t="s">
        <v>291</v>
      </c>
      <c r="B2809" s="1">
        <v>2016</v>
      </c>
      <c r="C2809" s="16">
        <f t="shared" si="248"/>
        <v>3.9889840465642745</v>
      </c>
      <c r="D2809" s="5">
        <v>21</v>
      </c>
      <c r="E2809" s="5">
        <v>54</v>
      </c>
      <c r="F2809" s="4">
        <v>11.92</v>
      </c>
      <c r="G2809" s="5">
        <v>0</v>
      </c>
      <c r="H2809" s="5">
        <v>0</v>
      </c>
      <c r="I2809" s="1">
        <v>150763717165</v>
      </c>
      <c r="J2809" s="1">
        <v>73252879424</v>
      </c>
      <c r="K2809" s="1">
        <v>37357377664</v>
      </c>
      <c r="L2809" s="1">
        <v>188121094829</v>
      </c>
      <c r="M2809" s="29">
        <f>-4.336-4.513*(U2809/L2809)+5.679*(O2809/L2809)-0.004*(I2809/P2809)</f>
        <v>-2.4113305165662271</v>
      </c>
      <c r="N2809" s="31">
        <v>2.5615511423249444</v>
      </c>
      <c r="O2809" s="1">
        <v>80892536835</v>
      </c>
      <c r="P2809" s="1">
        <v>77257536835</v>
      </c>
      <c r="Q2809" s="1">
        <v>3635000000</v>
      </c>
      <c r="R2809" s="1">
        <v>107228557994</v>
      </c>
      <c r="S2809" s="1">
        <v>188121094829</v>
      </c>
      <c r="T2809" s="1">
        <v>544098405</v>
      </c>
      <c r="U2809" s="1">
        <v>21238501116</v>
      </c>
      <c r="V2809" s="1">
        <v>26858830139</v>
      </c>
    </row>
    <row r="2810" spans="1:22" ht="16.5" customHeight="1" x14ac:dyDescent="0.3">
      <c r="A2810" s="1" t="s">
        <v>291</v>
      </c>
      <c r="B2810" s="1">
        <v>2015</v>
      </c>
      <c r="C2810" s="16">
        <f t="shared" si="248"/>
        <v>3.970291913552122</v>
      </c>
      <c r="D2810" s="5">
        <v>20</v>
      </c>
      <c r="E2810" s="5">
        <v>53</v>
      </c>
      <c r="F2810" s="4">
        <v>11.92</v>
      </c>
      <c r="G2810" s="5">
        <v>0</v>
      </c>
      <c r="H2810" s="5">
        <v>0</v>
      </c>
      <c r="I2810" s="1">
        <v>143872215376</v>
      </c>
      <c r="J2810" s="1">
        <v>56909998218</v>
      </c>
      <c r="K2810" s="1">
        <v>27802832728</v>
      </c>
      <c r="L2810" s="1">
        <v>171675048104</v>
      </c>
      <c r="M2810" s="29">
        <f>-4.336-4.513*(U2810/L2810)+5.679*(O2810/L2810)-0.004*(I2810/P2810)</f>
        <v>-2.4881514860176654</v>
      </c>
      <c r="N2810" s="31">
        <v>8.0197984581497224</v>
      </c>
      <c r="O2810" s="1">
        <v>73377252091</v>
      </c>
      <c r="P2810" s="1">
        <v>70162252091</v>
      </c>
      <c r="Q2810" s="1">
        <v>3215000000</v>
      </c>
      <c r="R2810" s="1">
        <v>98297796013</v>
      </c>
      <c r="S2810" s="1">
        <v>171675048104</v>
      </c>
      <c r="T2810" s="1">
        <v>457861580</v>
      </c>
      <c r="U2810" s="1">
        <v>21730957044</v>
      </c>
      <c r="V2810" s="1">
        <v>26015639789</v>
      </c>
    </row>
    <row r="2811" spans="1:22" ht="16.5" customHeight="1" x14ac:dyDescent="0.3">
      <c r="A2811" s="1" t="s">
        <v>291</v>
      </c>
      <c r="B2811" s="1">
        <v>2014</v>
      </c>
      <c r="C2811" s="16">
        <f t="shared" si="248"/>
        <v>3.9512437185814275</v>
      </c>
      <c r="D2811" s="6">
        <v>19</v>
      </c>
      <c r="E2811" s="6">
        <v>52</v>
      </c>
      <c r="F2811" s="7">
        <v>11.92</v>
      </c>
      <c r="G2811" s="6">
        <v>0</v>
      </c>
      <c r="H2811" s="6">
        <v>0</v>
      </c>
      <c r="I2811" s="1">
        <v>131712560674</v>
      </c>
      <c r="J2811" s="1">
        <v>77810094953</v>
      </c>
      <c r="K2811" s="1">
        <v>24331577129</v>
      </c>
      <c r="L2811" s="1">
        <v>156044137803</v>
      </c>
      <c r="M2811" s="29">
        <f>-4.336-4.513*(U2811/L2811)+5.679*(O2811/L2811)-0.004*(I2811/P2811)</f>
        <v>-2.0972773469027977</v>
      </c>
      <c r="N2811" s="28">
        <v>5.05</v>
      </c>
      <c r="O2811" s="1">
        <v>72448876434</v>
      </c>
      <c r="P2811" s="1">
        <v>68693876434</v>
      </c>
      <c r="Q2811" s="1">
        <v>3755000000</v>
      </c>
      <c r="R2811" s="1">
        <v>83595261369</v>
      </c>
      <c r="S2811" s="1">
        <v>156044137803</v>
      </c>
      <c r="T2811" s="1">
        <v>556672679</v>
      </c>
      <c r="U2811" s="1">
        <v>13494535068</v>
      </c>
      <c r="V2811" s="1">
        <v>16474907139</v>
      </c>
    </row>
    <row r="2812" spans="1:22" ht="16.5" customHeight="1" x14ac:dyDescent="0.3">
      <c r="A2812" s="1" t="s">
        <v>292</v>
      </c>
      <c r="B2812" s="1">
        <v>2023</v>
      </c>
      <c r="C2812" s="16">
        <f t="shared" si="248"/>
        <v>3.713572066704308</v>
      </c>
      <c r="D2812" s="5">
        <v>23</v>
      </c>
      <c r="E2812" s="5">
        <v>41</v>
      </c>
      <c r="F2812" s="4">
        <v>0</v>
      </c>
      <c r="G2812" s="5">
        <v>0</v>
      </c>
      <c r="H2812" s="5">
        <v>1</v>
      </c>
      <c r="I2812" s="1">
        <v>1820761290124</v>
      </c>
      <c r="J2812" s="1">
        <v>475925191536</v>
      </c>
      <c r="K2812" s="1">
        <v>1029699259582</v>
      </c>
      <c r="L2812" s="1">
        <v>2850460549706</v>
      </c>
      <c r="M2812" s="29">
        <f>-4.336-4.513*(U2812/L2812)+5.679*(O2812/L2812)-0.004*(I2812/P2812)</f>
        <v>1.0343756132597706</v>
      </c>
      <c r="N2812" s="31">
        <v>6.4222466560102589</v>
      </c>
      <c r="O2812" s="1">
        <v>2583330815919</v>
      </c>
      <c r="P2812" s="1">
        <v>1517748460774</v>
      </c>
      <c r="Q2812" s="1">
        <v>1065582355145</v>
      </c>
      <c r="R2812" s="1">
        <v>267129733787</v>
      </c>
      <c r="S2812" s="1">
        <v>2850460549706</v>
      </c>
      <c r="T2812" s="1">
        <v>70585184229</v>
      </c>
      <c r="U2812" s="1">
        <v>-144246908185</v>
      </c>
      <c r="V2812" s="1">
        <v>-44947215688</v>
      </c>
    </row>
    <row r="2813" spans="1:22" ht="16.5" customHeight="1" x14ac:dyDescent="0.3">
      <c r="A2813" s="1" t="s">
        <v>292</v>
      </c>
      <c r="B2813" s="1">
        <v>2022</v>
      </c>
      <c r="C2813" s="16">
        <f t="shared" si="248"/>
        <v>3.6888794541139363</v>
      </c>
      <c r="D2813" s="5">
        <v>22</v>
      </c>
      <c r="E2813" s="5">
        <v>40</v>
      </c>
      <c r="F2813" s="4">
        <v>0</v>
      </c>
      <c r="G2813" s="5">
        <v>0</v>
      </c>
      <c r="H2813" s="5">
        <v>1</v>
      </c>
      <c r="I2813" s="1">
        <v>1944595766532</v>
      </c>
      <c r="J2813" s="1">
        <v>679077692093</v>
      </c>
      <c r="K2813" s="1">
        <v>1061469297426</v>
      </c>
      <c r="L2813" s="1">
        <v>3006065063958</v>
      </c>
      <c r="M2813" s="29">
        <f>-4.336-4.513*(U2813/L2813)+5.679*(O2813/L2813)-0.004*(I2813/P2813)</f>
        <v>0.52191945502810966</v>
      </c>
      <c r="N2813" s="31">
        <v>6.9871667237754878</v>
      </c>
      <c r="O2813" s="1">
        <v>2573203819247</v>
      </c>
      <c r="P2813" s="1">
        <v>1503524419340</v>
      </c>
      <c r="Q2813" s="1">
        <v>1069679399907</v>
      </c>
      <c r="R2813" s="1">
        <v>432861244711</v>
      </c>
      <c r="S2813" s="1">
        <v>3006065063958</v>
      </c>
      <c r="T2813" s="1">
        <v>75217166017</v>
      </c>
      <c r="U2813" s="1">
        <v>-1229591052</v>
      </c>
      <c r="V2813" s="1">
        <v>63004832103</v>
      </c>
    </row>
    <row r="2814" spans="1:22" ht="16.5" customHeight="1" x14ac:dyDescent="0.3">
      <c r="A2814" s="1" t="s">
        <v>292</v>
      </c>
      <c r="B2814" s="1">
        <v>2021</v>
      </c>
      <c r="C2814" s="16">
        <f t="shared" si="248"/>
        <v>3.6635616461296463</v>
      </c>
      <c r="D2814" s="5">
        <v>21</v>
      </c>
      <c r="E2814" s="5">
        <v>39</v>
      </c>
      <c r="F2814" s="4">
        <v>0</v>
      </c>
      <c r="G2814" s="5">
        <v>0</v>
      </c>
      <c r="H2814" s="5">
        <v>0</v>
      </c>
      <c r="I2814" s="1">
        <v>2089721996200</v>
      </c>
      <c r="J2814" s="1">
        <v>933585211071</v>
      </c>
      <c r="K2814" s="1">
        <v>748617382935</v>
      </c>
      <c r="L2814" s="1">
        <v>2838339379135</v>
      </c>
      <c r="M2814" s="29">
        <f>-4.336-4.513*(U2814/L2814)+5.679*(O2814/L2814)-0.004*(I2814/P2814)</f>
        <v>0.42452241052907497</v>
      </c>
      <c r="N2814" s="31">
        <v>6.6900092133089402</v>
      </c>
      <c r="O2814" s="1">
        <v>2383068543372</v>
      </c>
      <c r="P2814" s="1">
        <v>2341539684975</v>
      </c>
      <c r="Q2814" s="1">
        <v>41528858397</v>
      </c>
      <c r="R2814" s="1">
        <v>455270835763</v>
      </c>
      <c r="S2814" s="1">
        <v>2838339379135</v>
      </c>
      <c r="T2814" s="1">
        <v>64946229227</v>
      </c>
      <c r="U2814" s="1">
        <v>2511778987</v>
      </c>
      <c r="V2814" s="1">
        <v>57195943511</v>
      </c>
    </row>
    <row r="2815" spans="1:22" ht="16.5" customHeight="1" x14ac:dyDescent="0.3">
      <c r="A2815" s="1" t="s">
        <v>292</v>
      </c>
      <c r="B2815" s="1">
        <v>2020</v>
      </c>
      <c r="C2815" s="15"/>
      <c r="D2815" s="9"/>
      <c r="E2815" s="9"/>
      <c r="F2815" s="10"/>
      <c r="G2815" s="9"/>
      <c r="H2815" s="9"/>
      <c r="I2815" s="1">
        <v>1525830430714</v>
      </c>
      <c r="J2815" s="1">
        <v>782161907902</v>
      </c>
      <c r="K2815" s="1">
        <v>714998968259</v>
      </c>
      <c r="L2815" s="1">
        <v>2240829398973</v>
      </c>
      <c r="M2815" s="29">
        <f>-4.336-4.513*(U2815/L2815)+5.679*(O2815/L2815)-0.004*(I2815/P2815)</f>
        <v>2.786555039069047</v>
      </c>
      <c r="N2815" s="31">
        <v>6.9401877821904918</v>
      </c>
      <c r="O2815" s="1">
        <v>2825685710923</v>
      </c>
      <c r="P2815" s="1">
        <v>2793957946760</v>
      </c>
      <c r="Q2815" s="1">
        <v>31727764163</v>
      </c>
      <c r="R2815" s="1">
        <v>-584856311950</v>
      </c>
      <c r="S2815" s="1">
        <v>2240829398973</v>
      </c>
      <c r="T2815" s="1">
        <v>121590908538</v>
      </c>
      <c r="U2815" s="1">
        <v>18112873222</v>
      </c>
      <c r="V2815" s="1">
        <v>134600528032</v>
      </c>
    </row>
    <row r="2816" spans="1:22" ht="16.5" customHeight="1" x14ac:dyDescent="0.3">
      <c r="A2816" s="1" t="s">
        <v>292</v>
      </c>
      <c r="B2816" s="1">
        <v>2019</v>
      </c>
      <c r="C2816" s="15"/>
      <c r="D2816" s="9"/>
      <c r="E2816" s="9"/>
      <c r="F2816" s="10"/>
      <c r="G2816" s="9"/>
      <c r="H2816" s="9"/>
      <c r="I2816" s="1">
        <v>1226811245373</v>
      </c>
      <c r="J2816" s="1">
        <v>583490059899</v>
      </c>
      <c r="K2816" s="1">
        <v>918832617899</v>
      </c>
      <c r="L2816" s="1">
        <v>2145643863272</v>
      </c>
      <c r="M2816" s="29">
        <f>-4.336-4.513*(U2816/L2816)+5.679*(O2816/L2816)-0.004*(I2816/P2816)</f>
        <v>5.1216664612846667</v>
      </c>
      <c r="N2816" s="31">
        <v>7.4649912574460018</v>
      </c>
      <c r="O2816" s="1">
        <v>2777473104325</v>
      </c>
      <c r="P2816" s="1">
        <v>2037600328917</v>
      </c>
      <c r="Q2816" s="1">
        <v>739872775408</v>
      </c>
      <c r="R2816" s="1">
        <v>-631829241053</v>
      </c>
      <c r="S2816" s="1">
        <v>2145643863272</v>
      </c>
      <c r="T2816" s="1">
        <v>116318485863</v>
      </c>
      <c r="U2816" s="1">
        <v>-1002588454504</v>
      </c>
      <c r="V2816" s="1">
        <v>-887497594030</v>
      </c>
    </row>
    <row r="2817" spans="1:22" ht="16.5" customHeight="1" x14ac:dyDescent="0.3">
      <c r="A2817" s="1" t="s">
        <v>292</v>
      </c>
      <c r="B2817" s="1">
        <v>2018</v>
      </c>
      <c r="C2817" s="15"/>
      <c r="D2817" s="9"/>
      <c r="E2817" s="9"/>
      <c r="F2817" s="10"/>
      <c r="G2817" s="9"/>
      <c r="H2817" s="9"/>
      <c r="I2817" s="1">
        <v>2051559741237</v>
      </c>
      <c r="J2817" s="1">
        <v>1055860655684</v>
      </c>
      <c r="K2817" s="1">
        <v>728625702310</v>
      </c>
      <c r="L2817" s="1">
        <v>2780185443547</v>
      </c>
      <c r="M2817" s="29">
        <f>-4.336-4.513*(U2817/L2817)+5.679*(O2817/L2817)-0.004*(I2817/P2817)</f>
        <v>2.6049352564419705</v>
      </c>
      <c r="N2817" s="31">
        <v>7.3592809998546045</v>
      </c>
      <c r="O2817" s="1">
        <v>2760472356783</v>
      </c>
      <c r="P2817" s="1">
        <v>2028454915272</v>
      </c>
      <c r="Q2817" s="1">
        <v>732017441511</v>
      </c>
      <c r="R2817" s="1">
        <v>19713086764</v>
      </c>
      <c r="S2817" s="1">
        <v>2780185443547</v>
      </c>
      <c r="T2817" s="1">
        <v>106110060483</v>
      </c>
      <c r="U2817" s="1">
        <v>-804700213026</v>
      </c>
      <c r="V2817" s="1">
        <v>-719238040126</v>
      </c>
    </row>
    <row r="2818" spans="1:22" ht="16.5" customHeight="1" x14ac:dyDescent="0.3">
      <c r="A2818" s="1" t="s">
        <v>292</v>
      </c>
      <c r="B2818" s="1">
        <v>2017</v>
      </c>
      <c r="C2818" s="16">
        <f>LN(E2818)</f>
        <v>3.8712010109078911</v>
      </c>
      <c r="D2818" s="5">
        <v>17</v>
      </c>
      <c r="E2818" s="5">
        <v>48</v>
      </c>
      <c r="F2818" s="4">
        <v>0</v>
      </c>
      <c r="G2818" s="5">
        <v>0</v>
      </c>
      <c r="H2818" s="5">
        <v>1</v>
      </c>
      <c r="I2818" s="1">
        <v>3336938345500</v>
      </c>
      <c r="J2818" s="1">
        <v>1612635401657</v>
      </c>
      <c r="K2818" s="1">
        <v>829546884837</v>
      </c>
      <c r="L2818" s="1">
        <v>4166485230337</v>
      </c>
      <c r="M2818" s="29">
        <f>-4.336-4.513*(U2818/L2818)+5.679*(O2818/L2818)-0.004*(I2818/P2818)</f>
        <v>0.20707382251934284</v>
      </c>
      <c r="N2818" s="31">
        <v>2.8654119461210428</v>
      </c>
      <c r="O2818" s="1">
        <v>3338441984111</v>
      </c>
      <c r="P2818" s="1">
        <v>2811269918966</v>
      </c>
      <c r="Q2818" s="1">
        <v>527172065145</v>
      </c>
      <c r="R2818" s="1">
        <v>828043246226</v>
      </c>
      <c r="S2818" s="1">
        <v>4166485230337</v>
      </c>
      <c r="T2818" s="1">
        <v>134374765557</v>
      </c>
      <c r="U2818" s="1">
        <v>2344295485</v>
      </c>
      <c r="V2818" s="1">
        <v>132422462963</v>
      </c>
    </row>
    <row r="2819" spans="1:22" ht="16.5" customHeight="1" x14ac:dyDescent="0.3">
      <c r="A2819" s="1" t="s">
        <v>292</v>
      </c>
      <c r="B2819" s="1">
        <v>2016</v>
      </c>
      <c r="C2819" s="15"/>
      <c r="D2819" s="9"/>
      <c r="E2819" s="9"/>
      <c r="F2819" s="10"/>
      <c r="G2819" s="9"/>
      <c r="H2819" s="9"/>
      <c r="I2819" s="1">
        <v>2710894816095</v>
      </c>
      <c r="J2819" s="1">
        <v>1783971483501</v>
      </c>
      <c r="K2819" s="1">
        <v>874221187107</v>
      </c>
      <c r="L2819" s="1">
        <v>3585116003202</v>
      </c>
      <c r="M2819" s="29">
        <f>-4.336-4.513*(U2819/L2819)+5.679*(O2819/L2819)-0.004*(I2819/P2819)</f>
        <v>1.6876034984533097</v>
      </c>
      <c r="N2819" s="31">
        <v>2.5615511423249444</v>
      </c>
      <c r="O2819" s="1">
        <v>3453016149679</v>
      </c>
      <c r="P2819" s="1">
        <v>3423575673122</v>
      </c>
      <c r="Q2819" s="1">
        <v>29440476557</v>
      </c>
      <c r="R2819" s="1">
        <v>132099853523</v>
      </c>
      <c r="S2819" s="1">
        <v>3585116003202</v>
      </c>
      <c r="T2819" s="1">
        <v>274084957571</v>
      </c>
      <c r="U2819" s="1">
        <v>-442498075632</v>
      </c>
      <c r="V2819" s="1">
        <v>-169445600981</v>
      </c>
    </row>
    <row r="2820" spans="1:22" ht="16.5" customHeight="1" x14ac:dyDescent="0.3">
      <c r="A2820" s="1" t="s">
        <v>292</v>
      </c>
      <c r="B2820" s="1">
        <v>2015</v>
      </c>
      <c r="C2820" s="16">
        <f t="shared" ref="C2820:C2824" si="249">LN(E2820)</f>
        <v>4.0430512678345503</v>
      </c>
      <c r="D2820" s="5">
        <v>15</v>
      </c>
      <c r="E2820" s="5">
        <v>57</v>
      </c>
      <c r="F2820" s="4">
        <v>10.039999999999999</v>
      </c>
      <c r="G2820" s="5">
        <v>0</v>
      </c>
      <c r="H2820" s="5">
        <v>1</v>
      </c>
      <c r="I2820" s="1">
        <v>3397250667278</v>
      </c>
      <c r="J2820" s="1">
        <v>2416044597548</v>
      </c>
      <c r="K2820" s="1">
        <v>849417577453</v>
      </c>
      <c r="L2820" s="1">
        <v>4246668244731</v>
      </c>
      <c r="M2820" s="29">
        <f>-4.336-4.513*(U2820/L2820)+5.679*(O2820/L2820)-0.004*(I2820/P2820)</f>
        <v>-0.46836848747295057</v>
      </c>
      <c r="N2820" s="31">
        <v>8.0197984581497224</v>
      </c>
      <c r="O2820" s="1">
        <v>2817849423717</v>
      </c>
      <c r="P2820" s="1">
        <v>2754413196749</v>
      </c>
      <c r="Q2820" s="1">
        <v>63436226968</v>
      </c>
      <c r="R2820" s="1">
        <v>1428818821014</v>
      </c>
      <c r="S2820" s="1">
        <v>4246668244731</v>
      </c>
      <c r="T2820" s="1">
        <v>250300683361</v>
      </c>
      <c r="U2820" s="1">
        <v>-98145834080</v>
      </c>
      <c r="V2820" s="1">
        <v>157931873536</v>
      </c>
    </row>
    <row r="2821" spans="1:22" ht="16.5" customHeight="1" x14ac:dyDescent="0.3">
      <c r="A2821" s="1" t="s">
        <v>292</v>
      </c>
      <c r="B2821" s="1">
        <v>2014</v>
      </c>
      <c r="C2821" s="16">
        <f t="shared" si="249"/>
        <v>4.0253516907351496</v>
      </c>
      <c r="D2821" s="6">
        <v>14</v>
      </c>
      <c r="E2821" s="6">
        <v>56</v>
      </c>
      <c r="F2821" s="7">
        <v>10.039999999999999</v>
      </c>
      <c r="G2821" s="6">
        <v>0</v>
      </c>
      <c r="H2821" s="6">
        <v>1</v>
      </c>
      <c r="I2821" s="1">
        <v>3254991188369</v>
      </c>
      <c r="J2821" s="1">
        <v>2365243674783</v>
      </c>
      <c r="K2821" s="1">
        <v>757582924874</v>
      </c>
      <c r="L2821" s="1">
        <v>4012574113243</v>
      </c>
      <c r="M2821" s="29">
        <f>-4.336-4.513*(U2821/L2821)+5.679*(O2821/L2821)-0.004*(I2821/P2821)</f>
        <v>-0.50731391793204106</v>
      </c>
      <c r="N2821" s="28">
        <v>5.05</v>
      </c>
      <c r="O2821" s="1">
        <v>2762099347514</v>
      </c>
      <c r="P2821" s="1">
        <v>2628750528761</v>
      </c>
      <c r="Q2821" s="1">
        <v>133348818753</v>
      </c>
      <c r="R2821" s="1">
        <v>1250474765729</v>
      </c>
      <c r="S2821" s="1">
        <v>4012574113243</v>
      </c>
      <c r="T2821" s="1">
        <v>63495415556</v>
      </c>
      <c r="U2821" s="1">
        <v>67184049520</v>
      </c>
      <c r="V2821" s="1">
        <v>236904412184</v>
      </c>
    </row>
    <row r="2822" spans="1:22" ht="16.5" customHeight="1" x14ac:dyDescent="0.3">
      <c r="A2822" s="1" t="s">
        <v>293</v>
      </c>
      <c r="B2822" s="1">
        <v>2023</v>
      </c>
      <c r="C2822" s="16">
        <f t="shared" si="249"/>
        <v>3.784189633918261</v>
      </c>
      <c r="D2822" s="5">
        <v>38</v>
      </c>
      <c r="E2822" s="5">
        <v>44</v>
      </c>
      <c r="F2822" s="4">
        <f>F2824*3.1</f>
        <v>3.1000000000000003E-2</v>
      </c>
      <c r="G2822" s="5">
        <v>0</v>
      </c>
      <c r="H2822" s="5">
        <v>0</v>
      </c>
      <c r="I2822" s="1">
        <v>1609922985563</v>
      </c>
      <c r="J2822" s="1">
        <v>72386965450</v>
      </c>
      <c r="K2822" s="1">
        <v>851122544747</v>
      </c>
      <c r="L2822" s="1">
        <v>2461045530310</v>
      </c>
      <c r="M2822" s="29">
        <f>-4.336-4.513*(U2822/L2822)+5.679*(O2822/L2822)-0.004*(I2822/P2822)</f>
        <v>-1.8380393028326891</v>
      </c>
      <c r="N2822" s="31">
        <v>6.4222466560102589</v>
      </c>
      <c r="O2822" s="1">
        <v>1127315847579</v>
      </c>
      <c r="P2822" s="1">
        <v>1086718507736</v>
      </c>
      <c r="Q2822" s="1">
        <v>40597339843</v>
      </c>
      <c r="R2822" s="1">
        <v>1333729682731</v>
      </c>
      <c r="S2822" s="1">
        <v>2461045530310</v>
      </c>
      <c r="T2822" s="1">
        <v>33075049322</v>
      </c>
      <c r="U2822" s="1">
        <v>53146020662</v>
      </c>
      <c r="V2822" s="1">
        <v>72341151566</v>
      </c>
    </row>
    <row r="2823" spans="1:22" ht="16.5" customHeight="1" x14ac:dyDescent="0.3">
      <c r="A2823" s="1" t="s">
        <v>293</v>
      </c>
      <c r="B2823" s="1">
        <v>2022</v>
      </c>
      <c r="C2823" s="16">
        <f t="shared" si="249"/>
        <v>3.7612001156935624</v>
      </c>
      <c r="D2823" s="5">
        <v>37</v>
      </c>
      <c r="E2823" s="5">
        <v>43</v>
      </c>
      <c r="F2823" s="4">
        <f>F2824*2.6</f>
        <v>2.6000000000000002E-2</v>
      </c>
      <c r="G2823" s="5">
        <v>0</v>
      </c>
      <c r="H2823" s="5">
        <v>0</v>
      </c>
      <c r="I2823" s="1">
        <v>2098129113741</v>
      </c>
      <c r="J2823" s="1">
        <v>83958011477</v>
      </c>
      <c r="K2823" s="1">
        <v>890625561488</v>
      </c>
      <c r="L2823" s="1">
        <v>2988754675229</v>
      </c>
      <c r="M2823" s="29">
        <f>-4.336-4.513*(U2823/L2823)+5.679*(O2823/L2823)-0.004*(I2823/P2823)</f>
        <v>-1.3192713805745235</v>
      </c>
      <c r="N2823" s="31">
        <v>6.9871667237754878</v>
      </c>
      <c r="O2823" s="1">
        <v>1632445126016</v>
      </c>
      <c r="P2823" s="1">
        <v>1595899189785</v>
      </c>
      <c r="Q2823" s="1">
        <v>36545936231</v>
      </c>
      <c r="R2823" s="1">
        <v>1356309549213</v>
      </c>
      <c r="S2823" s="1">
        <v>2988754675229</v>
      </c>
      <c r="T2823" s="1">
        <v>42223025288</v>
      </c>
      <c r="U2823" s="1">
        <v>52886514290</v>
      </c>
      <c r="V2823" s="1">
        <v>69443991657</v>
      </c>
    </row>
    <row r="2824" spans="1:22" ht="16.5" customHeight="1" x14ac:dyDescent="0.3">
      <c r="A2824" s="1" t="s">
        <v>293</v>
      </c>
      <c r="B2824" s="1">
        <v>2021</v>
      </c>
      <c r="C2824" s="16">
        <f t="shared" si="249"/>
        <v>3.7376696182833684</v>
      </c>
      <c r="D2824" s="5">
        <v>36</v>
      </c>
      <c r="E2824" s="5">
        <v>42</v>
      </c>
      <c r="F2824" s="4">
        <v>0.01</v>
      </c>
      <c r="G2824" s="5">
        <v>0</v>
      </c>
      <c r="H2824" s="5">
        <v>0</v>
      </c>
      <c r="I2824" s="1">
        <v>3614355908113</v>
      </c>
      <c r="J2824" s="1">
        <v>300274847039</v>
      </c>
      <c r="K2824" s="1">
        <v>851389296092</v>
      </c>
      <c r="L2824" s="1">
        <v>4465745204205</v>
      </c>
      <c r="M2824" s="29">
        <f>-4.336-4.513*(U2824/L2824)+5.679*(O2824/L2824)-0.004*(I2824/P2824)</f>
        <v>-0.68649022900109569</v>
      </c>
      <c r="N2824" s="31">
        <v>6.6900092133089402</v>
      </c>
      <c r="O2824" s="1">
        <v>3089533383397</v>
      </c>
      <c r="P2824" s="1">
        <v>3039343389632</v>
      </c>
      <c r="Q2824" s="1">
        <v>50189993765</v>
      </c>
      <c r="R2824" s="1">
        <v>1376211820808</v>
      </c>
      <c r="S2824" s="1">
        <v>4465745204205</v>
      </c>
      <c r="T2824" s="1">
        <v>10081335620</v>
      </c>
      <c r="U2824" s="1">
        <v>271756448849</v>
      </c>
      <c r="V2824" s="1">
        <v>343413600958</v>
      </c>
    </row>
    <row r="2825" spans="1:22" ht="16.5" customHeight="1" x14ac:dyDescent="0.3">
      <c r="A2825" s="1" t="s">
        <v>293</v>
      </c>
      <c r="B2825" s="1">
        <v>2020</v>
      </c>
      <c r="C2825" s="15"/>
      <c r="D2825" s="9"/>
      <c r="E2825" s="9"/>
      <c r="F2825" s="10"/>
      <c r="G2825" s="9"/>
      <c r="H2825" s="9"/>
      <c r="I2825" s="1">
        <v>2705270497902</v>
      </c>
      <c r="J2825" s="1">
        <v>162896911682</v>
      </c>
      <c r="K2825" s="1">
        <v>630746016928</v>
      </c>
      <c r="L2825" s="1">
        <v>3336016514830</v>
      </c>
      <c r="M2825" s="29">
        <f>-4.336-4.513*(U2825/L2825)+5.679*(O2825/L2825)-0.004*(I2825/P2825)</f>
        <v>-1.005117663226561</v>
      </c>
      <c r="N2825" s="31">
        <v>6.9401877821904918</v>
      </c>
      <c r="O2825" s="1">
        <v>2168751588374</v>
      </c>
      <c r="P2825" s="1">
        <v>1706152857849</v>
      </c>
      <c r="Q2825" s="1">
        <v>462598730525</v>
      </c>
      <c r="R2825" s="1">
        <v>1167264926456</v>
      </c>
      <c r="S2825" s="1">
        <v>3336016514830</v>
      </c>
      <c r="T2825" s="1">
        <v>11359243689</v>
      </c>
      <c r="U2825" s="1">
        <v>262198864970</v>
      </c>
      <c r="V2825" s="1">
        <v>330533748869</v>
      </c>
    </row>
    <row r="2826" spans="1:22" ht="16.5" customHeight="1" x14ac:dyDescent="0.3">
      <c r="A2826" s="1" t="s">
        <v>293</v>
      </c>
      <c r="B2826" s="1">
        <v>2019</v>
      </c>
      <c r="C2826" s="16">
        <f t="shared" ref="C2826:C2834" si="250">LN(E2826)</f>
        <v>3.8918202981106265</v>
      </c>
      <c r="D2826" s="5">
        <v>34</v>
      </c>
      <c r="E2826" s="5">
        <v>49</v>
      </c>
      <c r="F2826" s="4">
        <v>0.08</v>
      </c>
      <c r="G2826" s="5">
        <v>0</v>
      </c>
      <c r="H2826" s="5">
        <v>1</v>
      </c>
      <c r="I2826" s="1">
        <v>1887720975471</v>
      </c>
      <c r="J2826" s="1">
        <v>580958463082</v>
      </c>
      <c r="K2826" s="1">
        <v>446370269551</v>
      </c>
      <c r="L2826" s="1">
        <v>2334091245022</v>
      </c>
      <c r="M2826" s="29">
        <f>-4.336-4.513*(U2826/L2826)+5.679*(O2826/L2826)-0.004*(I2826/P2826)</f>
        <v>-1.4225264289103736</v>
      </c>
      <c r="N2826" s="31">
        <v>7.4649912574460018</v>
      </c>
      <c r="O2826" s="1">
        <v>1402955807502</v>
      </c>
      <c r="P2826" s="1">
        <v>1128247657411</v>
      </c>
      <c r="Q2826" s="1">
        <v>274708150091</v>
      </c>
      <c r="R2826" s="1">
        <v>931135437520</v>
      </c>
      <c r="S2826" s="1">
        <v>2334091245022</v>
      </c>
      <c r="T2826" s="1">
        <v>6846651833</v>
      </c>
      <c r="U2826" s="1">
        <v>255141101575</v>
      </c>
      <c r="V2826" s="1">
        <v>321677493046</v>
      </c>
    </row>
    <row r="2827" spans="1:22" ht="16.5" customHeight="1" x14ac:dyDescent="0.3">
      <c r="A2827" s="1" t="s">
        <v>293</v>
      </c>
      <c r="B2827" s="1">
        <v>2018</v>
      </c>
      <c r="C2827" s="16">
        <f t="shared" si="250"/>
        <v>3.8712010109078911</v>
      </c>
      <c r="D2827" s="5">
        <v>33</v>
      </c>
      <c r="E2827" s="5">
        <v>48</v>
      </c>
      <c r="F2827" s="4">
        <v>0.08</v>
      </c>
      <c r="G2827" s="5">
        <v>0</v>
      </c>
      <c r="H2827" s="5">
        <v>1</v>
      </c>
      <c r="I2827" s="1">
        <v>1843532976524</v>
      </c>
      <c r="J2827" s="1">
        <v>117483302143</v>
      </c>
      <c r="K2827" s="1">
        <v>349161015288</v>
      </c>
      <c r="L2827" s="1">
        <v>2192693991812</v>
      </c>
      <c r="M2827" s="29">
        <f>-4.336-4.513*(U2827/L2827)+5.679*(O2827/L2827)-0.004*(I2827/P2827)</f>
        <v>-0.93729260369854117</v>
      </c>
      <c r="N2827" s="31">
        <v>7.3592809998546045</v>
      </c>
      <c r="O2827" s="1">
        <v>1493660663163</v>
      </c>
      <c r="P2827" s="1">
        <v>1132671883847</v>
      </c>
      <c r="Q2827" s="1">
        <v>360988779316</v>
      </c>
      <c r="R2827" s="1">
        <v>699033328649</v>
      </c>
      <c r="S2827" s="1">
        <v>2192693991812</v>
      </c>
      <c r="T2827" s="1">
        <v>6115328094</v>
      </c>
      <c r="U2827" s="1">
        <v>225104882035</v>
      </c>
      <c r="V2827" s="1">
        <v>284385943674</v>
      </c>
    </row>
    <row r="2828" spans="1:22" ht="16.5" customHeight="1" x14ac:dyDescent="0.3">
      <c r="A2828" s="1" t="s">
        <v>293</v>
      </c>
      <c r="B2828" s="1">
        <v>2017</v>
      </c>
      <c r="C2828" s="16">
        <f t="shared" si="250"/>
        <v>3.8501476017100584</v>
      </c>
      <c r="D2828" s="5">
        <v>32</v>
      </c>
      <c r="E2828" s="5">
        <v>47</v>
      </c>
      <c r="F2828" s="4">
        <v>7.0000000000000007E-2</v>
      </c>
      <c r="G2828" s="5">
        <v>0</v>
      </c>
      <c r="H2828" s="5">
        <v>1</v>
      </c>
      <c r="I2828" s="1">
        <v>1300925134277</v>
      </c>
      <c r="J2828" s="1">
        <v>244487607223</v>
      </c>
      <c r="K2828" s="1">
        <v>260503514858</v>
      </c>
      <c r="L2828" s="1">
        <v>1561428649135</v>
      </c>
      <c r="M2828" s="29">
        <f>-4.336-4.513*(U2828/L2828)+5.679*(O2828/L2828)-0.004*(I2828/P2828)</f>
        <v>-1.1072416370485898</v>
      </c>
      <c r="N2828" s="31">
        <v>2.8654119461210428</v>
      </c>
      <c r="O2828" s="1">
        <v>1059767639530</v>
      </c>
      <c r="P2828" s="1">
        <v>890273258839</v>
      </c>
      <c r="Q2828" s="1">
        <v>169494380691</v>
      </c>
      <c r="R2828" s="1">
        <v>501661009605</v>
      </c>
      <c r="S2828" s="1">
        <v>1561428649135</v>
      </c>
      <c r="T2828" s="1">
        <v>4621264952</v>
      </c>
      <c r="U2828" s="1">
        <v>214451134908</v>
      </c>
      <c r="V2828" s="1">
        <v>273141987990</v>
      </c>
    </row>
    <row r="2829" spans="1:22" ht="16.5" customHeight="1" x14ac:dyDescent="0.3">
      <c r="A2829" s="1" t="s">
        <v>293</v>
      </c>
      <c r="B2829" s="1">
        <v>2016</v>
      </c>
      <c r="C2829" s="16">
        <f t="shared" si="250"/>
        <v>3.8286413964890951</v>
      </c>
      <c r="D2829" s="5">
        <v>31</v>
      </c>
      <c r="E2829" s="5">
        <v>46</v>
      </c>
      <c r="F2829" s="4">
        <v>7.0000000000000007E-2</v>
      </c>
      <c r="G2829" s="5">
        <v>0</v>
      </c>
      <c r="H2829" s="5">
        <v>1</v>
      </c>
      <c r="I2829" s="1">
        <v>1382275758906</v>
      </c>
      <c r="J2829" s="1">
        <v>540554634311</v>
      </c>
      <c r="K2829" s="1">
        <v>78167226791</v>
      </c>
      <c r="L2829" s="1">
        <v>1460442985697</v>
      </c>
      <c r="M2829" s="29">
        <f>-4.336-4.513*(U2829/L2829)+5.679*(O2829/L2829)-0.004*(I2829/P2829)</f>
        <v>-0.14651692919166617</v>
      </c>
      <c r="N2829" s="31">
        <v>2.5615511423249444</v>
      </c>
      <c r="O2829" s="1">
        <v>1157759089108</v>
      </c>
      <c r="P2829" s="1">
        <v>1053917839640</v>
      </c>
      <c r="Q2829" s="1">
        <v>103841249468</v>
      </c>
      <c r="R2829" s="1">
        <v>302683896589</v>
      </c>
      <c r="S2829" s="1">
        <v>1460442985697</v>
      </c>
      <c r="T2829" s="1">
        <v>14164053022</v>
      </c>
      <c r="U2829" s="1">
        <v>99435158915</v>
      </c>
      <c r="V2829" s="1">
        <v>128511237424</v>
      </c>
    </row>
    <row r="2830" spans="1:22" ht="16.5" customHeight="1" x14ac:dyDescent="0.3">
      <c r="A2830" s="1" t="s">
        <v>293</v>
      </c>
      <c r="B2830" s="1">
        <v>2015</v>
      </c>
      <c r="C2830" s="16">
        <f t="shared" si="250"/>
        <v>3.8066624897703196</v>
      </c>
      <c r="D2830" s="5">
        <v>30</v>
      </c>
      <c r="E2830" s="5">
        <v>45</v>
      </c>
      <c r="F2830" s="4">
        <v>7.6999999999999999E-2</v>
      </c>
      <c r="G2830" s="5">
        <v>0</v>
      </c>
      <c r="H2830" s="5">
        <v>1</v>
      </c>
      <c r="I2830" s="1">
        <v>607741414003</v>
      </c>
      <c r="J2830" s="1">
        <v>47537995590</v>
      </c>
      <c r="K2830" s="1">
        <v>54346470340</v>
      </c>
      <c r="L2830" s="1">
        <v>662087884343</v>
      </c>
      <c r="M2830" s="29">
        <f>-4.336-4.513*(U2830/L2830)+5.679*(O2830/L2830)-0.004*(I2830/P2830)</f>
        <v>-0.50585893809872429</v>
      </c>
      <c r="N2830" s="31">
        <v>8.0197984581497224</v>
      </c>
      <c r="O2830" s="1">
        <v>492499172214</v>
      </c>
      <c r="P2830" s="1">
        <v>459906260193</v>
      </c>
      <c r="Q2830" s="1">
        <v>32592912021</v>
      </c>
      <c r="R2830" s="1">
        <v>169588712129</v>
      </c>
      <c r="S2830" s="1">
        <v>662087884343</v>
      </c>
      <c r="T2830" s="1">
        <v>3187397300</v>
      </c>
      <c r="U2830" s="1">
        <v>57060304082</v>
      </c>
      <c r="V2830" s="1">
        <v>75662732005</v>
      </c>
    </row>
    <row r="2831" spans="1:22" ht="16.5" customHeight="1" x14ac:dyDescent="0.3">
      <c r="A2831" s="1" t="s">
        <v>293</v>
      </c>
      <c r="B2831" s="1">
        <v>2014</v>
      </c>
      <c r="C2831" s="16">
        <f t="shared" si="250"/>
        <v>3.784189633918261</v>
      </c>
      <c r="D2831" s="6">
        <v>29</v>
      </c>
      <c r="E2831" s="6">
        <v>44</v>
      </c>
      <c r="F2831" s="7">
        <v>0.08</v>
      </c>
      <c r="G2831" s="6">
        <v>0</v>
      </c>
      <c r="H2831" s="6">
        <v>1</v>
      </c>
      <c r="I2831" s="1">
        <v>501551021916</v>
      </c>
      <c r="J2831" s="1">
        <v>42717309675</v>
      </c>
      <c r="K2831" s="1">
        <v>42102038913</v>
      </c>
      <c r="L2831" s="1">
        <v>543653060829</v>
      </c>
      <c r="M2831" s="29">
        <f>-4.336-4.513*(U2831/L2831)+5.679*(O2831/L2831)-0.004*(I2831/P2831)</f>
        <v>-0.14253709051586588</v>
      </c>
      <c r="N2831" s="28">
        <v>5.05</v>
      </c>
      <c r="O2831" s="1">
        <v>430645289768</v>
      </c>
      <c r="P2831" s="1">
        <v>430645289768</v>
      </c>
      <c r="Q2831" s="1">
        <v>0</v>
      </c>
      <c r="R2831" s="1">
        <v>113007771061</v>
      </c>
      <c r="S2831" s="1">
        <v>543653060829</v>
      </c>
      <c r="T2831" s="1">
        <v>2041176472</v>
      </c>
      <c r="U2831" s="1">
        <v>36187235166</v>
      </c>
      <c r="V2831" s="1">
        <v>47436235700</v>
      </c>
    </row>
    <row r="2832" spans="1:22" ht="16.5" customHeight="1" x14ac:dyDescent="0.3">
      <c r="A2832" s="1" t="s">
        <v>294</v>
      </c>
      <c r="B2832" s="1">
        <v>2023</v>
      </c>
      <c r="C2832" s="16">
        <f t="shared" si="250"/>
        <v>3.8501476017100584</v>
      </c>
      <c r="D2832" s="5">
        <v>24</v>
      </c>
      <c r="E2832" s="5">
        <v>47</v>
      </c>
      <c r="F2832" s="4">
        <v>21.62</v>
      </c>
      <c r="G2832" s="5">
        <v>0</v>
      </c>
      <c r="H2832" s="5">
        <v>1</v>
      </c>
      <c r="I2832" s="1">
        <v>228587858533</v>
      </c>
      <c r="J2832" s="1">
        <v>8649376184</v>
      </c>
      <c r="K2832" s="1">
        <v>145322610641</v>
      </c>
      <c r="L2832" s="1">
        <v>373910469174</v>
      </c>
      <c r="M2832" s="29">
        <f>-4.336-4.513*(U2832/L2832)+5.679*(O2832/L2832)-0.004*(I2832/P2832)</f>
        <v>-2.9937445185554346</v>
      </c>
      <c r="N2832" s="31">
        <v>6.4222466560102589</v>
      </c>
      <c r="O2832" s="1">
        <v>114931151967</v>
      </c>
      <c r="P2832" s="1">
        <v>114931151967</v>
      </c>
      <c r="Q2832" s="1">
        <v>0</v>
      </c>
      <c r="R2832" s="1">
        <v>258979317207</v>
      </c>
      <c r="S2832" s="1">
        <v>373910469174</v>
      </c>
      <c r="T2832" s="1">
        <v>201340222</v>
      </c>
      <c r="U2832" s="1">
        <v>32757796650</v>
      </c>
      <c r="V2832" s="1">
        <v>36216419000</v>
      </c>
    </row>
    <row r="2833" spans="1:22" ht="16.5" customHeight="1" x14ac:dyDescent="0.3">
      <c r="A2833" s="1" t="s">
        <v>294</v>
      </c>
      <c r="B2833" s="1">
        <v>2022</v>
      </c>
      <c r="C2833" s="16">
        <f t="shared" si="250"/>
        <v>4.0604430105464191</v>
      </c>
      <c r="D2833" s="5">
        <v>23</v>
      </c>
      <c r="E2833" s="5">
        <v>58</v>
      </c>
      <c r="F2833" s="4">
        <v>0.57999999999999996</v>
      </c>
      <c r="G2833" s="5">
        <v>0</v>
      </c>
      <c r="H2833" s="5">
        <v>1</v>
      </c>
      <c r="I2833" s="1">
        <v>263762769050</v>
      </c>
      <c r="J2833" s="1">
        <v>8228553796</v>
      </c>
      <c r="K2833" s="1">
        <v>142196821860</v>
      </c>
      <c r="L2833" s="1">
        <v>405959590910</v>
      </c>
      <c r="M2833" s="29">
        <f>-4.336-4.513*(U2833/L2833)+5.679*(O2833/L2833)-0.004*(I2833/P2833)</f>
        <v>-2.6975256055385786</v>
      </c>
      <c r="N2833" s="31">
        <v>6.9871667237754878</v>
      </c>
      <c r="O2833" s="1">
        <v>150620572982</v>
      </c>
      <c r="P2833" s="1">
        <v>150620572982</v>
      </c>
      <c r="Q2833" s="1">
        <v>0</v>
      </c>
      <c r="R2833" s="1">
        <v>255339017928</v>
      </c>
      <c r="S2833" s="1">
        <v>405959590910</v>
      </c>
      <c r="T2833" s="1">
        <v>236103717</v>
      </c>
      <c r="U2833" s="1">
        <v>41519214762</v>
      </c>
      <c r="V2833" s="1">
        <v>47704806698</v>
      </c>
    </row>
    <row r="2834" spans="1:22" ht="16.5" customHeight="1" x14ac:dyDescent="0.3">
      <c r="A2834" s="1" t="s">
        <v>294</v>
      </c>
      <c r="B2834" s="1">
        <v>2021</v>
      </c>
      <c r="C2834" s="16">
        <f t="shared" si="250"/>
        <v>3.8286413964890951</v>
      </c>
      <c r="D2834" s="5">
        <v>22</v>
      </c>
      <c r="E2834" s="5">
        <v>46</v>
      </c>
      <c r="F2834" s="4">
        <v>0.18</v>
      </c>
      <c r="G2834" s="5">
        <v>0</v>
      </c>
      <c r="H2834" s="5">
        <v>1</v>
      </c>
      <c r="I2834" s="1">
        <v>211934817411</v>
      </c>
      <c r="J2834" s="1">
        <v>6651286964</v>
      </c>
      <c r="K2834" s="1">
        <v>142197173274</v>
      </c>
      <c r="L2834" s="1">
        <v>354131990685</v>
      </c>
      <c r="M2834" s="29">
        <f>-4.336-4.513*(U2834/L2834)+5.679*(O2834/L2834)-0.004*(I2834/P2834)</f>
        <v>-2.6037612005565456</v>
      </c>
      <c r="N2834" s="31">
        <v>6.6900092133089402</v>
      </c>
      <c r="O2834" s="1">
        <v>136435552714</v>
      </c>
      <c r="P2834" s="1">
        <v>136435552714</v>
      </c>
      <c r="Q2834" s="1">
        <v>0</v>
      </c>
      <c r="R2834" s="1">
        <v>217696437971</v>
      </c>
      <c r="S2834" s="1">
        <v>354131990685</v>
      </c>
      <c r="T2834" s="1">
        <v>54770791</v>
      </c>
      <c r="U2834" s="1">
        <v>35270538053</v>
      </c>
      <c r="V2834" s="1">
        <v>41441663941</v>
      </c>
    </row>
    <row r="2835" spans="1:22" ht="16.5" customHeight="1" x14ac:dyDescent="0.3">
      <c r="A2835" s="1" t="s">
        <v>294</v>
      </c>
      <c r="B2835" s="1">
        <v>2020</v>
      </c>
      <c r="C2835" s="15"/>
      <c r="D2835" s="9"/>
      <c r="E2835" s="9"/>
      <c r="F2835" s="10"/>
      <c r="G2835" s="9"/>
      <c r="H2835" s="9"/>
      <c r="I2835" s="1">
        <v>195079802619</v>
      </c>
      <c r="J2835" s="1">
        <v>3736249803</v>
      </c>
      <c r="K2835" s="1">
        <v>140598945069</v>
      </c>
      <c r="L2835" s="1">
        <v>335678747688</v>
      </c>
      <c r="M2835" s="29">
        <f>-4.336-4.513*(U2835/L2835)+5.679*(O2835/L2835)-0.004*(I2835/P2835)</f>
        <v>-2.1745968240529723</v>
      </c>
      <c r="N2835" s="31">
        <v>6.9401877821904918</v>
      </c>
      <c r="O2835" s="1">
        <v>150060096158</v>
      </c>
      <c r="P2835" s="1">
        <v>150060096158</v>
      </c>
      <c r="Q2835" s="1">
        <v>0</v>
      </c>
      <c r="R2835" s="1">
        <v>185618651530</v>
      </c>
      <c r="S2835" s="1">
        <v>335678747688</v>
      </c>
      <c r="T2835" s="1">
        <v>-308767943</v>
      </c>
      <c r="U2835" s="1">
        <v>27677516116</v>
      </c>
      <c r="V2835" s="1">
        <v>32493666189</v>
      </c>
    </row>
    <row r="2836" spans="1:22" ht="16.5" customHeight="1" x14ac:dyDescent="0.3">
      <c r="A2836" s="1" t="s">
        <v>294</v>
      </c>
      <c r="B2836" s="1">
        <v>2019</v>
      </c>
      <c r="C2836" s="16">
        <f t="shared" ref="C2836:C2858" si="251">LN(E2836)</f>
        <v>4.0775374439057197</v>
      </c>
      <c r="D2836" s="5">
        <v>20</v>
      </c>
      <c r="E2836" s="5">
        <v>59</v>
      </c>
      <c r="F2836" s="4">
        <v>0.16600000000000001</v>
      </c>
      <c r="G2836" s="5">
        <v>0</v>
      </c>
      <c r="H2836" s="5">
        <v>0</v>
      </c>
      <c r="I2836" s="1">
        <v>153340005713</v>
      </c>
      <c r="J2836" s="1">
        <v>7206996349</v>
      </c>
      <c r="K2836" s="1">
        <v>138296508969</v>
      </c>
      <c r="L2836" s="1">
        <v>291636514682</v>
      </c>
      <c r="M2836" s="29">
        <f>-4.336-4.513*(U2836/L2836)+5.679*(O2836/L2836)-0.004*(I2836/P2836)</f>
        <v>-2.3412976196546049</v>
      </c>
      <c r="N2836" s="31">
        <v>7.4649912574460018</v>
      </c>
      <c r="O2836" s="1">
        <v>116125248315</v>
      </c>
      <c r="P2836" s="1">
        <v>116125248315</v>
      </c>
      <c r="Q2836" s="1">
        <v>0</v>
      </c>
      <c r="R2836" s="1">
        <v>175511266367</v>
      </c>
      <c r="S2836" s="1">
        <v>291636514682</v>
      </c>
      <c r="T2836" s="1">
        <v>129814912</v>
      </c>
      <c r="U2836" s="1">
        <v>16886072475</v>
      </c>
      <c r="V2836" s="1">
        <v>21000654713</v>
      </c>
    </row>
    <row r="2837" spans="1:22" ht="16.5" customHeight="1" x14ac:dyDescent="0.3">
      <c r="A2837" s="1" t="s">
        <v>294</v>
      </c>
      <c r="B2837" s="1">
        <v>2018</v>
      </c>
      <c r="C2837" s="16">
        <f t="shared" si="251"/>
        <v>4.0604430105464191</v>
      </c>
      <c r="D2837" s="5">
        <v>19</v>
      </c>
      <c r="E2837" s="5">
        <v>58</v>
      </c>
      <c r="F2837" s="4">
        <v>0.16600000000000001</v>
      </c>
      <c r="G2837" s="5">
        <v>0</v>
      </c>
      <c r="H2837" s="5">
        <v>0</v>
      </c>
      <c r="I2837" s="1">
        <v>130974753852</v>
      </c>
      <c r="J2837" s="1">
        <v>7565399495</v>
      </c>
      <c r="K2837" s="1">
        <v>138152550200</v>
      </c>
      <c r="L2837" s="1">
        <v>269127304052</v>
      </c>
      <c r="M2837" s="29">
        <f>-4.336-4.513*(U2837/L2837)+5.679*(O2837/L2837)-0.004*(I2837/P2837)</f>
        <v>-2.9584651541508316</v>
      </c>
      <c r="N2837" s="31">
        <v>7.3592809998546045</v>
      </c>
      <c r="O2837" s="1">
        <v>85614028302</v>
      </c>
      <c r="P2837" s="1">
        <v>85614028302</v>
      </c>
      <c r="Q2837" s="1">
        <v>0</v>
      </c>
      <c r="R2837" s="1">
        <v>183513275750</v>
      </c>
      <c r="S2837" s="1">
        <v>269127304052</v>
      </c>
      <c r="T2837" s="1">
        <v>-14531695</v>
      </c>
      <c r="U2837" s="1">
        <v>25221128580</v>
      </c>
      <c r="V2837" s="1">
        <v>28954175024</v>
      </c>
    </row>
    <row r="2838" spans="1:22" ht="16.5" customHeight="1" x14ac:dyDescent="0.3">
      <c r="A2838" s="1" t="s">
        <v>294</v>
      </c>
      <c r="B2838" s="1">
        <v>2017</v>
      </c>
      <c r="C2838" s="16">
        <f t="shared" si="251"/>
        <v>4.0604430105464191</v>
      </c>
      <c r="D2838" s="5">
        <v>18</v>
      </c>
      <c r="E2838" s="5">
        <v>58</v>
      </c>
      <c r="F2838" s="4">
        <v>0.755</v>
      </c>
      <c r="G2838" s="5">
        <v>0</v>
      </c>
      <c r="H2838" s="5">
        <v>1</v>
      </c>
      <c r="I2838" s="1">
        <v>121043086756</v>
      </c>
      <c r="J2838" s="1">
        <v>12127334290</v>
      </c>
      <c r="K2838" s="1">
        <v>140271369893</v>
      </c>
      <c r="L2838" s="1">
        <v>261314456649</v>
      </c>
      <c r="M2838" s="29">
        <f>-4.336-4.513*(U2838/L2838)+5.679*(O2838/L2838)-0.004*(I2838/P2838)</f>
        <v>-3.0710659056877798</v>
      </c>
      <c r="N2838" s="31">
        <v>2.8654119461210428</v>
      </c>
      <c r="O2838" s="1">
        <v>78363805035</v>
      </c>
      <c r="P2838" s="1">
        <v>78363805035</v>
      </c>
      <c r="Q2838" s="1">
        <v>0</v>
      </c>
      <c r="R2838" s="1">
        <v>182950651614</v>
      </c>
      <c r="S2838" s="1">
        <v>261314456649</v>
      </c>
      <c r="T2838" s="1">
        <v>231360067</v>
      </c>
      <c r="U2838" s="1">
        <v>25009516200</v>
      </c>
      <c r="V2838" s="1">
        <v>28040654427</v>
      </c>
    </row>
    <row r="2839" spans="1:22" ht="16.5" customHeight="1" x14ac:dyDescent="0.3">
      <c r="A2839" s="1" t="s">
        <v>294</v>
      </c>
      <c r="B2839" s="1">
        <v>2016</v>
      </c>
      <c r="C2839" s="16">
        <f t="shared" si="251"/>
        <v>4.0430512678345503</v>
      </c>
      <c r="D2839" s="5">
        <v>17</v>
      </c>
      <c r="E2839" s="5">
        <v>57</v>
      </c>
      <c r="F2839" s="4">
        <v>0.755</v>
      </c>
      <c r="G2839" s="5">
        <v>0</v>
      </c>
      <c r="H2839" s="5">
        <v>1</v>
      </c>
      <c r="I2839" s="1">
        <v>123016388654</v>
      </c>
      <c r="J2839" s="1">
        <v>16773207739</v>
      </c>
      <c r="K2839" s="1">
        <v>134048340285</v>
      </c>
      <c r="L2839" s="1">
        <v>257064728939</v>
      </c>
      <c r="M2839" s="29">
        <f>-4.336-4.513*(U2839/L2839)+5.679*(O2839/L2839)-0.004*(I2839/P2839)</f>
        <v>-3.0673044620690324</v>
      </c>
      <c r="N2839" s="31">
        <v>2.5615511423249444</v>
      </c>
      <c r="O2839" s="1">
        <v>76054242808</v>
      </c>
      <c r="P2839" s="1">
        <v>76054242808</v>
      </c>
      <c r="Q2839" s="1">
        <v>0</v>
      </c>
      <c r="R2839" s="1">
        <v>181010486131</v>
      </c>
      <c r="S2839" s="1">
        <v>257064728939</v>
      </c>
      <c r="T2839" s="1">
        <v>235787377</v>
      </c>
      <c r="U2839" s="1">
        <v>23069350717</v>
      </c>
      <c r="V2839" s="1">
        <v>26994592123</v>
      </c>
    </row>
    <row r="2840" spans="1:22" ht="16.5" customHeight="1" x14ac:dyDescent="0.3">
      <c r="A2840" s="1" t="s">
        <v>294</v>
      </c>
      <c r="B2840" s="1">
        <v>2015</v>
      </c>
      <c r="C2840" s="16">
        <f t="shared" si="251"/>
        <v>4.0253516907351496</v>
      </c>
      <c r="D2840" s="5">
        <v>16</v>
      </c>
      <c r="E2840" s="5">
        <v>56</v>
      </c>
      <c r="F2840" s="4">
        <v>0.755</v>
      </c>
      <c r="G2840" s="5">
        <v>0</v>
      </c>
      <c r="H2840" s="5">
        <v>1</v>
      </c>
      <c r="I2840" s="1">
        <v>106716218995</v>
      </c>
      <c r="J2840" s="1">
        <v>13377472269</v>
      </c>
      <c r="K2840" s="1">
        <v>134237097398</v>
      </c>
      <c r="L2840" s="1">
        <v>240953316393</v>
      </c>
      <c r="M2840" s="29">
        <f>-4.336-4.513*(U2840/L2840)+5.679*(O2840/L2840)-0.004*(I2840/P2840)</f>
        <v>-3.3405841464901518</v>
      </c>
      <c r="N2840" s="31">
        <v>8.0197984581497224</v>
      </c>
      <c r="O2840" s="1">
        <v>60466301691</v>
      </c>
      <c r="P2840" s="1">
        <v>57466301691</v>
      </c>
      <c r="Q2840" s="1">
        <v>3000000000</v>
      </c>
      <c r="R2840" s="1">
        <v>180487014702</v>
      </c>
      <c r="S2840" s="1">
        <v>240953316393</v>
      </c>
      <c r="T2840" s="1">
        <v>287555474</v>
      </c>
      <c r="U2840" s="1">
        <v>22545879288</v>
      </c>
      <c r="V2840" s="1">
        <v>25809338173</v>
      </c>
    </row>
    <row r="2841" spans="1:22" ht="16.5" customHeight="1" x14ac:dyDescent="0.3">
      <c r="A2841" s="1" t="s">
        <v>294</v>
      </c>
      <c r="B2841" s="1">
        <v>2014</v>
      </c>
      <c r="C2841" s="16">
        <f t="shared" si="251"/>
        <v>4.0073331852324712</v>
      </c>
      <c r="D2841" s="6">
        <v>15</v>
      </c>
      <c r="E2841" s="6">
        <v>55</v>
      </c>
      <c r="F2841" s="7">
        <v>0.755</v>
      </c>
      <c r="G2841" s="6">
        <v>0</v>
      </c>
      <c r="H2841" s="6">
        <v>1</v>
      </c>
      <c r="I2841" s="1">
        <v>134137748064</v>
      </c>
      <c r="J2841" s="1">
        <v>14593241017</v>
      </c>
      <c r="K2841" s="1">
        <v>132478658339</v>
      </c>
      <c r="L2841" s="1">
        <v>266616406403</v>
      </c>
      <c r="M2841" s="29">
        <f>-4.336-4.513*(U2841/L2841)+5.679*(O2841/L2841)-0.004*(I2841/P2841)</f>
        <v>-2.7344436171471247</v>
      </c>
      <c r="N2841" s="28">
        <v>5.05</v>
      </c>
      <c r="O2841" s="1">
        <v>93232982499</v>
      </c>
      <c r="P2841" s="1">
        <v>85837435317</v>
      </c>
      <c r="Q2841" s="1">
        <v>7395547182</v>
      </c>
      <c r="R2841" s="1">
        <v>173383423904</v>
      </c>
      <c r="S2841" s="1">
        <v>266616406403</v>
      </c>
      <c r="T2841" s="1">
        <v>908337802</v>
      </c>
      <c r="U2841" s="1">
        <v>22335993674</v>
      </c>
      <c r="V2841" s="1">
        <v>25091475144</v>
      </c>
    </row>
    <row r="2842" spans="1:22" ht="16.5" customHeight="1" x14ac:dyDescent="0.3">
      <c r="A2842" s="1" t="s">
        <v>295</v>
      </c>
      <c r="B2842" s="1">
        <v>2023</v>
      </c>
      <c r="C2842" s="16">
        <f t="shared" si="251"/>
        <v>3.6109179126442243</v>
      </c>
      <c r="D2842" s="5">
        <v>22</v>
      </c>
      <c r="E2842" s="5">
        <v>37</v>
      </c>
      <c r="F2842" s="4">
        <v>31.9</v>
      </c>
      <c r="G2842" s="5">
        <v>0</v>
      </c>
      <c r="H2842" s="5">
        <v>1</v>
      </c>
      <c r="I2842" s="1">
        <v>347646670143</v>
      </c>
      <c r="J2842" s="1">
        <v>119684900612</v>
      </c>
      <c r="K2842" s="1">
        <v>223106565073</v>
      </c>
      <c r="L2842" s="1">
        <v>570753235216</v>
      </c>
      <c r="M2842" s="29">
        <f>-4.336-4.513*(U2842/L2842)+5.679*(O2842/L2842)-0.004*(I2842/P2842)</f>
        <v>-3.1001404572442932</v>
      </c>
      <c r="N2842" s="31">
        <v>6.4222466560102589</v>
      </c>
      <c r="O2842" s="1">
        <v>163790548705</v>
      </c>
      <c r="P2842" s="1">
        <v>152089020683</v>
      </c>
      <c r="Q2842" s="1">
        <v>11701528022</v>
      </c>
      <c r="R2842" s="1">
        <v>406962686511</v>
      </c>
      <c r="S2842" s="1">
        <v>570753235216</v>
      </c>
      <c r="T2842" s="1">
        <v>929396541</v>
      </c>
      <c r="U2842" s="1">
        <v>48654367161</v>
      </c>
      <c r="V2842" s="1">
        <v>62828450950</v>
      </c>
    </row>
    <row r="2843" spans="1:22" ht="16.5" customHeight="1" x14ac:dyDescent="0.3">
      <c r="A2843" s="1" t="s">
        <v>295</v>
      </c>
      <c r="B2843" s="1">
        <v>2022</v>
      </c>
      <c r="C2843" s="16">
        <f t="shared" si="251"/>
        <v>3.5835189384561099</v>
      </c>
      <c r="D2843" s="5">
        <v>21</v>
      </c>
      <c r="E2843" s="5">
        <v>36</v>
      </c>
      <c r="F2843" s="4">
        <f>31.9*0.5</f>
        <v>15.95</v>
      </c>
      <c r="G2843" s="5">
        <v>0</v>
      </c>
      <c r="H2843" s="5">
        <v>1</v>
      </c>
      <c r="I2843" s="1">
        <v>268134690633</v>
      </c>
      <c r="J2843" s="1">
        <v>110517383503</v>
      </c>
      <c r="K2843" s="1">
        <v>216354922930</v>
      </c>
      <c r="L2843" s="1">
        <v>484489613563</v>
      </c>
      <c r="M2843" s="29">
        <f>-4.336-4.513*(U2843/L2843)+5.679*(O2843/L2843)-0.004*(I2843/P2843)</f>
        <v>-3.3603811440615097</v>
      </c>
      <c r="N2843" s="31">
        <v>6.9871667237754878</v>
      </c>
      <c r="O2843" s="1">
        <v>125144909714</v>
      </c>
      <c r="P2843" s="1">
        <v>124894653967</v>
      </c>
      <c r="Q2843" s="1">
        <v>250255747</v>
      </c>
      <c r="R2843" s="1">
        <v>359344703849</v>
      </c>
      <c r="S2843" s="1">
        <v>484489613563</v>
      </c>
      <c r="T2843" s="1">
        <v>1943746884</v>
      </c>
      <c r="U2843" s="1">
        <v>51819224959</v>
      </c>
      <c r="V2843" s="1">
        <v>66757972036</v>
      </c>
    </row>
    <row r="2844" spans="1:22" ht="16.5" customHeight="1" x14ac:dyDescent="0.3">
      <c r="A2844" s="1" t="s">
        <v>295</v>
      </c>
      <c r="B2844" s="1">
        <v>2021</v>
      </c>
      <c r="C2844" s="16">
        <f t="shared" si="251"/>
        <v>3.9889840465642745</v>
      </c>
      <c r="D2844" s="5">
        <v>20</v>
      </c>
      <c r="E2844" s="5">
        <v>54</v>
      </c>
      <c r="F2844" s="4">
        <v>0.57999999999999996</v>
      </c>
      <c r="G2844" s="5">
        <v>0</v>
      </c>
      <c r="H2844" s="5">
        <v>0</v>
      </c>
      <c r="I2844" s="1">
        <v>236849459928</v>
      </c>
      <c r="J2844" s="1">
        <v>104328167032</v>
      </c>
      <c r="K2844" s="1">
        <v>210674776550</v>
      </c>
      <c r="L2844" s="1">
        <v>447524236478</v>
      </c>
      <c r="M2844" s="29">
        <f>-4.336-4.513*(U2844/L2844)+5.679*(O2844/L2844)-0.004*(I2844/P2844)</f>
        <v>-3.4497549997113359</v>
      </c>
      <c r="N2844" s="31">
        <v>6.6900092133089402</v>
      </c>
      <c r="O2844" s="1">
        <v>114343577065</v>
      </c>
      <c r="P2844" s="1">
        <v>113160831261</v>
      </c>
      <c r="Q2844" s="1">
        <v>1182745804</v>
      </c>
      <c r="R2844" s="1">
        <v>333180659413</v>
      </c>
      <c r="S2844" s="1">
        <v>447524236478</v>
      </c>
      <c r="T2844" s="1">
        <v>888075936</v>
      </c>
      <c r="U2844" s="1">
        <v>55172684115</v>
      </c>
      <c r="V2844" s="1">
        <v>70065887979</v>
      </c>
    </row>
    <row r="2845" spans="1:22" ht="16.5" customHeight="1" x14ac:dyDescent="0.3">
      <c r="A2845" s="1" t="s">
        <v>295</v>
      </c>
      <c r="B2845" s="1">
        <v>2020</v>
      </c>
      <c r="C2845" s="16">
        <f t="shared" si="251"/>
        <v>3.970291913552122</v>
      </c>
      <c r="D2845" s="5">
        <v>19</v>
      </c>
      <c r="E2845" s="5">
        <v>53</v>
      </c>
      <c r="F2845" s="4">
        <v>0.57999999999999996</v>
      </c>
      <c r="G2845" s="5">
        <v>0</v>
      </c>
      <c r="H2845" s="5">
        <v>0</v>
      </c>
      <c r="I2845" s="1">
        <v>291256147932</v>
      </c>
      <c r="J2845" s="1">
        <v>94082744167</v>
      </c>
      <c r="K2845" s="1">
        <v>218581680297</v>
      </c>
      <c r="L2845" s="1">
        <v>509837828229</v>
      </c>
      <c r="M2845" s="29">
        <f>-4.336-4.513*(U2845/L2845)+5.679*(O2845/L2845)-0.004*(I2845/P2845)</f>
        <v>-2.403242784501634</v>
      </c>
      <c r="N2845" s="31">
        <v>6.9401877821904918</v>
      </c>
      <c r="O2845" s="1">
        <v>221443852931</v>
      </c>
      <c r="P2845" s="1">
        <v>210419152814</v>
      </c>
      <c r="Q2845" s="1">
        <v>11024700117</v>
      </c>
      <c r="R2845" s="1">
        <v>288393975298</v>
      </c>
      <c r="S2845" s="1">
        <v>509837828229</v>
      </c>
      <c r="T2845" s="1">
        <v>558074914</v>
      </c>
      <c r="U2845" s="1">
        <v>59686259259</v>
      </c>
      <c r="V2845" s="1">
        <v>74614231406</v>
      </c>
    </row>
    <row r="2846" spans="1:22" ht="16.5" customHeight="1" x14ac:dyDescent="0.3">
      <c r="A2846" s="1" t="s">
        <v>295</v>
      </c>
      <c r="B2846" s="1">
        <v>2019</v>
      </c>
      <c r="C2846" s="16">
        <f t="shared" si="251"/>
        <v>3.9512437185814275</v>
      </c>
      <c r="D2846" s="5">
        <v>18</v>
      </c>
      <c r="E2846" s="5">
        <v>52</v>
      </c>
      <c r="F2846" s="4">
        <v>0.57999999999999996</v>
      </c>
      <c r="G2846" s="5">
        <v>0</v>
      </c>
      <c r="H2846" s="5">
        <v>0</v>
      </c>
      <c r="I2846" s="1">
        <v>272734594527</v>
      </c>
      <c r="J2846" s="1">
        <v>89355178566</v>
      </c>
      <c r="K2846" s="1">
        <v>195449385263</v>
      </c>
      <c r="L2846" s="1">
        <v>468183979790</v>
      </c>
      <c r="M2846" s="29">
        <f>-4.336-4.513*(U2846/L2846)+5.679*(O2846/L2846)-0.004*(I2846/P2846)</f>
        <v>-2.7140528809852569</v>
      </c>
      <c r="N2846" s="31">
        <v>7.4649912574460018</v>
      </c>
      <c r="O2846" s="1">
        <v>181548812968</v>
      </c>
      <c r="P2846" s="1">
        <v>167527299604</v>
      </c>
      <c r="Q2846" s="1">
        <v>14021513364</v>
      </c>
      <c r="R2846" s="1">
        <v>286635166822</v>
      </c>
      <c r="S2846" s="1">
        <v>468183979790</v>
      </c>
      <c r="T2846" s="1">
        <v>689743196</v>
      </c>
      <c r="U2846" s="1">
        <v>59516338554</v>
      </c>
      <c r="V2846" s="1">
        <v>75575250311</v>
      </c>
    </row>
    <row r="2847" spans="1:22" ht="16.5" customHeight="1" x14ac:dyDescent="0.3">
      <c r="A2847" s="1" t="s">
        <v>295</v>
      </c>
      <c r="B2847" s="1">
        <v>2018</v>
      </c>
      <c r="C2847" s="16">
        <f t="shared" si="251"/>
        <v>3.9318256327243257</v>
      </c>
      <c r="D2847" s="5">
        <v>17</v>
      </c>
      <c r="E2847" s="5">
        <v>51</v>
      </c>
      <c r="F2847" s="4">
        <v>0.57999999999999996</v>
      </c>
      <c r="G2847" s="5">
        <v>0</v>
      </c>
      <c r="H2847" s="5">
        <v>0</v>
      </c>
      <c r="I2847" s="1">
        <v>271164606867</v>
      </c>
      <c r="J2847" s="1">
        <v>83308572024</v>
      </c>
      <c r="K2847" s="1">
        <v>186837988364</v>
      </c>
      <c r="L2847" s="1">
        <v>458002595231</v>
      </c>
      <c r="M2847" s="29">
        <f>-4.336-4.513*(U2847/L2847)+5.679*(O2847/L2847)-0.004*(I2847/P2847)</f>
        <v>-2.4370126027510324</v>
      </c>
      <c r="N2847" s="31">
        <v>7.3592809998546045</v>
      </c>
      <c r="O2847" s="1">
        <v>193640025428</v>
      </c>
      <c r="P2847" s="1">
        <v>186266033545</v>
      </c>
      <c r="Q2847" s="1">
        <v>7373991883</v>
      </c>
      <c r="R2847" s="1">
        <v>264362569803</v>
      </c>
      <c r="S2847" s="1">
        <v>458002595231</v>
      </c>
      <c r="T2847" s="1">
        <v>2761013645</v>
      </c>
      <c r="U2847" s="1">
        <v>50359743418</v>
      </c>
      <c r="V2847" s="1" t="e">
        <v>#VALUE!</v>
      </c>
    </row>
    <row r="2848" spans="1:22" ht="16.5" customHeight="1" x14ac:dyDescent="0.3">
      <c r="A2848" s="1" t="s">
        <v>295</v>
      </c>
      <c r="B2848" s="1">
        <v>2017</v>
      </c>
      <c r="C2848" s="16">
        <f t="shared" si="251"/>
        <v>3.912023005428146</v>
      </c>
      <c r="D2848" s="5">
        <v>16</v>
      </c>
      <c r="E2848" s="5">
        <v>50</v>
      </c>
      <c r="F2848" s="4">
        <v>0.57999999999999996</v>
      </c>
      <c r="G2848" s="5">
        <v>0</v>
      </c>
      <c r="H2848" s="5">
        <v>0</v>
      </c>
      <c r="I2848" s="1">
        <v>250248616652</v>
      </c>
      <c r="J2848" s="1">
        <v>97085379362</v>
      </c>
      <c r="K2848" s="1">
        <v>192888527333</v>
      </c>
      <c r="L2848" s="1">
        <v>443137143985</v>
      </c>
      <c r="M2848" s="29">
        <f>-4.336-4.513*(U2848/L2848)+5.679*(O2848/L2848)-0.004*(I2848/P2848)</f>
        <v>-2.5737313580319712</v>
      </c>
      <c r="N2848" s="31">
        <v>2.8654119461210428</v>
      </c>
      <c r="O2848" s="1">
        <v>186066569300</v>
      </c>
      <c r="P2848" s="1">
        <v>169729107652</v>
      </c>
      <c r="Q2848" s="1">
        <v>16337461648</v>
      </c>
      <c r="R2848" s="1">
        <v>257070574685</v>
      </c>
      <c r="S2848" s="1">
        <v>443137143985</v>
      </c>
      <c r="T2848" s="1">
        <v>1205368778</v>
      </c>
      <c r="U2848" s="1">
        <v>60521140768</v>
      </c>
      <c r="V2848" s="1" t="e">
        <v>#VALUE!</v>
      </c>
    </row>
    <row r="2849" spans="1:22" ht="16.5" customHeight="1" x14ac:dyDescent="0.3">
      <c r="A2849" s="1" t="s">
        <v>295</v>
      </c>
      <c r="B2849" s="1">
        <v>2016</v>
      </c>
      <c r="C2849" s="16">
        <f t="shared" si="251"/>
        <v>3.8918202981106265</v>
      </c>
      <c r="D2849" s="5">
        <v>15</v>
      </c>
      <c r="E2849" s="5">
        <v>49</v>
      </c>
      <c r="F2849" s="4">
        <v>0.57999999999999996</v>
      </c>
      <c r="G2849" s="5">
        <v>0</v>
      </c>
      <c r="H2849" s="5">
        <v>0</v>
      </c>
      <c r="I2849" s="1">
        <v>298156182797</v>
      </c>
      <c r="J2849" s="1">
        <v>111415772602</v>
      </c>
      <c r="K2849" s="1">
        <v>119881822505</v>
      </c>
      <c r="L2849" s="1">
        <v>418038005302</v>
      </c>
      <c r="M2849" s="29">
        <f>-4.336-4.513*(U2849/L2849)+5.679*(O2849/L2849)-0.004*(I2849/P2849)</f>
        <v>-2.1151887618684202</v>
      </c>
      <c r="N2849" s="31">
        <v>2.5615511423249444</v>
      </c>
      <c r="O2849" s="1">
        <v>198400663584</v>
      </c>
      <c r="P2849" s="1">
        <v>197143161885</v>
      </c>
      <c r="Q2849" s="1">
        <v>1257501699</v>
      </c>
      <c r="R2849" s="1">
        <v>219637341718</v>
      </c>
      <c r="S2849" s="1">
        <v>418038005302</v>
      </c>
      <c r="T2849" s="1">
        <v>673228502</v>
      </c>
      <c r="U2849" s="1">
        <v>43386867323</v>
      </c>
      <c r="V2849" s="1" t="e">
        <v>#VALUE!</v>
      </c>
    </row>
    <row r="2850" spans="1:22" ht="16.5" customHeight="1" x14ac:dyDescent="0.3">
      <c r="A2850" s="1" t="s">
        <v>295</v>
      </c>
      <c r="B2850" s="1">
        <v>2015</v>
      </c>
      <c r="C2850" s="16">
        <f t="shared" si="251"/>
        <v>3.8712010109078911</v>
      </c>
      <c r="D2850" s="5">
        <v>14</v>
      </c>
      <c r="E2850" s="5">
        <v>48</v>
      </c>
      <c r="F2850" s="4">
        <v>0.57999999999999996</v>
      </c>
      <c r="G2850" s="5">
        <v>0</v>
      </c>
      <c r="H2850" s="5">
        <v>0</v>
      </c>
      <c r="I2850" s="1">
        <v>265840418285</v>
      </c>
      <c r="J2850" s="1">
        <v>128200403492</v>
      </c>
      <c r="K2850" s="1">
        <v>134734876595</v>
      </c>
      <c r="L2850" s="1">
        <v>400575294880</v>
      </c>
      <c r="M2850" s="29">
        <f>-4.336-4.513*(U2850/L2850)+5.679*(O2850/L2850)-0.004*(I2850/P2850)</f>
        <v>-1.7376447630505025</v>
      </c>
      <c r="N2850" s="31">
        <v>8.0197984581497224</v>
      </c>
      <c r="O2850" s="1">
        <v>206620414064</v>
      </c>
      <c r="P2850" s="1">
        <v>205341368572</v>
      </c>
      <c r="Q2850" s="1">
        <v>1279045492</v>
      </c>
      <c r="R2850" s="1">
        <v>193954880816</v>
      </c>
      <c r="S2850" s="1">
        <v>400575294880</v>
      </c>
      <c r="T2850" s="1">
        <v>1176772963</v>
      </c>
      <c r="U2850" s="1">
        <v>28913369009</v>
      </c>
      <c r="V2850" s="1" t="e">
        <v>#VALUE!</v>
      </c>
    </row>
    <row r="2851" spans="1:22" ht="16.5" customHeight="1" x14ac:dyDescent="0.3">
      <c r="A2851" s="1" t="s">
        <v>295</v>
      </c>
      <c r="B2851" s="1">
        <v>2014</v>
      </c>
      <c r="C2851" s="16">
        <f t="shared" si="251"/>
        <v>3.8501476017100584</v>
      </c>
      <c r="D2851" s="6">
        <v>13</v>
      </c>
      <c r="E2851" s="6">
        <v>47</v>
      </c>
      <c r="F2851" s="7">
        <v>0.57999999999999996</v>
      </c>
      <c r="G2851" s="6">
        <v>0</v>
      </c>
      <c r="H2851" s="6">
        <v>0</v>
      </c>
      <c r="I2851" s="1">
        <v>255652393647</v>
      </c>
      <c r="J2851" s="1">
        <v>133343933531</v>
      </c>
      <c r="K2851" s="1">
        <v>141808825274</v>
      </c>
      <c r="L2851" s="1">
        <v>397461218921</v>
      </c>
      <c r="M2851" s="29">
        <f>-4.336-4.513*(U2851/L2851)+5.679*(O2851/L2851)-0.004*(I2851/P2851)</f>
        <v>-1.565556449760394</v>
      </c>
      <c r="N2851" s="28">
        <v>5.05</v>
      </c>
      <c r="O2851" s="1">
        <v>215688754221</v>
      </c>
      <c r="P2851" s="1">
        <v>215561041090</v>
      </c>
      <c r="Q2851" s="1">
        <v>127713131</v>
      </c>
      <c r="R2851" s="1">
        <v>181772464700</v>
      </c>
      <c r="S2851" s="1">
        <v>397461218921</v>
      </c>
      <c r="T2851" s="1">
        <v>336084693</v>
      </c>
      <c r="U2851" s="1">
        <v>27003552161</v>
      </c>
      <c r="V2851" s="1" t="e">
        <v>#VALUE!</v>
      </c>
    </row>
    <row r="2852" spans="1:22" ht="16.5" customHeight="1" x14ac:dyDescent="0.3">
      <c r="A2852" s="1" t="s">
        <v>296</v>
      </c>
      <c r="B2852" s="1">
        <v>2023</v>
      </c>
      <c r="C2852" s="16">
        <f t="shared" si="251"/>
        <v>3.8066624897703196</v>
      </c>
      <c r="D2852" s="5">
        <v>18</v>
      </c>
      <c r="E2852" s="5">
        <v>45</v>
      </c>
      <c r="F2852" s="4">
        <v>2.2200000000000002</v>
      </c>
      <c r="G2852" s="5">
        <v>0</v>
      </c>
      <c r="H2852" s="5">
        <v>1</v>
      </c>
      <c r="I2852" s="1">
        <v>232978999994</v>
      </c>
      <c r="J2852" s="1">
        <v>75085446550</v>
      </c>
      <c r="K2852" s="1">
        <v>90465750098</v>
      </c>
      <c r="L2852" s="1">
        <v>323444750092</v>
      </c>
      <c r="M2852" s="29">
        <f>-4.336-4.513*(U2852/L2852)+5.679*(O2852/L2852)-0.004*(I2852/P2852)</f>
        <v>-0.80335331811258825</v>
      </c>
      <c r="N2852" s="31">
        <v>6.4222466560102589</v>
      </c>
      <c r="O2852" s="1">
        <v>201539195943</v>
      </c>
      <c r="P2852" s="1">
        <v>181715224555</v>
      </c>
      <c r="Q2852" s="1">
        <v>19823971388</v>
      </c>
      <c r="R2852" s="1">
        <v>121905554149</v>
      </c>
      <c r="S2852" s="1">
        <v>323444750092</v>
      </c>
      <c r="T2852" s="1">
        <v>3170089881</v>
      </c>
      <c r="U2852" s="1">
        <v>59007958</v>
      </c>
      <c r="V2852" s="1">
        <v>3572126407</v>
      </c>
    </row>
    <row r="2853" spans="1:22" ht="16.5" customHeight="1" x14ac:dyDescent="0.3">
      <c r="A2853" s="1" t="s">
        <v>296</v>
      </c>
      <c r="B2853" s="1">
        <v>2022</v>
      </c>
      <c r="C2853" s="16">
        <f t="shared" si="251"/>
        <v>3.784189633918261</v>
      </c>
      <c r="D2853" s="5">
        <v>17</v>
      </c>
      <c r="E2853" s="5">
        <v>44</v>
      </c>
      <c r="F2853" s="4">
        <v>2.2200000000000002</v>
      </c>
      <c r="G2853" s="5">
        <v>0</v>
      </c>
      <c r="H2853" s="5">
        <v>1</v>
      </c>
      <c r="I2853" s="1">
        <v>225557449066</v>
      </c>
      <c r="J2853" s="1">
        <v>62467055236</v>
      </c>
      <c r="K2853" s="1">
        <v>91556723478</v>
      </c>
      <c r="L2853" s="1">
        <v>317114172544</v>
      </c>
      <c r="M2853" s="29">
        <f>-4.336-4.513*(U2853/L2853)+5.679*(O2853/L2853)-0.004*(I2853/P2853)</f>
        <v>-0.85744998608789191</v>
      </c>
      <c r="N2853" s="31">
        <v>6.9871667237754878</v>
      </c>
      <c r="O2853" s="1">
        <v>195267626353</v>
      </c>
      <c r="P2853" s="1">
        <v>174960379061</v>
      </c>
      <c r="Q2853" s="1">
        <v>20307247292</v>
      </c>
      <c r="R2853" s="1">
        <v>121846546191</v>
      </c>
      <c r="S2853" s="1">
        <v>317114172544</v>
      </c>
      <c r="T2853" s="1">
        <v>2867136911</v>
      </c>
      <c r="U2853" s="1">
        <v>928884788</v>
      </c>
      <c r="V2853" s="1">
        <v>3796021699</v>
      </c>
    </row>
    <row r="2854" spans="1:22" ht="16.5" customHeight="1" x14ac:dyDescent="0.3">
      <c r="A2854" s="1" t="s">
        <v>296</v>
      </c>
      <c r="B2854" s="1">
        <v>2021</v>
      </c>
      <c r="C2854" s="16">
        <f t="shared" si="251"/>
        <v>3.7612001156935624</v>
      </c>
      <c r="D2854" s="5">
        <v>16</v>
      </c>
      <c r="E2854" s="5">
        <v>43</v>
      </c>
      <c r="F2854" s="4">
        <v>2.2200000000000002</v>
      </c>
      <c r="G2854" s="5">
        <v>0</v>
      </c>
      <c r="H2854" s="5">
        <v>1</v>
      </c>
      <c r="I2854" s="1">
        <v>242841896581</v>
      </c>
      <c r="J2854" s="1">
        <v>59772948481</v>
      </c>
      <c r="K2854" s="1">
        <v>92737990139</v>
      </c>
      <c r="L2854" s="1">
        <v>335579886720</v>
      </c>
      <c r="M2854" s="29">
        <f>-4.336-4.513*(U2854/L2854)+5.679*(O2854/L2854)-0.004*(I2854/P2854)</f>
        <v>-0.75837285388895903</v>
      </c>
      <c r="N2854" s="31">
        <v>6.6900092133089402</v>
      </c>
      <c r="O2854" s="1">
        <v>214662225317</v>
      </c>
      <c r="P2854" s="1">
        <v>188845815222</v>
      </c>
      <c r="Q2854" s="1">
        <v>25816410095</v>
      </c>
      <c r="R2854" s="1">
        <v>120917661403</v>
      </c>
      <c r="S2854" s="1">
        <v>335579886720</v>
      </c>
      <c r="T2854" s="1">
        <v>3483088245</v>
      </c>
      <c r="U2854" s="1">
        <v>3713924322</v>
      </c>
      <c r="V2854" s="1">
        <v>7197012567</v>
      </c>
    </row>
    <row r="2855" spans="1:22" ht="16.5" customHeight="1" x14ac:dyDescent="0.3">
      <c r="A2855" s="1" t="s">
        <v>296</v>
      </c>
      <c r="B2855" s="1">
        <v>2020</v>
      </c>
      <c r="C2855" s="16">
        <f t="shared" si="251"/>
        <v>3.7376696182833684</v>
      </c>
      <c r="D2855" s="5">
        <v>15</v>
      </c>
      <c r="E2855" s="5">
        <v>42</v>
      </c>
      <c r="F2855" s="4">
        <v>2.2200000000000002</v>
      </c>
      <c r="G2855" s="5">
        <v>0</v>
      </c>
      <c r="H2855" s="5">
        <v>1</v>
      </c>
      <c r="I2855" s="1">
        <v>388143035371</v>
      </c>
      <c r="J2855" s="1">
        <v>127908768478</v>
      </c>
      <c r="K2855" s="1">
        <v>49497512993</v>
      </c>
      <c r="L2855" s="1">
        <v>437640548364</v>
      </c>
      <c r="M2855" s="29">
        <f>-4.336-4.513*(U2855/L2855)+5.679*(O2855/L2855)-0.004*(I2855/P2855)</f>
        <v>-0.19526221439238761</v>
      </c>
      <c r="N2855" s="31">
        <v>6.9401877821904918</v>
      </c>
      <c r="O2855" s="1">
        <v>320436811283</v>
      </c>
      <c r="P2855" s="1">
        <v>281427582779</v>
      </c>
      <c r="Q2855" s="1">
        <v>39009228504</v>
      </c>
      <c r="R2855" s="1">
        <v>117203737081</v>
      </c>
      <c r="S2855" s="1">
        <v>437640548364</v>
      </c>
      <c r="T2855" s="1">
        <v>4166372867</v>
      </c>
      <c r="U2855" s="1">
        <v>1150350656</v>
      </c>
      <c r="V2855" s="1">
        <v>5756912656</v>
      </c>
    </row>
    <row r="2856" spans="1:22" ht="16.5" customHeight="1" x14ac:dyDescent="0.3">
      <c r="A2856" s="1" t="s">
        <v>296</v>
      </c>
      <c r="B2856" s="1">
        <v>2019</v>
      </c>
      <c r="C2856" s="16">
        <f t="shared" si="251"/>
        <v>3.713572066704308</v>
      </c>
      <c r="D2856" s="5">
        <v>14</v>
      </c>
      <c r="E2856" s="5">
        <v>41</v>
      </c>
      <c r="F2856" s="4">
        <v>2.2200000000000002</v>
      </c>
      <c r="G2856" s="5">
        <v>0</v>
      </c>
      <c r="H2856" s="5">
        <v>1</v>
      </c>
      <c r="I2856" s="1">
        <v>376978653343</v>
      </c>
      <c r="J2856" s="1">
        <v>118009445083</v>
      </c>
      <c r="K2856" s="1">
        <v>37827865977</v>
      </c>
      <c r="L2856" s="1">
        <v>414806519320</v>
      </c>
      <c r="M2856" s="29">
        <f>-4.336-4.513*(U2856/L2856)+5.679*(O2856/L2856)-0.004*(I2856/P2856)</f>
        <v>-0.2527750435743466</v>
      </c>
      <c r="N2856" s="31">
        <v>7.4649912574460018</v>
      </c>
      <c r="O2856" s="1">
        <v>299141323687</v>
      </c>
      <c r="P2856" s="1">
        <v>299141323687</v>
      </c>
      <c r="Q2856" s="1">
        <v>0</v>
      </c>
      <c r="R2856" s="1">
        <v>115665195633</v>
      </c>
      <c r="S2856" s="1">
        <v>414806519320</v>
      </c>
      <c r="T2856" s="1">
        <v>7325448087</v>
      </c>
      <c r="U2856" s="1">
        <v>661264024</v>
      </c>
      <c r="V2856" s="1">
        <v>9702611853</v>
      </c>
    </row>
    <row r="2857" spans="1:22" ht="16.5" customHeight="1" x14ac:dyDescent="0.3">
      <c r="A2857" s="1" t="s">
        <v>296</v>
      </c>
      <c r="B2857" s="1">
        <v>2018</v>
      </c>
      <c r="C2857" s="16">
        <f t="shared" si="251"/>
        <v>3.6888794541139363</v>
      </c>
      <c r="D2857" s="5">
        <v>13</v>
      </c>
      <c r="E2857" s="5">
        <v>40</v>
      </c>
      <c r="F2857" s="4">
        <v>2.2200000000000002</v>
      </c>
      <c r="G2857" s="5">
        <v>0</v>
      </c>
      <c r="H2857" s="5">
        <v>1</v>
      </c>
      <c r="I2857" s="1">
        <v>623494349106</v>
      </c>
      <c r="J2857" s="1">
        <v>320083631815</v>
      </c>
      <c r="K2857" s="1">
        <v>41082362747</v>
      </c>
      <c r="L2857" s="1">
        <v>664576711853</v>
      </c>
      <c r="M2857" s="29">
        <f>-4.336-4.513*(U2857/L2857)+5.679*(O2857/L2857)-0.004*(I2857/P2857)</f>
        <v>0.35129896526263366</v>
      </c>
      <c r="N2857" s="31">
        <v>7.3592809998546045</v>
      </c>
      <c r="O2857" s="1">
        <v>546763571357</v>
      </c>
      <c r="P2857" s="1">
        <v>491753926770</v>
      </c>
      <c r="Q2857" s="1">
        <v>55009644587</v>
      </c>
      <c r="R2857" s="1">
        <v>117813140496</v>
      </c>
      <c r="S2857" s="1">
        <v>664576711853</v>
      </c>
      <c r="T2857" s="1">
        <v>4960513734</v>
      </c>
      <c r="U2857" s="1">
        <v>-2962525341</v>
      </c>
      <c r="V2857" s="1">
        <v>2042690131</v>
      </c>
    </row>
    <row r="2858" spans="1:22" ht="16.5" customHeight="1" x14ac:dyDescent="0.3">
      <c r="A2858" s="1" t="s">
        <v>296</v>
      </c>
      <c r="B2858" s="1">
        <v>2017</v>
      </c>
      <c r="C2858" s="16">
        <f t="shared" si="251"/>
        <v>3.6635616461296463</v>
      </c>
      <c r="D2858" s="5">
        <v>12</v>
      </c>
      <c r="E2858" s="5">
        <v>39</v>
      </c>
      <c r="F2858" s="4">
        <v>2.2200000000000002</v>
      </c>
      <c r="G2858" s="5">
        <v>0</v>
      </c>
      <c r="H2858" s="5">
        <v>1</v>
      </c>
      <c r="I2858" s="1">
        <v>346612964607</v>
      </c>
      <c r="J2858" s="1">
        <v>80984093282</v>
      </c>
      <c r="K2858" s="1">
        <v>39939533713</v>
      </c>
      <c r="L2858" s="1">
        <v>386552498320</v>
      </c>
      <c r="M2858" s="29">
        <f>-4.336-4.513*(U2858/L2858)+5.679*(O2858/L2858)-0.004*(I2858/P2858)</f>
        <v>-0.77430731142878439</v>
      </c>
      <c r="N2858" s="31">
        <v>2.8654119461210428</v>
      </c>
      <c r="O2858" s="1">
        <v>265776832483</v>
      </c>
      <c r="P2858" s="1">
        <v>265776832483</v>
      </c>
      <c r="Q2858" s="1">
        <v>0</v>
      </c>
      <c r="R2858" s="1">
        <v>120775665837</v>
      </c>
      <c r="S2858" s="1">
        <v>386552498320</v>
      </c>
      <c r="T2858" s="1">
        <v>5459100525</v>
      </c>
      <c r="U2858" s="1">
        <v>28927306506</v>
      </c>
      <c r="V2858" s="1">
        <v>34914452788</v>
      </c>
    </row>
    <row r="2859" spans="1:22" ht="16.5" customHeight="1" x14ac:dyDescent="0.3">
      <c r="A2859" s="1" t="s">
        <v>296</v>
      </c>
      <c r="B2859" s="1">
        <v>2016</v>
      </c>
      <c r="C2859" s="15"/>
      <c r="D2859" s="13"/>
      <c r="E2859" s="13"/>
      <c r="F2859" s="14"/>
      <c r="G2859" s="13"/>
      <c r="H2859" s="13"/>
      <c r="I2859" s="1">
        <v>308370339980</v>
      </c>
      <c r="J2859" s="1">
        <v>80649237692</v>
      </c>
      <c r="K2859" s="1">
        <v>43344705924</v>
      </c>
      <c r="L2859" s="1">
        <v>351715045904</v>
      </c>
      <c r="M2859" s="29">
        <f>-4.336-4.513*(U2859/L2859)+5.679*(O2859/L2859)-0.004*(I2859/P2859)</f>
        <v>-0.16634856293417585</v>
      </c>
      <c r="N2859" s="31">
        <v>2.5615511423249444</v>
      </c>
      <c r="O2859" s="1">
        <v>259866686573</v>
      </c>
      <c r="P2859" s="1">
        <v>259863686573</v>
      </c>
      <c r="Q2859" s="1">
        <v>3000000</v>
      </c>
      <c r="R2859" s="1">
        <v>91848359331</v>
      </c>
      <c r="S2859" s="1">
        <v>351715045904</v>
      </c>
      <c r="T2859" s="1">
        <v>5841490879</v>
      </c>
      <c r="U2859" s="1">
        <v>1680544883</v>
      </c>
      <c r="V2859" s="1">
        <v>8040125481</v>
      </c>
    </row>
    <row r="2860" spans="1:22" ht="16.5" customHeight="1" x14ac:dyDescent="0.3">
      <c r="A2860" s="1" t="s">
        <v>296</v>
      </c>
      <c r="B2860" s="1">
        <v>2015</v>
      </c>
      <c r="C2860" s="16">
        <f>LN(E2860)</f>
        <v>3.6109179126442243</v>
      </c>
      <c r="D2860" s="6">
        <v>10</v>
      </c>
      <c r="E2860" s="6">
        <v>37</v>
      </c>
      <c r="F2860" s="7">
        <v>5.13</v>
      </c>
      <c r="G2860" s="6">
        <v>0</v>
      </c>
      <c r="H2860" s="6">
        <v>1</v>
      </c>
      <c r="I2860" s="1">
        <v>255560150146</v>
      </c>
      <c r="J2860" s="1">
        <v>91294473141</v>
      </c>
      <c r="K2860" s="1">
        <v>44672326175</v>
      </c>
      <c r="L2860" s="1">
        <v>300232476321</v>
      </c>
      <c r="M2860" s="29">
        <f>-4.336-4.513*(U2860/L2860)+5.679*(O2860/L2860)-0.004*(I2860/P2860)</f>
        <v>0.30277533927742878</v>
      </c>
      <c r="N2860" s="31">
        <v>8.0197984581497224</v>
      </c>
      <c r="O2860" s="1">
        <v>246330890720</v>
      </c>
      <c r="P2860" s="1">
        <v>246327890720</v>
      </c>
      <c r="Q2860" s="1">
        <v>3000000</v>
      </c>
      <c r="R2860" s="1">
        <v>53901585601</v>
      </c>
      <c r="S2860" s="1">
        <v>300232476321</v>
      </c>
      <c r="T2860" s="1">
        <v>6848979876</v>
      </c>
      <c r="U2860" s="1">
        <v>1098200968</v>
      </c>
      <c r="V2860" s="1">
        <v>8250495730</v>
      </c>
    </row>
    <row r="2861" spans="1:22" ht="16.5" customHeight="1" x14ac:dyDescent="0.3">
      <c r="A2861" s="1" t="s">
        <v>296</v>
      </c>
      <c r="B2861" s="1">
        <v>2014</v>
      </c>
      <c r="C2861" s="15"/>
      <c r="D2861" s="13"/>
      <c r="E2861" s="13"/>
      <c r="F2861" s="14"/>
      <c r="G2861" s="13"/>
      <c r="H2861" s="13"/>
      <c r="I2861" s="1">
        <v>293635557760</v>
      </c>
      <c r="J2861" s="1">
        <v>135579672777</v>
      </c>
      <c r="K2861" s="1">
        <v>49807297727</v>
      </c>
      <c r="L2861" s="1">
        <v>343442855487</v>
      </c>
      <c r="M2861" s="29">
        <f>-4.336-4.513*(U2861/L2861)+5.679*(O2861/L2861)-0.004*(I2861/P2861)</f>
        <v>0.70662787512998992</v>
      </c>
      <c r="N2861" s="28">
        <v>5.05</v>
      </c>
      <c r="O2861" s="1">
        <v>305549516109</v>
      </c>
      <c r="P2861" s="1">
        <v>300649233742</v>
      </c>
      <c r="Q2861" s="1">
        <v>4900282367</v>
      </c>
      <c r="R2861" s="1">
        <v>37893339378</v>
      </c>
      <c r="S2861" s="1">
        <v>343442855487</v>
      </c>
      <c r="T2861" s="1">
        <v>8219809025</v>
      </c>
      <c r="U2861" s="1">
        <v>447476602</v>
      </c>
      <c r="V2861" s="1">
        <v>9928857015</v>
      </c>
    </row>
    <row r="2862" spans="1:22" ht="16.5" customHeight="1" x14ac:dyDescent="0.3">
      <c r="A2862" s="1" t="s">
        <v>297</v>
      </c>
      <c r="B2862" s="1">
        <v>2023</v>
      </c>
      <c r="C2862" s="16">
        <f t="shared" ref="C2862:C2869" si="252">LN(E2862)</f>
        <v>4.0604430105464191</v>
      </c>
      <c r="D2862" s="5">
        <v>14</v>
      </c>
      <c r="E2862" s="5">
        <v>58</v>
      </c>
      <c r="F2862" s="4">
        <v>15.06</v>
      </c>
      <c r="G2862" s="5">
        <v>0</v>
      </c>
      <c r="H2862" s="5">
        <v>0</v>
      </c>
      <c r="I2862" s="1">
        <v>551208903245</v>
      </c>
      <c r="J2862" s="1">
        <v>428185992508</v>
      </c>
      <c r="K2862" s="1">
        <v>109321343368</v>
      </c>
      <c r="L2862" s="1">
        <v>660530246613</v>
      </c>
      <c r="M2862" s="29">
        <f>-4.336-4.513*(U2862/L2862)+5.679*(O2862/L2862)-0.004*(I2862/P2862)</f>
        <v>-3.4446815729230122</v>
      </c>
      <c r="N2862" s="31">
        <v>6.4222466560102589</v>
      </c>
      <c r="O2862" s="1">
        <v>155628366592</v>
      </c>
      <c r="P2862" s="1">
        <v>147705680691</v>
      </c>
      <c r="Q2862" s="1">
        <v>7922685901</v>
      </c>
      <c r="R2862" s="1">
        <v>504901880021</v>
      </c>
      <c r="S2862" s="1">
        <v>660530246613</v>
      </c>
      <c r="T2862" s="1">
        <v>2632337450</v>
      </c>
      <c r="U2862" s="1">
        <v>63197613834</v>
      </c>
      <c r="V2862" s="1">
        <v>76028284518</v>
      </c>
    </row>
    <row r="2863" spans="1:22" ht="16.5" customHeight="1" x14ac:dyDescent="0.3">
      <c r="A2863" s="1" t="s">
        <v>297</v>
      </c>
      <c r="B2863" s="1">
        <v>2022</v>
      </c>
      <c r="C2863" s="16">
        <f t="shared" si="252"/>
        <v>4.0430512678345503</v>
      </c>
      <c r="D2863" s="5">
        <v>13</v>
      </c>
      <c r="E2863" s="5">
        <v>57</v>
      </c>
      <c r="F2863" s="4">
        <v>15.07</v>
      </c>
      <c r="G2863" s="5">
        <v>0</v>
      </c>
      <c r="H2863" s="5">
        <v>0</v>
      </c>
      <c r="I2863" s="1">
        <v>504978704084</v>
      </c>
      <c r="J2863" s="1">
        <v>348441908365</v>
      </c>
      <c r="K2863" s="1">
        <v>107728335313</v>
      </c>
      <c r="L2863" s="1">
        <v>612707039397</v>
      </c>
      <c r="M2863" s="29">
        <f>-4.336-4.513*(U2863/L2863)+5.679*(O2863/L2863)-0.004*(I2863/P2863)</f>
        <v>-3.3568269032186011</v>
      </c>
      <c r="N2863" s="31">
        <v>6.9871667237754878</v>
      </c>
      <c r="O2863" s="1">
        <v>137406485074</v>
      </c>
      <c r="P2863" s="1">
        <v>130406485074</v>
      </c>
      <c r="Q2863" s="1">
        <v>7000000000</v>
      </c>
      <c r="R2863" s="1">
        <v>475300554323</v>
      </c>
      <c r="S2863" s="1">
        <v>612707039397</v>
      </c>
      <c r="T2863" s="1">
        <v>2044698059</v>
      </c>
      <c r="U2863" s="1">
        <v>37867212736</v>
      </c>
      <c r="V2863" s="1">
        <v>47442545645</v>
      </c>
    </row>
    <row r="2864" spans="1:22" ht="16.5" customHeight="1" x14ac:dyDescent="0.3">
      <c r="A2864" s="1" t="s">
        <v>297</v>
      </c>
      <c r="B2864" s="1">
        <v>2021</v>
      </c>
      <c r="C2864" s="16">
        <f t="shared" si="252"/>
        <v>4.0253516907351496</v>
      </c>
      <c r="D2864" s="5">
        <f>2021-2009</f>
        <v>12</v>
      </c>
      <c r="E2864" s="5">
        <v>56</v>
      </c>
      <c r="F2864" s="4">
        <v>0.04</v>
      </c>
      <c r="G2864" s="5">
        <v>0</v>
      </c>
      <c r="H2864" s="5">
        <v>0</v>
      </c>
      <c r="I2864" s="1">
        <v>563957851345</v>
      </c>
      <c r="J2864" s="1">
        <v>326327725085</v>
      </c>
      <c r="K2864" s="1">
        <v>102656996917</v>
      </c>
      <c r="L2864" s="1">
        <v>666614848262</v>
      </c>
      <c r="M2864" s="29">
        <f>-4.336-4.513*(U2864/L2864)+5.679*(O2864/L2864)-0.004*(I2864/P2864)</f>
        <v>-2.8045453059066587</v>
      </c>
      <c r="N2864" s="31">
        <v>6.6900092133089402</v>
      </c>
      <c r="O2864" s="1">
        <v>203303815310</v>
      </c>
      <c r="P2864" s="1">
        <v>203303815310</v>
      </c>
      <c r="Q2864" s="1">
        <v>0</v>
      </c>
      <c r="R2864" s="1">
        <v>463311032952</v>
      </c>
      <c r="S2864" s="1">
        <v>666614848262</v>
      </c>
      <c r="T2864" s="1">
        <v>998746406</v>
      </c>
      <c r="U2864" s="1">
        <v>27980337068</v>
      </c>
      <c r="V2864" s="1">
        <v>35012975268</v>
      </c>
    </row>
    <row r="2865" spans="1:22" ht="16.5" customHeight="1" x14ac:dyDescent="0.3">
      <c r="A2865" s="1" t="s">
        <v>297</v>
      </c>
      <c r="B2865" s="1">
        <v>2020</v>
      </c>
      <c r="C2865" s="16">
        <f t="shared" si="252"/>
        <v>4.0073331852324712</v>
      </c>
      <c r="D2865" s="5">
        <v>11</v>
      </c>
      <c r="E2865" s="5">
        <v>55</v>
      </c>
      <c r="F2865" s="4">
        <v>0.04</v>
      </c>
      <c r="G2865" s="5">
        <v>0</v>
      </c>
      <c r="H2865" s="5">
        <v>0</v>
      </c>
      <c r="I2865" s="1">
        <v>488577801157</v>
      </c>
      <c r="J2865" s="1">
        <v>285975747209</v>
      </c>
      <c r="K2865" s="1">
        <v>98512208079</v>
      </c>
      <c r="L2865" s="1">
        <v>587090009236</v>
      </c>
      <c r="M2865" s="29">
        <f>-4.336-4.513*(U2865/L2865)+5.679*(O2865/L2865)-0.004*(I2865/P2865)</f>
        <v>-3.257101345032237</v>
      </c>
      <c r="N2865" s="31">
        <v>6.9401877821904918</v>
      </c>
      <c r="O2865" s="1">
        <v>130218351831</v>
      </c>
      <c r="P2865" s="1">
        <v>130218351831</v>
      </c>
      <c r="Q2865" s="1">
        <v>0</v>
      </c>
      <c r="R2865" s="1">
        <v>456871657405</v>
      </c>
      <c r="S2865" s="1">
        <v>587090009236</v>
      </c>
      <c r="T2865" s="1">
        <v>820552361</v>
      </c>
      <c r="U2865" s="1">
        <v>21557362756</v>
      </c>
      <c r="V2865" s="1">
        <v>27286934925</v>
      </c>
    </row>
    <row r="2866" spans="1:22" ht="16.5" customHeight="1" x14ac:dyDescent="0.3">
      <c r="A2866" s="1" t="s">
        <v>297</v>
      </c>
      <c r="B2866" s="1">
        <v>2019</v>
      </c>
      <c r="C2866" s="16">
        <f t="shared" si="252"/>
        <v>3.9889840465642745</v>
      </c>
      <c r="D2866" s="5">
        <v>10</v>
      </c>
      <c r="E2866" s="5">
        <v>54</v>
      </c>
      <c r="F2866" s="4">
        <v>0.04</v>
      </c>
      <c r="G2866" s="5">
        <v>0</v>
      </c>
      <c r="H2866" s="5">
        <v>0</v>
      </c>
      <c r="I2866" s="1">
        <v>469359339298</v>
      </c>
      <c r="J2866" s="1">
        <v>307940679046</v>
      </c>
      <c r="K2866" s="1">
        <v>102743485884</v>
      </c>
      <c r="L2866" s="1">
        <v>572102825182</v>
      </c>
      <c r="M2866" s="29">
        <f>-4.336-4.513*(U2866/L2866)+5.679*(O2866/L2866)-0.004*(I2866/P2866)</f>
        <v>-3.1748243703506791</v>
      </c>
      <c r="N2866" s="31">
        <v>7.4649912574460018</v>
      </c>
      <c r="O2866" s="1">
        <v>127961631473</v>
      </c>
      <c r="P2866" s="1">
        <v>127961631473</v>
      </c>
      <c r="Q2866" s="1">
        <v>0</v>
      </c>
      <c r="R2866" s="1">
        <v>444141193709</v>
      </c>
      <c r="S2866" s="1">
        <v>572102825182</v>
      </c>
      <c r="T2866" s="1">
        <v>855172955</v>
      </c>
      <c r="U2866" s="1">
        <v>11962868252</v>
      </c>
      <c r="V2866" s="1">
        <v>17966597667</v>
      </c>
    </row>
    <row r="2867" spans="1:22" ht="16.5" customHeight="1" x14ac:dyDescent="0.3">
      <c r="A2867" s="1" t="s">
        <v>297</v>
      </c>
      <c r="B2867" s="1">
        <v>2018</v>
      </c>
      <c r="C2867" s="16">
        <f t="shared" si="252"/>
        <v>3.970291913552122</v>
      </c>
      <c r="D2867" s="5">
        <v>9</v>
      </c>
      <c r="E2867" s="5">
        <v>53</v>
      </c>
      <c r="F2867" s="4">
        <v>0.04</v>
      </c>
      <c r="G2867" s="5">
        <v>0</v>
      </c>
      <c r="H2867" s="5">
        <v>0</v>
      </c>
      <c r="I2867" s="1">
        <v>523435561905</v>
      </c>
      <c r="J2867" s="1">
        <v>326203288018</v>
      </c>
      <c r="K2867" s="1">
        <v>114984309856</v>
      </c>
      <c r="L2867" s="1">
        <v>638419871761</v>
      </c>
      <c r="M2867" s="29">
        <f>-4.336-4.513*(U2867/L2867)+5.679*(O2867/L2867)-0.004*(I2867/P2867)</f>
        <v>-3.2736280284687216</v>
      </c>
      <c r="N2867" s="31">
        <v>7.3592809998546045</v>
      </c>
      <c r="O2867" s="1">
        <v>158464026733</v>
      </c>
      <c r="P2867" s="1">
        <v>158464026733</v>
      </c>
      <c r="Q2867" s="1">
        <v>0</v>
      </c>
      <c r="R2867" s="1">
        <v>479955845028</v>
      </c>
      <c r="S2867" s="1">
        <v>638419871761</v>
      </c>
      <c r="T2867" s="1">
        <v>1024106957</v>
      </c>
      <c r="U2867" s="1">
        <v>47250733705</v>
      </c>
      <c r="V2867" s="1">
        <v>59276828243</v>
      </c>
    </row>
    <row r="2868" spans="1:22" ht="16.5" customHeight="1" x14ac:dyDescent="0.3">
      <c r="A2868" s="1" t="s">
        <v>297</v>
      </c>
      <c r="B2868" s="1">
        <v>2017</v>
      </c>
      <c r="C2868" s="16">
        <f t="shared" si="252"/>
        <v>4.0604430105464191</v>
      </c>
      <c r="D2868" s="5">
        <v>8</v>
      </c>
      <c r="E2868" s="5">
        <v>58</v>
      </c>
      <c r="F2868" s="4">
        <v>0.02</v>
      </c>
      <c r="G2868" s="5">
        <v>0</v>
      </c>
      <c r="H2868" s="5">
        <v>0</v>
      </c>
      <c r="I2868" s="1">
        <v>543693213442</v>
      </c>
      <c r="J2868" s="1">
        <v>375002851389</v>
      </c>
      <c r="K2868" s="1">
        <v>112354842179</v>
      </c>
      <c r="L2868" s="1">
        <v>656048055621</v>
      </c>
      <c r="M2868" s="29">
        <f>-4.336-4.513*(U2868/L2868)+5.679*(O2868/L2868)-0.004*(I2868/P2868)</f>
        <v>-3.246501616605828</v>
      </c>
      <c r="N2868" s="31">
        <v>2.8654119461210428</v>
      </c>
      <c r="O2868" s="1">
        <v>172885685865</v>
      </c>
      <c r="P2868" s="1">
        <v>172885685865</v>
      </c>
      <c r="Q2868" s="1">
        <v>0</v>
      </c>
      <c r="R2868" s="1">
        <v>483162369756</v>
      </c>
      <c r="S2868" s="1">
        <v>656048055621</v>
      </c>
      <c r="T2868" s="1">
        <v>660370163</v>
      </c>
      <c r="U2868" s="1">
        <v>57345871761</v>
      </c>
      <c r="V2868" s="1">
        <v>72041783752</v>
      </c>
    </row>
    <row r="2869" spans="1:22" ht="16.5" customHeight="1" x14ac:dyDescent="0.3">
      <c r="A2869" s="1" t="s">
        <v>297</v>
      </c>
      <c r="B2869" s="1">
        <v>2016</v>
      </c>
      <c r="C2869" s="16">
        <f t="shared" si="252"/>
        <v>4.0430512678345503</v>
      </c>
      <c r="D2869" s="6">
        <v>7</v>
      </c>
      <c r="E2869" s="6">
        <v>57</v>
      </c>
      <c r="F2869" s="7">
        <v>0.02</v>
      </c>
      <c r="G2869" s="6">
        <v>0</v>
      </c>
      <c r="H2869" s="6">
        <v>0</v>
      </c>
      <c r="I2869" s="1">
        <v>585709858897</v>
      </c>
      <c r="J2869" s="1">
        <v>365790885902</v>
      </c>
      <c r="K2869" s="1">
        <v>113443463407</v>
      </c>
      <c r="L2869" s="1">
        <v>699153322304</v>
      </c>
      <c r="M2869" s="29">
        <f>-4.336-4.513*(U2869/L2869)+5.679*(O2869/L2869)-0.004*(I2869/P2869)</f>
        <v>-2.7353342545654642</v>
      </c>
      <c r="N2869" s="31">
        <v>2.5615511423249444</v>
      </c>
      <c r="O2869" s="1">
        <v>233605106378</v>
      </c>
      <c r="P2869" s="1">
        <v>233605106378</v>
      </c>
      <c r="Q2869" s="1">
        <v>0</v>
      </c>
      <c r="R2869" s="1">
        <v>465548215926</v>
      </c>
      <c r="S2869" s="1">
        <v>699153322304</v>
      </c>
      <c r="T2869" s="1">
        <v>1765385458</v>
      </c>
      <c r="U2869" s="1">
        <v>44431813707</v>
      </c>
      <c r="V2869" s="1">
        <v>55539767134</v>
      </c>
    </row>
    <row r="2870" spans="1:22" ht="16.5" customHeight="1" x14ac:dyDescent="0.3">
      <c r="A2870" s="1" t="s">
        <v>297</v>
      </c>
      <c r="B2870" s="1">
        <v>2015</v>
      </c>
      <c r="C2870" s="15"/>
      <c r="D2870" s="9"/>
      <c r="E2870" s="9"/>
      <c r="F2870" s="10"/>
      <c r="G2870" s="9"/>
      <c r="H2870" s="9"/>
      <c r="I2870" s="1">
        <v>604902349375</v>
      </c>
      <c r="J2870" s="1">
        <v>332291673761</v>
      </c>
      <c r="K2870" s="1">
        <v>112262504968</v>
      </c>
      <c r="L2870" s="1">
        <v>717164854343</v>
      </c>
      <c r="M2870" s="29">
        <f>-4.336-4.513*(U2870/L2870)+5.679*(O2870/L2870)-0.004*(I2870/P2870)</f>
        <v>-2.7879115850527327</v>
      </c>
      <c r="N2870" s="31">
        <v>8.0197984581497224</v>
      </c>
      <c r="O2870" s="1">
        <v>248527345987</v>
      </c>
      <c r="P2870" s="1">
        <v>248527345987</v>
      </c>
      <c r="Q2870" s="1">
        <v>0</v>
      </c>
      <c r="R2870" s="1">
        <v>468637508356</v>
      </c>
      <c r="S2870" s="1">
        <v>717164854343</v>
      </c>
      <c r="T2870" s="1">
        <v>1985344679</v>
      </c>
      <c r="U2870" s="1">
        <v>65182812034</v>
      </c>
      <c r="V2870" s="1">
        <v>83576782736</v>
      </c>
    </row>
    <row r="2871" spans="1:22" ht="16.5" customHeight="1" x14ac:dyDescent="0.3">
      <c r="A2871" s="1" t="s">
        <v>297</v>
      </c>
      <c r="B2871" s="1">
        <v>2014</v>
      </c>
      <c r="C2871" s="15"/>
      <c r="D2871" s="9"/>
      <c r="E2871" s="9"/>
      <c r="F2871" s="10"/>
      <c r="G2871" s="9"/>
      <c r="H2871" s="9"/>
      <c r="I2871" s="1">
        <v>622638838872</v>
      </c>
      <c r="J2871" s="1">
        <v>319289256323</v>
      </c>
      <c r="K2871" s="1">
        <v>80898322347</v>
      </c>
      <c r="L2871" s="1">
        <v>703537161219</v>
      </c>
      <c r="M2871" s="29">
        <f>-4.336-4.513*(U2871/L2871)+5.679*(O2871/L2871)-0.004*(I2871/P2871)</f>
        <v>-2.9011897782461427</v>
      </c>
      <c r="N2871" s="28">
        <v>5.05</v>
      </c>
      <c r="O2871" s="1">
        <v>246716126960</v>
      </c>
      <c r="P2871" s="1">
        <v>246716126960</v>
      </c>
      <c r="Q2871" s="1">
        <v>0</v>
      </c>
      <c r="R2871" s="1">
        <v>456821034259</v>
      </c>
      <c r="S2871" s="1">
        <v>703537161219</v>
      </c>
      <c r="T2871" s="1">
        <v>3264229443</v>
      </c>
      <c r="U2871" s="1">
        <v>85210833676</v>
      </c>
      <c r="V2871" s="1">
        <v>109244658559</v>
      </c>
    </row>
    <row r="2872" spans="1:22" ht="16.5" customHeight="1" x14ac:dyDescent="0.3">
      <c r="A2872" s="1" t="s">
        <v>298</v>
      </c>
      <c r="B2872" s="1">
        <v>2023</v>
      </c>
      <c r="C2872" s="16">
        <f t="shared" ref="C2872:C2879" si="253">LN(E2872)</f>
        <v>3.7376696182833684</v>
      </c>
      <c r="D2872" s="5">
        <v>28</v>
      </c>
      <c r="E2872" s="5">
        <v>42</v>
      </c>
      <c r="F2872" s="4">
        <v>4.3099999999999996</v>
      </c>
      <c r="G2872" s="5">
        <v>0</v>
      </c>
      <c r="H2872" s="5">
        <v>1</v>
      </c>
      <c r="I2872" s="1">
        <v>625806028203</v>
      </c>
      <c r="J2872" s="1">
        <v>164222668199</v>
      </c>
      <c r="K2872" s="1">
        <v>83748241992</v>
      </c>
      <c r="L2872" s="1">
        <v>709554270195</v>
      </c>
      <c r="M2872" s="29">
        <f>-4.336-4.513*(U2872/L2872)+5.679*(O2872/L2872)-0.004*(I2872/P2872)</f>
        <v>-0.66254119450479376</v>
      </c>
      <c r="N2872" s="31">
        <v>6.4222466560102589</v>
      </c>
      <c r="O2872" s="1">
        <v>461735160616</v>
      </c>
      <c r="P2872" s="1">
        <v>461492024616</v>
      </c>
      <c r="Q2872" s="1">
        <v>243136000</v>
      </c>
      <c r="R2872" s="1">
        <v>247819109579</v>
      </c>
      <c r="S2872" s="1">
        <v>709554270195</v>
      </c>
      <c r="T2872" s="1">
        <v>9396553943</v>
      </c>
      <c r="U2872" s="1">
        <v>2620614329</v>
      </c>
      <c r="V2872" s="1">
        <v>14292764478</v>
      </c>
    </row>
    <row r="2873" spans="1:22" ht="16.5" customHeight="1" x14ac:dyDescent="0.3">
      <c r="A2873" s="1" t="s">
        <v>298</v>
      </c>
      <c r="B2873" s="1">
        <v>2022</v>
      </c>
      <c r="C2873" s="16">
        <f t="shared" si="253"/>
        <v>3.713572066704308</v>
      </c>
      <c r="D2873" s="5">
        <v>27</v>
      </c>
      <c r="E2873" s="5">
        <v>41</v>
      </c>
      <c r="F2873" s="4">
        <v>4.3099999999999996</v>
      </c>
      <c r="G2873" s="5">
        <v>0</v>
      </c>
      <c r="H2873" s="5">
        <v>1</v>
      </c>
      <c r="I2873" s="1">
        <v>614866268389</v>
      </c>
      <c r="J2873" s="1">
        <v>150960915489</v>
      </c>
      <c r="K2873" s="1">
        <v>63186305942</v>
      </c>
      <c r="L2873" s="1">
        <v>678052574331</v>
      </c>
      <c r="M2873" s="29">
        <f>-4.336-4.513*(U2873/L2873)+5.679*(O2873/L2873)-0.004*(I2873/P2873)</f>
        <v>-0.79061936344165096</v>
      </c>
      <c r="N2873" s="31">
        <v>6.9871667237754878</v>
      </c>
      <c r="O2873" s="1">
        <v>427229562651</v>
      </c>
      <c r="P2873" s="1">
        <v>426963926651</v>
      </c>
      <c r="Q2873" s="1">
        <v>265636000</v>
      </c>
      <c r="R2873" s="1">
        <v>250823011680</v>
      </c>
      <c r="S2873" s="1">
        <v>678052574331</v>
      </c>
      <c r="T2873" s="1">
        <v>12093939475</v>
      </c>
      <c r="U2873" s="1">
        <v>4071879707</v>
      </c>
      <c r="V2873" s="1">
        <v>17566287991</v>
      </c>
    </row>
    <row r="2874" spans="1:22" ht="16.5" customHeight="1" x14ac:dyDescent="0.3">
      <c r="A2874" s="1" t="s">
        <v>298</v>
      </c>
      <c r="B2874" s="1">
        <v>2021</v>
      </c>
      <c r="C2874" s="16">
        <f t="shared" si="253"/>
        <v>3.6888794541139363</v>
      </c>
      <c r="D2874" s="5">
        <v>26</v>
      </c>
      <c r="E2874" s="5">
        <v>40</v>
      </c>
      <c r="F2874" s="4">
        <v>4.3099999999999996</v>
      </c>
      <c r="G2874" s="5">
        <v>0</v>
      </c>
      <c r="H2874" s="5">
        <v>1</v>
      </c>
      <c r="I2874" s="1">
        <v>769560018908</v>
      </c>
      <c r="J2874" s="1">
        <v>270750774446</v>
      </c>
      <c r="K2874" s="1">
        <v>64730687868</v>
      </c>
      <c r="L2874" s="1">
        <v>834290706776</v>
      </c>
      <c r="M2874" s="29">
        <f>-4.336-4.513*(U2874/L2874)+5.679*(O2874/L2874)-0.004*(I2874/P2874)</f>
        <v>-0.37398097215006937</v>
      </c>
      <c r="N2874" s="31">
        <v>6.6900092133089402</v>
      </c>
      <c r="O2874" s="1">
        <v>588331491803</v>
      </c>
      <c r="P2874" s="1">
        <v>587944251803</v>
      </c>
      <c r="Q2874" s="1">
        <v>387240000</v>
      </c>
      <c r="R2874" s="1">
        <v>245959214973</v>
      </c>
      <c r="S2874" s="1">
        <v>834290706776</v>
      </c>
      <c r="T2874" s="1">
        <v>12441513707</v>
      </c>
      <c r="U2874" s="1">
        <v>6933497834</v>
      </c>
      <c r="V2874" s="1">
        <v>21555261300</v>
      </c>
    </row>
    <row r="2875" spans="1:22" ht="16.5" customHeight="1" x14ac:dyDescent="0.3">
      <c r="A2875" s="1" t="s">
        <v>298</v>
      </c>
      <c r="B2875" s="1">
        <v>2020</v>
      </c>
      <c r="C2875" s="16">
        <f t="shared" si="253"/>
        <v>3.6635616461296463</v>
      </c>
      <c r="D2875" s="5">
        <v>25</v>
      </c>
      <c r="E2875" s="5">
        <v>39</v>
      </c>
      <c r="F2875" s="4">
        <v>4.3099999999999996</v>
      </c>
      <c r="G2875" s="5">
        <v>0</v>
      </c>
      <c r="H2875" s="5">
        <v>1</v>
      </c>
      <c r="I2875" s="1">
        <v>806720052875</v>
      </c>
      <c r="J2875" s="1">
        <v>236955356785</v>
      </c>
      <c r="K2875" s="1">
        <v>59019592714</v>
      </c>
      <c r="L2875" s="1">
        <v>865739645589</v>
      </c>
      <c r="M2875" s="29">
        <f>-4.336-4.513*(U2875/L2875)+5.679*(O2875/L2875)-0.004*(I2875/P2875)</f>
        <v>-0.28038216932322868</v>
      </c>
      <c r="N2875" s="31">
        <v>6.9401877821904918</v>
      </c>
      <c r="O2875" s="1">
        <v>626713928450</v>
      </c>
      <c r="P2875" s="1">
        <v>626473928450</v>
      </c>
      <c r="Q2875" s="1">
        <v>240000000</v>
      </c>
      <c r="R2875" s="1">
        <v>239025717139</v>
      </c>
      <c r="S2875" s="1">
        <v>865739645589</v>
      </c>
      <c r="T2875" s="1">
        <v>13341755774</v>
      </c>
      <c r="U2875" s="1">
        <v>9647673742</v>
      </c>
      <c r="V2875" s="1">
        <v>25967565033</v>
      </c>
    </row>
    <row r="2876" spans="1:22" ht="16.5" customHeight="1" x14ac:dyDescent="0.3">
      <c r="A2876" s="1" t="s">
        <v>298</v>
      </c>
      <c r="B2876" s="1">
        <v>2019</v>
      </c>
      <c r="C2876" s="16">
        <f t="shared" si="253"/>
        <v>3.6375861597263857</v>
      </c>
      <c r="D2876" s="5">
        <v>24</v>
      </c>
      <c r="E2876" s="5">
        <v>38</v>
      </c>
      <c r="F2876" s="4">
        <v>4.3099999999999996</v>
      </c>
      <c r="G2876" s="5">
        <v>0</v>
      </c>
      <c r="H2876" s="5">
        <v>1</v>
      </c>
      <c r="I2876" s="1">
        <v>901648732714</v>
      </c>
      <c r="J2876" s="1">
        <v>314357389014</v>
      </c>
      <c r="K2876" s="1">
        <v>76171447456</v>
      </c>
      <c r="L2876" s="1">
        <v>977820180170</v>
      </c>
      <c r="M2876" s="29">
        <f>-4.336-4.513*(U2876/L2876)+5.679*(O2876/L2876)-0.004*(I2876/P2876)</f>
        <v>-1.9450348886220714E-2</v>
      </c>
      <c r="N2876" s="31">
        <v>7.4649912574460018</v>
      </c>
      <c r="O2876" s="1">
        <v>748442136773</v>
      </c>
      <c r="P2876" s="1">
        <v>748102136773</v>
      </c>
      <c r="Q2876" s="1">
        <v>340000000</v>
      </c>
      <c r="R2876" s="1">
        <v>229378043397</v>
      </c>
      <c r="S2876" s="1">
        <v>977820180170</v>
      </c>
      <c r="T2876" s="1">
        <v>10880146571</v>
      </c>
      <c r="U2876" s="1">
        <v>5512845830</v>
      </c>
      <c r="V2876" s="1">
        <v>18868907959</v>
      </c>
    </row>
    <row r="2877" spans="1:22" ht="16.5" customHeight="1" x14ac:dyDescent="0.3">
      <c r="A2877" s="1" t="s">
        <v>298</v>
      </c>
      <c r="B2877" s="1">
        <v>2018</v>
      </c>
      <c r="C2877" s="16">
        <f t="shared" si="253"/>
        <v>3.6109179126442243</v>
      </c>
      <c r="D2877" s="5">
        <v>23</v>
      </c>
      <c r="E2877" s="5">
        <v>37</v>
      </c>
      <c r="F2877" s="4">
        <v>4.3099999999999996</v>
      </c>
      <c r="G2877" s="5">
        <v>0</v>
      </c>
      <c r="H2877" s="5">
        <v>1</v>
      </c>
      <c r="I2877" s="1">
        <v>796928682426</v>
      </c>
      <c r="J2877" s="1">
        <v>329192874533</v>
      </c>
      <c r="K2877" s="1">
        <v>88633437171</v>
      </c>
      <c r="L2877" s="1">
        <v>885562119597</v>
      </c>
      <c r="M2877" s="29">
        <f>-4.336-4.513*(U2877/L2877)+5.679*(O2877/L2877)-0.004*(I2877/P2877)</f>
        <v>-0.27365969757408498</v>
      </c>
      <c r="N2877" s="31">
        <v>7.3592809998546045</v>
      </c>
      <c r="O2877" s="1">
        <v>646796922030</v>
      </c>
      <c r="P2877" s="1">
        <v>646456922030</v>
      </c>
      <c r="Q2877" s="1">
        <v>340000000</v>
      </c>
      <c r="R2877" s="1">
        <v>238765197567</v>
      </c>
      <c r="S2877" s="1">
        <v>885562119597</v>
      </c>
      <c r="T2877" s="1">
        <v>10159734751</v>
      </c>
      <c r="U2877" s="1">
        <v>15807284694</v>
      </c>
      <c r="V2877" s="1">
        <v>31009605861</v>
      </c>
    </row>
    <row r="2878" spans="1:22" ht="16.5" customHeight="1" x14ac:dyDescent="0.3">
      <c r="A2878" s="1" t="s">
        <v>298</v>
      </c>
      <c r="B2878" s="1">
        <v>2017</v>
      </c>
      <c r="C2878" s="16">
        <f t="shared" si="253"/>
        <v>3.7376696182833684</v>
      </c>
      <c r="D2878" s="5">
        <v>22</v>
      </c>
      <c r="E2878" s="5">
        <v>42</v>
      </c>
      <c r="F2878" s="4">
        <v>4.4800000000000004</v>
      </c>
      <c r="G2878" s="5">
        <v>0</v>
      </c>
      <c r="H2878" s="5">
        <v>0</v>
      </c>
      <c r="I2878" s="1">
        <v>728951071583</v>
      </c>
      <c r="J2878" s="1">
        <v>262677592956</v>
      </c>
      <c r="K2878" s="1">
        <v>84164264252</v>
      </c>
      <c r="L2878" s="1">
        <v>813115335835</v>
      </c>
      <c r="M2878" s="29">
        <f>-4.336-4.513*(U2878/L2878)+5.679*(O2878/L2878)-0.004*(I2878/P2878)</f>
        <v>-0.42376062354807714</v>
      </c>
      <c r="N2878" s="31">
        <v>2.8654119461210428</v>
      </c>
      <c r="O2878" s="1">
        <v>572981058098</v>
      </c>
      <c r="P2878" s="1">
        <v>542615674484</v>
      </c>
      <c r="Q2878" s="1">
        <v>30365383614</v>
      </c>
      <c r="R2878" s="1">
        <v>240134277737</v>
      </c>
      <c r="S2878" s="1">
        <v>813115335835</v>
      </c>
      <c r="T2878" s="1">
        <v>10367966633</v>
      </c>
      <c r="U2878" s="1">
        <v>15175765761</v>
      </c>
      <c r="V2878" s="1">
        <v>33152302880</v>
      </c>
    </row>
    <row r="2879" spans="1:22" ht="16.5" customHeight="1" x14ac:dyDescent="0.3">
      <c r="A2879" s="1" t="s">
        <v>298</v>
      </c>
      <c r="B2879" s="1">
        <v>2016</v>
      </c>
      <c r="C2879" s="16">
        <f t="shared" si="253"/>
        <v>3.713572066704308</v>
      </c>
      <c r="D2879" s="6">
        <v>21</v>
      </c>
      <c r="E2879" s="6">
        <v>41</v>
      </c>
      <c r="F2879" s="7">
        <v>4.4800000000000004</v>
      </c>
      <c r="G2879" s="6">
        <v>0</v>
      </c>
      <c r="H2879" s="6">
        <v>0</v>
      </c>
      <c r="I2879" s="1">
        <v>707743848095</v>
      </c>
      <c r="J2879" s="1">
        <v>249829353960</v>
      </c>
      <c r="K2879" s="1">
        <v>91547037085</v>
      </c>
      <c r="L2879" s="1">
        <v>799290885180</v>
      </c>
      <c r="M2879" s="29">
        <f>-4.336-4.513*(U2879/L2879)+5.679*(O2879/L2879)-0.004*(I2879/P2879)</f>
        <v>-0.43107800570968013</v>
      </c>
      <c r="N2879" s="31">
        <v>2.5615511423249444</v>
      </c>
      <c r="O2879" s="1">
        <v>560575477982</v>
      </c>
      <c r="P2879" s="1">
        <v>516971912653</v>
      </c>
      <c r="Q2879" s="1">
        <v>43603565329</v>
      </c>
      <c r="R2879" s="1">
        <v>238715407198</v>
      </c>
      <c r="S2879" s="1">
        <v>799290885180</v>
      </c>
      <c r="T2879" s="1">
        <v>2636533478</v>
      </c>
      <c r="U2879" s="1">
        <v>12843476110</v>
      </c>
      <c r="V2879" s="1">
        <v>19162495481</v>
      </c>
    </row>
    <row r="2880" spans="1:22" ht="16.5" customHeight="1" x14ac:dyDescent="0.3">
      <c r="A2880" s="1" t="s">
        <v>298</v>
      </c>
      <c r="B2880" s="1">
        <v>2015</v>
      </c>
      <c r="C2880" s="15"/>
      <c r="D2880" s="9"/>
      <c r="E2880" s="9"/>
      <c r="F2880" s="10"/>
      <c r="G2880" s="9"/>
      <c r="H2880" s="9"/>
      <c r="I2880" s="1">
        <v>495217059907</v>
      </c>
      <c r="J2880" s="1">
        <v>187161036067</v>
      </c>
      <c r="K2880" s="1">
        <v>83668728245</v>
      </c>
      <c r="L2880" s="1">
        <v>578885788152</v>
      </c>
      <c r="M2880" s="29">
        <f>-4.336-4.513*(U2880/L2880)+5.679*(O2880/L2880)-0.004*(I2880/P2880)</f>
        <v>-1.1119215761235537</v>
      </c>
      <c r="N2880" s="31">
        <v>8.0197984581497224</v>
      </c>
      <c r="O2880" s="1">
        <v>338821137064</v>
      </c>
      <c r="P2880" s="1">
        <v>295217571735</v>
      </c>
      <c r="Q2880" s="1">
        <v>43603565329</v>
      </c>
      <c r="R2880" s="1">
        <v>240064651088</v>
      </c>
      <c r="S2880" s="1">
        <v>578885788152</v>
      </c>
      <c r="T2880" s="1">
        <v>653713386</v>
      </c>
      <c r="U2880" s="1">
        <v>11945006865</v>
      </c>
      <c r="V2880" s="1">
        <v>15334367157</v>
      </c>
    </row>
    <row r="2881" spans="1:22" ht="16.5" customHeight="1" x14ac:dyDescent="0.3">
      <c r="A2881" s="1" t="s">
        <v>298</v>
      </c>
      <c r="B2881" s="1">
        <v>2014</v>
      </c>
      <c r="C2881" s="15"/>
      <c r="D2881" s="9"/>
      <c r="E2881" s="9"/>
      <c r="F2881" s="10"/>
      <c r="G2881" s="9"/>
      <c r="H2881" s="9"/>
      <c r="I2881" s="1">
        <v>482751871066</v>
      </c>
      <c r="J2881" s="1">
        <v>205108425517</v>
      </c>
      <c r="K2881" s="1">
        <v>146033446927</v>
      </c>
      <c r="L2881" s="1">
        <v>628785317993</v>
      </c>
      <c r="M2881" s="29">
        <f>-4.336-4.513*(U2881/L2881)+5.679*(O2881/L2881)-0.004*(I2881/P2881)</f>
        <v>-0.93519537514545614</v>
      </c>
      <c r="N2881" s="28">
        <v>5.05</v>
      </c>
      <c r="O2881" s="1">
        <v>386489231844</v>
      </c>
      <c r="P2881" s="1">
        <v>342885666515</v>
      </c>
      <c r="Q2881" s="1">
        <v>43603565329</v>
      </c>
      <c r="R2881" s="1">
        <v>242296086149</v>
      </c>
      <c r="S2881" s="1">
        <v>628785317993</v>
      </c>
      <c r="T2881" s="1">
        <v>715505845</v>
      </c>
      <c r="U2881" s="1">
        <v>11733933023</v>
      </c>
      <c r="V2881" s="1">
        <v>16539443858</v>
      </c>
    </row>
    <row r="2882" spans="1:22" ht="16.5" customHeight="1" x14ac:dyDescent="0.3">
      <c r="A2882" s="1" t="s">
        <v>299</v>
      </c>
      <c r="B2882" s="1">
        <v>2023</v>
      </c>
      <c r="C2882" s="16">
        <f t="shared" ref="C2882:C2905" si="254">LN(E2882)</f>
        <v>3.7612001156935624</v>
      </c>
      <c r="D2882" s="5">
        <v>20</v>
      </c>
      <c r="E2882" s="5">
        <v>43</v>
      </c>
      <c r="F2882" s="4">
        <v>0</v>
      </c>
      <c r="G2882" s="5">
        <v>0</v>
      </c>
      <c r="H2882" s="5">
        <v>0</v>
      </c>
      <c r="I2882" s="1">
        <v>2211930804071</v>
      </c>
      <c r="J2882" s="1">
        <v>400711266562</v>
      </c>
      <c r="K2882" s="1">
        <v>561775547916</v>
      </c>
      <c r="L2882" s="1">
        <v>2773706351987</v>
      </c>
      <c r="M2882" s="29">
        <f>-4.336-4.513*(U2882/L2882)+5.679*(O2882/L2882)-0.004*(I2882/P2882)</f>
        <v>-0.51221249467155394</v>
      </c>
      <c r="N2882" s="31">
        <v>6.4222466560102589</v>
      </c>
      <c r="O2882" s="1">
        <v>1882230375807</v>
      </c>
      <c r="P2882" s="1">
        <v>1765101580934</v>
      </c>
      <c r="Q2882" s="1">
        <v>117128794873</v>
      </c>
      <c r="R2882" s="1">
        <v>891475976180</v>
      </c>
      <c r="S2882" s="1">
        <v>2773706351987</v>
      </c>
      <c r="T2882" s="1">
        <v>63573939416</v>
      </c>
      <c r="U2882" s="1">
        <v>15337728962</v>
      </c>
      <c r="V2882" s="1">
        <v>85081229839</v>
      </c>
    </row>
    <row r="2883" spans="1:22" ht="16.5" customHeight="1" x14ac:dyDescent="0.3">
      <c r="A2883" s="1" t="s">
        <v>299</v>
      </c>
      <c r="B2883" s="1">
        <v>2022</v>
      </c>
      <c r="C2883" s="16">
        <f t="shared" si="254"/>
        <v>3.970291913552122</v>
      </c>
      <c r="D2883" s="5">
        <v>19</v>
      </c>
      <c r="E2883" s="5">
        <v>53</v>
      </c>
      <c r="F2883" s="4">
        <v>0</v>
      </c>
      <c r="G2883" s="5">
        <v>0</v>
      </c>
      <c r="H2883" s="5">
        <v>0</v>
      </c>
      <c r="I2883" s="1">
        <v>1704156777323</v>
      </c>
      <c r="J2883" s="1">
        <v>318511787588</v>
      </c>
      <c r="K2883" s="1">
        <v>590204081436</v>
      </c>
      <c r="L2883" s="1">
        <v>2294360858759</v>
      </c>
      <c r="M2883" s="29">
        <f>-4.336-4.513*(U2883/L2883)+5.679*(O2883/L2883)-0.004*(I2883/P2883)</f>
        <v>-0.39073472949761168</v>
      </c>
      <c r="N2883" s="31">
        <v>6.9871667237754878</v>
      </c>
      <c r="O2883" s="1">
        <v>1619126715136</v>
      </c>
      <c r="P2883" s="1">
        <v>1471135680179</v>
      </c>
      <c r="Q2883" s="1">
        <v>147991034957</v>
      </c>
      <c r="R2883" s="1">
        <v>675234143623</v>
      </c>
      <c r="S2883" s="1">
        <v>2294360858759</v>
      </c>
      <c r="T2883" s="1">
        <v>53079162965</v>
      </c>
      <c r="U2883" s="1">
        <v>29365675406</v>
      </c>
      <c r="V2883" s="1">
        <v>86869823647</v>
      </c>
    </row>
    <row r="2884" spans="1:22" ht="16.5" customHeight="1" x14ac:dyDescent="0.3">
      <c r="A2884" s="1" t="s">
        <v>299</v>
      </c>
      <c r="B2884" s="1">
        <v>2021</v>
      </c>
      <c r="C2884" s="16">
        <f t="shared" si="254"/>
        <v>3.784189633918261</v>
      </c>
      <c r="D2884" s="5">
        <v>18</v>
      </c>
      <c r="E2884" s="5">
        <v>44</v>
      </c>
      <c r="F2884" s="4">
        <v>0.11</v>
      </c>
      <c r="G2884" s="5">
        <v>0</v>
      </c>
      <c r="H2884" s="5">
        <v>1</v>
      </c>
      <c r="I2884" s="1">
        <v>1694900315931</v>
      </c>
      <c r="J2884" s="1">
        <v>271960027685</v>
      </c>
      <c r="K2884" s="1">
        <v>494481074172</v>
      </c>
      <c r="L2884" s="1">
        <v>2189381390103</v>
      </c>
      <c r="M2884" s="29">
        <f>-4.336-4.513*(U2884/L2884)+5.679*(O2884/L2884)-0.004*(I2884/P2884)</f>
        <v>-0.47664868486602413</v>
      </c>
      <c r="N2884" s="31">
        <v>6.6900092133089402</v>
      </c>
      <c r="O2884" s="1">
        <v>1537563363558</v>
      </c>
      <c r="P2884" s="1">
        <v>1489732136793</v>
      </c>
      <c r="Q2884" s="1">
        <v>47831226765</v>
      </c>
      <c r="R2884" s="1">
        <v>651818026545</v>
      </c>
      <c r="S2884" s="1">
        <v>2189381390103</v>
      </c>
      <c r="T2884" s="1">
        <v>38634145966</v>
      </c>
      <c r="U2884" s="1">
        <v>60329441414</v>
      </c>
      <c r="V2884" s="1">
        <v>112891984993</v>
      </c>
    </row>
    <row r="2885" spans="1:22" ht="16.5" customHeight="1" x14ac:dyDescent="0.3">
      <c r="A2885" s="1" t="s">
        <v>299</v>
      </c>
      <c r="B2885" s="1">
        <v>2020</v>
      </c>
      <c r="C2885" s="16">
        <f t="shared" si="254"/>
        <v>3.7612001156935624</v>
      </c>
      <c r="D2885" s="5">
        <v>17</v>
      </c>
      <c r="E2885" s="5">
        <v>43</v>
      </c>
      <c r="F2885" s="4">
        <v>0.3</v>
      </c>
      <c r="G2885" s="5">
        <v>0</v>
      </c>
      <c r="H2885" s="5">
        <v>1</v>
      </c>
      <c r="I2885" s="1">
        <v>1447299521433</v>
      </c>
      <c r="J2885" s="1">
        <v>478169798960</v>
      </c>
      <c r="K2885" s="1">
        <v>223996154798</v>
      </c>
      <c r="L2885" s="1">
        <v>1671295676231</v>
      </c>
      <c r="M2885" s="29">
        <f>-4.336-4.513*(U2885/L2885)+5.679*(O2885/L2885)-0.004*(I2885/P2885)</f>
        <v>0.23618447351595703</v>
      </c>
      <c r="N2885" s="31">
        <v>6.9401877821904918</v>
      </c>
      <c r="O2885" s="1">
        <v>1359886760038</v>
      </c>
      <c r="P2885" s="1">
        <v>1343513482513</v>
      </c>
      <c r="Q2885" s="1">
        <v>16373277525</v>
      </c>
      <c r="R2885" s="1">
        <v>311408916193</v>
      </c>
      <c r="S2885" s="1">
        <v>1671295676231</v>
      </c>
      <c r="T2885" s="1">
        <v>35826734003</v>
      </c>
      <c r="U2885" s="1">
        <v>16424364624</v>
      </c>
      <c r="V2885" s="1">
        <v>74809734972</v>
      </c>
    </row>
    <row r="2886" spans="1:22" ht="16.5" customHeight="1" x14ac:dyDescent="0.3">
      <c r="A2886" s="1" t="s">
        <v>299</v>
      </c>
      <c r="B2886" s="1">
        <v>2019</v>
      </c>
      <c r="C2886" s="16">
        <f t="shared" si="254"/>
        <v>3.7376696182833684</v>
      </c>
      <c r="D2886" s="5">
        <v>16</v>
      </c>
      <c r="E2886" s="5">
        <v>42</v>
      </c>
      <c r="F2886" s="4">
        <v>0.3</v>
      </c>
      <c r="G2886" s="5">
        <v>0</v>
      </c>
      <c r="H2886" s="5">
        <v>1</v>
      </c>
      <c r="I2886" s="1">
        <v>1703629989040</v>
      </c>
      <c r="J2886" s="1">
        <v>836137263845</v>
      </c>
      <c r="K2886" s="1">
        <v>262147103954</v>
      </c>
      <c r="L2886" s="1">
        <v>1965777092994</v>
      </c>
      <c r="M2886" s="29">
        <f>-4.336-4.513*(U2886/L2886)+5.679*(O2886/L2886)-0.004*(I2886/P2886)</f>
        <v>0.36389048323303014</v>
      </c>
      <c r="N2886" s="31">
        <v>7.4649912574460018</v>
      </c>
      <c r="O2886" s="1">
        <v>1647427541425</v>
      </c>
      <c r="P2886" s="1">
        <v>1629586153816</v>
      </c>
      <c r="Q2886" s="1">
        <v>17841387609</v>
      </c>
      <c r="R2886" s="1">
        <v>318349551569</v>
      </c>
      <c r="S2886" s="1">
        <v>1965777092994</v>
      </c>
      <c r="T2886" s="1">
        <v>32104374872</v>
      </c>
      <c r="U2886" s="1">
        <v>24060175098</v>
      </c>
      <c r="V2886" s="1">
        <v>73893476320</v>
      </c>
    </row>
    <row r="2887" spans="1:22" ht="16.5" customHeight="1" x14ac:dyDescent="0.3">
      <c r="A2887" s="1" t="s">
        <v>299</v>
      </c>
      <c r="B2887" s="1">
        <v>2018</v>
      </c>
      <c r="C2887" s="16">
        <f t="shared" si="254"/>
        <v>3.8066624897703196</v>
      </c>
      <c r="D2887" s="5">
        <v>15</v>
      </c>
      <c r="E2887" s="5">
        <v>45</v>
      </c>
      <c r="F2887" s="4">
        <v>1.1399999999999999</v>
      </c>
      <c r="G2887" s="5">
        <v>0</v>
      </c>
      <c r="H2887" s="5">
        <v>0</v>
      </c>
      <c r="I2887" s="1">
        <v>1947358829574</v>
      </c>
      <c r="J2887" s="1">
        <v>1141741857966</v>
      </c>
      <c r="K2887" s="1">
        <v>335158964839</v>
      </c>
      <c r="L2887" s="1">
        <v>2282517794413</v>
      </c>
      <c r="M2887" s="29">
        <f>-4.336-4.513*(U2887/L2887)+5.679*(O2887/L2887)-0.004*(I2887/P2887)</f>
        <v>0.53772973237953914</v>
      </c>
      <c r="N2887" s="31">
        <v>7.3592809998546045</v>
      </c>
      <c r="O2887" s="1">
        <v>1979123417942</v>
      </c>
      <c r="P2887" s="1">
        <v>1963941829202</v>
      </c>
      <c r="Q2887" s="1">
        <v>15181588740</v>
      </c>
      <c r="R2887" s="1">
        <v>303394376471</v>
      </c>
      <c r="S2887" s="1">
        <v>2282517794413</v>
      </c>
      <c r="T2887" s="1">
        <v>38836024370</v>
      </c>
      <c r="U2887" s="1">
        <v>23490820270</v>
      </c>
      <c r="V2887" s="1">
        <v>75139854060</v>
      </c>
    </row>
    <row r="2888" spans="1:22" ht="16.5" customHeight="1" x14ac:dyDescent="0.3">
      <c r="A2888" s="1" t="s">
        <v>299</v>
      </c>
      <c r="B2888" s="1">
        <v>2017</v>
      </c>
      <c r="C2888" s="16">
        <f t="shared" si="254"/>
        <v>3.784189633918261</v>
      </c>
      <c r="D2888" s="5">
        <v>14</v>
      </c>
      <c r="E2888" s="5">
        <v>44</v>
      </c>
      <c r="F2888" s="4">
        <v>1.1399999999999999</v>
      </c>
      <c r="G2888" s="5">
        <v>0</v>
      </c>
      <c r="H2888" s="5">
        <v>0</v>
      </c>
      <c r="I2888" s="1">
        <v>1949770584502</v>
      </c>
      <c r="J2888" s="1">
        <v>1138905395904</v>
      </c>
      <c r="K2888" s="1">
        <v>309988479083</v>
      </c>
      <c r="L2888" s="1">
        <v>2259759063585</v>
      </c>
      <c r="M2888" s="29">
        <f>-4.336-4.513*(U2888/L2888)+5.679*(O2888/L2888)-0.004*(I2888/P2888)</f>
        <v>0.50903848909725191</v>
      </c>
      <c r="N2888" s="31">
        <v>2.8654119461210428</v>
      </c>
      <c r="O2888" s="1">
        <v>1954044150901</v>
      </c>
      <c r="P2888" s="1">
        <v>1790632327775</v>
      </c>
      <c r="Q2888" s="1">
        <v>163411823126</v>
      </c>
      <c r="R2888" s="1">
        <v>305714912684</v>
      </c>
      <c r="S2888" s="1">
        <v>2259759063585</v>
      </c>
      <c r="T2888" s="1">
        <v>29116536584</v>
      </c>
      <c r="U2888" s="1">
        <v>30701248475</v>
      </c>
      <c r="V2888" s="1">
        <v>86650720686</v>
      </c>
    </row>
    <row r="2889" spans="1:22" ht="16.5" customHeight="1" x14ac:dyDescent="0.3">
      <c r="A2889" s="1" t="s">
        <v>299</v>
      </c>
      <c r="B2889" s="1">
        <v>2016</v>
      </c>
      <c r="C2889" s="16">
        <f t="shared" si="254"/>
        <v>3.7612001156935624</v>
      </c>
      <c r="D2889" s="5">
        <v>13</v>
      </c>
      <c r="E2889" s="5">
        <v>43</v>
      </c>
      <c r="F2889" s="4">
        <v>1.1399999999999999</v>
      </c>
      <c r="G2889" s="5">
        <v>0</v>
      </c>
      <c r="H2889" s="5">
        <v>0</v>
      </c>
      <c r="I2889" s="1">
        <v>2289213028127</v>
      </c>
      <c r="J2889" s="1">
        <v>1400160913996</v>
      </c>
      <c r="K2889" s="1">
        <v>230940821187</v>
      </c>
      <c r="L2889" s="1">
        <v>2520153849314</v>
      </c>
      <c r="M2889" s="29">
        <f>-4.336-4.513*(U2889/L2889)+5.679*(O2889/L2889)-0.004*(I2889/P2889)</f>
        <v>0.68060669910309191</v>
      </c>
      <c r="N2889" s="31">
        <v>2.5615511423249444</v>
      </c>
      <c r="O2889" s="1">
        <v>2241282675321</v>
      </c>
      <c r="P2889" s="1">
        <v>2233314154224</v>
      </c>
      <c r="Q2889" s="1">
        <v>7968521097</v>
      </c>
      <c r="R2889" s="1">
        <v>278871173993</v>
      </c>
      <c r="S2889" s="1">
        <v>2520153849314</v>
      </c>
      <c r="T2889" s="1">
        <v>14282760150</v>
      </c>
      <c r="U2889" s="1">
        <v>16683071378</v>
      </c>
      <c r="V2889" s="1">
        <v>44755168417</v>
      </c>
    </row>
    <row r="2890" spans="1:22" ht="16.5" customHeight="1" x14ac:dyDescent="0.3">
      <c r="A2890" s="1" t="s">
        <v>299</v>
      </c>
      <c r="B2890" s="1">
        <v>2015</v>
      </c>
      <c r="C2890" s="16">
        <f t="shared" si="254"/>
        <v>3.713572066704308</v>
      </c>
      <c r="D2890" s="5">
        <v>12</v>
      </c>
      <c r="E2890" s="5">
        <v>41</v>
      </c>
      <c r="F2890" s="4">
        <v>0.1</v>
      </c>
      <c r="G2890" s="5">
        <v>0</v>
      </c>
      <c r="H2890" s="5">
        <v>0</v>
      </c>
      <c r="I2890" s="1">
        <v>1358351159341</v>
      </c>
      <c r="J2890" s="1">
        <v>776485276943</v>
      </c>
      <c r="K2890" s="1">
        <v>206034634902</v>
      </c>
      <c r="L2890" s="1">
        <v>1564385794243</v>
      </c>
      <c r="M2890" s="29">
        <f>-4.336-4.513*(U2890/L2890)+5.679*(O2890/L2890)-0.004*(I2890/P2890)</f>
        <v>0.29085103282559294</v>
      </c>
      <c r="N2890" s="31">
        <v>8.0197984581497224</v>
      </c>
      <c r="O2890" s="1">
        <v>1287672572289</v>
      </c>
      <c r="P2890" s="1">
        <v>1095998166531</v>
      </c>
      <c r="Q2890" s="1">
        <v>191674405758</v>
      </c>
      <c r="R2890" s="1">
        <v>276713221954</v>
      </c>
      <c r="S2890" s="1">
        <v>1564385794243</v>
      </c>
      <c r="T2890" s="1">
        <v>13675136847</v>
      </c>
      <c r="U2890" s="1">
        <v>14792172962</v>
      </c>
      <c r="V2890" s="1">
        <v>34300967029</v>
      </c>
    </row>
    <row r="2891" spans="1:22" ht="16.5" customHeight="1" x14ac:dyDescent="0.3">
      <c r="A2891" s="1" t="s">
        <v>299</v>
      </c>
      <c r="B2891" s="1">
        <v>2014</v>
      </c>
      <c r="C2891" s="16">
        <f t="shared" si="254"/>
        <v>3.6888794541139363</v>
      </c>
      <c r="D2891" s="6">
        <v>11</v>
      </c>
      <c r="E2891" s="6">
        <v>40</v>
      </c>
      <c r="F2891" s="7">
        <v>0.1</v>
      </c>
      <c r="G2891" s="6">
        <v>0</v>
      </c>
      <c r="H2891" s="6">
        <v>0</v>
      </c>
      <c r="I2891" s="1">
        <v>1395418265325</v>
      </c>
      <c r="J2891" s="1">
        <v>822501242002</v>
      </c>
      <c r="K2891" s="1">
        <v>215712453776</v>
      </c>
      <c r="L2891" s="1">
        <v>1611130719101</v>
      </c>
      <c r="M2891" s="29">
        <f>-4.336-4.513*(U2891/L2891)+5.679*(O2891/L2891)-0.004*(I2891/P2891)</f>
        <v>0.31589149098027847</v>
      </c>
      <c r="N2891" s="28">
        <v>5.05</v>
      </c>
      <c r="O2891" s="1">
        <v>1334166856801</v>
      </c>
      <c r="P2891" s="1">
        <v>1291370748707</v>
      </c>
      <c r="Q2891" s="1">
        <v>42796108094</v>
      </c>
      <c r="R2891" s="1">
        <v>276963862300</v>
      </c>
      <c r="S2891" s="1">
        <v>1611130719101</v>
      </c>
      <c r="T2891" s="1">
        <v>8256807513</v>
      </c>
      <c r="U2891" s="1">
        <v>16610797648</v>
      </c>
      <c r="V2891" s="1">
        <v>32068557039</v>
      </c>
    </row>
    <row r="2892" spans="1:22" ht="16.5" customHeight="1" x14ac:dyDescent="0.3">
      <c r="A2892" s="1" t="s">
        <v>300</v>
      </c>
      <c r="B2892" s="1">
        <v>2023</v>
      </c>
      <c r="C2892" s="16">
        <f t="shared" si="254"/>
        <v>3.912023005428146</v>
      </c>
      <c r="D2892" s="5">
        <v>23</v>
      </c>
      <c r="E2892" s="5">
        <v>50</v>
      </c>
      <c r="F2892" s="4">
        <v>18.059999999999999</v>
      </c>
      <c r="G2892" s="5">
        <v>0</v>
      </c>
      <c r="H2892" s="5">
        <v>1</v>
      </c>
      <c r="I2892" s="1">
        <v>804042192693</v>
      </c>
      <c r="J2892" s="1">
        <v>199977851480</v>
      </c>
      <c r="K2892" s="1">
        <v>67080070658</v>
      </c>
      <c r="L2892" s="1">
        <v>871122263351</v>
      </c>
      <c r="M2892" s="29">
        <f>-4.336-4.513*(U2892/L2892)+5.679*(O2892/L2892)-0.004*(I2892/P2892)</f>
        <v>0.33845213988837219</v>
      </c>
      <c r="N2892" s="31">
        <v>6.4222466560102589</v>
      </c>
      <c r="O2892" s="1">
        <v>730253007275</v>
      </c>
      <c r="P2892" s="1">
        <v>726343116275</v>
      </c>
      <c r="Q2892" s="1">
        <v>3909891000</v>
      </c>
      <c r="R2892" s="1">
        <v>140869256076</v>
      </c>
      <c r="S2892" s="1">
        <v>871122263351</v>
      </c>
      <c r="T2892" s="1">
        <v>17527614691</v>
      </c>
      <c r="U2892" s="1">
        <v>15783351454</v>
      </c>
      <c r="V2892" s="1">
        <v>37020519011</v>
      </c>
    </row>
    <row r="2893" spans="1:22" ht="16.5" customHeight="1" x14ac:dyDescent="0.3">
      <c r="A2893" s="1" t="s">
        <v>300</v>
      </c>
      <c r="B2893" s="1">
        <v>2022</v>
      </c>
      <c r="C2893" s="16">
        <f t="shared" si="254"/>
        <v>3.8918202981106265</v>
      </c>
      <c r="D2893" s="5">
        <v>22</v>
      </c>
      <c r="E2893" s="5">
        <v>49</v>
      </c>
      <c r="F2893" s="4">
        <v>18.059999999999999</v>
      </c>
      <c r="G2893" s="5">
        <v>0</v>
      </c>
      <c r="H2893" s="5">
        <v>1</v>
      </c>
      <c r="I2893" s="1">
        <v>664578246108</v>
      </c>
      <c r="J2893" s="1">
        <v>134777790365</v>
      </c>
      <c r="K2893" s="1">
        <v>49516368579</v>
      </c>
      <c r="L2893" s="1">
        <v>714094614687</v>
      </c>
      <c r="M2893" s="29">
        <f>-4.336-4.513*(U2893/L2893)+5.679*(O2893/L2893)-0.004*(I2893/P2893)</f>
        <v>0.21685679372571209</v>
      </c>
      <c r="N2893" s="31">
        <v>6.9871667237754878</v>
      </c>
      <c r="O2893" s="1">
        <v>580148828065</v>
      </c>
      <c r="P2893" s="1">
        <v>580148828065</v>
      </c>
      <c r="Q2893" s="1">
        <v>0</v>
      </c>
      <c r="R2893" s="1">
        <v>133945786622</v>
      </c>
      <c r="S2893" s="1">
        <v>714094614687</v>
      </c>
      <c r="T2893" s="1">
        <v>16530325635</v>
      </c>
      <c r="U2893" s="1">
        <v>8912609740</v>
      </c>
      <c r="V2893" s="1">
        <v>28242310384</v>
      </c>
    </row>
    <row r="2894" spans="1:22" ht="16.5" customHeight="1" x14ac:dyDescent="0.3">
      <c r="A2894" s="1" t="s">
        <v>300</v>
      </c>
      <c r="B2894" s="1">
        <v>2021</v>
      </c>
      <c r="C2894" s="16">
        <f t="shared" si="254"/>
        <v>3.8712010109078911</v>
      </c>
      <c r="D2894" s="5">
        <v>21</v>
      </c>
      <c r="E2894" s="5">
        <v>48</v>
      </c>
      <c r="F2894" s="4">
        <v>0.68</v>
      </c>
      <c r="G2894" s="5">
        <v>0</v>
      </c>
      <c r="H2894" s="5">
        <v>1</v>
      </c>
      <c r="I2894" s="1">
        <v>593337478546</v>
      </c>
      <c r="J2894" s="1">
        <v>103525164289</v>
      </c>
      <c r="K2894" s="1">
        <v>55270659079</v>
      </c>
      <c r="L2894" s="1">
        <v>648608137625</v>
      </c>
      <c r="M2894" s="29">
        <f>-4.336-4.513*(U2894/L2894)+5.679*(O2894/L2894)-0.004*(I2894/P2894)</f>
        <v>0.27339760445913441</v>
      </c>
      <c r="N2894" s="31">
        <v>6.6900092133089402</v>
      </c>
      <c r="O2894" s="1">
        <v>534014960743</v>
      </c>
      <c r="P2894" s="1">
        <v>534014960743</v>
      </c>
      <c r="Q2894" s="1">
        <v>0</v>
      </c>
      <c r="R2894" s="1">
        <v>114593176882</v>
      </c>
      <c r="S2894" s="1">
        <v>648608137625</v>
      </c>
      <c r="T2894" s="1">
        <v>15512155805</v>
      </c>
      <c r="U2894" s="1">
        <v>8884450265</v>
      </c>
      <c r="V2894" s="1">
        <v>26520071706</v>
      </c>
    </row>
    <row r="2895" spans="1:22" ht="16.5" customHeight="1" x14ac:dyDescent="0.3">
      <c r="A2895" s="1" t="s">
        <v>300</v>
      </c>
      <c r="B2895" s="1">
        <v>2020</v>
      </c>
      <c r="C2895" s="16">
        <f t="shared" si="254"/>
        <v>3.8501476017100584</v>
      </c>
      <c r="D2895" s="5">
        <v>20</v>
      </c>
      <c r="E2895" s="5">
        <v>47</v>
      </c>
      <c r="F2895" s="4">
        <v>0.68</v>
      </c>
      <c r="G2895" s="5">
        <v>0</v>
      </c>
      <c r="H2895" s="5">
        <v>1</v>
      </c>
      <c r="I2895" s="1">
        <v>644221603922</v>
      </c>
      <c r="J2895" s="1">
        <v>170982177089</v>
      </c>
      <c r="K2895" s="1">
        <v>58629809250</v>
      </c>
      <c r="L2895" s="1">
        <v>702851413172</v>
      </c>
      <c r="M2895" s="29">
        <f>-4.336-4.513*(U2895/L2895)+5.679*(O2895/L2895)-0.004*(I2895/P2895)</f>
        <v>0.41319756276324093</v>
      </c>
      <c r="N2895" s="31">
        <v>6.9401877821904918</v>
      </c>
      <c r="O2895" s="1">
        <v>592282686555</v>
      </c>
      <c r="P2895" s="1">
        <v>591412686555</v>
      </c>
      <c r="Q2895" s="1">
        <v>870000000</v>
      </c>
      <c r="R2895" s="1">
        <v>110568726617</v>
      </c>
      <c r="S2895" s="1">
        <v>702851413172</v>
      </c>
      <c r="T2895" s="1">
        <v>17806784165</v>
      </c>
      <c r="U2895" s="1">
        <v>4992402943</v>
      </c>
      <c r="V2895" s="1">
        <v>24961200636</v>
      </c>
    </row>
    <row r="2896" spans="1:22" ht="16.5" customHeight="1" x14ac:dyDescent="0.3">
      <c r="A2896" s="1" t="s">
        <v>300</v>
      </c>
      <c r="B2896" s="1">
        <v>2019</v>
      </c>
      <c r="C2896" s="16">
        <f t="shared" si="254"/>
        <v>3.8286413964890951</v>
      </c>
      <c r="D2896" s="5">
        <v>19</v>
      </c>
      <c r="E2896" s="5">
        <v>46</v>
      </c>
      <c r="F2896" s="4">
        <v>0.68</v>
      </c>
      <c r="G2896" s="5">
        <v>0</v>
      </c>
      <c r="H2896" s="5">
        <v>1</v>
      </c>
      <c r="I2896" s="1">
        <v>666015467618</v>
      </c>
      <c r="J2896" s="1">
        <v>268623591935</v>
      </c>
      <c r="K2896" s="1">
        <v>66419241043</v>
      </c>
      <c r="L2896" s="1">
        <v>732434708661</v>
      </c>
      <c r="M2896" s="29">
        <f>-4.336-4.513*(U2896/L2896)+5.679*(O2896/L2896)-0.004*(I2896/P2896)</f>
        <v>0.41430544448415707</v>
      </c>
      <c r="N2896" s="31">
        <v>7.4649912574460018</v>
      </c>
      <c r="O2896" s="1">
        <v>619526384987</v>
      </c>
      <c r="P2896" s="1">
        <v>617185084987</v>
      </c>
      <c r="Q2896" s="1">
        <v>2341300000</v>
      </c>
      <c r="R2896" s="1">
        <v>112908323674</v>
      </c>
      <c r="S2896" s="1">
        <v>732434708661</v>
      </c>
      <c r="T2896" s="1">
        <v>17277285300</v>
      </c>
      <c r="U2896" s="1">
        <v>7941551621</v>
      </c>
      <c r="V2896" s="1">
        <v>27128297784</v>
      </c>
    </row>
    <row r="2897" spans="1:22" ht="16.5" customHeight="1" x14ac:dyDescent="0.3">
      <c r="A2897" s="1" t="s">
        <v>300</v>
      </c>
      <c r="B2897" s="1">
        <v>2018</v>
      </c>
      <c r="C2897" s="16">
        <f t="shared" si="254"/>
        <v>3.8066624897703196</v>
      </c>
      <c r="D2897" s="5">
        <v>18</v>
      </c>
      <c r="E2897" s="5">
        <v>45</v>
      </c>
      <c r="F2897" s="4">
        <v>0.68</v>
      </c>
      <c r="G2897" s="5">
        <v>0</v>
      </c>
      <c r="H2897" s="5">
        <v>1</v>
      </c>
      <c r="I2897" s="1">
        <v>706295696407</v>
      </c>
      <c r="J2897" s="1">
        <v>305679818307</v>
      </c>
      <c r="K2897" s="1">
        <v>77695357181</v>
      </c>
      <c r="L2897" s="1">
        <v>783991053588</v>
      </c>
      <c r="M2897" s="29">
        <f>-4.336-4.513*(U2897/L2897)+5.679*(O2897/L2897)-0.004*(I2897/P2897)</f>
        <v>0.47840559289355639</v>
      </c>
      <c r="N2897" s="31">
        <v>7.3592809998546045</v>
      </c>
      <c r="O2897" s="1">
        <v>671330924511</v>
      </c>
      <c r="P2897" s="1">
        <v>667689624511</v>
      </c>
      <c r="Q2897" s="1">
        <v>3641300000</v>
      </c>
      <c r="R2897" s="1">
        <v>112660129077</v>
      </c>
      <c r="S2897" s="1">
        <v>783991053588</v>
      </c>
      <c r="T2897" s="1">
        <v>17555889614</v>
      </c>
      <c r="U2897" s="1">
        <v>7693357024</v>
      </c>
      <c r="V2897" s="1">
        <v>28389685641</v>
      </c>
    </row>
    <row r="2898" spans="1:22" ht="16.5" customHeight="1" x14ac:dyDescent="0.3">
      <c r="A2898" s="1" t="s">
        <v>300</v>
      </c>
      <c r="B2898" s="1">
        <v>2017</v>
      </c>
      <c r="C2898" s="16">
        <f t="shared" si="254"/>
        <v>3.784189633918261</v>
      </c>
      <c r="D2898" s="5">
        <v>17</v>
      </c>
      <c r="E2898" s="5">
        <v>44</v>
      </c>
      <c r="F2898" s="4">
        <v>0.68</v>
      </c>
      <c r="G2898" s="5">
        <v>0</v>
      </c>
      <c r="H2898" s="5">
        <v>1</v>
      </c>
      <c r="I2898" s="1">
        <v>728849732717</v>
      </c>
      <c r="J2898" s="1">
        <v>230716446894</v>
      </c>
      <c r="K2898" s="1">
        <v>83025327559</v>
      </c>
      <c r="L2898" s="1">
        <v>811875060276</v>
      </c>
      <c r="M2898" s="29">
        <f>-4.336-4.513*(U2898/L2898)+5.679*(O2898/L2898)-0.004*(I2898/P2898)</f>
        <v>0.51030963732479373</v>
      </c>
      <c r="N2898" s="31">
        <v>2.8654119461210428</v>
      </c>
      <c r="O2898" s="1">
        <v>699400087011</v>
      </c>
      <c r="P2898" s="1">
        <v>693984284261</v>
      </c>
      <c r="Q2898" s="1">
        <v>5415802750</v>
      </c>
      <c r="R2898" s="1">
        <v>112474973265</v>
      </c>
      <c r="S2898" s="1">
        <v>811875060276</v>
      </c>
      <c r="T2898" s="1">
        <v>15631752461</v>
      </c>
      <c r="U2898" s="1">
        <v>7508201212</v>
      </c>
      <c r="V2898" s="1">
        <v>24981639270</v>
      </c>
    </row>
    <row r="2899" spans="1:22" ht="16.5" customHeight="1" x14ac:dyDescent="0.3">
      <c r="A2899" s="1" t="s">
        <v>300</v>
      </c>
      <c r="B2899" s="1">
        <v>2016</v>
      </c>
      <c r="C2899" s="16">
        <f t="shared" si="254"/>
        <v>3.7612001156935624</v>
      </c>
      <c r="D2899" s="5">
        <v>16</v>
      </c>
      <c r="E2899" s="5">
        <v>43</v>
      </c>
      <c r="F2899" s="4">
        <v>0.68</v>
      </c>
      <c r="G2899" s="5">
        <v>0</v>
      </c>
      <c r="H2899" s="5">
        <v>1</v>
      </c>
      <c r="I2899" s="1">
        <v>610387566399</v>
      </c>
      <c r="J2899" s="1">
        <v>212261932501</v>
      </c>
      <c r="K2899" s="1">
        <v>89391768076</v>
      </c>
      <c r="L2899" s="1">
        <v>699779334475</v>
      </c>
      <c r="M2899" s="29">
        <f>-4.336-4.513*(U2899/L2899)+5.679*(O2899/L2899)-0.004*(I2899/P2899)</f>
        <v>0.37677682518105071</v>
      </c>
      <c r="N2899" s="31">
        <v>2.5615511423249444</v>
      </c>
      <c r="O2899" s="1">
        <v>587245829664</v>
      </c>
      <c r="P2899" s="1">
        <v>585806463914</v>
      </c>
      <c r="Q2899" s="1">
        <v>1439365750</v>
      </c>
      <c r="R2899" s="1">
        <v>112533504811</v>
      </c>
      <c r="S2899" s="1">
        <v>699779334475</v>
      </c>
      <c r="T2899" s="1">
        <v>11213964028</v>
      </c>
      <c r="U2899" s="1">
        <v>7566732758</v>
      </c>
      <c r="V2899" s="1">
        <v>19960590163</v>
      </c>
    </row>
    <row r="2900" spans="1:22" ht="16.5" customHeight="1" x14ac:dyDescent="0.3">
      <c r="A2900" s="1" t="s">
        <v>300</v>
      </c>
      <c r="B2900" s="1">
        <v>2015</v>
      </c>
      <c r="C2900" s="16">
        <f t="shared" si="254"/>
        <v>3.7376696182833684</v>
      </c>
      <c r="D2900" s="5">
        <v>15</v>
      </c>
      <c r="E2900" s="5">
        <v>42</v>
      </c>
      <c r="F2900" s="4">
        <v>0.68</v>
      </c>
      <c r="G2900" s="5">
        <v>0</v>
      </c>
      <c r="H2900" s="5">
        <v>1</v>
      </c>
      <c r="I2900" s="1">
        <v>450606093924</v>
      </c>
      <c r="J2900" s="1">
        <v>161881405163</v>
      </c>
      <c r="K2900" s="1">
        <v>78405249095</v>
      </c>
      <c r="L2900" s="1">
        <v>529011343019</v>
      </c>
      <c r="M2900" s="29">
        <f>-4.336-4.513*(U2900/L2900)+5.679*(O2900/L2900)-0.004*(I2900/P2900)</f>
        <v>0.16706514180998217</v>
      </c>
      <c r="N2900" s="31">
        <v>8.0197984581497224</v>
      </c>
      <c r="O2900" s="1">
        <v>421717688908</v>
      </c>
      <c r="P2900" s="1">
        <v>421717688908</v>
      </c>
      <c r="Q2900" s="1">
        <v>0</v>
      </c>
      <c r="R2900" s="1">
        <v>107293654111</v>
      </c>
      <c r="S2900" s="1">
        <v>529011343019</v>
      </c>
      <c r="T2900" s="1">
        <v>10023242139</v>
      </c>
      <c r="U2900" s="1">
        <v>2326882058</v>
      </c>
      <c r="V2900" s="1">
        <v>13015775279</v>
      </c>
    </row>
    <row r="2901" spans="1:22" ht="16.5" customHeight="1" x14ac:dyDescent="0.3">
      <c r="A2901" s="1" t="s">
        <v>300</v>
      </c>
      <c r="B2901" s="1">
        <v>2014</v>
      </c>
      <c r="C2901" s="16">
        <f t="shared" si="254"/>
        <v>3.713572066704308</v>
      </c>
      <c r="D2901" s="6">
        <v>14</v>
      </c>
      <c r="E2901" s="6">
        <v>41</v>
      </c>
      <c r="F2901" s="7">
        <v>0.68</v>
      </c>
      <c r="G2901" s="6">
        <v>0</v>
      </c>
      <c r="H2901" s="6">
        <v>1</v>
      </c>
      <c r="I2901" s="1">
        <v>476824020023</v>
      </c>
      <c r="J2901" s="1">
        <v>163135816528</v>
      </c>
      <c r="K2901" s="1">
        <v>68848392896</v>
      </c>
      <c r="L2901" s="1">
        <v>545672412919</v>
      </c>
      <c r="M2901" s="29">
        <f>-4.336-4.513*(U2901/L2901)+5.679*(O2901/L2901)-0.004*(I2901/P2901)</f>
        <v>0.10244396945297098</v>
      </c>
      <c r="N2901" s="28">
        <v>5.05</v>
      </c>
      <c r="O2901" s="1">
        <v>433099159876</v>
      </c>
      <c r="P2901" s="1">
        <v>433099159876</v>
      </c>
      <c r="Q2901" s="1">
        <v>0</v>
      </c>
      <c r="R2901" s="1">
        <v>112573253043</v>
      </c>
      <c r="S2901" s="1">
        <v>545672412919</v>
      </c>
      <c r="T2901" s="1">
        <v>11813797411</v>
      </c>
      <c r="U2901" s="1">
        <v>7806480990</v>
      </c>
      <c r="V2901" s="1">
        <v>24457575852</v>
      </c>
    </row>
    <row r="2902" spans="1:22" ht="16.5" customHeight="1" x14ac:dyDescent="0.3">
      <c r="A2902" s="1" t="s">
        <v>301</v>
      </c>
      <c r="B2902" s="1">
        <v>2023</v>
      </c>
      <c r="C2902" s="16">
        <f t="shared" si="254"/>
        <v>3.8066624897703196</v>
      </c>
      <c r="D2902" s="5">
        <v>30</v>
      </c>
      <c r="E2902" s="5">
        <v>45</v>
      </c>
      <c r="F2902" s="4">
        <v>0</v>
      </c>
      <c r="G2902" s="5">
        <v>0</v>
      </c>
      <c r="H2902" s="5">
        <v>0</v>
      </c>
      <c r="I2902" s="1">
        <v>418104514649</v>
      </c>
      <c r="J2902" s="1">
        <v>42382190187</v>
      </c>
      <c r="K2902" s="1">
        <v>1070935263716</v>
      </c>
      <c r="L2902" s="1">
        <v>1489039778365</v>
      </c>
      <c r="M2902" s="29">
        <f>-4.336-4.513*(U2902/L2902)+5.679*(O2902/L2902)-0.004*(I2902/P2902)</f>
        <v>-2.7716966841287913</v>
      </c>
      <c r="N2902" s="31">
        <v>6.4222466560102589</v>
      </c>
      <c r="O2902" s="1">
        <v>445075279771</v>
      </c>
      <c r="P2902" s="1">
        <v>376222485920</v>
      </c>
      <c r="Q2902" s="1">
        <v>68852793851</v>
      </c>
      <c r="R2902" s="1">
        <v>1043964498594</v>
      </c>
      <c r="S2902" s="1">
        <v>1489039778365</v>
      </c>
      <c r="T2902" s="1">
        <v>10199010474</v>
      </c>
      <c r="U2902" s="1">
        <v>42466970398</v>
      </c>
      <c r="V2902" s="1">
        <v>58561970402</v>
      </c>
    </row>
    <row r="2903" spans="1:22" ht="16.5" customHeight="1" x14ac:dyDescent="0.3">
      <c r="A2903" s="1" t="s">
        <v>301</v>
      </c>
      <c r="B2903" s="1">
        <v>2022</v>
      </c>
      <c r="C2903" s="16">
        <f t="shared" si="254"/>
        <v>3.784189633918261</v>
      </c>
      <c r="D2903" s="5">
        <v>29</v>
      </c>
      <c r="E2903" s="5">
        <v>44</v>
      </c>
      <c r="F2903" s="4">
        <v>0</v>
      </c>
      <c r="G2903" s="5">
        <v>0</v>
      </c>
      <c r="H2903" s="5">
        <v>0</v>
      </c>
      <c r="I2903" s="1">
        <v>224235511541</v>
      </c>
      <c r="J2903" s="1">
        <v>35818512744</v>
      </c>
      <c r="K2903" s="1">
        <v>616440709374</v>
      </c>
      <c r="L2903" s="1">
        <v>840676220915</v>
      </c>
      <c r="M2903" s="29">
        <f>-4.336-4.513*(U2903/L2903)+5.679*(O2903/L2903)-0.004*(I2903/P2903)</f>
        <v>-2.256940895670255</v>
      </c>
      <c r="N2903" s="31">
        <v>6.9871667237754878</v>
      </c>
      <c r="O2903" s="1">
        <v>318705104991</v>
      </c>
      <c r="P2903" s="1">
        <v>215938260260</v>
      </c>
      <c r="Q2903" s="1">
        <v>102766844731</v>
      </c>
      <c r="R2903" s="1">
        <v>521971115924</v>
      </c>
      <c r="S2903" s="1">
        <v>840676220915</v>
      </c>
      <c r="T2903" s="1">
        <v>10888868110</v>
      </c>
      <c r="U2903" s="1">
        <v>12988882403</v>
      </c>
      <c r="V2903" s="1">
        <v>23809769296</v>
      </c>
    </row>
    <row r="2904" spans="1:22" ht="16.5" customHeight="1" x14ac:dyDescent="0.3">
      <c r="A2904" s="1" t="s">
        <v>301</v>
      </c>
      <c r="B2904" s="1">
        <v>2021</v>
      </c>
      <c r="C2904" s="16">
        <f t="shared" si="254"/>
        <v>3.7612001156935624</v>
      </c>
      <c r="D2904" s="5">
        <v>28</v>
      </c>
      <c r="E2904" s="5">
        <v>43</v>
      </c>
      <c r="F2904" s="4">
        <v>0</v>
      </c>
      <c r="G2904" s="5">
        <v>0</v>
      </c>
      <c r="H2904" s="5">
        <v>0</v>
      </c>
      <c r="I2904" s="1">
        <v>245199366708</v>
      </c>
      <c r="J2904" s="1">
        <v>43104927647</v>
      </c>
      <c r="K2904" s="1">
        <v>518605264076</v>
      </c>
      <c r="L2904" s="1">
        <v>763804630784</v>
      </c>
      <c r="M2904" s="29">
        <f>-4.336-4.513*(U2904/L2904)+5.679*(O2904/L2904)-0.004*(I2904/P2904)</f>
        <v>-2.5374701331107534</v>
      </c>
      <c r="N2904" s="31">
        <v>6.6900092133089402</v>
      </c>
      <c r="O2904" s="1">
        <v>250917166610</v>
      </c>
      <c r="P2904" s="1">
        <v>192749678177</v>
      </c>
      <c r="Q2904" s="1">
        <v>58167488433</v>
      </c>
      <c r="R2904" s="1">
        <v>512887464174</v>
      </c>
      <c r="S2904" s="1">
        <v>763804630784</v>
      </c>
      <c r="T2904" s="1">
        <v>6732387404</v>
      </c>
      <c r="U2904" s="1">
        <v>10491151145</v>
      </c>
      <c r="V2904" s="1">
        <v>20958480968</v>
      </c>
    </row>
    <row r="2905" spans="1:22" ht="16.5" customHeight="1" x14ac:dyDescent="0.3">
      <c r="A2905" s="1" t="s">
        <v>301</v>
      </c>
      <c r="B2905" s="1">
        <v>2020</v>
      </c>
      <c r="C2905" s="16">
        <f t="shared" si="254"/>
        <v>3.7376696182833684</v>
      </c>
      <c r="D2905" s="5">
        <v>27</v>
      </c>
      <c r="E2905" s="5">
        <v>42</v>
      </c>
      <c r="F2905" s="4">
        <v>0</v>
      </c>
      <c r="G2905" s="5">
        <v>0</v>
      </c>
      <c r="H2905" s="5">
        <v>0</v>
      </c>
      <c r="I2905" s="1">
        <v>159362174661</v>
      </c>
      <c r="J2905" s="1">
        <v>29559544312</v>
      </c>
      <c r="K2905" s="1">
        <v>304192061895</v>
      </c>
      <c r="L2905" s="1">
        <v>463554236556</v>
      </c>
      <c r="M2905" s="29">
        <f>-4.336-4.513*(U2905/L2905)+5.679*(O2905/L2905)-0.004*(I2905/P2905)</f>
        <v>-1.9450376970446654</v>
      </c>
      <c r="N2905" s="31">
        <v>6.9401877821904918</v>
      </c>
      <c r="O2905" s="1">
        <v>202189783036</v>
      </c>
      <c r="P2905" s="1">
        <v>151423804391</v>
      </c>
      <c r="Q2905" s="1">
        <v>50765978645</v>
      </c>
      <c r="R2905" s="1">
        <v>261364453520</v>
      </c>
      <c r="S2905" s="1">
        <v>463554236556</v>
      </c>
      <c r="T2905" s="1">
        <v>4011274228</v>
      </c>
      <c r="U2905" s="1">
        <v>8407633257</v>
      </c>
      <c r="V2905" s="1">
        <v>17577656753</v>
      </c>
    </row>
    <row r="2906" spans="1:22" ht="16.5" customHeight="1" x14ac:dyDescent="0.3">
      <c r="A2906" s="1" t="s">
        <v>301</v>
      </c>
      <c r="B2906" s="1">
        <v>2019</v>
      </c>
      <c r="C2906" s="15"/>
      <c r="D2906" s="9"/>
      <c r="E2906" s="9"/>
      <c r="F2906" s="10"/>
      <c r="G2906" s="9"/>
      <c r="H2906" s="9"/>
      <c r="I2906" s="1">
        <v>386148455262</v>
      </c>
      <c r="J2906" s="1">
        <v>30523417092</v>
      </c>
      <c r="K2906" s="1">
        <v>63227097298</v>
      </c>
      <c r="L2906" s="1">
        <v>449375552560</v>
      </c>
      <c r="M2906" s="29">
        <f>-4.336-4.513*(U2906/L2906)+5.679*(O2906/L2906)-0.004*(I2906/P2906)</f>
        <v>-1.9692523704345783</v>
      </c>
      <c r="N2906" s="31">
        <v>7.4649912574460018</v>
      </c>
      <c r="O2906" s="1">
        <v>197524073103</v>
      </c>
      <c r="P2906" s="1">
        <v>197524073103</v>
      </c>
      <c r="Q2906" s="1">
        <v>0</v>
      </c>
      <c r="R2906" s="1">
        <v>251851479457</v>
      </c>
      <c r="S2906" s="1">
        <v>449375552560</v>
      </c>
      <c r="T2906" s="1">
        <v>1910589579</v>
      </c>
      <c r="U2906" s="1">
        <v>12113155685</v>
      </c>
      <c r="V2906" s="1">
        <v>21995202260</v>
      </c>
    </row>
    <row r="2907" spans="1:22" ht="16.5" customHeight="1" x14ac:dyDescent="0.3">
      <c r="A2907" s="1" t="s">
        <v>301</v>
      </c>
      <c r="B2907" s="1">
        <v>2018</v>
      </c>
      <c r="C2907" s="15"/>
      <c r="D2907" s="9"/>
      <c r="E2907" s="9"/>
      <c r="F2907" s="10"/>
      <c r="G2907" s="9"/>
      <c r="H2907" s="9"/>
      <c r="I2907" s="1">
        <v>401331149192</v>
      </c>
      <c r="J2907" s="1">
        <v>26248825711</v>
      </c>
      <c r="K2907" s="1">
        <v>67733803353</v>
      </c>
      <c r="L2907" s="1">
        <v>469064952545</v>
      </c>
      <c r="M2907" s="29">
        <f>-4.336-4.513*(U2907/L2907)+5.679*(O2907/L2907)-0.004*(I2907/P2907)</f>
        <v>-1.9070859935794036</v>
      </c>
      <c r="N2907" s="31">
        <v>7.3592809998546045</v>
      </c>
      <c r="O2907" s="1">
        <v>217195156338</v>
      </c>
      <c r="P2907" s="1">
        <v>217195156338</v>
      </c>
      <c r="Q2907" s="1">
        <v>0</v>
      </c>
      <c r="R2907" s="1">
        <v>251869796207</v>
      </c>
      <c r="S2907" s="1">
        <v>469064952545</v>
      </c>
      <c r="T2907" s="1">
        <v>1180776408</v>
      </c>
      <c r="U2907" s="1">
        <v>20089945626</v>
      </c>
      <c r="V2907" s="1">
        <v>26195313841</v>
      </c>
    </row>
    <row r="2908" spans="1:22" ht="16.5" customHeight="1" x14ac:dyDescent="0.3">
      <c r="A2908" s="1" t="s">
        <v>301</v>
      </c>
      <c r="B2908" s="1">
        <v>2017</v>
      </c>
      <c r="C2908" s="16">
        <f t="shared" ref="C2908:C2910" si="255">LN(E2908)</f>
        <v>3.5835189384561099</v>
      </c>
      <c r="D2908" s="5">
        <v>24</v>
      </c>
      <c r="E2908" s="5">
        <v>36</v>
      </c>
      <c r="F2908" s="4">
        <v>0</v>
      </c>
      <c r="G2908" s="5">
        <v>0</v>
      </c>
      <c r="H2908" s="5">
        <v>1</v>
      </c>
      <c r="I2908" s="1">
        <v>290031235267</v>
      </c>
      <c r="J2908" s="1">
        <v>92055266480</v>
      </c>
      <c r="K2908" s="1">
        <v>54777880556</v>
      </c>
      <c r="L2908" s="1">
        <v>344809115823</v>
      </c>
      <c r="M2908" s="29">
        <f>-4.336-4.513*(U2908/L2908)+5.679*(O2908/L2908)-0.004*(I2908/P2908)</f>
        <v>-1.2219468746249198</v>
      </c>
      <c r="N2908" s="31">
        <v>2.8654119461210428</v>
      </c>
      <c r="O2908" s="1">
        <v>205237974784</v>
      </c>
      <c r="P2908" s="1">
        <v>205237974784</v>
      </c>
      <c r="Q2908" s="1">
        <v>0</v>
      </c>
      <c r="R2908" s="1">
        <v>139571141039</v>
      </c>
      <c r="S2908" s="1">
        <v>344809115823</v>
      </c>
      <c r="T2908" s="1">
        <v>478437551</v>
      </c>
      <c r="U2908" s="1">
        <v>19907709160</v>
      </c>
      <c r="V2908" s="1">
        <v>22258302339</v>
      </c>
    </row>
    <row r="2909" spans="1:22" ht="16.5" customHeight="1" x14ac:dyDescent="0.3">
      <c r="A2909" s="1" t="s">
        <v>301</v>
      </c>
      <c r="B2909" s="1">
        <v>2016</v>
      </c>
      <c r="C2909" s="16">
        <f t="shared" si="255"/>
        <v>3.970291913552122</v>
      </c>
      <c r="D2909" s="5">
        <v>23</v>
      </c>
      <c r="E2909" s="5">
        <v>53</v>
      </c>
      <c r="F2909" s="4">
        <v>2.39</v>
      </c>
      <c r="G2909" s="5">
        <v>0</v>
      </c>
      <c r="H2909" s="5">
        <v>0</v>
      </c>
      <c r="I2909" s="1">
        <v>527791601242</v>
      </c>
      <c r="J2909" s="1">
        <v>246725683908</v>
      </c>
      <c r="K2909" s="1">
        <v>55639115325</v>
      </c>
      <c r="L2909" s="1">
        <v>583430716567</v>
      </c>
      <c r="M2909" s="29">
        <f>-4.336-4.513*(U2909/L2909)+5.679*(O2909/L2909)-0.004*(I2909/P2909)</f>
        <v>-0.11026393230510058</v>
      </c>
      <c r="N2909" s="31">
        <v>2.5615511423249444</v>
      </c>
      <c r="O2909" s="1">
        <v>447766771327</v>
      </c>
      <c r="P2909" s="1">
        <v>447766771327</v>
      </c>
      <c r="Q2909" s="1">
        <v>0</v>
      </c>
      <c r="R2909" s="1">
        <v>135663945240</v>
      </c>
      <c r="S2909" s="1">
        <v>583430716567</v>
      </c>
      <c r="T2909" s="1">
        <v>2942895994</v>
      </c>
      <c r="U2909" s="1">
        <v>16550513361</v>
      </c>
      <c r="V2909" s="1">
        <v>34597690648</v>
      </c>
    </row>
    <row r="2910" spans="1:22" ht="16.5" customHeight="1" x14ac:dyDescent="0.3">
      <c r="A2910" s="1" t="s">
        <v>301</v>
      </c>
      <c r="B2910" s="1">
        <v>2015</v>
      </c>
      <c r="C2910" s="16">
        <f t="shared" si="255"/>
        <v>3.9512437185814275</v>
      </c>
      <c r="D2910" s="6">
        <v>22</v>
      </c>
      <c r="E2910" s="6">
        <v>52</v>
      </c>
      <c r="F2910" s="7">
        <v>2.7</v>
      </c>
      <c r="G2910" s="6">
        <v>0</v>
      </c>
      <c r="H2910" s="6">
        <v>0</v>
      </c>
      <c r="I2910" s="1">
        <v>433960477890</v>
      </c>
      <c r="J2910" s="1">
        <v>96208314991</v>
      </c>
      <c r="K2910" s="1">
        <v>59122861569</v>
      </c>
      <c r="L2910" s="1">
        <v>493083339459</v>
      </c>
      <c r="M2910" s="29">
        <f>-4.336-4.513*(U2910/L2910)+5.679*(O2910/L2910)-0.004*(I2910/P2910)</f>
        <v>-6.12429523281878E-2</v>
      </c>
      <c r="N2910" s="31">
        <v>8.0197984581497224</v>
      </c>
      <c r="O2910" s="1">
        <v>377241614199</v>
      </c>
      <c r="P2910" s="1">
        <v>377241614199</v>
      </c>
      <c r="Q2910" s="1">
        <v>0</v>
      </c>
      <c r="R2910" s="1">
        <v>115841725260</v>
      </c>
      <c r="S2910" s="1">
        <v>493083339459</v>
      </c>
      <c r="T2910" s="1">
        <v>2559975713</v>
      </c>
      <c r="U2910" s="1">
        <v>7151511156</v>
      </c>
      <c r="V2910" s="1">
        <v>26358585263</v>
      </c>
    </row>
    <row r="2911" spans="1:22" ht="16.5" customHeight="1" x14ac:dyDescent="0.3">
      <c r="A2911" s="1" t="s">
        <v>301</v>
      </c>
      <c r="B2911" s="1">
        <v>2014</v>
      </c>
      <c r="C2911" s="15"/>
      <c r="D2911" s="9"/>
      <c r="E2911" s="9"/>
      <c r="F2911" s="10"/>
      <c r="G2911" s="9"/>
      <c r="H2911" s="9"/>
      <c r="I2911" s="1">
        <v>354165816693</v>
      </c>
      <c r="J2911" s="1">
        <v>107139140114</v>
      </c>
      <c r="K2911" s="1">
        <v>48691449652</v>
      </c>
      <c r="L2911" s="1">
        <v>402857266345</v>
      </c>
      <c r="M2911" s="29">
        <f>-4.336-4.513*(U2911/L2911)+5.679*(O2911/L2911)-0.004*(I2911/P2911)</f>
        <v>-0.32179051855355034</v>
      </c>
      <c r="N2911" s="28">
        <v>5.05</v>
      </c>
      <c r="O2911" s="1">
        <v>289044171586</v>
      </c>
      <c r="P2911" s="1">
        <v>216913524771</v>
      </c>
      <c r="Q2911" s="1">
        <v>72130646815</v>
      </c>
      <c r="R2911" s="1">
        <v>113813094759</v>
      </c>
      <c r="S2911" s="1">
        <v>402857266345</v>
      </c>
      <c r="T2911" s="1">
        <v>2224168599</v>
      </c>
      <c r="U2911" s="1">
        <v>4807739746</v>
      </c>
      <c r="V2911" s="1">
        <v>10512342090</v>
      </c>
    </row>
    <row r="2912" spans="1:22" ht="16.5" customHeight="1" x14ac:dyDescent="0.3">
      <c r="A2912" s="1" t="s">
        <v>302</v>
      </c>
      <c r="B2912" s="1">
        <v>2023</v>
      </c>
      <c r="C2912" s="16">
        <f t="shared" ref="C2912:C2913" si="256">LN(E2912)</f>
        <v>3.7612001156935624</v>
      </c>
      <c r="D2912" s="5">
        <v>20</v>
      </c>
      <c r="E2912" s="5">
        <v>43</v>
      </c>
      <c r="F2912" s="4">
        <v>0</v>
      </c>
      <c r="G2912" s="5">
        <v>0</v>
      </c>
      <c r="H2912" s="5">
        <v>1</v>
      </c>
      <c r="I2912" s="1">
        <v>785530657958</v>
      </c>
      <c r="J2912" s="1">
        <v>194580820141</v>
      </c>
      <c r="K2912" s="1">
        <v>210752417895</v>
      </c>
      <c r="L2912" s="1">
        <v>996283075853</v>
      </c>
      <c r="M2912" s="29">
        <f>-4.336-4.513*(U2912/L2912)+5.679*(O2912/L2912)-0.004*(I2912/P2912)</f>
        <v>0.97542219906975614</v>
      </c>
      <c r="N2912" s="31">
        <v>6.4222466560102589</v>
      </c>
      <c r="O2912" s="1">
        <v>933642707465</v>
      </c>
      <c r="P2912" s="1">
        <v>749627048501</v>
      </c>
      <c r="Q2912" s="1">
        <v>184015658964</v>
      </c>
      <c r="R2912" s="1">
        <v>62640368388</v>
      </c>
      <c r="S2912" s="1">
        <v>996283075853</v>
      </c>
      <c r="T2912" s="1">
        <v>30578323927</v>
      </c>
      <c r="U2912" s="1">
        <v>1396164116</v>
      </c>
      <c r="V2912" s="1">
        <v>31974488043</v>
      </c>
    </row>
    <row r="2913" spans="1:22" ht="16.5" customHeight="1" x14ac:dyDescent="0.3">
      <c r="A2913" s="1" t="s">
        <v>302</v>
      </c>
      <c r="B2913" s="1">
        <v>2022</v>
      </c>
      <c r="C2913" s="16">
        <f t="shared" si="256"/>
        <v>3.8286413964890951</v>
      </c>
      <c r="D2913" s="5">
        <v>19</v>
      </c>
      <c r="E2913" s="5">
        <v>46</v>
      </c>
      <c r="F2913" s="4">
        <v>0</v>
      </c>
      <c r="G2913" s="5">
        <v>0</v>
      </c>
      <c r="H2913" s="5">
        <v>0</v>
      </c>
      <c r="I2913" s="1">
        <v>1069530617586</v>
      </c>
      <c r="J2913" s="1">
        <v>221309057150</v>
      </c>
      <c r="K2913" s="1">
        <v>116422818256</v>
      </c>
      <c r="L2913" s="1">
        <v>1185953435842</v>
      </c>
      <c r="M2913" s="29">
        <f>-4.336-4.513*(U2913/L2913)+5.679*(O2913/L2913)-0.004*(I2913/P2913)</f>
        <v>1.2770128320252523</v>
      </c>
      <c r="N2913" s="31">
        <v>6.9871667237754878</v>
      </c>
      <c r="O2913" s="1">
        <v>1174534231570</v>
      </c>
      <c r="P2913" s="1">
        <v>1005264924449</v>
      </c>
      <c r="Q2913" s="1">
        <v>169269307121</v>
      </c>
      <c r="R2913" s="1">
        <v>11419204272</v>
      </c>
      <c r="S2913" s="1">
        <v>1185953435842</v>
      </c>
      <c r="T2913" s="1">
        <v>31483262300</v>
      </c>
      <c r="U2913" s="1">
        <v>1852640368</v>
      </c>
      <c r="V2913" s="1">
        <v>31487546603</v>
      </c>
    </row>
    <row r="2914" spans="1:22" ht="16.5" customHeight="1" x14ac:dyDescent="0.3">
      <c r="A2914" s="1" t="s">
        <v>302</v>
      </c>
      <c r="B2914" s="1">
        <v>2021</v>
      </c>
      <c r="C2914" s="15"/>
      <c r="D2914" s="9"/>
      <c r="E2914" s="9"/>
      <c r="F2914" s="10"/>
      <c r="G2914" s="9"/>
      <c r="H2914" s="9"/>
      <c r="I2914" s="1">
        <v>1135953236638</v>
      </c>
      <c r="J2914" s="1">
        <v>262053612330</v>
      </c>
      <c r="K2914" s="1">
        <v>51973381941</v>
      </c>
      <c r="L2914" s="1">
        <v>1187926618579</v>
      </c>
      <c r="M2914" s="29">
        <f>-4.336-4.513*(U2914/L2914)+5.679*(O2914/L2914)-0.004*(I2914/P2914)</f>
        <v>1.2866565718313454</v>
      </c>
      <c r="N2914" s="31">
        <v>6.6900092133089402</v>
      </c>
      <c r="O2914" s="1">
        <v>1178360054675</v>
      </c>
      <c r="P2914" s="1">
        <v>1085833039425</v>
      </c>
      <c r="Q2914" s="1">
        <v>92527015250</v>
      </c>
      <c r="R2914" s="1">
        <v>9566563904</v>
      </c>
      <c r="S2914" s="1">
        <v>1187926618579</v>
      </c>
      <c r="T2914" s="1">
        <v>36191988514</v>
      </c>
      <c r="U2914" s="1">
        <v>1691182045</v>
      </c>
      <c r="V2914" s="1">
        <v>36055570015</v>
      </c>
    </row>
    <row r="2915" spans="1:22" ht="16.5" customHeight="1" x14ac:dyDescent="0.3">
      <c r="A2915" s="1" t="s">
        <v>302</v>
      </c>
      <c r="B2915" s="1">
        <v>2020</v>
      </c>
      <c r="C2915" s="15"/>
      <c r="D2915" s="9"/>
      <c r="E2915" s="9"/>
      <c r="F2915" s="10"/>
      <c r="G2915" s="9"/>
      <c r="H2915" s="9"/>
      <c r="I2915" s="1">
        <v>1195032806886</v>
      </c>
      <c r="J2915" s="1">
        <v>357679398399</v>
      </c>
      <c r="K2915" s="1">
        <v>63705547584</v>
      </c>
      <c r="L2915" s="1">
        <v>1258738354470</v>
      </c>
      <c r="M2915" s="29">
        <f>-4.336-4.513*(U2915/L2915)+5.679*(O2915/L2915)-0.004*(I2915/P2915)</f>
        <v>0.72047667170483576</v>
      </c>
      <c r="N2915" s="31">
        <v>6.9401877821904918</v>
      </c>
      <c r="O2915" s="1">
        <v>1105077945869</v>
      </c>
      <c r="P2915" s="1">
        <v>1104102297924</v>
      </c>
      <c r="Q2915" s="1">
        <v>975647945</v>
      </c>
      <c r="R2915" s="1">
        <v>153660408601</v>
      </c>
      <c r="S2915" s="1">
        <v>1258738354470</v>
      </c>
      <c r="T2915" s="1">
        <v>27789069374</v>
      </c>
      <c r="U2915" s="1">
        <v>-20937976389</v>
      </c>
      <c r="V2915" s="1">
        <v>4396352994</v>
      </c>
    </row>
    <row r="2916" spans="1:22" ht="16.5" customHeight="1" x14ac:dyDescent="0.3">
      <c r="A2916" s="1" t="s">
        <v>302</v>
      </c>
      <c r="B2916" s="1">
        <v>2019</v>
      </c>
      <c r="C2916" s="16">
        <f>LN(E2916)</f>
        <v>3.8501476017100584</v>
      </c>
      <c r="D2916" s="5">
        <v>16</v>
      </c>
      <c r="E2916" s="5">
        <v>47</v>
      </c>
      <c r="F2916" s="4">
        <v>9.51</v>
      </c>
      <c r="G2916" s="5">
        <v>0</v>
      </c>
      <c r="H2916" s="5">
        <v>0</v>
      </c>
      <c r="I2916" s="1">
        <v>1356241600588</v>
      </c>
      <c r="J2916" s="1">
        <v>464877728629</v>
      </c>
      <c r="K2916" s="1">
        <v>86970183690</v>
      </c>
      <c r="L2916" s="1">
        <v>1443211784278</v>
      </c>
      <c r="M2916" s="29">
        <f>-4.336-4.513*(U2916/L2916)+5.679*(O2916/L2916)-0.004*(I2916/P2916)</f>
        <v>0.64883284053224155</v>
      </c>
      <c r="N2916" s="31">
        <v>7.4649912574460018</v>
      </c>
      <c r="O2916" s="1">
        <v>1268613399288</v>
      </c>
      <c r="P2916" s="1">
        <v>1267418429862</v>
      </c>
      <c r="Q2916" s="1">
        <v>1194969426</v>
      </c>
      <c r="R2916" s="1">
        <v>174598384990</v>
      </c>
      <c r="S2916" s="1">
        <v>1443211784278</v>
      </c>
      <c r="T2916" s="1">
        <v>27308204836</v>
      </c>
      <c r="U2916" s="1">
        <v>910387071</v>
      </c>
      <c r="V2916" s="1">
        <v>35027573252</v>
      </c>
    </row>
    <row r="2917" spans="1:22" ht="16.5" customHeight="1" x14ac:dyDescent="0.3">
      <c r="A2917" s="1" t="s">
        <v>302</v>
      </c>
      <c r="B2917" s="1">
        <v>2018</v>
      </c>
      <c r="C2917" s="15"/>
      <c r="D2917" s="9"/>
      <c r="E2917" s="9"/>
      <c r="F2917" s="10"/>
      <c r="G2917" s="9"/>
      <c r="H2917" s="9"/>
      <c r="I2917" s="1">
        <v>1442329608323</v>
      </c>
      <c r="J2917" s="1">
        <v>545224760890</v>
      </c>
      <c r="K2917" s="1">
        <v>127966846527</v>
      </c>
      <c r="L2917" s="1">
        <v>1570296454850</v>
      </c>
      <c r="M2917" s="29">
        <f>-4.336-4.513*(U2917/L2917)+5.679*(O2917/L2917)-0.004*(I2917/P2917)</f>
        <v>0.64904168092064329</v>
      </c>
      <c r="N2917" s="31">
        <v>7.3592809998546045</v>
      </c>
      <c r="O2917" s="1">
        <v>1386082776931</v>
      </c>
      <c r="P2917" s="1">
        <v>1335727180752</v>
      </c>
      <c r="Q2917" s="1">
        <v>50355596179</v>
      </c>
      <c r="R2917" s="1">
        <v>184213677919</v>
      </c>
      <c r="S2917" s="1">
        <v>1570296454850</v>
      </c>
      <c r="T2917" s="1">
        <v>35290417021</v>
      </c>
      <c r="U2917" s="1">
        <v>8151636010</v>
      </c>
      <c r="V2917" s="1">
        <v>40731874654</v>
      </c>
    </row>
    <row r="2918" spans="1:22" ht="16.5" customHeight="1" x14ac:dyDescent="0.3">
      <c r="A2918" s="1" t="s">
        <v>302</v>
      </c>
      <c r="B2918" s="1">
        <v>2017</v>
      </c>
      <c r="C2918" s="16">
        <f t="shared" ref="C2918:C2929" si="257">LN(E2918)</f>
        <v>3.8066624897703196</v>
      </c>
      <c r="D2918" s="5">
        <v>15</v>
      </c>
      <c r="E2918" s="5">
        <v>45</v>
      </c>
      <c r="F2918" s="4">
        <v>1.1299999999999999</v>
      </c>
      <c r="G2918" s="5">
        <v>0</v>
      </c>
      <c r="H2918" s="5">
        <v>0</v>
      </c>
      <c r="I2918" s="1">
        <v>1540420828458</v>
      </c>
      <c r="J2918" s="1">
        <v>675888309984</v>
      </c>
      <c r="K2918" s="1">
        <v>144535429617</v>
      </c>
      <c r="L2918" s="1">
        <v>1684956258075</v>
      </c>
      <c r="M2918" s="29">
        <f>-4.336-4.513*(U2918/L2918)+5.679*(O2918/L2918)-0.004*(I2918/P2918)</f>
        <v>0.66242560914797521</v>
      </c>
      <c r="N2918" s="31">
        <v>2.8654119461210428</v>
      </c>
      <c r="O2918" s="1">
        <v>1494424832965</v>
      </c>
      <c r="P2918" s="1">
        <v>1329245698331</v>
      </c>
      <c r="Q2918" s="1">
        <v>165179134634</v>
      </c>
      <c r="R2918" s="1">
        <v>190531425110</v>
      </c>
      <c r="S2918" s="1">
        <v>1684956258075</v>
      </c>
      <c r="T2918" s="1">
        <v>23508876723</v>
      </c>
      <c r="U2918" s="1">
        <v>12607920571</v>
      </c>
      <c r="V2918" s="1">
        <v>42176098327</v>
      </c>
    </row>
    <row r="2919" spans="1:22" ht="16.5" customHeight="1" x14ac:dyDescent="0.3">
      <c r="A2919" s="1" t="s">
        <v>302</v>
      </c>
      <c r="B2919" s="1">
        <v>2016</v>
      </c>
      <c r="C2919" s="16">
        <f t="shared" si="257"/>
        <v>3.784189633918261</v>
      </c>
      <c r="D2919" s="5">
        <v>39</v>
      </c>
      <c r="E2919" s="5">
        <v>44</v>
      </c>
      <c r="F2919" s="4">
        <v>1.1299999999999999</v>
      </c>
      <c r="G2919" s="5">
        <v>0</v>
      </c>
      <c r="H2919" s="5">
        <v>0</v>
      </c>
      <c r="I2919" s="1">
        <v>1182377773299</v>
      </c>
      <c r="J2919" s="1">
        <v>484824525758</v>
      </c>
      <c r="K2919" s="1">
        <v>192761907389</v>
      </c>
      <c r="L2919" s="1">
        <v>1375139680688</v>
      </c>
      <c r="M2919" s="29">
        <f>-4.336-4.513*(U2919/L2919)+5.679*(O2919/L2919)-0.004*(I2919/P2919)</f>
        <v>0.50278850478489268</v>
      </c>
      <c r="N2919" s="31">
        <v>2.5615511423249444</v>
      </c>
      <c r="O2919" s="1">
        <v>1183728195981</v>
      </c>
      <c r="P2919" s="1">
        <v>1129719887001</v>
      </c>
      <c r="Q2919" s="1">
        <v>54008308980</v>
      </c>
      <c r="R2919" s="1">
        <v>191411484707</v>
      </c>
      <c r="S2919" s="1">
        <v>1375139680688</v>
      </c>
      <c r="T2919" s="1">
        <v>24701487493</v>
      </c>
      <c r="U2919" s="1">
        <v>13876666924</v>
      </c>
      <c r="V2919" s="1">
        <v>39315591507</v>
      </c>
    </row>
    <row r="2920" spans="1:22" ht="16.5" customHeight="1" x14ac:dyDescent="0.3">
      <c r="A2920" s="1" t="s">
        <v>302</v>
      </c>
      <c r="B2920" s="1">
        <v>2015</v>
      </c>
      <c r="C2920" s="16">
        <f t="shared" si="257"/>
        <v>3.7612001156935624</v>
      </c>
      <c r="D2920" s="5">
        <v>38</v>
      </c>
      <c r="E2920" s="5">
        <v>43</v>
      </c>
      <c r="F2920" s="4">
        <v>1.131</v>
      </c>
      <c r="G2920" s="5">
        <v>0</v>
      </c>
      <c r="H2920" s="5">
        <v>0</v>
      </c>
      <c r="I2920" s="1">
        <v>1138294385164</v>
      </c>
      <c r="J2920" s="1">
        <v>480252314835</v>
      </c>
      <c r="K2920" s="1">
        <v>197173603355</v>
      </c>
      <c r="L2920" s="1">
        <v>1335467988519</v>
      </c>
      <c r="M2920" s="29">
        <f>-4.336-4.513*(U2920/L2920)+5.679*(O2920/L2920)-0.004*(I2920/P2920)</f>
        <v>0.48794187287117441</v>
      </c>
      <c r="N2920" s="31">
        <v>8.0197984581497224</v>
      </c>
      <c r="O2920" s="1">
        <v>1144371904335</v>
      </c>
      <c r="P2920" s="1">
        <v>1006230061275</v>
      </c>
      <c r="Q2920" s="1">
        <v>138141843060</v>
      </c>
      <c r="R2920" s="1">
        <v>191096084184</v>
      </c>
      <c r="S2920" s="1">
        <v>1335467988519</v>
      </c>
      <c r="T2920" s="1">
        <v>25199183365</v>
      </c>
      <c r="U2920" s="1">
        <v>11217620269</v>
      </c>
      <c r="V2920" s="1">
        <v>36179109809</v>
      </c>
    </row>
    <row r="2921" spans="1:22" ht="16.5" customHeight="1" x14ac:dyDescent="0.3">
      <c r="A2921" s="1" t="s">
        <v>302</v>
      </c>
      <c r="B2921" s="1">
        <v>2014</v>
      </c>
      <c r="C2921" s="16">
        <f t="shared" si="257"/>
        <v>3.7376696182833684</v>
      </c>
      <c r="D2921" s="6">
        <v>37</v>
      </c>
      <c r="E2921" s="6">
        <v>42</v>
      </c>
      <c r="F2921" s="7">
        <v>0.878</v>
      </c>
      <c r="G2921" s="6">
        <v>0</v>
      </c>
      <c r="H2921" s="6">
        <v>0</v>
      </c>
      <c r="I2921" s="1">
        <v>1315255049620</v>
      </c>
      <c r="J2921" s="1">
        <v>614326599463</v>
      </c>
      <c r="K2921" s="1">
        <v>258754501580</v>
      </c>
      <c r="L2921" s="1">
        <v>1574009551200</v>
      </c>
      <c r="M2921" s="29">
        <f>-4.336-4.513*(U2921/L2921)+5.679*(O2921/L2921)-0.004*(I2921/P2921)</f>
        <v>0.63194864413021434</v>
      </c>
      <c r="N2921" s="28">
        <v>5.05</v>
      </c>
      <c r="O2921" s="1">
        <v>1384091866736</v>
      </c>
      <c r="P2921" s="1">
        <v>1061285526697</v>
      </c>
      <c r="Q2921" s="1">
        <v>322806340039</v>
      </c>
      <c r="R2921" s="1">
        <v>188293286250</v>
      </c>
      <c r="S2921" s="1">
        <v>1574009551200</v>
      </c>
      <c r="T2921" s="1">
        <v>34417324260</v>
      </c>
      <c r="U2921" s="1">
        <v>7280388256</v>
      </c>
      <c r="V2921" s="1">
        <v>44561021960</v>
      </c>
    </row>
    <row r="2922" spans="1:22" ht="16.5" customHeight="1" x14ac:dyDescent="0.3">
      <c r="A2922" s="1" t="s">
        <v>303</v>
      </c>
      <c r="B2922" s="1">
        <v>2023</v>
      </c>
      <c r="C2922" s="16">
        <f t="shared" si="257"/>
        <v>3.8501476017100584</v>
      </c>
      <c r="D2922" s="5">
        <v>39</v>
      </c>
      <c r="E2922" s="5">
        <v>47</v>
      </c>
      <c r="F2922" s="4">
        <f>F2923*1.8</f>
        <v>3.528</v>
      </c>
      <c r="G2922" s="5">
        <v>0</v>
      </c>
      <c r="H2922" s="5">
        <v>1</v>
      </c>
      <c r="I2922" s="1">
        <v>1234530997163</v>
      </c>
      <c r="J2922" s="1">
        <v>411864334233</v>
      </c>
      <c r="K2922" s="1">
        <v>50484374648</v>
      </c>
      <c r="L2922" s="1">
        <v>1285015371811</v>
      </c>
      <c r="M2922" s="29">
        <f>-4.336-4.513*(U2922/L2922)+5.679*(O2922/L2922)-0.004*(I2922/P2922)</f>
        <v>0.10686036870523981</v>
      </c>
      <c r="N2922" s="31">
        <v>6.4222466560102589</v>
      </c>
      <c r="O2922" s="1">
        <v>1013016141977</v>
      </c>
      <c r="P2922" s="1">
        <v>1007789016977</v>
      </c>
      <c r="Q2922" s="1">
        <v>5227125000</v>
      </c>
      <c r="R2922" s="1">
        <v>271999229834</v>
      </c>
      <c r="S2922" s="1">
        <v>1285015371811</v>
      </c>
      <c r="T2922" s="1">
        <v>22005810594</v>
      </c>
      <c r="U2922" s="1">
        <v>8304515881</v>
      </c>
      <c r="V2922" s="1">
        <v>34140888685</v>
      </c>
    </row>
    <row r="2923" spans="1:22" ht="16.5" customHeight="1" x14ac:dyDescent="0.3">
      <c r="A2923" s="1" t="s">
        <v>303</v>
      </c>
      <c r="B2923" s="1">
        <v>2022</v>
      </c>
      <c r="C2923" s="16">
        <f t="shared" si="257"/>
        <v>3.8286413964890951</v>
      </c>
      <c r="D2923" s="5">
        <v>38</v>
      </c>
      <c r="E2923" s="5">
        <v>46</v>
      </c>
      <c r="F2923" s="4">
        <v>1.96</v>
      </c>
      <c r="G2923" s="5">
        <v>0</v>
      </c>
      <c r="H2923" s="5">
        <v>1</v>
      </c>
      <c r="I2923" s="1">
        <v>1142275094805</v>
      </c>
      <c r="J2923" s="1">
        <v>379546772367</v>
      </c>
      <c r="K2923" s="1">
        <v>49963076187</v>
      </c>
      <c r="L2923" s="1">
        <v>1192238170992</v>
      </c>
      <c r="M2923" s="29">
        <f>-4.336-4.513*(U2923/L2923)+5.679*(O2923/L2923)-0.004*(I2923/P2923)</f>
        <v>0.58256787476919414</v>
      </c>
      <c r="N2923" s="31">
        <v>6.9871667237754878</v>
      </c>
      <c r="O2923" s="1">
        <v>1040204569078</v>
      </c>
      <c r="P2923" s="1">
        <v>1000991569078</v>
      </c>
      <c r="Q2923" s="1">
        <v>39213000000</v>
      </c>
      <c r="R2923" s="1">
        <v>152033601914</v>
      </c>
      <c r="S2923" s="1">
        <v>1192238170992</v>
      </c>
      <c r="T2923" s="1">
        <v>19072757531</v>
      </c>
      <c r="U2923" s="1">
        <v>8370334850</v>
      </c>
      <c r="V2923" s="1">
        <v>32211409305</v>
      </c>
    </row>
    <row r="2924" spans="1:22" ht="16.5" customHeight="1" x14ac:dyDescent="0.3">
      <c r="A2924" s="1" t="s">
        <v>303</v>
      </c>
      <c r="B2924" s="1">
        <v>2021</v>
      </c>
      <c r="C2924" s="16">
        <f t="shared" si="257"/>
        <v>3.8066624897703196</v>
      </c>
      <c r="D2924" s="5">
        <v>37</v>
      </c>
      <c r="E2924" s="5">
        <v>45</v>
      </c>
      <c r="F2924" s="4">
        <v>1.96</v>
      </c>
      <c r="G2924" s="5">
        <v>0</v>
      </c>
      <c r="H2924" s="5">
        <v>1</v>
      </c>
      <c r="I2924" s="1">
        <v>939974178670</v>
      </c>
      <c r="J2924" s="1">
        <v>275555872476</v>
      </c>
      <c r="K2924" s="1">
        <v>55992197538</v>
      </c>
      <c r="L2924" s="1">
        <v>995966376208</v>
      </c>
      <c r="M2924" s="29">
        <f>-4.336-4.513*(U2924/L2924)+5.679*(O2924/L2924)-0.004*(I2924/P2924)</f>
        <v>0.44697510915677718</v>
      </c>
      <c r="N2924" s="31">
        <v>6.6900092133089402</v>
      </c>
      <c r="O2924" s="1">
        <v>845307246183</v>
      </c>
      <c r="P2924" s="1">
        <v>827878246183</v>
      </c>
      <c r="Q2924" s="1">
        <v>17429000000</v>
      </c>
      <c r="R2924" s="1">
        <v>150659130025</v>
      </c>
      <c r="S2924" s="1">
        <v>995966376208</v>
      </c>
      <c r="T2924" s="1">
        <v>17360580294</v>
      </c>
      <c r="U2924" s="1">
        <v>7155811513</v>
      </c>
      <c r="V2924" s="1">
        <v>27592430984</v>
      </c>
    </row>
    <row r="2925" spans="1:22" ht="16.5" customHeight="1" x14ac:dyDescent="0.3">
      <c r="A2925" s="1" t="s">
        <v>303</v>
      </c>
      <c r="B2925" s="1">
        <v>2020</v>
      </c>
      <c r="C2925" s="16">
        <f t="shared" si="257"/>
        <v>3.784189633918261</v>
      </c>
      <c r="D2925" s="5">
        <v>36</v>
      </c>
      <c r="E2925" s="5">
        <v>44</v>
      </c>
      <c r="F2925" s="4">
        <v>1.96</v>
      </c>
      <c r="G2925" s="5">
        <v>0</v>
      </c>
      <c r="H2925" s="5">
        <v>1</v>
      </c>
      <c r="I2925" s="1">
        <v>792553018205</v>
      </c>
      <c r="J2925" s="1">
        <v>154578391309</v>
      </c>
      <c r="K2925" s="1">
        <v>83719363223</v>
      </c>
      <c r="L2925" s="1">
        <v>876272381428</v>
      </c>
      <c r="M2925" s="29">
        <f>-4.336-4.513*(U2925/L2925)+5.679*(O2925/L2925)-0.004*(I2925/P2925)</f>
        <v>0.33268969226153211</v>
      </c>
      <c r="N2925" s="31">
        <v>6.9401877821904918</v>
      </c>
      <c r="O2925" s="1">
        <v>726051462916</v>
      </c>
      <c r="P2925" s="1">
        <v>725756212916</v>
      </c>
      <c r="Q2925" s="1">
        <v>295250000</v>
      </c>
      <c r="R2925" s="1">
        <v>150220918512</v>
      </c>
      <c r="S2925" s="1">
        <v>876272381428</v>
      </c>
      <c r="T2925" s="1">
        <v>17395367561</v>
      </c>
      <c r="U2925" s="1">
        <v>6287332999</v>
      </c>
      <c r="V2925" s="1">
        <v>27305311544</v>
      </c>
    </row>
    <row r="2926" spans="1:22" ht="16.5" customHeight="1" x14ac:dyDescent="0.3">
      <c r="A2926" s="1" t="s">
        <v>303</v>
      </c>
      <c r="B2926" s="1">
        <v>2019</v>
      </c>
      <c r="C2926" s="16">
        <f t="shared" si="257"/>
        <v>3.7612001156935624</v>
      </c>
      <c r="D2926" s="5">
        <v>35</v>
      </c>
      <c r="E2926" s="5">
        <v>43</v>
      </c>
      <c r="F2926" s="4">
        <v>0.92</v>
      </c>
      <c r="G2926" s="5">
        <v>0</v>
      </c>
      <c r="H2926" s="5">
        <v>1</v>
      </c>
      <c r="I2926" s="1">
        <v>713956770035</v>
      </c>
      <c r="J2926" s="1">
        <v>118630400592</v>
      </c>
      <c r="K2926" s="1">
        <v>96298991234</v>
      </c>
      <c r="L2926" s="1">
        <v>810255761269</v>
      </c>
      <c r="M2926" s="29">
        <f>-4.336-4.513*(U2926/L2926)+5.679*(O2926/L2926)-0.004*(I2926/P2926)</f>
        <v>0.16394986319960736</v>
      </c>
      <c r="N2926" s="31">
        <v>7.4649912574460018</v>
      </c>
      <c r="O2926" s="1">
        <v>653822175756</v>
      </c>
      <c r="P2926" s="1">
        <v>650845925756</v>
      </c>
      <c r="Q2926" s="1">
        <v>2976250000</v>
      </c>
      <c r="R2926" s="1">
        <v>156433585513</v>
      </c>
      <c r="S2926" s="1">
        <v>810255761269</v>
      </c>
      <c r="T2926" s="1">
        <v>14495101916</v>
      </c>
      <c r="U2926" s="1">
        <v>14046208150</v>
      </c>
      <c r="V2926" s="1">
        <v>30653850242</v>
      </c>
    </row>
    <row r="2927" spans="1:22" ht="16.5" customHeight="1" x14ac:dyDescent="0.3">
      <c r="A2927" s="1" t="s">
        <v>303</v>
      </c>
      <c r="B2927" s="1">
        <v>2018</v>
      </c>
      <c r="C2927" s="16">
        <f t="shared" si="257"/>
        <v>3.7376696182833684</v>
      </c>
      <c r="D2927" s="5">
        <v>34</v>
      </c>
      <c r="E2927" s="5">
        <v>42</v>
      </c>
      <c r="F2927" s="4">
        <v>0.92</v>
      </c>
      <c r="G2927" s="5">
        <v>0</v>
      </c>
      <c r="H2927" s="5">
        <v>1</v>
      </c>
      <c r="I2927" s="1">
        <v>650929608893</v>
      </c>
      <c r="J2927" s="1">
        <v>145325201047</v>
      </c>
      <c r="K2927" s="1">
        <v>96844200269</v>
      </c>
      <c r="L2927" s="1">
        <v>747773809162</v>
      </c>
      <c r="M2927" s="29">
        <f>-4.336-4.513*(U2927/L2927)+5.679*(O2927/L2927)-0.004*(I2927/P2927)</f>
        <v>7.9389712112344801E-2</v>
      </c>
      <c r="N2927" s="31">
        <v>7.3592809998546045</v>
      </c>
      <c r="O2927" s="1">
        <v>592166484731</v>
      </c>
      <c r="P2927" s="1">
        <v>587032484731</v>
      </c>
      <c r="Q2927" s="1">
        <v>5134000000</v>
      </c>
      <c r="R2927" s="1">
        <v>155607324431</v>
      </c>
      <c r="S2927" s="1">
        <v>747773809162</v>
      </c>
      <c r="T2927" s="1">
        <v>17855313827</v>
      </c>
      <c r="U2927" s="1">
        <v>12826061115</v>
      </c>
      <c r="V2927" s="1">
        <v>35646031984</v>
      </c>
    </row>
    <row r="2928" spans="1:22" ht="16.5" customHeight="1" x14ac:dyDescent="0.3">
      <c r="A2928" s="1" t="s">
        <v>303</v>
      </c>
      <c r="B2928" s="1">
        <v>2017</v>
      </c>
      <c r="C2928" s="16">
        <f t="shared" si="257"/>
        <v>3.713572066704308</v>
      </c>
      <c r="D2928" s="5">
        <v>33</v>
      </c>
      <c r="E2928" s="5">
        <v>41</v>
      </c>
      <c r="F2928" s="4">
        <v>0.92</v>
      </c>
      <c r="G2928" s="5">
        <v>0</v>
      </c>
      <c r="H2928" s="5">
        <v>1</v>
      </c>
      <c r="I2928" s="1">
        <v>604924327982</v>
      </c>
      <c r="J2928" s="1">
        <v>89100404010</v>
      </c>
      <c r="K2928" s="1">
        <v>86195836222</v>
      </c>
      <c r="L2928" s="1">
        <v>691120164204</v>
      </c>
      <c r="M2928" s="29">
        <f>-4.336-4.513*(U2928/L2928)+5.679*(O2928/L2928)-0.004*(I2928/P2928)</f>
        <v>-1.3419368902707176E-2</v>
      </c>
      <c r="N2928" s="31">
        <v>2.8654119461210428</v>
      </c>
      <c r="O2928" s="1">
        <v>535371845230</v>
      </c>
      <c r="P2928" s="1">
        <v>524459845230</v>
      </c>
      <c r="Q2928" s="1">
        <v>10912000000</v>
      </c>
      <c r="R2928" s="1">
        <v>155748318974</v>
      </c>
      <c r="S2928" s="1">
        <v>691120164204</v>
      </c>
      <c r="T2928" s="1">
        <v>15314811632</v>
      </c>
      <c r="U2928" s="1">
        <v>11027134160</v>
      </c>
      <c r="V2928" s="1">
        <v>30656722869</v>
      </c>
    </row>
    <row r="2929" spans="1:22" ht="16.5" customHeight="1" x14ac:dyDescent="0.3">
      <c r="A2929" s="1" t="s">
        <v>303</v>
      </c>
      <c r="B2929" s="1">
        <v>2016</v>
      </c>
      <c r="C2929" s="16">
        <f t="shared" si="257"/>
        <v>4.0775374439057197</v>
      </c>
      <c r="D2929" s="6">
        <v>32</v>
      </c>
      <c r="E2929" s="6">
        <v>59</v>
      </c>
      <c r="F2929" s="7">
        <v>1.76</v>
      </c>
      <c r="G2929" s="6">
        <v>0</v>
      </c>
      <c r="H2929" s="6">
        <v>0</v>
      </c>
      <c r="I2929" s="1">
        <v>639800036352</v>
      </c>
      <c r="J2929" s="1">
        <v>57969720657</v>
      </c>
      <c r="K2929" s="1">
        <v>67568342901</v>
      </c>
      <c r="L2929" s="1">
        <v>707368379253</v>
      </c>
      <c r="M2929" s="29">
        <f>-4.336-4.513*(U2929/L2929)+5.679*(O2929/L2929)-0.004*(I2929/P2929)</f>
        <v>0.38664018393430205</v>
      </c>
      <c r="N2929" s="31">
        <v>2.5615511423249444</v>
      </c>
      <c r="O2929" s="1">
        <v>606425310177</v>
      </c>
      <c r="P2929" s="1">
        <v>597675310177</v>
      </c>
      <c r="Q2929" s="1">
        <v>8750000000</v>
      </c>
      <c r="R2929" s="1">
        <v>100943069076</v>
      </c>
      <c r="S2929" s="1">
        <v>707368379253</v>
      </c>
      <c r="T2929" s="1">
        <v>16136491829</v>
      </c>
      <c r="U2929" s="1">
        <v>22205651735</v>
      </c>
      <c r="V2929" s="1">
        <v>44031459052</v>
      </c>
    </row>
    <row r="2930" spans="1:22" ht="16.5" customHeight="1" x14ac:dyDescent="0.3">
      <c r="A2930" s="1" t="s">
        <v>303</v>
      </c>
      <c r="B2930" s="1">
        <v>2015</v>
      </c>
      <c r="C2930" s="15"/>
      <c r="D2930" s="9"/>
      <c r="E2930" s="9"/>
      <c r="F2930" s="10"/>
      <c r="G2930" s="9"/>
      <c r="H2930" s="9"/>
      <c r="I2930" s="1">
        <v>479274897454</v>
      </c>
      <c r="J2930" s="1">
        <v>114064651331</v>
      </c>
      <c r="K2930" s="1">
        <v>79346492754</v>
      </c>
      <c r="L2930" s="1">
        <v>558621390208</v>
      </c>
      <c r="M2930" s="29">
        <f>-4.336-4.513*(U2930/L2930)+5.679*(O2930/L2930)-0.004*(I2930/P2930)</f>
        <v>0.11901538224537918</v>
      </c>
      <c r="N2930" s="31">
        <v>8.0197984581497224</v>
      </c>
      <c r="O2930" s="1">
        <v>458171448961</v>
      </c>
      <c r="P2930" s="1">
        <v>456556448961</v>
      </c>
      <c r="Q2930" s="1">
        <v>1615000000</v>
      </c>
      <c r="R2930" s="1">
        <v>100449941247</v>
      </c>
      <c r="S2930" s="1">
        <v>558621390208</v>
      </c>
      <c r="T2930" s="1">
        <v>16852373689</v>
      </c>
      <c r="U2930" s="1">
        <v>24583004184</v>
      </c>
      <c r="V2930" s="1">
        <v>47121676588</v>
      </c>
    </row>
    <row r="2931" spans="1:22" ht="16.5" customHeight="1" x14ac:dyDescent="0.3">
      <c r="A2931" s="1" t="s">
        <v>303</v>
      </c>
      <c r="B2931" s="1">
        <v>2014</v>
      </c>
      <c r="C2931" s="15"/>
      <c r="D2931" s="9"/>
      <c r="E2931" s="9"/>
      <c r="F2931" s="10"/>
      <c r="G2931" s="9"/>
      <c r="H2931" s="9"/>
      <c r="I2931" s="1">
        <v>511654927438</v>
      </c>
      <c r="J2931" s="1">
        <v>149603586864</v>
      </c>
      <c r="K2931" s="1">
        <v>89756714604</v>
      </c>
      <c r="L2931" s="1">
        <v>601411642042</v>
      </c>
      <c r="M2931" s="29">
        <f>-4.336-4.513*(U2931/L2931)+5.679*(O2931/L2931)-0.004*(I2931/P2931)</f>
        <v>0.11328984168200265</v>
      </c>
      <c r="N2931" s="28">
        <v>5.05</v>
      </c>
      <c r="O2931" s="1">
        <v>488018707567</v>
      </c>
      <c r="P2931" s="1">
        <v>483570055192</v>
      </c>
      <c r="Q2931" s="1">
        <v>4448652375</v>
      </c>
      <c r="R2931" s="1">
        <v>113392934475</v>
      </c>
      <c r="S2931" s="1">
        <v>601411642042</v>
      </c>
      <c r="T2931" s="1">
        <v>17942330849</v>
      </c>
      <c r="U2931" s="1">
        <v>20620024043</v>
      </c>
      <c r="V2931" s="1">
        <v>43275328693</v>
      </c>
    </row>
    <row r="2932" spans="1:22" ht="16.5" customHeight="1" x14ac:dyDescent="0.3">
      <c r="A2932" s="1" t="s">
        <v>304</v>
      </c>
      <c r="B2932" s="1">
        <v>2023</v>
      </c>
      <c r="C2932" s="16">
        <f t="shared" ref="C2932:C2933" si="258">LN(E2932)</f>
        <v>4.0073331852324712</v>
      </c>
      <c r="D2932" s="5">
        <v>19</v>
      </c>
      <c r="E2932" s="5">
        <v>55</v>
      </c>
      <c r="F2932" s="4">
        <v>0</v>
      </c>
      <c r="G2932" s="5">
        <v>0</v>
      </c>
      <c r="H2932" s="5">
        <v>1</v>
      </c>
      <c r="I2932" s="1">
        <v>1791913748146</v>
      </c>
      <c r="J2932" s="1">
        <v>209469210599</v>
      </c>
      <c r="K2932" s="1">
        <v>866493063148</v>
      </c>
      <c r="L2932" s="1">
        <v>2658406811294</v>
      </c>
      <c r="M2932" s="29">
        <f>-4.336-4.513*(U2932/L2932)+5.679*(O2932/L2932)-0.004*(I2932/P2932)</f>
        <v>-3.9475248117385315</v>
      </c>
      <c r="N2932" s="31">
        <v>6.4222466560102589</v>
      </c>
      <c r="O2932" s="1">
        <v>545622042359</v>
      </c>
      <c r="P2932" s="1">
        <v>540932348109</v>
      </c>
      <c r="Q2932" s="1">
        <v>4689694250</v>
      </c>
      <c r="R2932" s="1">
        <v>2112784768935</v>
      </c>
      <c r="S2932" s="1">
        <v>2658406811294</v>
      </c>
      <c r="T2932" s="1">
        <v>9886084866</v>
      </c>
      <c r="U2932" s="1">
        <v>449952829755</v>
      </c>
      <c r="V2932" s="1">
        <v>572846523290</v>
      </c>
    </row>
    <row r="2933" spans="1:22" ht="16.5" customHeight="1" x14ac:dyDescent="0.3">
      <c r="A2933" s="1" t="s">
        <v>304</v>
      </c>
      <c r="B2933" s="1">
        <v>2022</v>
      </c>
      <c r="C2933" s="16">
        <f t="shared" si="258"/>
        <v>3.912023005428146</v>
      </c>
      <c r="D2933" s="5">
        <v>18</v>
      </c>
      <c r="E2933" s="5">
        <v>50</v>
      </c>
      <c r="F2933" s="4">
        <v>0</v>
      </c>
      <c r="G2933" s="5">
        <v>0</v>
      </c>
      <c r="H2933" s="5">
        <v>0</v>
      </c>
      <c r="I2933" s="1">
        <v>1770245687000</v>
      </c>
      <c r="J2933" s="1">
        <v>372812797741</v>
      </c>
      <c r="K2933" s="1">
        <v>336004350270</v>
      </c>
      <c r="L2933" s="1">
        <v>2106250037270</v>
      </c>
      <c r="M2933" s="29">
        <f>-4.336-4.513*(U2933/L2933)+5.679*(O2933/L2933)-0.004*(I2933/P2933)</f>
        <v>-3.8403177879074972</v>
      </c>
      <c r="N2933" s="31">
        <v>6.9871667237754878</v>
      </c>
      <c r="O2933" s="1">
        <v>443418098090</v>
      </c>
      <c r="P2933" s="1">
        <v>438501046840</v>
      </c>
      <c r="Q2933" s="1">
        <v>4917051250</v>
      </c>
      <c r="R2933" s="1">
        <v>1662831939180</v>
      </c>
      <c r="S2933" s="1">
        <v>2106250037270</v>
      </c>
      <c r="T2933" s="1">
        <v>93758023328</v>
      </c>
      <c r="U2933" s="1">
        <v>319106724991</v>
      </c>
      <c r="V2933" s="1">
        <v>406035149167</v>
      </c>
    </row>
    <row r="2934" spans="1:22" ht="16.5" customHeight="1" x14ac:dyDescent="0.3">
      <c r="A2934" s="1" t="s">
        <v>304</v>
      </c>
      <c r="B2934" s="1">
        <v>2021</v>
      </c>
      <c r="C2934" s="15"/>
      <c r="D2934" s="9"/>
      <c r="E2934" s="9"/>
      <c r="F2934" s="10"/>
      <c r="G2934" s="9"/>
      <c r="H2934" s="9"/>
      <c r="I2934" s="1">
        <v>1496987596788</v>
      </c>
      <c r="J2934" s="1">
        <v>233214952292</v>
      </c>
      <c r="K2934" s="1">
        <v>448590081493</v>
      </c>
      <c r="L2934" s="1">
        <v>1945577678281</v>
      </c>
      <c r="M2934" s="29">
        <f>-4.336-4.513*(U2934/L2934)+5.679*(O2934/L2934)-0.004*(I2934/P2934)</f>
        <v>-3.3450066379038899</v>
      </c>
      <c r="N2934" s="31">
        <v>6.6900092133089402</v>
      </c>
      <c r="O2934" s="1">
        <v>683087147133</v>
      </c>
      <c r="P2934" s="1">
        <v>676081729395</v>
      </c>
      <c r="Q2934" s="1">
        <v>7005417738</v>
      </c>
      <c r="R2934" s="1">
        <v>1262490531148</v>
      </c>
      <c r="S2934" s="1">
        <v>1945577678281</v>
      </c>
      <c r="T2934" s="1">
        <v>5552906411</v>
      </c>
      <c r="U2934" s="1">
        <v>428532166192</v>
      </c>
      <c r="V2934" s="1">
        <v>553630889336</v>
      </c>
    </row>
    <row r="2935" spans="1:22" ht="16.5" customHeight="1" x14ac:dyDescent="0.3">
      <c r="A2935" s="1" t="s">
        <v>304</v>
      </c>
      <c r="B2935" s="1">
        <v>2020</v>
      </c>
      <c r="C2935" s="15"/>
      <c r="D2935" s="9"/>
      <c r="E2935" s="9"/>
      <c r="F2935" s="10"/>
      <c r="G2935" s="9"/>
      <c r="H2935" s="9"/>
      <c r="I2935" s="1">
        <v>1619382377622</v>
      </c>
      <c r="J2935" s="1">
        <v>236715265299</v>
      </c>
      <c r="K2935" s="1">
        <v>512396964606</v>
      </c>
      <c r="L2935" s="1">
        <v>2131779342228</v>
      </c>
      <c r="M2935" s="29">
        <f>-4.336-4.513*(U2935/L2935)+5.679*(O2935/L2935)-0.004*(I2935/P2935)</f>
        <v>-4.1851406707131211</v>
      </c>
      <c r="N2935" s="31">
        <v>6.9401877821904918</v>
      </c>
      <c r="O2935" s="1">
        <v>633342602272</v>
      </c>
      <c r="P2935" s="1">
        <v>628116929272</v>
      </c>
      <c r="Q2935" s="1">
        <v>5225673000</v>
      </c>
      <c r="R2935" s="1">
        <v>1498436739956</v>
      </c>
      <c r="S2935" s="1">
        <v>2131779342228</v>
      </c>
      <c r="T2935" s="1">
        <v>20383504195</v>
      </c>
      <c r="U2935" s="1">
        <v>720844141818</v>
      </c>
      <c r="V2935" s="1">
        <v>914754897157</v>
      </c>
    </row>
    <row r="2936" spans="1:22" ht="16.5" customHeight="1" x14ac:dyDescent="0.3">
      <c r="A2936" s="1" t="s">
        <v>304</v>
      </c>
      <c r="B2936" s="1">
        <v>2019</v>
      </c>
      <c r="C2936" s="16">
        <f t="shared" ref="C2936:C2940" si="259">LN(E2936)</f>
        <v>3.8501476017100584</v>
      </c>
      <c r="D2936" s="5">
        <v>15</v>
      </c>
      <c r="E2936" s="5">
        <v>47</v>
      </c>
      <c r="F2936" s="4">
        <v>0</v>
      </c>
      <c r="G2936" s="5">
        <v>0</v>
      </c>
      <c r="H2936" s="5">
        <v>0</v>
      </c>
      <c r="I2936" s="1">
        <v>1651014347917</v>
      </c>
      <c r="J2936" s="1">
        <v>209196938479</v>
      </c>
      <c r="K2936" s="1">
        <v>574314489337</v>
      </c>
      <c r="L2936" s="1">
        <v>2225328837254</v>
      </c>
      <c r="M2936" s="29">
        <f>-4.336-4.513*(U2936/L2936)+5.679*(O2936/L2936)-0.004*(I2936/P2936)</f>
        <v>-3.7201668495333249</v>
      </c>
      <c r="N2936" s="31">
        <v>7.4649912574460018</v>
      </c>
      <c r="O2936" s="1">
        <v>783257864116</v>
      </c>
      <c r="P2936" s="1">
        <v>778141786866</v>
      </c>
      <c r="Q2936" s="1">
        <v>5116077250</v>
      </c>
      <c r="R2936" s="1">
        <v>1442070973138</v>
      </c>
      <c r="S2936" s="1">
        <v>2225328837254</v>
      </c>
      <c r="T2936" s="1">
        <v>20623219469</v>
      </c>
      <c r="U2936" s="1">
        <v>677776172653</v>
      </c>
      <c r="V2936" s="1">
        <v>810681778530</v>
      </c>
    </row>
    <row r="2937" spans="1:22" ht="16.5" customHeight="1" x14ac:dyDescent="0.3">
      <c r="A2937" s="1" t="s">
        <v>304</v>
      </c>
      <c r="B2937" s="1">
        <v>2018</v>
      </c>
      <c r="C2937" s="16">
        <f t="shared" si="259"/>
        <v>3.912023005428146</v>
      </c>
      <c r="D2937" s="5">
        <v>14</v>
      </c>
      <c r="E2937" s="5">
        <v>50</v>
      </c>
      <c r="F2937" s="4">
        <v>0</v>
      </c>
      <c r="G2937" s="5">
        <v>0</v>
      </c>
      <c r="H2937" s="5">
        <v>1</v>
      </c>
      <c r="I2937" s="1">
        <v>1571368435414</v>
      </c>
      <c r="J2937" s="1">
        <v>271748037674</v>
      </c>
      <c r="K2937" s="1">
        <v>645268101344</v>
      </c>
      <c r="L2937" s="1">
        <v>2216636536758</v>
      </c>
      <c r="M2937" s="29">
        <f>-4.336-4.513*(U2937/L2937)+5.679*(O2937/L2937)-0.004*(I2937/P2937)</f>
        <v>-3.5540514260841749</v>
      </c>
      <c r="N2937" s="31">
        <v>7.3592809998546045</v>
      </c>
      <c r="O2937" s="1">
        <v>814442496273</v>
      </c>
      <c r="P2937" s="1">
        <v>807942804312</v>
      </c>
      <c r="Q2937" s="1">
        <v>6499691961</v>
      </c>
      <c r="R2937" s="1">
        <v>1402194040485</v>
      </c>
      <c r="S2937" s="1">
        <v>2216636536758</v>
      </c>
      <c r="T2937" s="1">
        <v>18399232571</v>
      </c>
      <c r="U2937" s="1">
        <v>636977311480</v>
      </c>
      <c r="V2937" s="1">
        <v>794389582723</v>
      </c>
    </row>
    <row r="2938" spans="1:22" ht="16.5" customHeight="1" x14ac:dyDescent="0.3">
      <c r="A2938" s="1" t="s">
        <v>304</v>
      </c>
      <c r="B2938" s="1">
        <v>2017</v>
      </c>
      <c r="C2938" s="16">
        <f t="shared" si="259"/>
        <v>3.8918202981106265</v>
      </c>
      <c r="D2938" s="5">
        <v>13</v>
      </c>
      <c r="E2938" s="5">
        <v>49</v>
      </c>
      <c r="F2938" s="4">
        <v>0</v>
      </c>
      <c r="G2938" s="5">
        <v>0</v>
      </c>
      <c r="H2938" s="5">
        <v>1</v>
      </c>
      <c r="I2938" s="1">
        <v>2829757572782</v>
      </c>
      <c r="J2938" s="1">
        <v>276210369895</v>
      </c>
      <c r="K2938" s="1">
        <v>753585571436</v>
      </c>
      <c r="L2938" s="1">
        <v>3583343144218</v>
      </c>
      <c r="M2938" s="29">
        <f>-4.336-4.513*(U2938/L2938)+5.679*(O2938/L2938)-0.004*(I2938/P2938)</f>
        <v>-0.33893038041158285</v>
      </c>
      <c r="N2938" s="31">
        <v>2.8654119461210428</v>
      </c>
      <c r="O2938" s="1">
        <v>2818126415213</v>
      </c>
      <c r="P2938" s="1">
        <v>2812041458744</v>
      </c>
      <c r="Q2938" s="1">
        <v>6084956469</v>
      </c>
      <c r="R2938" s="1">
        <v>765216729005</v>
      </c>
      <c r="S2938" s="1">
        <v>3583343144218</v>
      </c>
      <c r="T2938" s="1">
        <v>12138469056</v>
      </c>
      <c r="U2938" s="1">
        <v>369342836155</v>
      </c>
      <c r="V2938" s="1">
        <v>464691568828</v>
      </c>
    </row>
    <row r="2939" spans="1:22" ht="16.5" customHeight="1" x14ac:dyDescent="0.3">
      <c r="A2939" s="1" t="s">
        <v>304</v>
      </c>
      <c r="B2939" s="1">
        <v>2016</v>
      </c>
      <c r="C2939" s="16">
        <f t="shared" si="259"/>
        <v>3.8712010109078911</v>
      </c>
      <c r="D2939" s="5">
        <v>12</v>
      </c>
      <c r="E2939" s="5">
        <v>48</v>
      </c>
      <c r="F2939" s="4">
        <v>0</v>
      </c>
      <c r="G2939" s="5">
        <v>0</v>
      </c>
      <c r="H2939" s="5">
        <v>1</v>
      </c>
      <c r="I2939" s="1">
        <v>2323304183347</v>
      </c>
      <c r="J2939" s="1">
        <v>192958056825</v>
      </c>
      <c r="K2939" s="1">
        <v>816955643678</v>
      </c>
      <c r="L2939" s="1">
        <v>3140259827025</v>
      </c>
      <c r="M2939" s="29">
        <f>-4.336-4.513*(U2939/L2939)+5.679*(O2939/L2939)-0.004*(I2939/P2939)</f>
        <v>-3.1022213050469731</v>
      </c>
      <c r="N2939" s="31">
        <v>2.5615511423249444</v>
      </c>
      <c r="O2939" s="1">
        <v>990163024175</v>
      </c>
      <c r="P2939" s="1">
        <v>988304815498</v>
      </c>
      <c r="Q2939" s="1">
        <v>1858208677</v>
      </c>
      <c r="R2939" s="1">
        <v>2150096802850</v>
      </c>
      <c r="S2939" s="1">
        <v>3140259827025</v>
      </c>
      <c r="T2939" s="1">
        <v>13505257817</v>
      </c>
      <c r="U2939" s="1">
        <v>380948745220</v>
      </c>
      <c r="V2939" s="1">
        <v>468325841076</v>
      </c>
    </row>
    <row r="2940" spans="1:22" ht="16.5" customHeight="1" x14ac:dyDescent="0.3">
      <c r="A2940" s="1" t="s">
        <v>304</v>
      </c>
      <c r="B2940" s="1">
        <v>2015</v>
      </c>
      <c r="C2940" s="16">
        <f t="shared" si="259"/>
        <v>3.8501476017100584</v>
      </c>
      <c r="D2940" s="6">
        <v>11</v>
      </c>
      <c r="E2940" s="6">
        <v>47</v>
      </c>
      <c r="F2940" s="7">
        <v>0</v>
      </c>
      <c r="G2940" s="6">
        <v>0</v>
      </c>
      <c r="H2940" s="6">
        <v>1</v>
      </c>
      <c r="I2940" s="1">
        <v>1774965379886</v>
      </c>
      <c r="J2940" s="1">
        <v>291532492409</v>
      </c>
      <c r="K2940" s="1">
        <v>754495074917</v>
      </c>
      <c r="L2940" s="1">
        <v>2529460454803</v>
      </c>
      <c r="M2940" s="29">
        <f>-4.336-4.513*(U2940/L2940)+5.679*(O2940/L2940)-0.004*(I2940/P2940)</f>
        <v>-3.1651455389813661</v>
      </c>
      <c r="N2940" s="31">
        <v>8.0197984581497224</v>
      </c>
      <c r="O2940" s="1">
        <v>760764332168</v>
      </c>
      <c r="P2940" s="1">
        <v>695198683483</v>
      </c>
      <c r="Q2940" s="1">
        <v>65565648685</v>
      </c>
      <c r="R2940" s="1">
        <v>1768696122635</v>
      </c>
      <c r="S2940" s="1">
        <v>2529460454803</v>
      </c>
      <c r="T2940" s="1">
        <v>24918789137</v>
      </c>
      <c r="U2940" s="1">
        <v>295350751731</v>
      </c>
      <c r="V2940" s="1">
        <v>322515776167</v>
      </c>
    </row>
    <row r="2941" spans="1:22" ht="16.5" customHeight="1" x14ac:dyDescent="0.3">
      <c r="A2941" s="1" t="s">
        <v>304</v>
      </c>
      <c r="B2941" s="1">
        <v>2014</v>
      </c>
      <c r="C2941" s="15"/>
      <c r="D2941" s="9"/>
      <c r="E2941" s="9"/>
      <c r="F2941" s="10"/>
      <c r="G2941" s="9"/>
      <c r="H2941" s="9"/>
      <c r="I2941" s="1">
        <v>1772013194172</v>
      </c>
      <c r="J2941" s="1">
        <v>335150190528</v>
      </c>
      <c r="K2941" s="1">
        <v>716779582520</v>
      </c>
      <c r="L2941" s="1">
        <v>2488792776692</v>
      </c>
      <c r="M2941" s="29">
        <f>-4.336-4.513*(U2941/L2941)+5.679*(O2941/L2941)-0.004*(I2941/P2941)</f>
        <v>-2.760952760594368</v>
      </c>
      <c r="N2941" s="28">
        <v>5.05</v>
      </c>
      <c r="O2941" s="1">
        <v>1012291149788</v>
      </c>
      <c r="P2941" s="1">
        <v>1011283461088</v>
      </c>
      <c r="Q2941" s="1">
        <v>1007688700</v>
      </c>
      <c r="R2941" s="1">
        <v>1476501626904</v>
      </c>
      <c r="S2941" s="1">
        <v>2488792776692</v>
      </c>
      <c r="T2941" s="1">
        <v>11089863624</v>
      </c>
      <c r="U2941" s="1">
        <v>401371898939</v>
      </c>
      <c r="V2941" s="1">
        <v>429587573118</v>
      </c>
    </row>
    <row r="2942" spans="1:22" ht="16.5" customHeight="1" x14ac:dyDescent="0.3">
      <c r="A2942" s="1" t="s">
        <v>305</v>
      </c>
      <c r="B2942" s="1">
        <v>2023</v>
      </c>
      <c r="C2942" s="16">
        <f t="shared" ref="C2942:C2959" si="260">LN(E2942)</f>
        <v>4.0430512678345503</v>
      </c>
      <c r="D2942" s="5">
        <v>17</v>
      </c>
      <c r="E2942" s="5">
        <v>57</v>
      </c>
      <c r="F2942" s="4">
        <v>0</v>
      </c>
      <c r="G2942" s="5">
        <v>0</v>
      </c>
      <c r="H2942" s="5">
        <v>0</v>
      </c>
      <c r="I2942" s="1">
        <v>18680845505475</v>
      </c>
      <c r="J2942" s="1">
        <v>6887894147615</v>
      </c>
      <c r="K2942" s="1">
        <v>12013524530618</v>
      </c>
      <c r="L2942" s="1">
        <v>30694370036093</v>
      </c>
      <c r="M2942" s="29">
        <f>-4.336-4.513*(U2942/L2942)+5.679*(O2942/L2942)-0.004*(I2942/P2942)</f>
        <v>-0.61524423992995347</v>
      </c>
      <c r="N2942" s="31">
        <v>6.4222466560102589</v>
      </c>
      <c r="O2942" s="1">
        <v>20453320874119</v>
      </c>
      <c r="P2942" s="1">
        <v>14422198827113</v>
      </c>
      <c r="Q2942" s="1">
        <v>6031122047006</v>
      </c>
      <c r="R2942" s="1">
        <v>10241049161974</v>
      </c>
      <c r="S2942" s="1">
        <v>30694370036093</v>
      </c>
      <c r="T2942" s="1">
        <v>854399278927</v>
      </c>
      <c r="U2942" s="1">
        <v>396437714817</v>
      </c>
      <c r="V2942" s="1">
        <v>1388924790913</v>
      </c>
    </row>
    <row r="2943" spans="1:22" ht="16.5" customHeight="1" x14ac:dyDescent="0.3">
      <c r="A2943" s="1" t="s">
        <v>305</v>
      </c>
      <c r="B2943" s="1">
        <v>2022</v>
      </c>
      <c r="C2943" s="16">
        <f t="shared" si="260"/>
        <v>4.0253516907351496</v>
      </c>
      <c r="D2943" s="5">
        <v>16</v>
      </c>
      <c r="E2943" s="5">
        <v>56</v>
      </c>
      <c r="F2943" s="4">
        <v>0</v>
      </c>
      <c r="G2943" s="5">
        <v>0</v>
      </c>
      <c r="H2943" s="5">
        <v>0</v>
      </c>
      <c r="I2943" s="1">
        <v>19974517525669</v>
      </c>
      <c r="J2943" s="1">
        <v>7080333683158</v>
      </c>
      <c r="K2943" s="1">
        <v>12024786588405</v>
      </c>
      <c r="L2943" s="1">
        <v>31999304114074</v>
      </c>
      <c r="M2943" s="29">
        <f>-4.336-4.513*(U2943/L2943)+5.679*(O2943/L2943)-0.004*(I2943/P2943)</f>
        <v>-0.55694901708505107</v>
      </c>
      <c r="N2943" s="31">
        <v>6.9871667237754878</v>
      </c>
      <c r="O2943" s="1">
        <v>22068643871157</v>
      </c>
      <c r="P2943" s="1">
        <v>12763244121110</v>
      </c>
      <c r="Q2943" s="1">
        <v>9305399750047</v>
      </c>
      <c r="R2943" s="1">
        <v>9930660242917</v>
      </c>
      <c r="S2943" s="1">
        <v>31999304114074</v>
      </c>
      <c r="T2943" s="1">
        <v>765095887003</v>
      </c>
      <c r="U2943" s="1">
        <v>930757994625</v>
      </c>
      <c r="V2943" s="1">
        <v>1742467306524</v>
      </c>
    </row>
    <row r="2944" spans="1:22" ht="16.5" customHeight="1" x14ac:dyDescent="0.3">
      <c r="A2944" s="1" t="s">
        <v>305</v>
      </c>
      <c r="B2944" s="1">
        <v>2021</v>
      </c>
      <c r="C2944" s="16">
        <f t="shared" si="260"/>
        <v>4.0073331852324712</v>
      </c>
      <c r="D2944" s="5">
        <v>15</v>
      </c>
      <c r="E2944" s="5">
        <v>55</v>
      </c>
      <c r="F2944" s="4">
        <v>0</v>
      </c>
      <c r="G2944" s="5">
        <v>0</v>
      </c>
      <c r="H2944" s="5">
        <v>0</v>
      </c>
      <c r="I2944" s="1">
        <v>21296178663022</v>
      </c>
      <c r="J2944" s="1">
        <v>3466163282067</v>
      </c>
      <c r="K2944" s="1">
        <v>9673236921403</v>
      </c>
      <c r="L2944" s="1">
        <v>30969415584425</v>
      </c>
      <c r="M2944" s="29">
        <f>-4.336-4.513*(U2944/L2944)+5.679*(O2944/L2944)-0.004*(I2944/P2944)</f>
        <v>-0.1369838440722542</v>
      </c>
      <c r="N2944" s="31">
        <v>6.6900092133089402</v>
      </c>
      <c r="O2944" s="1">
        <v>23341790760007</v>
      </c>
      <c r="P2944" s="1">
        <v>15470240586401</v>
      </c>
      <c r="Q2944" s="1">
        <v>7871550173606</v>
      </c>
      <c r="R2944" s="1">
        <v>7627624824418</v>
      </c>
      <c r="S2944" s="1">
        <v>30969415584425</v>
      </c>
      <c r="T2944" s="1">
        <v>498923956592</v>
      </c>
      <c r="U2944" s="1">
        <v>519925680223</v>
      </c>
      <c r="V2944" s="1">
        <v>1224514393485</v>
      </c>
    </row>
    <row r="2945" spans="1:22" ht="16.5" customHeight="1" x14ac:dyDescent="0.3">
      <c r="A2945" s="1" t="s">
        <v>305</v>
      </c>
      <c r="B2945" s="1">
        <v>2020</v>
      </c>
      <c r="C2945" s="16">
        <f t="shared" si="260"/>
        <v>3.9889840465642745</v>
      </c>
      <c r="D2945" s="5">
        <v>14</v>
      </c>
      <c r="E2945" s="5">
        <v>54</v>
      </c>
      <c r="F2945" s="4">
        <v>0</v>
      </c>
      <c r="G2945" s="5">
        <v>0</v>
      </c>
      <c r="H2945" s="5">
        <v>0</v>
      </c>
      <c r="I2945" s="1">
        <v>13397312097528</v>
      </c>
      <c r="J2945" s="1">
        <v>2220137098380</v>
      </c>
      <c r="K2945" s="1">
        <v>6212668453555</v>
      </c>
      <c r="L2945" s="1">
        <v>19609980551083</v>
      </c>
      <c r="M2945" s="29">
        <f>-4.336-4.513*(U2945/L2945)+5.679*(O2945/L2945)-0.004*(I2945/P2945)</f>
        <v>-1.1264107430015073</v>
      </c>
      <c r="N2945" s="31">
        <v>6.9401877821904918</v>
      </c>
      <c r="O2945" s="1">
        <v>12446775833623</v>
      </c>
      <c r="P2945" s="1">
        <v>8992485656269</v>
      </c>
      <c r="Q2945" s="1">
        <v>3454290177354</v>
      </c>
      <c r="R2945" s="1">
        <v>7163204717460</v>
      </c>
      <c r="S2945" s="1">
        <v>19609980551083</v>
      </c>
      <c r="T2945" s="1">
        <v>277124797338</v>
      </c>
      <c r="U2945" s="1">
        <v>1690315661139</v>
      </c>
      <c r="V2945" s="1">
        <v>2382156066959</v>
      </c>
    </row>
    <row r="2946" spans="1:22" ht="16.5" customHeight="1" x14ac:dyDescent="0.3">
      <c r="A2946" s="1" t="s">
        <v>305</v>
      </c>
      <c r="B2946" s="1">
        <v>2019</v>
      </c>
      <c r="C2946" s="16">
        <f t="shared" si="260"/>
        <v>3.970291913552122</v>
      </c>
      <c r="D2946" s="5">
        <v>13</v>
      </c>
      <c r="E2946" s="5">
        <v>53</v>
      </c>
      <c r="F2946" s="4">
        <v>0</v>
      </c>
      <c r="G2946" s="5">
        <v>0</v>
      </c>
      <c r="H2946" s="5">
        <v>0</v>
      </c>
      <c r="I2946" s="1">
        <v>12055094495817</v>
      </c>
      <c r="J2946" s="1">
        <v>2321342453663</v>
      </c>
      <c r="K2946" s="1">
        <v>7263276041746</v>
      </c>
      <c r="L2946" s="1">
        <v>19318370537563</v>
      </c>
      <c r="M2946" s="29">
        <f>-4.336-4.513*(U2946/L2946)+5.679*(O2946/L2946)-0.004*(I2946/P2946)</f>
        <v>-1.1218358242106767</v>
      </c>
      <c r="N2946" s="31">
        <v>7.4649912574460018</v>
      </c>
      <c r="O2946" s="1">
        <v>11580049997517</v>
      </c>
      <c r="P2946" s="1">
        <v>7722679343299</v>
      </c>
      <c r="Q2946" s="1">
        <v>3857370654218</v>
      </c>
      <c r="R2946" s="1">
        <v>7738320540046</v>
      </c>
      <c r="S2946" s="1">
        <v>19318370537563</v>
      </c>
      <c r="T2946" s="1">
        <v>313001373405</v>
      </c>
      <c r="U2946" s="1">
        <v>786630975724</v>
      </c>
      <c r="V2946" s="1">
        <v>1232716391979</v>
      </c>
    </row>
    <row r="2947" spans="1:22" ht="16.5" customHeight="1" x14ac:dyDescent="0.3">
      <c r="A2947" s="1" t="s">
        <v>305</v>
      </c>
      <c r="B2947" s="1">
        <v>2018</v>
      </c>
      <c r="C2947" s="16">
        <f t="shared" si="260"/>
        <v>3.9512437185814275</v>
      </c>
      <c r="D2947" s="5">
        <v>12</v>
      </c>
      <c r="E2947" s="5">
        <v>52</v>
      </c>
      <c r="F2947" s="4">
        <v>0</v>
      </c>
      <c r="G2947" s="5">
        <v>0</v>
      </c>
      <c r="H2947" s="5">
        <v>0</v>
      </c>
      <c r="I2947" s="1">
        <v>12369784640032</v>
      </c>
      <c r="J2947" s="1">
        <v>3435007408152</v>
      </c>
      <c r="K2947" s="1">
        <v>7715402255455</v>
      </c>
      <c r="L2947" s="1">
        <v>20085186895487</v>
      </c>
      <c r="M2947" s="29">
        <f>-4.336-4.513*(U2947/L2947)+5.679*(O2947/L2947)-0.004*(I2947/P2947)</f>
        <v>-1.067853883266334</v>
      </c>
      <c r="N2947" s="31">
        <v>7.3592809998546045</v>
      </c>
      <c r="O2947" s="1">
        <v>12085720931108</v>
      </c>
      <c r="P2947" s="1">
        <v>9055277814275</v>
      </c>
      <c r="Q2947" s="1">
        <v>3030443116833</v>
      </c>
      <c r="R2947" s="1">
        <v>7999465964379</v>
      </c>
      <c r="S2947" s="1">
        <v>20085186895487</v>
      </c>
      <c r="T2947" s="1">
        <v>293649064732</v>
      </c>
      <c r="U2947" s="1">
        <v>638984203201</v>
      </c>
      <c r="V2947" s="1">
        <v>1068548443706</v>
      </c>
    </row>
    <row r="2948" spans="1:22" ht="16.5" customHeight="1" x14ac:dyDescent="0.3">
      <c r="A2948" s="1" t="s">
        <v>305</v>
      </c>
      <c r="B2948" s="1">
        <v>2017</v>
      </c>
      <c r="C2948" s="16">
        <f t="shared" si="260"/>
        <v>4.0073331852324712</v>
      </c>
      <c r="D2948" s="5">
        <v>11</v>
      </c>
      <c r="E2948" s="5">
        <v>55</v>
      </c>
      <c r="F2948" s="4">
        <v>7.68</v>
      </c>
      <c r="G2948" s="5">
        <v>0</v>
      </c>
      <c r="H2948" s="5">
        <v>1</v>
      </c>
      <c r="I2948" s="1">
        <v>12987976979196</v>
      </c>
      <c r="J2948" s="1">
        <v>3718097524796</v>
      </c>
      <c r="K2948" s="1">
        <v>8641247420097</v>
      </c>
      <c r="L2948" s="1">
        <v>21629224399293</v>
      </c>
      <c r="M2948" s="29">
        <f>-4.336-4.513*(U2948/L2948)+5.679*(O2948/L2948)-0.004*(I2948/P2948)</f>
        <v>-1.0651315191376822</v>
      </c>
      <c r="N2948" s="31">
        <v>2.8654119461210428</v>
      </c>
      <c r="O2948" s="1">
        <v>13771144707310</v>
      </c>
      <c r="P2948" s="1">
        <v>10435272380646</v>
      </c>
      <c r="Q2948" s="1">
        <v>3335872326664</v>
      </c>
      <c r="R2948" s="1">
        <v>7858079691983</v>
      </c>
      <c r="S2948" s="1">
        <v>21629224399293</v>
      </c>
      <c r="T2948" s="1">
        <v>305981144505</v>
      </c>
      <c r="U2948" s="1">
        <v>1629138387815</v>
      </c>
      <c r="V2948" s="1">
        <v>2236566486588</v>
      </c>
    </row>
    <row r="2949" spans="1:22" ht="16.5" customHeight="1" x14ac:dyDescent="0.3">
      <c r="A2949" s="1" t="s">
        <v>305</v>
      </c>
      <c r="B2949" s="1">
        <v>2016</v>
      </c>
      <c r="C2949" s="16">
        <f t="shared" si="260"/>
        <v>3.9889840465642745</v>
      </c>
      <c r="D2949" s="5">
        <v>10</v>
      </c>
      <c r="E2949" s="5">
        <v>54</v>
      </c>
      <c r="F2949" s="4">
        <v>7.68</v>
      </c>
      <c r="G2949" s="5">
        <v>0</v>
      </c>
      <c r="H2949" s="5">
        <v>1</v>
      </c>
      <c r="I2949" s="1">
        <v>12618632406963</v>
      </c>
      <c r="J2949" s="1">
        <v>4065795196829</v>
      </c>
      <c r="K2949" s="1">
        <v>10182207033814</v>
      </c>
      <c r="L2949" s="1">
        <v>22800839440777</v>
      </c>
      <c r="M2949" s="29">
        <f>-4.336-4.513*(U2949/L2949)+5.679*(O2949/L2949)-0.004*(I2949/P2949)</f>
        <v>-0.65448353268189752</v>
      </c>
      <c r="N2949" s="31">
        <v>2.5615511423249444</v>
      </c>
      <c r="O2949" s="1">
        <v>15346078965241</v>
      </c>
      <c r="P2949" s="1">
        <v>10680204093602</v>
      </c>
      <c r="Q2949" s="1">
        <v>4665874871639</v>
      </c>
      <c r="R2949" s="1">
        <v>7454760475536</v>
      </c>
      <c r="S2949" s="1">
        <v>22800839440777</v>
      </c>
      <c r="T2949" s="1">
        <v>295834305333</v>
      </c>
      <c r="U2949" s="1">
        <v>687117228417</v>
      </c>
      <c r="V2949" s="1">
        <v>1085260987520</v>
      </c>
    </row>
    <row r="2950" spans="1:22" ht="16.5" customHeight="1" x14ac:dyDescent="0.3">
      <c r="A2950" s="1" t="s">
        <v>305</v>
      </c>
      <c r="B2950" s="1">
        <v>2015</v>
      </c>
      <c r="C2950" s="16">
        <f t="shared" si="260"/>
        <v>3.970291913552122</v>
      </c>
      <c r="D2950" s="5">
        <v>9</v>
      </c>
      <c r="E2950" s="5">
        <v>53</v>
      </c>
      <c r="F2950" s="4">
        <v>7.68</v>
      </c>
      <c r="G2950" s="5">
        <v>0</v>
      </c>
      <c r="H2950" s="5">
        <v>1</v>
      </c>
      <c r="I2950" s="1">
        <v>10423363191087</v>
      </c>
      <c r="J2950" s="1">
        <v>2760875048506</v>
      </c>
      <c r="K2950" s="1">
        <v>10306337586810</v>
      </c>
      <c r="L2950" s="1">
        <v>20729700777897</v>
      </c>
      <c r="M2950" s="29">
        <f>-4.336-4.513*(U2950/L2950)+5.679*(O2950/L2950)-0.004*(I2950/P2950)</f>
        <v>-0.78280070242658706</v>
      </c>
      <c r="N2950" s="31">
        <v>8.0197984581497224</v>
      </c>
      <c r="O2950" s="1">
        <v>13401533031217</v>
      </c>
      <c r="P2950" s="1">
        <v>9887107738494</v>
      </c>
      <c r="Q2950" s="1">
        <v>3514425292723</v>
      </c>
      <c r="R2950" s="1">
        <v>7328167746680</v>
      </c>
      <c r="S2950" s="1">
        <v>20729700777897</v>
      </c>
      <c r="T2950" s="1">
        <v>419901185368</v>
      </c>
      <c r="U2950" s="1">
        <v>523627675770</v>
      </c>
      <c r="V2950" s="1">
        <v>941222835058</v>
      </c>
    </row>
    <row r="2951" spans="1:22" ht="16.5" customHeight="1" x14ac:dyDescent="0.3">
      <c r="A2951" s="1" t="s">
        <v>305</v>
      </c>
      <c r="B2951" s="1">
        <v>2014</v>
      </c>
      <c r="C2951" s="16">
        <f t="shared" si="260"/>
        <v>4.0253516907351496</v>
      </c>
      <c r="D2951" s="6">
        <v>8</v>
      </c>
      <c r="E2951" s="6">
        <v>56</v>
      </c>
      <c r="F2951" s="7">
        <v>0.04</v>
      </c>
      <c r="G2951" s="6">
        <v>0</v>
      </c>
      <c r="H2951" s="6">
        <v>1</v>
      </c>
      <c r="I2951" s="1">
        <v>12360763993270</v>
      </c>
      <c r="J2951" s="1">
        <v>4290984133589</v>
      </c>
      <c r="K2951" s="1">
        <v>10461078038354</v>
      </c>
      <c r="L2951" s="1">
        <v>22821842031624</v>
      </c>
      <c r="M2951" s="29">
        <f>-4.336-4.513*(U2951/L2951)+5.679*(O2951/L2951)-0.004*(I2951/P2951)</f>
        <v>-0.54439208339834289</v>
      </c>
      <c r="N2951" s="28">
        <v>5.05</v>
      </c>
      <c r="O2951" s="1">
        <v>15549480634159</v>
      </c>
      <c r="P2951" s="1">
        <v>10268632647794</v>
      </c>
      <c r="Q2951" s="1">
        <v>5280847986365</v>
      </c>
      <c r="R2951" s="1">
        <v>7272361397465</v>
      </c>
      <c r="S2951" s="1">
        <v>22821842031624</v>
      </c>
      <c r="T2951" s="1">
        <v>299246061663</v>
      </c>
      <c r="U2951" s="1">
        <v>368743041256</v>
      </c>
      <c r="V2951" s="1">
        <v>695969916581</v>
      </c>
    </row>
    <row r="2952" spans="1:22" ht="16.5" customHeight="1" x14ac:dyDescent="0.3">
      <c r="A2952" s="1" t="s">
        <v>306</v>
      </c>
      <c r="B2952" s="1">
        <v>2023</v>
      </c>
      <c r="C2952" s="16">
        <f t="shared" si="260"/>
        <v>4.0775374439057197</v>
      </c>
      <c r="D2952" s="5">
        <v>16</v>
      </c>
      <c r="E2952" s="5">
        <v>59</v>
      </c>
      <c r="F2952" s="4">
        <v>2.33</v>
      </c>
      <c r="G2952" s="5">
        <v>0</v>
      </c>
      <c r="H2952" s="5">
        <v>0</v>
      </c>
      <c r="I2952" s="1">
        <v>53290035163</v>
      </c>
      <c r="J2952" s="1">
        <v>1417895227</v>
      </c>
      <c r="K2952" s="1">
        <v>32703669559</v>
      </c>
      <c r="L2952" s="1">
        <v>85993704722</v>
      </c>
      <c r="M2952" s="29">
        <f>-4.336-4.513*(U2952/L2952)+5.679*(O2952/L2952)-0.004*(I2952/P2952)</f>
        <v>-3.1834442592722287</v>
      </c>
      <c r="N2952" s="31">
        <v>6.4222466560102589</v>
      </c>
      <c r="O2952" s="1">
        <v>18328587573</v>
      </c>
      <c r="P2952" s="1">
        <v>16702426187</v>
      </c>
      <c r="Q2952" s="1">
        <v>1626161386</v>
      </c>
      <c r="R2952" s="1">
        <v>67665117149</v>
      </c>
      <c r="S2952" s="1">
        <v>85993704722</v>
      </c>
      <c r="T2952" s="1">
        <v>172271343</v>
      </c>
      <c r="U2952" s="1">
        <v>859304160</v>
      </c>
      <c r="V2952" s="1">
        <v>1239980482</v>
      </c>
    </row>
    <row r="2953" spans="1:22" ht="16.5" customHeight="1" x14ac:dyDescent="0.3">
      <c r="A2953" s="1" t="s">
        <v>306</v>
      </c>
      <c r="B2953" s="1">
        <v>2022</v>
      </c>
      <c r="C2953" s="16">
        <f t="shared" si="260"/>
        <v>4.0604430105464191</v>
      </c>
      <c r="D2953" s="5">
        <v>15</v>
      </c>
      <c r="E2953" s="5">
        <v>58</v>
      </c>
      <c r="F2953" s="4">
        <v>2.33</v>
      </c>
      <c r="G2953" s="5">
        <v>0</v>
      </c>
      <c r="H2953" s="5">
        <v>0</v>
      </c>
      <c r="I2953" s="1">
        <v>57512190169</v>
      </c>
      <c r="J2953" s="1">
        <v>258547349</v>
      </c>
      <c r="K2953" s="1">
        <v>37366560133</v>
      </c>
      <c r="L2953" s="1">
        <v>94878750302</v>
      </c>
      <c r="M2953" s="29">
        <f>-4.336-4.513*(U2953/L2953)+5.679*(O2953/L2953)-0.004*(I2953/P2953)</f>
        <v>-2.7208666236337122</v>
      </c>
      <c r="N2953" s="31">
        <v>6.9871667237754878</v>
      </c>
      <c r="O2953" s="1">
        <v>27328937313</v>
      </c>
      <c r="P2953" s="1">
        <v>23285078916</v>
      </c>
      <c r="Q2953" s="1">
        <v>4043858397</v>
      </c>
      <c r="R2953" s="1">
        <v>67549812989</v>
      </c>
      <c r="S2953" s="1">
        <v>94878750302</v>
      </c>
      <c r="T2953" s="1">
        <v>241944826</v>
      </c>
      <c r="U2953" s="1">
        <v>226418898</v>
      </c>
      <c r="V2953" s="1">
        <v>300848292</v>
      </c>
    </row>
    <row r="2954" spans="1:22" ht="16.5" customHeight="1" x14ac:dyDescent="0.3">
      <c r="A2954" s="1" t="s">
        <v>306</v>
      </c>
      <c r="B2954" s="1">
        <v>2021</v>
      </c>
      <c r="C2954" s="16">
        <f t="shared" si="260"/>
        <v>4.0430512678345503</v>
      </c>
      <c r="D2954" s="5">
        <v>14</v>
      </c>
      <c r="E2954" s="5">
        <v>57</v>
      </c>
      <c r="F2954" s="4">
        <v>2.33</v>
      </c>
      <c r="G2954" s="5">
        <v>0</v>
      </c>
      <c r="H2954" s="5">
        <v>0</v>
      </c>
      <c r="I2954" s="1">
        <v>52939629818</v>
      </c>
      <c r="J2954" s="1">
        <v>475553296</v>
      </c>
      <c r="K2954" s="1">
        <v>38661491397</v>
      </c>
      <c r="L2954" s="1">
        <v>91601121215</v>
      </c>
      <c r="M2954" s="29">
        <f>-4.336-4.513*(U2954/L2954)+5.679*(O2954/L2954)-0.004*(I2954/P2954)</f>
        <v>-3.1218636682970402</v>
      </c>
      <c r="N2954" s="31">
        <v>6.6900092133089402</v>
      </c>
      <c r="O2954" s="1">
        <v>20533727124</v>
      </c>
      <c r="P2954" s="1">
        <v>19163134217</v>
      </c>
      <c r="Q2954" s="1">
        <v>1370592907</v>
      </c>
      <c r="R2954" s="1">
        <v>71067394091</v>
      </c>
      <c r="S2954" s="1">
        <v>91601121215</v>
      </c>
      <c r="T2954" s="1">
        <v>16014041</v>
      </c>
      <c r="U2954" s="1">
        <v>971098276</v>
      </c>
      <c r="V2954" s="1">
        <v>1146902797</v>
      </c>
    </row>
    <row r="2955" spans="1:22" ht="16.5" customHeight="1" x14ac:dyDescent="0.3">
      <c r="A2955" s="1" t="s">
        <v>306</v>
      </c>
      <c r="B2955" s="1">
        <v>2020</v>
      </c>
      <c r="C2955" s="16">
        <f t="shared" si="260"/>
        <v>4.0253516907351496</v>
      </c>
      <c r="D2955" s="5">
        <v>13</v>
      </c>
      <c r="E2955" s="5">
        <v>56</v>
      </c>
      <c r="F2955" s="4">
        <v>2.33</v>
      </c>
      <c r="G2955" s="5">
        <v>0</v>
      </c>
      <c r="H2955" s="5">
        <v>0</v>
      </c>
      <c r="I2955" s="1">
        <v>59444509590</v>
      </c>
      <c r="J2955" s="1">
        <v>382857557</v>
      </c>
      <c r="K2955" s="1">
        <v>42290970129</v>
      </c>
      <c r="L2955" s="1">
        <v>101735479719</v>
      </c>
      <c r="M2955" s="29">
        <f>-4.336-4.513*(U2955/L2955)+5.679*(O2955/L2955)-0.004*(I2955/P2955)</f>
        <v>-3.1103302952659728</v>
      </c>
      <c r="N2955" s="31">
        <v>6.9401877821904918</v>
      </c>
      <c r="O2955" s="1">
        <v>28639183904</v>
      </c>
      <c r="P2955" s="1">
        <v>22808478401</v>
      </c>
      <c r="Q2955" s="1">
        <v>5830705503</v>
      </c>
      <c r="R2955" s="1">
        <v>73096295815</v>
      </c>
      <c r="S2955" s="1">
        <v>101735479719</v>
      </c>
      <c r="T2955" s="1">
        <v>85079493</v>
      </c>
      <c r="U2955" s="1">
        <v>8173551780</v>
      </c>
      <c r="V2955" s="1">
        <v>9586631059</v>
      </c>
    </row>
    <row r="2956" spans="1:22" ht="16.5" customHeight="1" x14ac:dyDescent="0.3">
      <c r="A2956" s="1" t="s">
        <v>306</v>
      </c>
      <c r="B2956" s="1">
        <v>2019</v>
      </c>
      <c r="C2956" s="16">
        <f t="shared" si="260"/>
        <v>4.0073331852324712</v>
      </c>
      <c r="D2956" s="5">
        <v>12</v>
      </c>
      <c r="E2956" s="5">
        <v>55</v>
      </c>
      <c r="F2956" s="4">
        <v>2.33</v>
      </c>
      <c r="G2956" s="5">
        <v>0</v>
      </c>
      <c r="H2956" s="5">
        <v>0</v>
      </c>
      <c r="I2956" s="1">
        <v>78637104218</v>
      </c>
      <c r="J2956" s="1">
        <v>3155840207</v>
      </c>
      <c r="K2956" s="1">
        <v>46058518062</v>
      </c>
      <c r="L2956" s="1">
        <v>124695622280</v>
      </c>
      <c r="M2956" s="29">
        <f>-4.336-4.513*(U2956/L2956)+5.679*(O2956/L2956)-0.004*(I2956/P2956)</f>
        <v>-2.2558519817707205</v>
      </c>
      <c r="N2956" s="31">
        <v>7.4649912574460018</v>
      </c>
      <c r="O2956" s="1">
        <v>52528878245</v>
      </c>
      <c r="P2956" s="1">
        <v>45733529208</v>
      </c>
      <c r="Q2956" s="1">
        <v>6795349037</v>
      </c>
      <c r="R2956" s="1">
        <v>72166744035</v>
      </c>
      <c r="S2956" s="1">
        <v>124695622280</v>
      </c>
      <c r="T2956" s="1">
        <v>331462459</v>
      </c>
      <c r="U2956" s="1">
        <v>8435300250</v>
      </c>
      <c r="V2956" s="1">
        <v>10906350827</v>
      </c>
    </row>
    <row r="2957" spans="1:22" ht="16.5" customHeight="1" x14ac:dyDescent="0.3">
      <c r="A2957" s="1" t="s">
        <v>306</v>
      </c>
      <c r="B2957" s="1">
        <v>2018</v>
      </c>
      <c r="C2957" s="16">
        <f t="shared" si="260"/>
        <v>3.9889840465642745</v>
      </c>
      <c r="D2957" s="5">
        <v>11</v>
      </c>
      <c r="E2957" s="5">
        <v>54</v>
      </c>
      <c r="F2957" s="4">
        <v>2.33</v>
      </c>
      <c r="G2957" s="5">
        <v>0</v>
      </c>
      <c r="H2957" s="5">
        <v>0</v>
      </c>
      <c r="I2957" s="1">
        <v>97261085204</v>
      </c>
      <c r="J2957" s="1">
        <v>2628136982</v>
      </c>
      <c r="K2957" s="1">
        <v>49009691073</v>
      </c>
      <c r="L2957" s="1">
        <v>146270776277</v>
      </c>
      <c r="M2957" s="29">
        <f>-4.336-4.513*(U2957/L2957)+5.679*(O2957/L2957)-0.004*(I2957/P2957)</f>
        <v>-1.4894422487179955</v>
      </c>
      <c r="N2957" s="31">
        <v>7.3592809998546045</v>
      </c>
      <c r="O2957" s="1">
        <v>79300341684</v>
      </c>
      <c r="P2957" s="1">
        <v>72779332330</v>
      </c>
      <c r="Q2957" s="1">
        <v>6521009354</v>
      </c>
      <c r="R2957" s="1">
        <v>66970434593</v>
      </c>
      <c r="S2957" s="1">
        <v>146270776277</v>
      </c>
      <c r="T2957" s="1">
        <v>36714877</v>
      </c>
      <c r="U2957" s="1">
        <v>7355757396</v>
      </c>
      <c r="V2957" s="1">
        <v>9550768707</v>
      </c>
    </row>
    <row r="2958" spans="1:22" ht="16.5" customHeight="1" x14ac:dyDescent="0.3">
      <c r="A2958" s="1" t="s">
        <v>306</v>
      </c>
      <c r="B2958" s="1">
        <v>2017</v>
      </c>
      <c r="C2958" s="16">
        <f t="shared" si="260"/>
        <v>3.970291913552122</v>
      </c>
      <c r="D2958" s="5">
        <v>10</v>
      </c>
      <c r="E2958" s="5">
        <v>53</v>
      </c>
      <c r="F2958" s="4">
        <v>2.33</v>
      </c>
      <c r="G2958" s="5">
        <v>0</v>
      </c>
      <c r="H2958" s="5">
        <v>0</v>
      </c>
      <c r="I2958" s="1">
        <v>93934531113</v>
      </c>
      <c r="J2958" s="1">
        <v>6014050753</v>
      </c>
      <c r="K2958" s="1">
        <v>53404303847</v>
      </c>
      <c r="L2958" s="1">
        <v>147338834960</v>
      </c>
      <c r="M2958" s="29">
        <f>-4.336-4.513*(U2958/L2958)+5.679*(O2958/L2958)-0.004*(I2958/P2958)</f>
        <v>-1.7298376669345132</v>
      </c>
      <c r="N2958" s="31">
        <v>2.8654119461210428</v>
      </c>
      <c r="O2958" s="1">
        <v>77019745328</v>
      </c>
      <c r="P2958" s="1">
        <v>69271034153</v>
      </c>
      <c r="Q2958" s="1">
        <v>7748711175</v>
      </c>
      <c r="R2958" s="1">
        <v>70319089632</v>
      </c>
      <c r="S2958" s="1">
        <v>147338834960</v>
      </c>
      <c r="T2958" s="1">
        <v>76299639</v>
      </c>
      <c r="U2958" s="1">
        <v>11656773855</v>
      </c>
      <c r="V2958" s="1">
        <v>14922423002</v>
      </c>
    </row>
    <row r="2959" spans="1:22" ht="16.5" customHeight="1" x14ac:dyDescent="0.3">
      <c r="A2959" s="1" t="s">
        <v>306</v>
      </c>
      <c r="B2959" s="1">
        <v>2016</v>
      </c>
      <c r="C2959" s="16">
        <f t="shared" si="260"/>
        <v>3.9512437185814275</v>
      </c>
      <c r="D2959" s="6">
        <v>9</v>
      </c>
      <c r="E2959" s="6">
        <v>52</v>
      </c>
      <c r="F2959" s="7">
        <v>2.33</v>
      </c>
      <c r="G2959" s="6">
        <v>0</v>
      </c>
      <c r="H2959" s="6">
        <v>0</v>
      </c>
      <c r="I2959" s="1">
        <v>113481165989</v>
      </c>
      <c r="J2959" s="1">
        <v>4263365840</v>
      </c>
      <c r="K2959" s="1">
        <v>65102095605</v>
      </c>
      <c r="L2959" s="1">
        <v>178583261594</v>
      </c>
      <c r="M2959" s="29">
        <f>-4.336-4.513*(U2959/L2959)+5.679*(O2959/L2959)-0.004*(I2959/P2959)</f>
        <v>-1.1734724400012493</v>
      </c>
      <c r="N2959" s="31">
        <v>2.5615511423249444</v>
      </c>
      <c r="O2959" s="1">
        <v>108770945817</v>
      </c>
      <c r="P2959" s="1">
        <v>105645643128</v>
      </c>
      <c r="Q2959" s="1">
        <v>3125302689</v>
      </c>
      <c r="R2959" s="1">
        <v>69812315777</v>
      </c>
      <c r="S2959" s="1">
        <v>178583261594</v>
      </c>
      <c r="T2959" s="1">
        <v>93542396</v>
      </c>
      <c r="U2959" s="1">
        <v>11559583663</v>
      </c>
      <c r="V2959" s="1">
        <v>15160190539</v>
      </c>
    </row>
    <row r="2960" spans="1:22" ht="16.5" customHeight="1" x14ac:dyDescent="0.3">
      <c r="A2960" s="1" t="s">
        <v>306</v>
      </c>
      <c r="B2960" s="1">
        <v>2015</v>
      </c>
      <c r="C2960" s="15"/>
      <c r="D2960" s="9"/>
      <c r="E2960" s="9"/>
      <c r="F2960" s="10"/>
      <c r="G2960" s="9"/>
      <c r="H2960" s="9"/>
      <c r="I2960" s="1">
        <v>101559033007</v>
      </c>
      <c r="J2960" s="1">
        <v>8094742241</v>
      </c>
      <c r="K2960" s="1">
        <v>68300491661</v>
      </c>
      <c r="L2960" s="1">
        <v>169859524668</v>
      </c>
      <c r="M2960" s="29">
        <f>-4.336-4.513*(U2960/L2960)+5.679*(O2960/L2960)-0.004*(I2960/P2960)</f>
        <v>-0.69372827182298569</v>
      </c>
      <c r="N2960" s="31">
        <v>8.0197984581497224</v>
      </c>
      <c r="O2960" s="1">
        <v>114834078687</v>
      </c>
      <c r="P2960" s="1">
        <v>103783815738</v>
      </c>
      <c r="Q2960" s="1">
        <v>11050262949</v>
      </c>
      <c r="R2960" s="1">
        <v>55025445981</v>
      </c>
      <c r="S2960" s="1">
        <v>169859524668</v>
      </c>
      <c r="T2960" s="1">
        <v>0</v>
      </c>
      <c r="U2960" s="1">
        <v>7268627347</v>
      </c>
      <c r="V2960" s="1">
        <v>9667836265</v>
      </c>
    </row>
    <row r="2961" spans="1:22" ht="16.5" customHeight="1" x14ac:dyDescent="0.3">
      <c r="A2961" s="1" t="s">
        <v>306</v>
      </c>
      <c r="B2961" s="1">
        <v>2014</v>
      </c>
      <c r="C2961" s="15"/>
      <c r="D2961" s="9"/>
      <c r="E2961" s="9"/>
      <c r="F2961" s="10"/>
      <c r="G2961" s="9"/>
      <c r="H2961" s="9"/>
      <c r="I2961" s="1">
        <v>81274155256</v>
      </c>
      <c r="J2961" s="1">
        <v>724086720</v>
      </c>
      <c r="K2961" s="1">
        <v>70184645455</v>
      </c>
      <c r="L2961" s="1">
        <v>151458800711</v>
      </c>
      <c r="M2961" s="29">
        <f>-4.336-4.513*(U2961/L2961)+5.679*(O2961/L2961)-0.004*(I2961/P2961)</f>
        <v>-0.84293924521907571</v>
      </c>
      <c r="N2961" s="28">
        <v>5.05</v>
      </c>
      <c r="O2961" s="1">
        <v>96306699077</v>
      </c>
      <c r="P2961" s="1">
        <v>43511431187</v>
      </c>
      <c r="Q2961" s="1">
        <v>52795267890</v>
      </c>
      <c r="R2961" s="1">
        <v>55152101634</v>
      </c>
      <c r="S2961" s="1">
        <v>151458800711</v>
      </c>
      <c r="T2961" s="1">
        <v>19645355</v>
      </c>
      <c r="U2961" s="1">
        <v>3709134400</v>
      </c>
      <c r="V2961" s="1">
        <v>4839733607</v>
      </c>
    </row>
    <row r="2962" spans="1:22" ht="16.5" customHeight="1" x14ac:dyDescent="0.3">
      <c r="A2962" s="1" t="s">
        <v>307</v>
      </c>
      <c r="B2962" s="1">
        <v>2023</v>
      </c>
      <c r="C2962" s="16">
        <f t="shared" ref="C2962:C2967" si="261">LN(E2962)</f>
        <v>3.7376696182833684</v>
      </c>
      <c r="D2962" s="5">
        <v>18</v>
      </c>
      <c r="E2962" s="5">
        <v>42</v>
      </c>
      <c r="F2962" s="4">
        <v>0.01</v>
      </c>
      <c r="G2962" s="5">
        <v>0</v>
      </c>
      <c r="H2962" s="5">
        <v>1</v>
      </c>
      <c r="I2962" s="1">
        <v>5515837061167</v>
      </c>
      <c r="J2962" s="1">
        <v>2644021541821</v>
      </c>
      <c r="K2962" s="1">
        <v>952411723174</v>
      </c>
      <c r="L2962" s="1">
        <v>6468248784341</v>
      </c>
      <c r="M2962" s="29">
        <f>-4.336-4.513*(U2962/L2962)+5.679*(O2962/L2962)-0.004*(I2962/P2962)</f>
        <v>-3.6403014039402195</v>
      </c>
      <c r="N2962" s="31">
        <v>6.4222466560102589</v>
      </c>
      <c r="O2962" s="1">
        <v>1482430376070</v>
      </c>
      <c r="P2962" s="1">
        <v>1440717987416</v>
      </c>
      <c r="Q2962" s="1">
        <v>41712388654</v>
      </c>
      <c r="R2962" s="1">
        <v>4985818408271</v>
      </c>
      <c r="S2962" s="1">
        <v>6468248784341</v>
      </c>
      <c r="T2962" s="1">
        <v>101362107133</v>
      </c>
      <c r="U2962" s="1">
        <v>846380429683</v>
      </c>
      <c r="V2962" s="1">
        <v>1056077426337</v>
      </c>
    </row>
    <row r="2963" spans="1:22" ht="16.5" customHeight="1" x14ac:dyDescent="0.3">
      <c r="A2963" s="1" t="s">
        <v>307</v>
      </c>
      <c r="B2963" s="1">
        <v>2022</v>
      </c>
      <c r="C2963" s="16">
        <f t="shared" si="261"/>
        <v>3.713572066704308</v>
      </c>
      <c r="D2963" s="5">
        <v>17</v>
      </c>
      <c r="E2963" s="5">
        <v>41</v>
      </c>
      <c r="F2963" s="4">
        <v>0.01</v>
      </c>
      <c r="G2963" s="5">
        <v>0</v>
      </c>
      <c r="H2963" s="5">
        <v>1</v>
      </c>
      <c r="I2963" s="1">
        <v>5541110081466</v>
      </c>
      <c r="J2963" s="1">
        <v>2577658997132</v>
      </c>
      <c r="K2963" s="1">
        <v>1048794759498</v>
      </c>
      <c r="L2963" s="1">
        <v>6589904840964</v>
      </c>
      <c r="M2963" s="29">
        <f>-4.336-4.513*(U2963/L2963)+5.679*(O2963/L2963)-0.004*(I2963/P2963)</f>
        <v>-3.6530310488253876</v>
      </c>
      <c r="N2963" s="31">
        <v>6.9871667237754878</v>
      </c>
      <c r="O2963" s="1">
        <v>1721167194707</v>
      </c>
      <c r="P2963" s="1">
        <v>1628068914249</v>
      </c>
      <c r="Q2963" s="1">
        <v>93098280458</v>
      </c>
      <c r="R2963" s="1">
        <v>4868737646257</v>
      </c>
      <c r="S2963" s="1">
        <v>6589904840964</v>
      </c>
      <c r="T2963" s="1">
        <v>137491570611</v>
      </c>
      <c r="U2963" s="1">
        <v>1148702304551</v>
      </c>
      <c r="V2963" s="1">
        <v>1427636184154</v>
      </c>
    </row>
    <row r="2964" spans="1:22" ht="16.5" customHeight="1" x14ac:dyDescent="0.3">
      <c r="A2964" s="1" t="s">
        <v>307</v>
      </c>
      <c r="B2964" s="1">
        <v>2021</v>
      </c>
      <c r="C2964" s="16">
        <f t="shared" si="261"/>
        <v>3.6888794541139363</v>
      </c>
      <c r="D2964" s="5">
        <v>16</v>
      </c>
      <c r="E2964" s="5">
        <v>40</v>
      </c>
      <c r="F2964" s="4">
        <v>0.01</v>
      </c>
      <c r="G2964" s="5">
        <v>0</v>
      </c>
      <c r="H2964" s="5">
        <v>1</v>
      </c>
      <c r="I2964" s="1">
        <v>5829100412476</v>
      </c>
      <c r="J2964" s="1">
        <v>1990065772716</v>
      </c>
      <c r="K2964" s="1">
        <v>1063813155887</v>
      </c>
      <c r="L2964" s="1">
        <v>6892913568363</v>
      </c>
      <c r="M2964" s="29">
        <f>-4.336-4.513*(U2964/L2964)+5.679*(O2964/L2964)-0.004*(I2964/P2964)</f>
        <v>-3.8454743725984581</v>
      </c>
      <c r="N2964" s="31">
        <v>6.6900092133089402</v>
      </c>
      <c r="O2964" s="1">
        <v>2018716551655</v>
      </c>
      <c r="P2964" s="1">
        <v>1872419253793</v>
      </c>
      <c r="Q2964" s="1">
        <v>146297297862</v>
      </c>
      <c r="R2964" s="1">
        <v>4874197016708</v>
      </c>
      <c r="S2964" s="1">
        <v>6892913568363</v>
      </c>
      <c r="T2964" s="1">
        <v>89487688687</v>
      </c>
      <c r="U2964" s="1">
        <v>1772059864055</v>
      </c>
      <c r="V2964" s="1">
        <v>2154277385401</v>
      </c>
    </row>
    <row r="2965" spans="1:22" ht="16.5" customHeight="1" x14ac:dyDescent="0.3">
      <c r="A2965" s="1" t="s">
        <v>307</v>
      </c>
      <c r="B2965" s="1">
        <v>2020</v>
      </c>
      <c r="C2965" s="16">
        <f t="shared" si="261"/>
        <v>3.6635616461296463</v>
      </c>
      <c r="D2965" s="5">
        <v>15</v>
      </c>
      <c r="E2965" s="5">
        <v>39</v>
      </c>
      <c r="F2965" s="4">
        <v>0.01</v>
      </c>
      <c r="G2965" s="5">
        <v>0</v>
      </c>
      <c r="H2965" s="5">
        <v>1</v>
      </c>
      <c r="I2965" s="1">
        <v>4900512297699</v>
      </c>
      <c r="J2965" s="1">
        <v>2014961208129</v>
      </c>
      <c r="K2965" s="1">
        <v>1154822046234</v>
      </c>
      <c r="L2965" s="1">
        <v>6055334343933</v>
      </c>
      <c r="M2965" s="29">
        <f>-4.336-4.513*(U2965/L2965)+5.679*(O2965/L2965)-0.004*(I2965/P2965)</f>
        <v>-3.3494633537571001</v>
      </c>
      <c r="N2965" s="31">
        <v>6.9401877821904918</v>
      </c>
      <c r="O2965" s="1">
        <v>2197513273144</v>
      </c>
      <c r="P2965" s="1">
        <v>1997920622226</v>
      </c>
      <c r="Q2965" s="1">
        <v>199592650918</v>
      </c>
      <c r="R2965" s="1">
        <v>3857821070789</v>
      </c>
      <c r="S2965" s="1">
        <v>6055334343933</v>
      </c>
      <c r="T2965" s="1">
        <v>92877592099</v>
      </c>
      <c r="U2965" s="1">
        <v>1428419763711</v>
      </c>
      <c r="V2965" s="1">
        <v>1744940376836</v>
      </c>
    </row>
    <row r="2966" spans="1:22" ht="16.5" customHeight="1" x14ac:dyDescent="0.3">
      <c r="A2966" s="1" t="s">
        <v>307</v>
      </c>
      <c r="B2966" s="1">
        <v>2019</v>
      </c>
      <c r="C2966" s="16">
        <f t="shared" si="261"/>
        <v>3.6375861597263857</v>
      </c>
      <c r="D2966" s="5">
        <v>14</v>
      </c>
      <c r="E2966" s="5">
        <v>38</v>
      </c>
      <c r="F2966" s="4">
        <v>0.01</v>
      </c>
      <c r="G2966" s="5">
        <v>0</v>
      </c>
      <c r="H2966" s="5">
        <v>1</v>
      </c>
      <c r="I2966" s="1">
        <v>4456305278663</v>
      </c>
      <c r="J2966" s="1">
        <v>1913745246413</v>
      </c>
      <c r="K2966" s="1">
        <v>1127451451166</v>
      </c>
      <c r="L2966" s="1">
        <v>5583756729829</v>
      </c>
      <c r="M2966" s="29">
        <f>-4.336-4.513*(U2966/L2966)+5.679*(O2966/L2966)-0.004*(I2966/P2966)</f>
        <v>-3.3136886511174986</v>
      </c>
      <c r="N2966" s="31">
        <v>7.4649912574460018</v>
      </c>
      <c r="O2966" s="1">
        <v>2135070735316</v>
      </c>
      <c r="P2966" s="1">
        <v>1882161864194</v>
      </c>
      <c r="Q2966" s="1">
        <v>252908871122</v>
      </c>
      <c r="R2966" s="1">
        <v>3448685994513</v>
      </c>
      <c r="S2966" s="1">
        <v>5583756729829</v>
      </c>
      <c r="T2966" s="1">
        <v>68019078673</v>
      </c>
      <c r="U2966" s="1">
        <v>1410114613076</v>
      </c>
      <c r="V2966" s="1">
        <v>1712658424159</v>
      </c>
    </row>
    <row r="2967" spans="1:22" ht="16.5" customHeight="1" x14ac:dyDescent="0.3">
      <c r="A2967" s="1" t="s">
        <v>307</v>
      </c>
      <c r="B2967" s="1">
        <v>2018</v>
      </c>
      <c r="C2967" s="16">
        <f t="shared" si="261"/>
        <v>3.6109179126442243</v>
      </c>
      <c r="D2967" s="5">
        <v>13</v>
      </c>
      <c r="E2967" s="5">
        <v>37</v>
      </c>
      <c r="F2967" s="4">
        <v>0.01</v>
      </c>
      <c r="G2967" s="5">
        <v>0</v>
      </c>
      <c r="H2967" s="5">
        <v>1</v>
      </c>
      <c r="I2967" s="1">
        <v>3794495007360</v>
      </c>
      <c r="J2967" s="1">
        <v>1986792777928</v>
      </c>
      <c r="K2967" s="1">
        <v>609832297541</v>
      </c>
      <c r="L2967" s="1">
        <v>4404327304901</v>
      </c>
      <c r="M2967" s="29">
        <f>-4.336-4.513*(U2967/L2967)+5.679*(O2967/L2967)-0.004*(I2967/P2967)</f>
        <v>-3.3381480343905028</v>
      </c>
      <c r="N2967" s="31">
        <v>7.3592809998546045</v>
      </c>
      <c r="O2967" s="1">
        <v>1673774768632</v>
      </c>
      <c r="P2967" s="1">
        <v>1673444027380</v>
      </c>
      <c r="Q2967" s="1">
        <v>330741252</v>
      </c>
      <c r="R2967" s="1">
        <v>2730552536269</v>
      </c>
      <c r="S2967" s="1">
        <v>4404327304901</v>
      </c>
      <c r="T2967" s="1">
        <v>69868203492</v>
      </c>
      <c r="U2967" s="1">
        <v>1123543855089</v>
      </c>
      <c r="V2967" s="1">
        <v>1350715198719</v>
      </c>
    </row>
    <row r="2968" spans="1:22" ht="16.5" customHeight="1" x14ac:dyDescent="0.3">
      <c r="A2968" s="1" t="s">
        <v>307</v>
      </c>
      <c r="B2968" s="1">
        <v>2017</v>
      </c>
      <c r="C2968" s="15"/>
      <c r="D2968" s="9"/>
      <c r="E2968" s="9"/>
      <c r="F2968" s="10"/>
      <c r="G2968" s="9"/>
      <c r="H2968" s="9"/>
      <c r="I2968" s="1">
        <v>3291343374668</v>
      </c>
      <c r="J2968" s="1">
        <v>1513931435283</v>
      </c>
      <c r="K2968" s="1">
        <v>518411252031</v>
      </c>
      <c r="L2968" s="1">
        <v>3809754626699</v>
      </c>
      <c r="M2968" s="29">
        <f>-4.336-4.513*(U2968/L2968)+5.679*(O2968/L2968)-0.004*(I2968/P2968)</f>
        <v>-3.566589590984071</v>
      </c>
      <c r="N2968" s="31">
        <v>2.8654119461210428</v>
      </c>
      <c r="O2968" s="1">
        <v>1413864163277</v>
      </c>
      <c r="P2968" s="1">
        <v>1413416219225</v>
      </c>
      <c r="Q2968" s="1">
        <v>447944052</v>
      </c>
      <c r="R2968" s="1">
        <v>2395890463422</v>
      </c>
      <c r="S2968" s="1">
        <v>3809754626699</v>
      </c>
      <c r="T2968" s="1">
        <v>48814490753</v>
      </c>
      <c r="U2968" s="1">
        <v>1121777856583</v>
      </c>
      <c r="V2968" s="1">
        <v>1165607638452</v>
      </c>
    </row>
    <row r="2969" spans="1:22" ht="16.5" customHeight="1" x14ac:dyDescent="0.3">
      <c r="A2969" s="1" t="s">
        <v>307</v>
      </c>
      <c r="B2969" s="1">
        <v>2016</v>
      </c>
      <c r="C2969" s="16">
        <f t="shared" ref="C2969:C2976" si="262">LN(E2969)</f>
        <v>3.5553480614894135</v>
      </c>
      <c r="D2969" s="5">
        <v>11</v>
      </c>
      <c r="E2969" s="5">
        <v>35</v>
      </c>
      <c r="F2969" s="4">
        <v>0.01</v>
      </c>
      <c r="G2969" s="5">
        <v>0</v>
      </c>
      <c r="H2969" s="5">
        <v>1</v>
      </c>
      <c r="I2969" s="1">
        <v>2729081767293</v>
      </c>
      <c r="J2969" s="1">
        <v>1458170374347</v>
      </c>
      <c r="K2969" s="1">
        <v>608848996604</v>
      </c>
      <c r="L2969" s="1">
        <v>3337930763897</v>
      </c>
      <c r="M2969" s="29">
        <f>-4.336-4.513*(U2969/L2969)+5.679*(O2969/L2969)-0.004*(I2969/P2969)</f>
        <v>-2.03940877187287</v>
      </c>
      <c r="N2969" s="31">
        <v>2.5615511423249444</v>
      </c>
      <c r="O2969" s="1">
        <v>1890794978521</v>
      </c>
      <c r="P2969" s="1">
        <v>1714188084146</v>
      </c>
      <c r="Q2969" s="1">
        <v>176606894375</v>
      </c>
      <c r="R2969" s="1">
        <v>1447135785376</v>
      </c>
      <c r="S2969" s="1">
        <v>3337930763897</v>
      </c>
      <c r="T2969" s="1">
        <v>70953282040</v>
      </c>
      <c r="U2969" s="1">
        <v>675981717852</v>
      </c>
      <c r="V2969" s="1">
        <v>864005109486</v>
      </c>
    </row>
    <row r="2970" spans="1:22" ht="16.5" customHeight="1" x14ac:dyDescent="0.3">
      <c r="A2970" s="1" t="s">
        <v>307</v>
      </c>
      <c r="B2970" s="1">
        <v>2015</v>
      </c>
      <c r="C2970" s="16">
        <f t="shared" si="262"/>
        <v>3.9318256327243257</v>
      </c>
      <c r="D2970" s="5">
        <v>10</v>
      </c>
      <c r="E2970" s="5">
        <v>51</v>
      </c>
      <c r="F2970" s="4">
        <v>0.68</v>
      </c>
      <c r="G2970" s="5">
        <v>0</v>
      </c>
      <c r="H2970" s="5">
        <v>1</v>
      </c>
      <c r="I2970" s="1">
        <v>2010925147284</v>
      </c>
      <c r="J2970" s="1">
        <v>1122033575196</v>
      </c>
      <c r="K2970" s="1">
        <v>770555114830</v>
      </c>
      <c r="L2970" s="1">
        <v>2781480262114</v>
      </c>
      <c r="M2970" s="29">
        <f>-4.336-4.513*(U2970/L2970)+5.679*(O2970/L2970)-0.004*(I2970/P2970)</f>
        <v>-1.3578842929984152</v>
      </c>
      <c r="N2970" s="31">
        <v>8.0197984581497224</v>
      </c>
      <c r="O2970" s="1">
        <v>1782888942313</v>
      </c>
      <c r="P2970" s="1">
        <v>1457948384373</v>
      </c>
      <c r="Q2970" s="1">
        <v>324940557940</v>
      </c>
      <c r="R2970" s="1">
        <v>998591319801</v>
      </c>
      <c r="S2970" s="1">
        <v>2781480262114</v>
      </c>
      <c r="T2970" s="1">
        <v>169979978711</v>
      </c>
      <c r="U2970" s="1">
        <v>404633378938</v>
      </c>
      <c r="V2970" s="1">
        <v>560280226126</v>
      </c>
    </row>
    <row r="2971" spans="1:22" ht="16.5" customHeight="1" x14ac:dyDescent="0.3">
      <c r="A2971" s="1" t="s">
        <v>307</v>
      </c>
      <c r="B2971" s="1">
        <v>2014</v>
      </c>
      <c r="C2971" s="16">
        <f t="shared" si="262"/>
        <v>3.912023005428146</v>
      </c>
      <c r="D2971" s="6">
        <v>9</v>
      </c>
      <c r="E2971" s="6">
        <v>50</v>
      </c>
      <c r="F2971" s="7">
        <v>0.68</v>
      </c>
      <c r="G2971" s="6">
        <v>0</v>
      </c>
      <c r="H2971" s="6">
        <v>1</v>
      </c>
      <c r="I2971" s="1">
        <v>1876334812963</v>
      </c>
      <c r="J2971" s="1">
        <v>905679941802</v>
      </c>
      <c r="K2971" s="1">
        <v>771606795605</v>
      </c>
      <c r="L2971" s="1">
        <v>2647941608568</v>
      </c>
      <c r="M2971" s="29">
        <f>-4.336-4.513*(U2971/L2971)+5.679*(O2971/L2971)-0.004*(I2971/P2971)</f>
        <v>-0.70890514000360705</v>
      </c>
      <c r="N2971" s="28">
        <v>5.05</v>
      </c>
      <c r="O2971" s="1">
        <v>1862145236939</v>
      </c>
      <c r="P2971" s="1">
        <v>1507151540475</v>
      </c>
      <c r="Q2971" s="1">
        <v>354993696464</v>
      </c>
      <c r="R2971" s="1">
        <v>785796371629</v>
      </c>
      <c r="S2971" s="1">
        <v>2647941608568</v>
      </c>
      <c r="T2971" s="1">
        <v>334075827746</v>
      </c>
      <c r="U2971" s="1">
        <v>212187267283</v>
      </c>
      <c r="V2971" s="1">
        <v>350834589836</v>
      </c>
    </row>
    <row r="2972" spans="1:22" ht="16.5" customHeight="1" x14ac:dyDescent="0.3">
      <c r="A2972" s="1" t="s">
        <v>308</v>
      </c>
      <c r="B2972" s="1">
        <v>2023</v>
      </c>
      <c r="C2972" s="16">
        <f t="shared" si="262"/>
        <v>3.9318256327243257</v>
      </c>
      <c r="D2972" s="5">
        <v>31</v>
      </c>
      <c r="E2972" s="5">
        <v>51</v>
      </c>
      <c r="F2972" s="4">
        <v>2.2200000000000002</v>
      </c>
      <c r="G2972" s="5">
        <v>0</v>
      </c>
      <c r="H2972" s="5">
        <v>1</v>
      </c>
      <c r="I2972" s="1">
        <v>125917531418</v>
      </c>
      <c r="J2972" s="1">
        <v>40907747473</v>
      </c>
      <c r="K2972" s="1">
        <v>50568656133</v>
      </c>
      <c r="L2972" s="1">
        <v>176486187551</v>
      </c>
      <c r="M2972" s="29">
        <f>-4.336-4.513*(U2972/L2972)+5.679*(O2972/L2972)-0.004*(I2972/P2972)</f>
        <v>-3.4152890579500075</v>
      </c>
      <c r="N2972" s="31">
        <v>6.4222466560102589</v>
      </c>
      <c r="O2972" s="1">
        <v>11109852816</v>
      </c>
      <c r="P2972" s="1">
        <v>4917409598</v>
      </c>
      <c r="Q2972" s="1">
        <v>6192443218</v>
      </c>
      <c r="R2972" s="1">
        <v>165376334735</v>
      </c>
      <c r="S2972" s="1">
        <v>176486187551</v>
      </c>
      <c r="T2972" s="1">
        <v>505825504</v>
      </c>
      <c r="U2972" s="1">
        <v>-26030726178</v>
      </c>
      <c r="V2972" s="1" t="e">
        <v>#VALUE!</v>
      </c>
    </row>
    <row r="2973" spans="1:22" ht="16.5" customHeight="1" x14ac:dyDescent="0.3">
      <c r="A2973" s="1" t="s">
        <v>308</v>
      </c>
      <c r="B2973" s="1">
        <v>2022</v>
      </c>
      <c r="C2973" s="16">
        <f t="shared" si="262"/>
        <v>3.912023005428146</v>
      </c>
      <c r="D2973" s="5">
        <v>30</v>
      </c>
      <c r="E2973" s="5">
        <v>50</v>
      </c>
      <c r="F2973" s="4">
        <v>2.2200000000000002</v>
      </c>
      <c r="G2973" s="5">
        <v>0</v>
      </c>
      <c r="H2973" s="5">
        <v>1</v>
      </c>
      <c r="I2973" s="1">
        <v>152988281617</v>
      </c>
      <c r="J2973" s="1">
        <v>122396970320</v>
      </c>
      <c r="K2973" s="1">
        <v>57322351130</v>
      </c>
      <c r="L2973" s="1">
        <v>210310632747</v>
      </c>
      <c r="M2973" s="29">
        <f>-4.336-4.513*(U2973/L2973)+5.679*(O2973/L2973)-0.004*(I2973/P2973)</f>
        <v>-3.4918343162499546</v>
      </c>
      <c r="N2973" s="31">
        <v>6.9871667237754878</v>
      </c>
      <c r="O2973" s="1">
        <v>19635840652</v>
      </c>
      <c r="P2973" s="1">
        <v>17208109470</v>
      </c>
      <c r="Q2973" s="1">
        <v>2427731182</v>
      </c>
      <c r="R2973" s="1">
        <v>190674792095</v>
      </c>
      <c r="S2973" s="1">
        <v>210310632747</v>
      </c>
      <c r="T2973" s="1">
        <v>3230970840</v>
      </c>
      <c r="U2973" s="1">
        <v>-16287198412</v>
      </c>
      <c r="V2973" s="1">
        <v>-13285897258</v>
      </c>
    </row>
    <row r="2974" spans="1:22" ht="16.5" customHeight="1" x14ac:dyDescent="0.3">
      <c r="A2974" s="1" t="s">
        <v>308</v>
      </c>
      <c r="B2974" s="1">
        <v>2021</v>
      </c>
      <c r="C2974" s="16">
        <f t="shared" si="262"/>
        <v>3.8918202981106265</v>
      </c>
      <c r="D2974" s="5">
        <v>29</v>
      </c>
      <c r="E2974" s="5">
        <v>49</v>
      </c>
      <c r="F2974" s="4">
        <v>2.2200000000000002</v>
      </c>
      <c r="G2974" s="5">
        <v>0</v>
      </c>
      <c r="H2974" s="5">
        <v>1</v>
      </c>
      <c r="I2974" s="1">
        <v>170189128729</v>
      </c>
      <c r="J2974" s="1">
        <v>121012129347</v>
      </c>
      <c r="K2974" s="1">
        <v>64903601355</v>
      </c>
      <c r="L2974" s="1">
        <v>235092730084</v>
      </c>
      <c r="M2974" s="29">
        <f>-4.336-4.513*(U2974/L2974)+5.679*(O2974/L2974)-0.004*(I2974/P2974)</f>
        <v>-3.7433541989786847</v>
      </c>
      <c r="N2974" s="31">
        <v>6.6900092133089402</v>
      </c>
      <c r="O2974" s="1">
        <v>28130739577</v>
      </c>
      <c r="P2974" s="1">
        <v>27888765935</v>
      </c>
      <c r="Q2974" s="1">
        <v>241973642</v>
      </c>
      <c r="R2974" s="1">
        <v>206961990507</v>
      </c>
      <c r="S2974" s="1">
        <v>235092730084</v>
      </c>
      <c r="T2974" s="1">
        <v>818461902</v>
      </c>
      <c r="U2974" s="1">
        <v>3254865239</v>
      </c>
      <c r="V2974" s="1">
        <v>5161943615</v>
      </c>
    </row>
    <row r="2975" spans="1:22" ht="16.5" customHeight="1" x14ac:dyDescent="0.3">
      <c r="A2975" s="1" t="s">
        <v>308</v>
      </c>
      <c r="B2975" s="1">
        <v>2020</v>
      </c>
      <c r="C2975" s="16">
        <f t="shared" si="262"/>
        <v>3.8712010109078911</v>
      </c>
      <c r="D2975" s="5">
        <v>28</v>
      </c>
      <c r="E2975" s="5">
        <v>48</v>
      </c>
      <c r="F2975" s="4">
        <v>2.2200000000000002</v>
      </c>
      <c r="G2975" s="5">
        <v>0</v>
      </c>
      <c r="H2975" s="5">
        <v>1</v>
      </c>
      <c r="I2975" s="1">
        <v>148815483537</v>
      </c>
      <c r="J2975" s="1">
        <v>77015185625</v>
      </c>
      <c r="K2975" s="1">
        <v>71140634635</v>
      </c>
      <c r="L2975" s="1">
        <v>219956118172</v>
      </c>
      <c r="M2975" s="29">
        <f>-4.336-4.513*(U2975/L2975)+5.679*(O2975/L2975)-0.004*(I2975/P2975)</f>
        <v>-4.1936637021040175</v>
      </c>
      <c r="N2975" s="31">
        <v>6.9401877821904918</v>
      </c>
      <c r="O2975" s="1">
        <v>16086933963</v>
      </c>
      <c r="P2975" s="1">
        <v>15639960321</v>
      </c>
      <c r="Q2975" s="1">
        <v>446973642</v>
      </c>
      <c r="R2975" s="1">
        <v>203869184209</v>
      </c>
      <c r="S2975" s="1">
        <v>219956118172</v>
      </c>
      <c r="T2975" s="1">
        <v>792962465</v>
      </c>
      <c r="U2975" s="1">
        <v>11450998807</v>
      </c>
      <c r="V2975" s="1">
        <v>13743770660</v>
      </c>
    </row>
    <row r="2976" spans="1:22" ht="16.5" customHeight="1" x14ac:dyDescent="0.3">
      <c r="A2976" s="1" t="s">
        <v>308</v>
      </c>
      <c r="B2976" s="1">
        <v>2019</v>
      </c>
      <c r="C2976" s="16">
        <f t="shared" si="262"/>
        <v>3.8501476017100584</v>
      </c>
      <c r="D2976" s="5">
        <v>27</v>
      </c>
      <c r="E2976" s="5">
        <v>47</v>
      </c>
      <c r="F2976" s="4">
        <v>2.2200000000000002</v>
      </c>
      <c r="G2976" s="5">
        <v>0</v>
      </c>
      <c r="H2976" s="5">
        <v>1</v>
      </c>
      <c r="I2976" s="1">
        <v>193414846599</v>
      </c>
      <c r="J2976" s="1">
        <v>165030345995</v>
      </c>
      <c r="K2976" s="1">
        <v>70949708595</v>
      </c>
      <c r="L2976" s="1">
        <v>264364555194</v>
      </c>
      <c r="M2976" s="29">
        <f>-4.336-4.513*(U2976/L2976)+5.679*(O2976/L2976)-0.004*(I2976/P2976)</f>
        <v>-3.0875347230424572</v>
      </c>
      <c r="N2976" s="31">
        <v>7.4649912574460018</v>
      </c>
      <c r="O2976" s="1">
        <v>71946369792</v>
      </c>
      <c r="P2976" s="1">
        <v>71060800731</v>
      </c>
      <c r="Q2976" s="1">
        <v>885569061</v>
      </c>
      <c r="R2976" s="1">
        <v>192418185402</v>
      </c>
      <c r="S2976" s="1">
        <v>264364555194</v>
      </c>
      <c r="T2976" s="1">
        <v>1095337769</v>
      </c>
      <c r="U2976" s="1">
        <v>16763849644</v>
      </c>
      <c r="V2976" s="1">
        <v>21262912160</v>
      </c>
    </row>
    <row r="2977" spans="1:22" ht="16.5" customHeight="1" x14ac:dyDescent="0.3">
      <c r="A2977" s="1" t="s">
        <v>308</v>
      </c>
      <c r="B2977" s="1">
        <v>2018</v>
      </c>
      <c r="C2977" s="15"/>
      <c r="D2977" s="9"/>
      <c r="E2977" s="9"/>
      <c r="F2977" s="10"/>
      <c r="G2977" s="9"/>
      <c r="H2977" s="9"/>
      <c r="I2977" s="1">
        <v>163989190006</v>
      </c>
      <c r="J2977" s="1">
        <v>104311131227</v>
      </c>
      <c r="K2977" s="1">
        <v>64103317904</v>
      </c>
      <c r="L2977" s="1">
        <v>228092507910</v>
      </c>
      <c r="M2977" s="29">
        <f>-4.336-4.513*(U2977/L2977)+5.679*(O2977/L2977)-0.004*(I2977/P2977)</f>
        <v>-3.743561717729095</v>
      </c>
      <c r="N2977" s="31">
        <v>7.3592809998546045</v>
      </c>
      <c r="O2977" s="1">
        <v>37781022152</v>
      </c>
      <c r="P2977" s="1">
        <v>36294032823</v>
      </c>
      <c r="Q2977" s="1">
        <v>1486989329</v>
      </c>
      <c r="R2977" s="1">
        <v>190311485758</v>
      </c>
      <c r="S2977" s="1">
        <v>228092507910</v>
      </c>
      <c r="T2977" s="1">
        <v>1317940339</v>
      </c>
      <c r="U2977" s="1">
        <v>16686302439</v>
      </c>
      <c r="V2977" s="1">
        <v>22801034856</v>
      </c>
    </row>
    <row r="2978" spans="1:22" ht="16.5" customHeight="1" x14ac:dyDescent="0.3">
      <c r="A2978" s="1" t="s">
        <v>308</v>
      </c>
      <c r="B2978" s="1">
        <v>2017</v>
      </c>
      <c r="C2978" s="16">
        <f t="shared" ref="C2978:C2980" si="263">LN(E2978)</f>
        <v>3.8501476017100584</v>
      </c>
      <c r="D2978" s="5">
        <v>25</v>
      </c>
      <c r="E2978" s="5">
        <v>47</v>
      </c>
      <c r="F2978" s="4">
        <v>0</v>
      </c>
      <c r="G2978" s="5">
        <v>0</v>
      </c>
      <c r="H2978" s="5">
        <v>0</v>
      </c>
      <c r="I2978" s="1">
        <v>204008294760</v>
      </c>
      <c r="J2978" s="1">
        <v>131065893380</v>
      </c>
      <c r="K2978" s="1">
        <v>56654199895</v>
      </c>
      <c r="L2978" s="1">
        <v>260662494655</v>
      </c>
      <c r="M2978" s="29">
        <f>-4.336-4.513*(U2978/L2978)+5.679*(O2978/L2978)-0.004*(I2978/P2978)</f>
        <v>-3.025579451656939</v>
      </c>
      <c r="N2978" s="31">
        <v>2.8654119461210428</v>
      </c>
      <c r="O2978" s="1">
        <v>77291254088</v>
      </c>
      <c r="P2978" s="1">
        <v>76526254088</v>
      </c>
      <c r="Q2978" s="1">
        <v>765000000</v>
      </c>
      <c r="R2978" s="1">
        <v>183371240567</v>
      </c>
      <c r="S2978" s="1">
        <v>260662494655</v>
      </c>
      <c r="T2978" s="1">
        <v>2366835825</v>
      </c>
      <c r="U2978" s="1">
        <v>20957231046</v>
      </c>
      <c r="V2978" s="1">
        <v>27975291973</v>
      </c>
    </row>
    <row r="2979" spans="1:22" ht="16.5" customHeight="1" x14ac:dyDescent="0.3">
      <c r="A2979" s="1" t="s">
        <v>308</v>
      </c>
      <c r="B2979" s="1">
        <v>2016</v>
      </c>
      <c r="C2979" s="16">
        <f t="shared" si="263"/>
        <v>3.8286413964890951</v>
      </c>
      <c r="D2979" s="5">
        <v>24</v>
      </c>
      <c r="E2979" s="5">
        <v>46</v>
      </c>
      <c r="F2979" s="4">
        <v>0</v>
      </c>
      <c r="G2979" s="5">
        <v>0</v>
      </c>
      <c r="H2979" s="5">
        <v>0</v>
      </c>
      <c r="I2979" s="1">
        <v>182729101319</v>
      </c>
      <c r="J2979" s="1">
        <v>100490154464</v>
      </c>
      <c r="K2979" s="1">
        <v>47231383902</v>
      </c>
      <c r="L2979" s="1">
        <v>229960485221</v>
      </c>
      <c r="M2979" s="29">
        <f>-4.336-4.513*(U2979/L2979)+5.679*(O2979/L2979)-0.004*(I2979/P2979)</f>
        <v>-3.4473430841897588</v>
      </c>
      <c r="N2979" s="31">
        <v>2.5615511423249444</v>
      </c>
      <c r="O2979" s="1">
        <v>52889325700</v>
      </c>
      <c r="P2979" s="1">
        <v>52429325700</v>
      </c>
      <c r="Q2979" s="1">
        <v>460000000</v>
      </c>
      <c r="R2979" s="1">
        <v>177071159521</v>
      </c>
      <c r="S2979" s="1">
        <v>229960485221</v>
      </c>
      <c r="T2979" s="1">
        <v>2209823210</v>
      </c>
      <c r="U2979" s="1">
        <v>20562071701</v>
      </c>
      <c r="V2979" s="1">
        <v>26978225407</v>
      </c>
    </row>
    <row r="2980" spans="1:22" ht="16.5" customHeight="1" x14ac:dyDescent="0.3">
      <c r="A2980" s="1" t="s">
        <v>308</v>
      </c>
      <c r="B2980" s="1">
        <v>2015</v>
      </c>
      <c r="C2980" s="16">
        <f t="shared" si="263"/>
        <v>3.8066624897703196</v>
      </c>
      <c r="D2980" s="6">
        <v>23</v>
      </c>
      <c r="E2980" s="6">
        <v>45</v>
      </c>
      <c r="F2980" s="7">
        <v>0</v>
      </c>
      <c r="G2980" s="6">
        <v>0</v>
      </c>
      <c r="H2980" s="6">
        <v>0</v>
      </c>
      <c r="I2980" s="1">
        <v>189079427440</v>
      </c>
      <c r="J2980" s="1">
        <v>88678464386</v>
      </c>
      <c r="K2980" s="1">
        <v>24026971687</v>
      </c>
      <c r="L2980" s="1">
        <v>213106399127</v>
      </c>
      <c r="M2980" s="29">
        <f>-4.336-4.513*(U2980/L2980)+5.679*(O2980/L2980)-0.004*(I2980/P2980)</f>
        <v>-3.3697653215086567</v>
      </c>
      <c r="N2980" s="31">
        <v>8.0197984581497224</v>
      </c>
      <c r="O2980" s="1">
        <v>56597311307</v>
      </c>
      <c r="P2980" s="1">
        <v>56242311307</v>
      </c>
      <c r="Q2980" s="1">
        <v>355000000</v>
      </c>
      <c r="R2980" s="1">
        <v>156509087820</v>
      </c>
      <c r="S2980" s="1">
        <v>213106399127</v>
      </c>
      <c r="T2980" s="1">
        <v>2278632073</v>
      </c>
      <c r="U2980" s="1">
        <v>24958917015</v>
      </c>
      <c r="V2980" s="1">
        <v>31794429131</v>
      </c>
    </row>
    <row r="2981" spans="1:22" ht="16.5" customHeight="1" x14ac:dyDescent="0.3">
      <c r="A2981" s="1" t="s">
        <v>308</v>
      </c>
      <c r="B2981" s="1">
        <v>2014</v>
      </c>
      <c r="C2981" s="15"/>
      <c r="D2981" s="9"/>
      <c r="E2981" s="9"/>
      <c r="F2981" s="10"/>
      <c r="G2981" s="9"/>
      <c r="H2981" s="9"/>
      <c r="I2981" s="1">
        <v>158142113895</v>
      </c>
      <c r="J2981" s="1">
        <v>84045569182</v>
      </c>
      <c r="K2981" s="1">
        <v>23535791460</v>
      </c>
      <c r="L2981" s="1">
        <v>181677905355</v>
      </c>
      <c r="M2981" s="29">
        <f>-4.336-4.513*(U2981/L2981)+5.679*(O2981/L2981)-0.004*(I2981/P2981)</f>
        <v>-3.2865824677005522</v>
      </c>
      <c r="N2981" s="28">
        <v>5.05</v>
      </c>
      <c r="O2981" s="1">
        <v>50127734550</v>
      </c>
      <c r="P2981" s="1">
        <v>49565061806</v>
      </c>
      <c r="Q2981" s="1">
        <v>562672744</v>
      </c>
      <c r="R2981" s="1">
        <v>131550170805</v>
      </c>
      <c r="S2981" s="1">
        <v>181677905355</v>
      </c>
      <c r="T2981" s="1">
        <v>3859984632</v>
      </c>
      <c r="U2981" s="1">
        <v>20319251457</v>
      </c>
      <c r="V2981" s="1" t="e">
        <v>#VALUE!</v>
      </c>
    </row>
    <row r="2982" spans="1:22" ht="16.5" customHeight="1" x14ac:dyDescent="0.3">
      <c r="A2982" s="1" t="s">
        <v>309</v>
      </c>
      <c r="B2982" s="1">
        <v>2023</v>
      </c>
      <c r="C2982" s="16">
        <f t="shared" ref="C2982:C3003" si="264">LN(E2982)</f>
        <v>4.0253516907351496</v>
      </c>
      <c r="D2982" s="5">
        <v>20</v>
      </c>
      <c r="E2982" s="5">
        <v>56</v>
      </c>
      <c r="F2982" s="4">
        <v>23</v>
      </c>
      <c r="G2982" s="5">
        <v>0</v>
      </c>
      <c r="H2982" s="5">
        <v>0</v>
      </c>
      <c r="I2982" s="1">
        <v>115585120293</v>
      </c>
      <c r="J2982" s="1">
        <v>28622099567</v>
      </c>
      <c r="K2982" s="1">
        <v>9031925002</v>
      </c>
      <c r="L2982" s="1">
        <v>124617045295</v>
      </c>
      <c r="M2982" s="29">
        <f>-4.336-4.513*(U2982/L2982)+5.679*(O2982/L2982)-0.004*(I2982/P2982)</f>
        <v>0.46345117549468379</v>
      </c>
      <c r="N2982" s="31">
        <v>6.4222466560102589</v>
      </c>
      <c r="O2982" s="1">
        <v>105594507297</v>
      </c>
      <c r="P2982" s="1">
        <v>105184823891</v>
      </c>
      <c r="Q2982" s="1">
        <v>409683406</v>
      </c>
      <c r="R2982" s="1">
        <v>19022537998</v>
      </c>
      <c r="S2982" s="1">
        <v>124617045295</v>
      </c>
      <c r="T2982" s="1">
        <v>2981546163</v>
      </c>
      <c r="U2982" s="1">
        <v>228235651</v>
      </c>
      <c r="V2982" s="1" t="e">
        <v>#VALUE!</v>
      </c>
    </row>
    <row r="2983" spans="1:22" ht="16.5" customHeight="1" x14ac:dyDescent="0.3">
      <c r="A2983" s="1" t="s">
        <v>309</v>
      </c>
      <c r="B2983" s="1">
        <v>2022</v>
      </c>
      <c r="C2983" s="16">
        <f t="shared" si="264"/>
        <v>4.0073331852324712</v>
      </c>
      <c r="D2983" s="5">
        <v>19</v>
      </c>
      <c r="E2983" s="5">
        <v>55</v>
      </c>
      <c r="F2983" s="4">
        <v>23</v>
      </c>
      <c r="G2983" s="5">
        <v>0</v>
      </c>
      <c r="H2983" s="5">
        <v>0</v>
      </c>
      <c r="I2983" s="1">
        <v>86812749951</v>
      </c>
      <c r="J2983" s="1">
        <v>24118984728</v>
      </c>
      <c r="K2983" s="1">
        <v>10394240754</v>
      </c>
      <c r="L2983" s="1">
        <v>97206990705</v>
      </c>
      <c r="M2983" s="29">
        <f>-4.336-4.513*(U2983/L2983)+5.679*(O2983/L2983)-0.004*(I2983/P2983)</f>
        <v>0.2391657406168162</v>
      </c>
      <c r="N2983" s="31">
        <v>6.9871667237754878</v>
      </c>
      <c r="O2983" s="1">
        <v>78412688358</v>
      </c>
      <c r="P2983" s="1">
        <v>77335521448</v>
      </c>
      <c r="Q2983" s="1">
        <v>1077166910</v>
      </c>
      <c r="R2983" s="1">
        <v>18794302347</v>
      </c>
      <c r="S2983" s="1">
        <v>97206990705</v>
      </c>
      <c r="T2983" s="1">
        <v>1996562425</v>
      </c>
      <c r="U2983" s="1">
        <v>29046297</v>
      </c>
      <c r="V2983" s="1" t="e">
        <v>#VALUE!</v>
      </c>
    </row>
    <row r="2984" spans="1:22" ht="16.5" customHeight="1" x14ac:dyDescent="0.3">
      <c r="A2984" s="1" t="s">
        <v>309</v>
      </c>
      <c r="B2984" s="1">
        <v>2021</v>
      </c>
      <c r="C2984" s="16">
        <f t="shared" si="264"/>
        <v>3.9889840465642745</v>
      </c>
      <c r="D2984" s="5">
        <v>18</v>
      </c>
      <c r="E2984" s="5">
        <v>54</v>
      </c>
      <c r="F2984" s="4">
        <v>0.1</v>
      </c>
      <c r="G2984" s="5">
        <v>0</v>
      </c>
      <c r="H2984" s="5">
        <v>0</v>
      </c>
      <c r="I2984" s="1">
        <v>86477981046</v>
      </c>
      <c r="J2984" s="1">
        <v>34098092912</v>
      </c>
      <c r="K2984" s="1">
        <v>11102548476</v>
      </c>
      <c r="L2984" s="1">
        <v>97580529522</v>
      </c>
      <c r="M2984" s="29">
        <f>-4.336-4.513*(U2984/L2984)+5.679*(O2984/L2984)-0.004*(I2984/P2984)</f>
        <v>0.17427915004200367</v>
      </c>
      <c r="N2984" s="31">
        <v>6.6900092133089402</v>
      </c>
      <c r="O2984" s="1">
        <v>78592714601</v>
      </c>
      <c r="P2984" s="1">
        <v>75875545853</v>
      </c>
      <c r="Q2984" s="1">
        <v>2717168748</v>
      </c>
      <c r="R2984" s="1">
        <v>18987814921</v>
      </c>
      <c r="S2984" s="1">
        <v>97580529522</v>
      </c>
      <c r="T2984" s="1">
        <v>1267011718</v>
      </c>
      <c r="U2984" s="1">
        <v>1278026781</v>
      </c>
      <c r="V2984" s="1" t="e">
        <v>#VALUE!</v>
      </c>
    </row>
    <row r="2985" spans="1:22" ht="16.5" customHeight="1" x14ac:dyDescent="0.3">
      <c r="A2985" s="1" t="s">
        <v>309</v>
      </c>
      <c r="B2985" s="1">
        <v>2020</v>
      </c>
      <c r="C2985" s="16">
        <f t="shared" si="264"/>
        <v>3.970291913552122</v>
      </c>
      <c r="D2985" s="5">
        <v>17</v>
      </c>
      <c r="E2985" s="5">
        <v>53</v>
      </c>
      <c r="F2985" s="4">
        <v>0.1</v>
      </c>
      <c r="G2985" s="5">
        <v>0</v>
      </c>
      <c r="H2985" s="5">
        <v>0</v>
      </c>
      <c r="I2985" s="1">
        <v>43429214262</v>
      </c>
      <c r="J2985" s="1">
        <v>18138994893</v>
      </c>
      <c r="K2985" s="1">
        <v>8741241683</v>
      </c>
      <c r="L2985" s="1">
        <v>52170455945</v>
      </c>
      <c r="M2985" s="29">
        <f>-4.336-4.513*(U2985/L2985)+5.679*(O2985/L2985)-0.004*(I2985/P2985)</f>
        <v>-0.64852880231378962</v>
      </c>
      <c r="N2985" s="31">
        <v>6.9401877821904918</v>
      </c>
      <c r="O2985" s="1">
        <v>34460667805</v>
      </c>
      <c r="P2985" s="1">
        <v>32453385762</v>
      </c>
      <c r="Q2985" s="1">
        <v>2007282043</v>
      </c>
      <c r="R2985" s="1">
        <v>17709788140</v>
      </c>
      <c r="S2985" s="1">
        <v>52170455945</v>
      </c>
      <c r="T2985" s="1">
        <v>567619659</v>
      </c>
      <c r="U2985" s="1">
        <v>674899220</v>
      </c>
      <c r="V2985" s="1" t="e">
        <v>#VALUE!</v>
      </c>
    </row>
    <row r="2986" spans="1:22" ht="16.5" customHeight="1" x14ac:dyDescent="0.3">
      <c r="A2986" s="1" t="s">
        <v>309</v>
      </c>
      <c r="B2986" s="1">
        <v>2019</v>
      </c>
      <c r="C2986" s="16">
        <f t="shared" si="264"/>
        <v>3.9512437185814275</v>
      </c>
      <c r="D2986" s="5">
        <v>16</v>
      </c>
      <c r="E2986" s="5">
        <v>52</v>
      </c>
      <c r="F2986" s="4">
        <v>0.1</v>
      </c>
      <c r="G2986" s="5">
        <v>0</v>
      </c>
      <c r="H2986" s="5">
        <v>0</v>
      </c>
      <c r="I2986" s="1">
        <v>37754954560</v>
      </c>
      <c r="J2986" s="1">
        <v>15696245865</v>
      </c>
      <c r="K2986" s="1">
        <v>4921145139</v>
      </c>
      <c r="L2986" s="1">
        <v>42676099699</v>
      </c>
      <c r="M2986" s="29">
        <f>-4.336-4.513*(U2986/L2986)+5.679*(O2986/L2986)-0.004*(I2986/P2986)</f>
        <v>-1.033991915957895</v>
      </c>
      <c r="N2986" s="31">
        <v>7.4649912574460018</v>
      </c>
      <c r="O2986" s="1">
        <v>25641210779</v>
      </c>
      <c r="P2986" s="1">
        <v>24222928703</v>
      </c>
      <c r="Q2986" s="1">
        <v>1418282076</v>
      </c>
      <c r="R2986" s="1">
        <v>17034888920</v>
      </c>
      <c r="S2986" s="1">
        <v>42676099699</v>
      </c>
      <c r="T2986" s="1">
        <v>920783835</v>
      </c>
      <c r="U2986" s="1">
        <v>982393574</v>
      </c>
      <c r="V2986" s="1" t="e">
        <v>#VALUE!</v>
      </c>
    </row>
    <row r="2987" spans="1:22" ht="16.5" customHeight="1" x14ac:dyDescent="0.3">
      <c r="A2987" s="1" t="s">
        <v>309</v>
      </c>
      <c r="B2987" s="1">
        <v>2018</v>
      </c>
      <c r="C2987" s="16">
        <f t="shared" si="264"/>
        <v>3.9318256327243257</v>
      </c>
      <c r="D2987" s="5">
        <v>15</v>
      </c>
      <c r="E2987" s="5">
        <v>51</v>
      </c>
      <c r="F2987" s="4">
        <v>0.1</v>
      </c>
      <c r="G2987" s="5">
        <v>0</v>
      </c>
      <c r="H2987" s="5">
        <v>0</v>
      </c>
      <c r="I2987" s="1">
        <v>39794185364</v>
      </c>
      <c r="J2987" s="1">
        <v>14736347261</v>
      </c>
      <c r="K2987" s="1">
        <v>3959855433</v>
      </c>
      <c r="L2987" s="1">
        <v>43754040797</v>
      </c>
      <c r="M2987" s="29">
        <f>-4.336-4.513*(U2987/L2987)+5.679*(O2987/L2987)-0.004*(I2987/P2987)</f>
        <v>-0.77777188927716567</v>
      </c>
      <c r="N2987" s="31">
        <v>7.3592809998546045</v>
      </c>
      <c r="O2987" s="1">
        <v>27701545451</v>
      </c>
      <c r="P2987" s="1">
        <v>26067899934</v>
      </c>
      <c r="Q2987" s="1">
        <v>1633645517</v>
      </c>
      <c r="R2987" s="1">
        <v>16052495346</v>
      </c>
      <c r="S2987" s="1">
        <v>43754040797</v>
      </c>
      <c r="T2987" s="1">
        <v>556129988</v>
      </c>
      <c r="U2987" s="1">
        <v>302026636</v>
      </c>
      <c r="V2987" s="1" t="e">
        <v>#VALUE!</v>
      </c>
    </row>
    <row r="2988" spans="1:22" ht="16.5" customHeight="1" x14ac:dyDescent="0.3">
      <c r="A2988" s="1" t="s">
        <v>309</v>
      </c>
      <c r="B2988" s="1">
        <v>2017</v>
      </c>
      <c r="C2988" s="16">
        <f t="shared" si="264"/>
        <v>3.912023005428146</v>
      </c>
      <c r="D2988" s="5">
        <v>14</v>
      </c>
      <c r="E2988" s="5">
        <v>50</v>
      </c>
      <c r="F2988" s="4">
        <v>0.1</v>
      </c>
      <c r="G2988" s="5">
        <v>0</v>
      </c>
      <c r="H2988" s="5">
        <v>0</v>
      </c>
      <c r="I2988" s="1">
        <v>35475526360</v>
      </c>
      <c r="J2988" s="1">
        <v>13316442336</v>
      </c>
      <c r="K2988" s="1">
        <v>3329937554</v>
      </c>
      <c r="L2988" s="1">
        <v>38805463914</v>
      </c>
      <c r="M2988" s="29">
        <f>-4.336-4.513*(U2988/L2988)+5.679*(O2988/L2988)-0.004*(I2988/P2988)</f>
        <v>-1.4834021209930039</v>
      </c>
      <c r="N2988" s="31">
        <v>2.8654119461210428</v>
      </c>
      <c r="O2988" s="1">
        <v>21095428687</v>
      </c>
      <c r="P2988" s="1">
        <v>21095428687</v>
      </c>
      <c r="Q2988" s="1">
        <v>0</v>
      </c>
      <c r="R2988" s="1">
        <v>17710035227</v>
      </c>
      <c r="S2988" s="1">
        <v>38805463914</v>
      </c>
      <c r="T2988" s="1">
        <v>545797384</v>
      </c>
      <c r="U2988" s="1">
        <v>1959566517</v>
      </c>
      <c r="V2988" s="1" t="e">
        <v>#VALUE!</v>
      </c>
    </row>
    <row r="2989" spans="1:22" ht="16.5" customHeight="1" x14ac:dyDescent="0.3">
      <c r="A2989" s="1" t="s">
        <v>309</v>
      </c>
      <c r="B2989" s="1">
        <v>2016</v>
      </c>
      <c r="C2989" s="16">
        <f t="shared" si="264"/>
        <v>3.8918202981106265</v>
      </c>
      <c r="D2989" s="5">
        <v>13</v>
      </c>
      <c r="E2989" s="5">
        <v>49</v>
      </c>
      <c r="F2989" s="4">
        <v>0.1</v>
      </c>
      <c r="G2989" s="5">
        <v>0</v>
      </c>
      <c r="H2989" s="5">
        <v>0</v>
      </c>
      <c r="I2989" s="1">
        <v>43784974620</v>
      </c>
      <c r="J2989" s="1">
        <v>7720384133</v>
      </c>
      <c r="K2989" s="1">
        <v>3131282494</v>
      </c>
      <c r="L2989" s="1">
        <v>46916257114</v>
      </c>
      <c r="M2989" s="29">
        <f>-4.336-4.513*(U2989/L2989)+5.679*(O2989/L2989)-0.004*(I2989/P2989)</f>
        <v>-1.142965291864481</v>
      </c>
      <c r="N2989" s="31">
        <v>2.5615511423249444</v>
      </c>
      <c r="O2989" s="1">
        <v>28526734967</v>
      </c>
      <c r="P2989" s="1">
        <v>28526734967</v>
      </c>
      <c r="Q2989" s="1">
        <v>0</v>
      </c>
      <c r="R2989" s="1">
        <v>18389522147</v>
      </c>
      <c r="S2989" s="1">
        <v>46916257114</v>
      </c>
      <c r="T2989" s="1">
        <v>455563498</v>
      </c>
      <c r="U2989" s="1">
        <v>2639053437</v>
      </c>
      <c r="V2989" s="1" t="e">
        <v>#VALUE!</v>
      </c>
    </row>
    <row r="2990" spans="1:22" ht="16.5" customHeight="1" x14ac:dyDescent="0.3">
      <c r="A2990" s="1" t="s">
        <v>309</v>
      </c>
      <c r="B2990" s="1">
        <v>2015</v>
      </c>
      <c r="C2990" s="16">
        <f t="shared" si="264"/>
        <v>3.8712010109078911</v>
      </c>
      <c r="D2990" s="5">
        <v>12</v>
      </c>
      <c r="E2990" s="5">
        <v>48</v>
      </c>
      <c r="F2990" s="4">
        <v>0.1</v>
      </c>
      <c r="G2990" s="5">
        <v>0</v>
      </c>
      <c r="H2990" s="5">
        <v>0</v>
      </c>
      <c r="I2990" s="1">
        <v>34468711769</v>
      </c>
      <c r="J2990" s="1">
        <v>6112371114</v>
      </c>
      <c r="K2990" s="1">
        <v>3330110237</v>
      </c>
      <c r="L2990" s="1">
        <v>37798822006</v>
      </c>
      <c r="M2990" s="29">
        <f>-4.336-4.513*(U2990/L2990)+5.679*(O2990/L2990)-0.004*(I2990/P2990)</f>
        <v>-1.8828209782500556</v>
      </c>
      <c r="N2990" s="31">
        <v>8.0197984581497224</v>
      </c>
      <c r="O2990" s="1">
        <v>19120589207</v>
      </c>
      <c r="P2990" s="1">
        <v>19120589207</v>
      </c>
      <c r="Q2990" s="1">
        <v>0</v>
      </c>
      <c r="R2990" s="1">
        <v>18678232799</v>
      </c>
      <c r="S2990" s="1">
        <v>37798822006</v>
      </c>
      <c r="T2990" s="1">
        <v>348155754</v>
      </c>
      <c r="U2990" s="1">
        <v>3453576106</v>
      </c>
      <c r="V2990" s="1" t="e">
        <v>#VALUE!</v>
      </c>
    </row>
    <row r="2991" spans="1:22" ht="16.5" customHeight="1" x14ac:dyDescent="0.3">
      <c r="A2991" s="1" t="s">
        <v>309</v>
      </c>
      <c r="B2991" s="1">
        <v>2014</v>
      </c>
      <c r="C2991" s="16">
        <f t="shared" si="264"/>
        <v>4.0943445622221004</v>
      </c>
      <c r="D2991" s="6">
        <v>11</v>
      </c>
      <c r="E2991" s="6">
        <v>60</v>
      </c>
      <c r="F2991" s="7">
        <v>1.55</v>
      </c>
      <c r="G2991" s="6">
        <v>0</v>
      </c>
      <c r="H2991" s="6">
        <v>0</v>
      </c>
      <c r="I2991" s="1">
        <v>28360525043</v>
      </c>
      <c r="J2991" s="1">
        <v>4623881600</v>
      </c>
      <c r="K2991" s="1">
        <v>2288795863</v>
      </c>
      <c r="L2991" s="1">
        <v>30649320906</v>
      </c>
      <c r="M2991" s="29">
        <f>-4.336-4.513*(U2991/L2991)+5.679*(O2991/L2991)-0.004*(I2991/P2991)</f>
        <v>-2.5497320651737572</v>
      </c>
      <c r="N2991" s="28">
        <v>5.05</v>
      </c>
      <c r="O2991" s="1">
        <v>12302169377</v>
      </c>
      <c r="P2991" s="1">
        <v>12302169377</v>
      </c>
      <c r="Q2991" s="1">
        <v>0</v>
      </c>
      <c r="R2991" s="1">
        <v>18347151529</v>
      </c>
      <c r="S2991" s="1">
        <v>30649320906</v>
      </c>
      <c r="T2991" s="1">
        <v>-228504075</v>
      </c>
      <c r="U2991" s="1">
        <v>3286836669</v>
      </c>
      <c r="V2991" s="1" t="e">
        <v>#VALUE!</v>
      </c>
    </row>
    <row r="2992" spans="1:22" ht="16.5" customHeight="1" x14ac:dyDescent="0.3">
      <c r="A2992" s="1" t="s">
        <v>310</v>
      </c>
      <c r="B2992" s="1">
        <v>2023</v>
      </c>
      <c r="C2992" s="16">
        <f t="shared" si="264"/>
        <v>3.8501476017100584</v>
      </c>
      <c r="D2992" s="5">
        <v>20</v>
      </c>
      <c r="E2992" s="5">
        <v>47</v>
      </c>
      <c r="F2992" s="4">
        <v>0</v>
      </c>
      <c r="G2992" s="5">
        <v>0</v>
      </c>
      <c r="H2992" s="5">
        <v>0</v>
      </c>
      <c r="I2992" s="1">
        <v>70184231982</v>
      </c>
      <c r="J2992" s="1">
        <v>12172698850</v>
      </c>
      <c r="K2992" s="1">
        <v>10180982031</v>
      </c>
      <c r="L2992" s="1">
        <v>80365214013</v>
      </c>
      <c r="M2992" s="29">
        <f>-4.336-4.513*(U2992/L2992)+5.679*(O2992/L2992)-0.004*(I2992/P2992)</f>
        <v>0.89222701900455181</v>
      </c>
      <c r="N2992" s="31">
        <v>6.4222466560102589</v>
      </c>
      <c r="O2992" s="1">
        <v>70928729021</v>
      </c>
      <c r="P2992" s="1">
        <v>69437613794</v>
      </c>
      <c r="Q2992" s="1">
        <v>1491115227</v>
      </c>
      <c r="R2992" s="1">
        <v>9436484992</v>
      </c>
      <c r="S2992" s="1">
        <v>80365214013</v>
      </c>
      <c r="T2992" s="1">
        <v>2788167144</v>
      </c>
      <c r="U2992" s="1">
        <v>-3919399180</v>
      </c>
      <c r="V2992" s="1" t="e">
        <v>#VALUE!</v>
      </c>
    </row>
    <row r="2993" spans="1:22" ht="16.5" customHeight="1" x14ac:dyDescent="0.3">
      <c r="A2993" s="1" t="s">
        <v>310</v>
      </c>
      <c r="B2993" s="1">
        <v>2022</v>
      </c>
      <c r="C2993" s="16">
        <f t="shared" si="264"/>
        <v>3.8286413964890951</v>
      </c>
      <c r="D2993" s="5">
        <v>19</v>
      </c>
      <c r="E2993" s="5">
        <v>46</v>
      </c>
      <c r="F2993" s="4">
        <v>0</v>
      </c>
      <c r="G2993" s="5">
        <v>0</v>
      </c>
      <c r="H2993" s="5">
        <v>0</v>
      </c>
      <c r="I2993" s="1">
        <v>53567391018</v>
      </c>
      <c r="J2993" s="1">
        <v>4476296026</v>
      </c>
      <c r="K2993" s="1">
        <v>9774961863</v>
      </c>
      <c r="L2993" s="1">
        <v>63342352881</v>
      </c>
      <c r="M2993" s="29">
        <f>-4.336-4.513*(U2993/L2993)+5.679*(O2993/L2993)-0.004*(I2993/P2993)</f>
        <v>0.27674313832036979</v>
      </c>
      <c r="N2993" s="31">
        <v>6.9871667237754878</v>
      </c>
      <c r="O2993" s="1">
        <v>49986468709</v>
      </c>
      <c r="P2993" s="1">
        <v>48255711560</v>
      </c>
      <c r="Q2993" s="1">
        <v>1730757149</v>
      </c>
      <c r="R2993" s="1">
        <v>13355884172</v>
      </c>
      <c r="S2993" s="1">
        <v>63342352881</v>
      </c>
      <c r="T2993" s="1">
        <v>2607450972</v>
      </c>
      <c r="U2993" s="1">
        <v>-1903413807</v>
      </c>
      <c r="V2993" s="1" t="e">
        <v>#VALUE!</v>
      </c>
    </row>
    <row r="2994" spans="1:22" ht="16.5" customHeight="1" x14ac:dyDescent="0.3">
      <c r="A2994" s="1" t="s">
        <v>310</v>
      </c>
      <c r="B2994" s="1">
        <v>2021</v>
      </c>
      <c r="C2994" s="16">
        <f t="shared" si="264"/>
        <v>3.784189633918261</v>
      </c>
      <c r="D2994" s="5">
        <v>18</v>
      </c>
      <c r="E2994" s="5">
        <v>44</v>
      </c>
      <c r="F2994" s="4">
        <v>0</v>
      </c>
      <c r="G2994" s="5">
        <v>0</v>
      </c>
      <c r="H2994" s="5">
        <v>0</v>
      </c>
      <c r="I2994" s="1">
        <v>43018186368</v>
      </c>
      <c r="J2994" s="1">
        <v>9217461928</v>
      </c>
      <c r="K2994" s="1">
        <v>9604947039</v>
      </c>
      <c r="L2994" s="1">
        <v>52623133407</v>
      </c>
      <c r="M2994" s="29">
        <f>-4.336-4.513*(U2994/L2994)+5.679*(O2994/L2994)-0.004*(I2994/P2994)</f>
        <v>-0.41280694213980429</v>
      </c>
      <c r="N2994" s="31">
        <v>6.6900092133089402</v>
      </c>
      <c r="O2994" s="1">
        <v>37087557293</v>
      </c>
      <c r="P2994" s="1">
        <v>35556018646</v>
      </c>
      <c r="Q2994" s="1">
        <v>1531538647</v>
      </c>
      <c r="R2994" s="1">
        <v>15535576114</v>
      </c>
      <c r="S2994" s="1">
        <v>52623133407</v>
      </c>
      <c r="T2994" s="1">
        <v>-408646236</v>
      </c>
      <c r="U2994" s="1">
        <v>867462319</v>
      </c>
      <c r="V2994" s="1" t="e">
        <v>#VALUE!</v>
      </c>
    </row>
    <row r="2995" spans="1:22" ht="16.5" customHeight="1" x14ac:dyDescent="0.3">
      <c r="A2995" s="1" t="s">
        <v>310</v>
      </c>
      <c r="B2995" s="1">
        <v>2020</v>
      </c>
      <c r="C2995" s="16">
        <f t="shared" si="264"/>
        <v>3.7612001156935624</v>
      </c>
      <c r="D2995" s="5">
        <v>17</v>
      </c>
      <c r="E2995" s="5">
        <v>43</v>
      </c>
      <c r="F2995" s="4">
        <v>0</v>
      </c>
      <c r="G2995" s="5">
        <v>0</v>
      </c>
      <c r="H2995" s="5">
        <v>0</v>
      </c>
      <c r="I2995" s="1">
        <v>50167268710</v>
      </c>
      <c r="J2995" s="1">
        <v>9834967270</v>
      </c>
      <c r="K2995" s="1">
        <v>9606087235</v>
      </c>
      <c r="L2995" s="1">
        <v>59773355945</v>
      </c>
      <c r="M2995" s="29">
        <f>-4.336-4.513*(U2995/L2995)+5.679*(O2995/L2995)-0.004*(I2995/P2995)</f>
        <v>-8.2249284960120891E-2</v>
      </c>
      <c r="N2995" s="31">
        <v>6.9401877821904918</v>
      </c>
      <c r="O2995" s="1">
        <v>45032793653</v>
      </c>
      <c r="P2995" s="1">
        <v>44537453337</v>
      </c>
      <c r="Q2995" s="1">
        <v>495340316</v>
      </c>
      <c r="R2995" s="1">
        <v>14740562292</v>
      </c>
      <c r="S2995" s="1">
        <v>59773355945</v>
      </c>
      <c r="T2995" s="1">
        <v>-272770425</v>
      </c>
      <c r="U2995" s="1">
        <v>268327769</v>
      </c>
      <c r="V2995" s="1" t="e">
        <v>#VALUE!</v>
      </c>
    </row>
    <row r="2996" spans="1:22" ht="16.5" customHeight="1" x14ac:dyDescent="0.3">
      <c r="A2996" s="1" t="s">
        <v>310</v>
      </c>
      <c r="B2996" s="1">
        <v>2019</v>
      </c>
      <c r="C2996" s="16">
        <f t="shared" si="264"/>
        <v>3.9512437185814275</v>
      </c>
      <c r="D2996" s="5">
        <v>16</v>
      </c>
      <c r="E2996" s="5">
        <v>52</v>
      </c>
      <c r="F2996" s="4">
        <v>0.92</v>
      </c>
      <c r="G2996" s="5">
        <v>0</v>
      </c>
      <c r="H2996" s="5">
        <v>0</v>
      </c>
      <c r="I2996" s="1">
        <v>21483325307</v>
      </c>
      <c r="J2996" s="1">
        <v>561520912</v>
      </c>
      <c r="K2996" s="1">
        <v>4701880470</v>
      </c>
      <c r="L2996" s="1">
        <v>26185205777</v>
      </c>
      <c r="M2996" s="29">
        <f>-4.336-4.513*(U2996/L2996)+5.679*(O2996/L2996)-0.004*(I2996/P2996)</f>
        <v>-2.0011975822518164</v>
      </c>
      <c r="N2996" s="31">
        <v>7.4649912574460018</v>
      </c>
      <c r="O2996" s="1">
        <v>11219549219</v>
      </c>
      <c r="P2996" s="1">
        <v>10736233905</v>
      </c>
      <c r="Q2996" s="1">
        <v>483315314</v>
      </c>
      <c r="R2996" s="1">
        <v>14965656558</v>
      </c>
      <c r="S2996" s="1">
        <v>26185205777</v>
      </c>
      <c r="T2996" s="1">
        <v>39380857</v>
      </c>
      <c r="U2996" s="1">
        <v>524917059</v>
      </c>
      <c r="V2996" s="1" t="e">
        <v>#VALUE!</v>
      </c>
    </row>
    <row r="2997" spans="1:22" ht="16.5" customHeight="1" x14ac:dyDescent="0.3">
      <c r="A2997" s="1" t="s">
        <v>310</v>
      </c>
      <c r="B2997" s="1">
        <v>2018</v>
      </c>
      <c r="C2997" s="16">
        <f t="shared" si="264"/>
        <v>3.9318256327243257</v>
      </c>
      <c r="D2997" s="5">
        <v>15</v>
      </c>
      <c r="E2997" s="5">
        <v>51</v>
      </c>
      <c r="F2997" s="4">
        <v>0.92</v>
      </c>
      <c r="G2997" s="5">
        <v>0</v>
      </c>
      <c r="H2997" s="5">
        <v>0</v>
      </c>
      <c r="I2997" s="1">
        <v>22272559959</v>
      </c>
      <c r="J2997" s="1">
        <v>1086658378</v>
      </c>
      <c r="K2997" s="1">
        <v>5662069942</v>
      </c>
      <c r="L2997" s="1">
        <v>27934629901</v>
      </c>
      <c r="M2997" s="29">
        <f>-4.336-4.513*(U2997/L2997)+5.679*(O2997/L2997)-0.004*(I2997/P2997)</f>
        <v>-1.7883584789193778</v>
      </c>
      <c r="N2997" s="31">
        <v>7.3592809998546045</v>
      </c>
      <c r="O2997" s="1">
        <v>12990763144</v>
      </c>
      <c r="P2997" s="1">
        <v>12990763144</v>
      </c>
      <c r="Q2997" s="1">
        <v>0</v>
      </c>
      <c r="R2997" s="1">
        <v>14943866757</v>
      </c>
      <c r="S2997" s="1">
        <v>27934629901</v>
      </c>
      <c r="T2997" s="1">
        <v>479382474</v>
      </c>
      <c r="U2997" s="1">
        <v>535241764</v>
      </c>
      <c r="V2997" s="1" t="e">
        <v>#VALUE!</v>
      </c>
    </row>
    <row r="2998" spans="1:22" ht="16.5" customHeight="1" x14ac:dyDescent="0.3">
      <c r="A2998" s="1" t="s">
        <v>310</v>
      </c>
      <c r="B2998" s="1">
        <v>2017</v>
      </c>
      <c r="C2998" s="16">
        <f t="shared" si="264"/>
        <v>3.912023005428146</v>
      </c>
      <c r="D2998" s="5">
        <v>14</v>
      </c>
      <c r="E2998" s="5">
        <v>50</v>
      </c>
      <c r="F2998" s="4">
        <v>0.92</v>
      </c>
      <c r="G2998" s="5">
        <v>0</v>
      </c>
      <c r="H2998" s="5">
        <v>0</v>
      </c>
      <c r="I2998" s="1">
        <v>22955420553</v>
      </c>
      <c r="J2998" s="1">
        <v>3319504361</v>
      </c>
      <c r="K2998" s="1">
        <v>5882043025</v>
      </c>
      <c r="L2998" s="1">
        <v>28837463578</v>
      </c>
      <c r="M2998" s="29">
        <f>-4.336-4.513*(U2998/L2998)+5.679*(O2998/L2998)-0.004*(I2998/P2998)</f>
        <v>-1.8990198656060233</v>
      </c>
      <c r="N2998" s="31">
        <v>2.8654119461210428</v>
      </c>
      <c r="O2998" s="1">
        <v>13210836553</v>
      </c>
      <c r="P2998" s="1">
        <v>13210836553</v>
      </c>
      <c r="Q2998" s="1">
        <v>0</v>
      </c>
      <c r="R2998" s="1">
        <v>15626627025</v>
      </c>
      <c r="S2998" s="1">
        <v>28837463578</v>
      </c>
      <c r="T2998" s="1">
        <v>79502807</v>
      </c>
      <c r="U2998" s="1">
        <v>1007662452</v>
      </c>
      <c r="V2998" s="1" t="e">
        <v>#VALUE!</v>
      </c>
    </row>
    <row r="2999" spans="1:22" ht="16.5" customHeight="1" x14ac:dyDescent="0.3">
      <c r="A2999" s="1" t="s">
        <v>310</v>
      </c>
      <c r="B2999" s="1">
        <v>2016</v>
      </c>
      <c r="C2999" s="16">
        <f t="shared" si="264"/>
        <v>3.8918202981106265</v>
      </c>
      <c r="D2999" s="5">
        <v>13</v>
      </c>
      <c r="E2999" s="5">
        <v>49</v>
      </c>
      <c r="F2999" s="4">
        <v>0.48</v>
      </c>
      <c r="G2999" s="5">
        <v>0</v>
      </c>
      <c r="H2999" s="5">
        <v>0</v>
      </c>
      <c r="I2999" s="1">
        <v>40234239338</v>
      </c>
      <c r="J2999" s="1">
        <v>12231151722</v>
      </c>
      <c r="K2999" s="1">
        <v>6501408772</v>
      </c>
      <c r="L2999" s="1">
        <v>46735648110</v>
      </c>
      <c r="M2999" s="29">
        <f>-4.336-4.513*(U2999/L2999)+5.679*(O2999/L2999)-0.004*(I2999/P2999)</f>
        <v>-1.0173377323358932</v>
      </c>
      <c r="N2999" s="31">
        <v>2.5615511423249444</v>
      </c>
      <c r="O2999" s="1">
        <v>29655533149</v>
      </c>
      <c r="P2999" s="1">
        <v>29655533149</v>
      </c>
      <c r="Q2999" s="1">
        <v>0</v>
      </c>
      <c r="R2999" s="1">
        <v>17080114961</v>
      </c>
      <c r="S2999" s="1">
        <v>46735648110</v>
      </c>
      <c r="T2999" s="1">
        <v>451511304</v>
      </c>
      <c r="U2999" s="1">
        <v>2893931345</v>
      </c>
      <c r="V2999" s="1" t="e">
        <v>#VALUE!</v>
      </c>
    </row>
    <row r="3000" spans="1:22" ht="16.5" customHeight="1" x14ac:dyDescent="0.3">
      <c r="A3000" s="1" t="s">
        <v>310</v>
      </c>
      <c r="B3000" s="1">
        <v>2015</v>
      </c>
      <c r="C3000" s="16">
        <f t="shared" si="264"/>
        <v>3.8712010109078911</v>
      </c>
      <c r="D3000" s="5">
        <v>12</v>
      </c>
      <c r="E3000" s="5">
        <v>48</v>
      </c>
      <c r="F3000" s="4">
        <v>0</v>
      </c>
      <c r="G3000" s="5">
        <v>0</v>
      </c>
      <c r="H3000" s="5">
        <v>0</v>
      </c>
      <c r="I3000" s="1">
        <v>30217586346</v>
      </c>
      <c r="J3000" s="1">
        <v>1691079372</v>
      </c>
      <c r="K3000" s="1">
        <v>7302308281</v>
      </c>
      <c r="L3000" s="1">
        <v>37519894627</v>
      </c>
      <c r="M3000" s="29">
        <f>-4.336-4.513*(U3000/L3000)+5.679*(O3000/L3000)-0.004*(I3000/P3000)</f>
        <v>-1.4089952686684017</v>
      </c>
      <c r="N3000" s="31">
        <v>8.0197984581497224</v>
      </c>
      <c r="O3000" s="1">
        <v>21202211837</v>
      </c>
      <c r="P3000" s="1">
        <v>20843211837</v>
      </c>
      <c r="Q3000" s="1">
        <v>359000000</v>
      </c>
      <c r="R3000" s="1">
        <v>16317682790</v>
      </c>
      <c r="S3000" s="1">
        <v>37519894627</v>
      </c>
      <c r="T3000" s="1">
        <v>162714375</v>
      </c>
      <c r="U3000" s="1">
        <v>2297556626</v>
      </c>
      <c r="V3000" s="1" t="e">
        <v>#VALUE!</v>
      </c>
    </row>
    <row r="3001" spans="1:22" ht="16.5" customHeight="1" x14ac:dyDescent="0.3">
      <c r="A3001" s="1" t="s">
        <v>310</v>
      </c>
      <c r="B3001" s="1">
        <v>2014</v>
      </c>
      <c r="C3001" s="16">
        <f t="shared" si="264"/>
        <v>4.0943445622221004</v>
      </c>
      <c r="D3001" s="6">
        <v>11</v>
      </c>
      <c r="E3001" s="6">
        <v>60</v>
      </c>
      <c r="F3001" s="7">
        <v>0</v>
      </c>
      <c r="G3001" s="6">
        <v>0</v>
      </c>
      <c r="H3001" s="6">
        <v>0</v>
      </c>
      <c r="I3001" s="1">
        <v>26557170849</v>
      </c>
      <c r="J3001" s="1">
        <v>372371534</v>
      </c>
      <c r="K3001" s="1">
        <v>7141896340</v>
      </c>
      <c r="L3001" s="1">
        <v>33699067189</v>
      </c>
      <c r="M3001" s="29">
        <f>-4.336-4.513*(U3001/L3001)+5.679*(O3001/L3001)-0.004*(I3001/P3001)</f>
        <v>-2.126874701684462</v>
      </c>
      <c r="N3001" s="28">
        <v>5.05</v>
      </c>
      <c r="O3001" s="1">
        <v>16219816470</v>
      </c>
      <c r="P3001" s="1">
        <v>16219816470</v>
      </c>
      <c r="Q3001" s="1">
        <v>0</v>
      </c>
      <c r="R3001" s="1">
        <v>17479250719</v>
      </c>
      <c r="S3001" s="1">
        <v>33699067189</v>
      </c>
      <c r="T3001" s="1">
        <v>-647460830</v>
      </c>
      <c r="U3001" s="1">
        <v>3865758936</v>
      </c>
      <c r="V3001" s="1" t="e">
        <v>#VALUE!</v>
      </c>
    </row>
    <row r="3002" spans="1:22" ht="16.5" customHeight="1" x14ac:dyDescent="0.3">
      <c r="A3002" s="1" t="s">
        <v>311</v>
      </c>
      <c r="B3002" s="1">
        <v>2023</v>
      </c>
      <c r="C3002" s="16">
        <f t="shared" si="264"/>
        <v>3.8712010109078911</v>
      </c>
      <c r="D3002" s="5">
        <v>20</v>
      </c>
      <c r="E3002" s="5">
        <v>48</v>
      </c>
      <c r="F3002" s="4">
        <f>F3003*0.036</f>
        <v>0.12239999999999998</v>
      </c>
      <c r="G3002" s="5">
        <v>0</v>
      </c>
      <c r="H3002" s="5">
        <v>0</v>
      </c>
      <c r="I3002" s="1">
        <v>100101594855</v>
      </c>
      <c r="J3002" s="1">
        <v>44276248439</v>
      </c>
      <c r="K3002" s="1">
        <v>5759100726</v>
      </c>
      <c r="L3002" s="1">
        <v>105860695581</v>
      </c>
      <c r="M3002" s="29">
        <f>-4.336-4.513*(U3002/L3002)+5.679*(O3002/L3002)-0.004*(I3002/P3002)</f>
        <v>1.7862449636770024</v>
      </c>
      <c r="N3002" s="31">
        <v>6.4222466560102589</v>
      </c>
      <c r="O3002" s="1">
        <v>104783906394</v>
      </c>
      <c r="P3002" s="1">
        <v>104315368264</v>
      </c>
      <c r="Q3002" s="1">
        <v>468538130</v>
      </c>
      <c r="R3002" s="1">
        <v>1076789187</v>
      </c>
      <c r="S3002" s="1">
        <v>105860695581</v>
      </c>
      <c r="T3002" s="1">
        <v>7077877136</v>
      </c>
      <c r="U3002" s="1">
        <v>-11842154655</v>
      </c>
      <c r="V3002" s="1" t="e">
        <v>#VALUE!</v>
      </c>
    </row>
    <row r="3003" spans="1:22" ht="16.5" customHeight="1" x14ac:dyDescent="0.3">
      <c r="A3003" s="1" t="s">
        <v>311</v>
      </c>
      <c r="B3003" s="1">
        <v>2022</v>
      </c>
      <c r="C3003" s="16">
        <f t="shared" si="264"/>
        <v>3.8501476017100584</v>
      </c>
      <c r="D3003" s="5">
        <v>19</v>
      </c>
      <c r="E3003" s="5">
        <v>47</v>
      </c>
      <c r="F3003" s="4">
        <v>3.4</v>
      </c>
      <c r="G3003" s="5">
        <v>0</v>
      </c>
      <c r="H3003" s="5">
        <v>0</v>
      </c>
      <c r="I3003" s="1">
        <v>193295083203</v>
      </c>
      <c r="J3003" s="1">
        <v>41690867440</v>
      </c>
      <c r="K3003" s="1">
        <v>7693150885</v>
      </c>
      <c r="L3003" s="1">
        <v>200988234088</v>
      </c>
      <c r="M3003" s="29">
        <f>-4.336-4.513*(U3003/L3003)+5.679*(O3003/L3003)-0.004*(I3003/P3003)</f>
        <v>1.1261685850737586</v>
      </c>
      <c r="N3003" s="31">
        <v>6.9871667237754878</v>
      </c>
      <c r="O3003" s="1">
        <v>188069290246</v>
      </c>
      <c r="P3003" s="1">
        <v>187049664147</v>
      </c>
      <c r="Q3003" s="1">
        <v>1019626099</v>
      </c>
      <c r="R3003" s="1">
        <v>12918943842</v>
      </c>
      <c r="S3003" s="1">
        <v>200988234088</v>
      </c>
      <c r="T3003" s="1">
        <v>5682097936</v>
      </c>
      <c r="U3003" s="1">
        <v>-6784160225</v>
      </c>
      <c r="V3003" s="1" t="e">
        <v>#VALUE!</v>
      </c>
    </row>
    <row r="3004" spans="1:22" ht="16.5" customHeight="1" x14ac:dyDescent="0.3">
      <c r="A3004" s="1" t="s">
        <v>311</v>
      </c>
      <c r="B3004" s="1">
        <v>2021</v>
      </c>
      <c r="C3004" s="15"/>
      <c r="D3004" s="9"/>
      <c r="E3004" s="9"/>
      <c r="F3004" s="10"/>
      <c r="G3004" s="9"/>
      <c r="H3004" s="9"/>
      <c r="I3004" s="1">
        <v>239363297117</v>
      </c>
      <c r="J3004" s="1">
        <v>35987521506</v>
      </c>
      <c r="K3004" s="1">
        <v>9904466410</v>
      </c>
      <c r="L3004" s="1">
        <v>249267763527</v>
      </c>
      <c r="M3004" s="29">
        <f>-4.336-4.513*(U3004/L3004)+5.679*(O3004/L3004)-0.004*(I3004/P3004)</f>
        <v>0.87166164964177995</v>
      </c>
      <c r="N3004" s="31">
        <v>6.6900092133089402</v>
      </c>
      <c r="O3004" s="1">
        <v>229564659460</v>
      </c>
      <c r="P3004" s="1">
        <v>227847946518</v>
      </c>
      <c r="Q3004" s="1">
        <v>1716712942</v>
      </c>
      <c r="R3004" s="1">
        <v>19703104067</v>
      </c>
      <c r="S3004" s="1">
        <v>249267763527</v>
      </c>
      <c r="T3004" s="1">
        <v>4344387611</v>
      </c>
      <c r="U3004" s="1">
        <v>1007769955</v>
      </c>
      <c r="V3004" s="1" t="e">
        <v>#VALUE!</v>
      </c>
    </row>
    <row r="3005" spans="1:22" ht="16.5" customHeight="1" x14ac:dyDescent="0.3">
      <c r="A3005" s="1" t="s">
        <v>311</v>
      </c>
      <c r="B3005" s="1">
        <v>2020</v>
      </c>
      <c r="C3005" s="16">
        <f t="shared" ref="C3005:C3010" si="265">LN(E3005)</f>
        <v>3.8066624897703196</v>
      </c>
      <c r="D3005" s="5">
        <v>17</v>
      </c>
      <c r="E3005" s="5">
        <v>45</v>
      </c>
      <c r="F3005" s="4">
        <v>14.33</v>
      </c>
      <c r="G3005" s="5">
        <v>0</v>
      </c>
      <c r="H3005" s="5">
        <v>0</v>
      </c>
      <c r="I3005" s="1">
        <v>60432427824</v>
      </c>
      <c r="J3005" s="1">
        <v>24723403048</v>
      </c>
      <c r="K3005" s="1">
        <v>11574138666</v>
      </c>
      <c r="L3005" s="1">
        <v>72006566490</v>
      </c>
      <c r="M3005" s="29">
        <f>-4.336-4.513*(U3005/L3005)+5.679*(O3005/L3005)-0.004*(I3005/P3005)</f>
        <v>-0.48124587211706421</v>
      </c>
      <c r="N3005" s="31">
        <v>6.9401877821904918</v>
      </c>
      <c r="O3005" s="1">
        <v>53311232378</v>
      </c>
      <c r="P3005" s="1">
        <v>52959232378</v>
      </c>
      <c r="Q3005" s="1">
        <v>352000000</v>
      </c>
      <c r="R3005" s="1">
        <v>18695334112</v>
      </c>
      <c r="S3005" s="1">
        <v>72006566490</v>
      </c>
      <c r="T3005" s="1">
        <v>2089452654</v>
      </c>
      <c r="U3005" s="1">
        <v>5508134050</v>
      </c>
      <c r="V3005" s="1" t="e">
        <v>#VALUE!</v>
      </c>
    </row>
    <row r="3006" spans="1:22" ht="16.5" customHeight="1" x14ac:dyDescent="0.3">
      <c r="A3006" s="1" t="s">
        <v>311</v>
      </c>
      <c r="B3006" s="1">
        <v>2019</v>
      </c>
      <c r="C3006" s="16">
        <f t="shared" si="265"/>
        <v>3.784189633918261</v>
      </c>
      <c r="D3006" s="5">
        <v>16</v>
      </c>
      <c r="E3006" s="5">
        <v>44</v>
      </c>
      <c r="F3006" s="4">
        <v>14.33</v>
      </c>
      <c r="G3006" s="5">
        <v>0</v>
      </c>
      <c r="H3006" s="5">
        <v>0</v>
      </c>
      <c r="I3006" s="1">
        <v>50044837004</v>
      </c>
      <c r="J3006" s="1">
        <v>20696651753</v>
      </c>
      <c r="K3006" s="1">
        <v>9628975070</v>
      </c>
      <c r="L3006" s="1">
        <v>59673812074</v>
      </c>
      <c r="M3006" s="29">
        <f>-4.336-4.513*(U3006/L3006)+5.679*(O3006/L3006)-0.004*(I3006/P3006)</f>
        <v>0.27409762491750511</v>
      </c>
      <c r="N3006" s="31">
        <v>7.4649912574460018</v>
      </c>
      <c r="O3006" s="1">
        <v>46486612012</v>
      </c>
      <c r="P3006" s="1">
        <v>46070612012</v>
      </c>
      <c r="Q3006" s="1">
        <v>416000000</v>
      </c>
      <c r="R3006" s="1">
        <v>13187200062</v>
      </c>
      <c r="S3006" s="1">
        <v>59673812074</v>
      </c>
      <c r="T3006" s="1">
        <v>2057911264</v>
      </c>
      <c r="U3006" s="1">
        <v>-2518040261</v>
      </c>
      <c r="V3006" s="1" t="e">
        <v>#VALUE!</v>
      </c>
    </row>
    <row r="3007" spans="1:22" ht="16.5" customHeight="1" x14ac:dyDescent="0.3">
      <c r="A3007" s="1" t="s">
        <v>311</v>
      </c>
      <c r="B3007" s="1">
        <v>2018</v>
      </c>
      <c r="C3007" s="16">
        <f t="shared" si="265"/>
        <v>3.7612001156935624</v>
      </c>
      <c r="D3007" s="5">
        <v>15</v>
      </c>
      <c r="E3007" s="5">
        <v>43</v>
      </c>
      <c r="F3007" s="4">
        <v>14.33</v>
      </c>
      <c r="G3007" s="5">
        <v>0</v>
      </c>
      <c r="H3007" s="5">
        <v>0</v>
      </c>
      <c r="I3007" s="1">
        <v>46945796694</v>
      </c>
      <c r="J3007" s="1">
        <v>21523610451</v>
      </c>
      <c r="K3007" s="1">
        <v>9377806572</v>
      </c>
      <c r="L3007" s="1">
        <v>56323603266</v>
      </c>
      <c r="M3007" s="29">
        <f>-4.336-4.513*(U3007/L3007)+5.679*(O3007/L3007)-0.004*(I3007/P3007)</f>
        <v>8.1666603363802867E-2</v>
      </c>
      <c r="N3007" s="31">
        <v>7.3592809998546045</v>
      </c>
      <c r="O3007" s="1">
        <v>40618362943</v>
      </c>
      <c r="P3007" s="1">
        <v>40591118943</v>
      </c>
      <c r="Q3007" s="1">
        <v>27244000</v>
      </c>
      <c r="R3007" s="1">
        <v>15705240323</v>
      </c>
      <c r="S3007" s="1">
        <v>56323603266</v>
      </c>
      <c r="T3007" s="1">
        <v>1954626399</v>
      </c>
      <c r="U3007" s="1">
        <v>-4078835142</v>
      </c>
      <c r="V3007" s="1" t="e">
        <v>#VALUE!</v>
      </c>
    </row>
    <row r="3008" spans="1:22" ht="16.5" customHeight="1" x14ac:dyDescent="0.3">
      <c r="A3008" s="1" t="s">
        <v>311</v>
      </c>
      <c r="B3008" s="1">
        <v>2017</v>
      </c>
      <c r="C3008" s="16">
        <f t="shared" si="265"/>
        <v>3.7376696182833684</v>
      </c>
      <c r="D3008" s="5">
        <v>14</v>
      </c>
      <c r="E3008" s="5">
        <v>42</v>
      </c>
      <c r="F3008" s="4">
        <v>14.33</v>
      </c>
      <c r="G3008" s="5">
        <v>0</v>
      </c>
      <c r="H3008" s="5">
        <v>0</v>
      </c>
      <c r="I3008" s="1">
        <v>56982945852</v>
      </c>
      <c r="J3008" s="1">
        <v>13009278799</v>
      </c>
      <c r="K3008" s="1">
        <v>10134376096</v>
      </c>
      <c r="L3008" s="1">
        <v>67117321948</v>
      </c>
      <c r="M3008" s="29">
        <f>-4.336-4.513*(U3008/L3008)+5.679*(O3008/L3008)-0.004*(I3008/P3008)</f>
        <v>-0.42165861142192679</v>
      </c>
      <c r="N3008" s="31">
        <v>2.8654119461210428</v>
      </c>
      <c r="O3008" s="1">
        <v>47333246483</v>
      </c>
      <c r="P3008" s="1">
        <v>45626002483</v>
      </c>
      <c r="Q3008" s="1">
        <v>1707244000</v>
      </c>
      <c r="R3008" s="1">
        <v>19784075465</v>
      </c>
      <c r="S3008" s="1">
        <v>67117321948</v>
      </c>
      <c r="T3008" s="1">
        <v>1558604311</v>
      </c>
      <c r="U3008" s="1">
        <v>1274119339</v>
      </c>
      <c r="V3008" s="1" t="e">
        <v>#VALUE!</v>
      </c>
    </row>
    <row r="3009" spans="1:22" ht="16.5" customHeight="1" x14ac:dyDescent="0.3">
      <c r="A3009" s="1" t="s">
        <v>311</v>
      </c>
      <c r="B3009" s="1">
        <v>2016</v>
      </c>
      <c r="C3009" s="16">
        <f t="shared" si="265"/>
        <v>3.713572066704308</v>
      </c>
      <c r="D3009" s="5">
        <v>13</v>
      </c>
      <c r="E3009" s="5">
        <v>41</v>
      </c>
      <c r="F3009" s="4">
        <v>13.44</v>
      </c>
      <c r="G3009" s="5">
        <v>0</v>
      </c>
      <c r="H3009" s="5">
        <v>0</v>
      </c>
      <c r="I3009" s="1">
        <v>42847672791</v>
      </c>
      <c r="J3009" s="1">
        <v>12611373387</v>
      </c>
      <c r="K3009" s="1">
        <v>9710618527</v>
      </c>
      <c r="L3009" s="1">
        <v>52558291318</v>
      </c>
      <c r="M3009" s="29">
        <f>-4.336-4.513*(U3009/L3009)+5.679*(O3009/L3009)-0.004*(I3009/P3009)</f>
        <v>-1.2208825944760939</v>
      </c>
      <c r="N3009" s="31">
        <v>2.5615511423249444</v>
      </c>
      <c r="O3009" s="1">
        <v>31209567054</v>
      </c>
      <c r="P3009" s="1">
        <v>29409567054</v>
      </c>
      <c r="Q3009" s="1">
        <v>1800000000</v>
      </c>
      <c r="R3009" s="1">
        <v>21348724264</v>
      </c>
      <c r="S3009" s="1">
        <v>52558291318</v>
      </c>
      <c r="T3009" s="1">
        <v>1404805492</v>
      </c>
      <c r="U3009" s="1">
        <v>2926565092</v>
      </c>
      <c r="V3009" s="1" t="e">
        <v>#VALUE!</v>
      </c>
    </row>
    <row r="3010" spans="1:22" ht="16.5" customHeight="1" x14ac:dyDescent="0.3">
      <c r="A3010" s="1" t="s">
        <v>311</v>
      </c>
      <c r="B3010" s="1">
        <v>2015</v>
      </c>
      <c r="C3010" s="16">
        <f t="shared" si="265"/>
        <v>3.6888794541139363</v>
      </c>
      <c r="D3010" s="6">
        <v>12</v>
      </c>
      <c r="E3010" s="6">
        <v>40</v>
      </c>
      <c r="F3010" s="7">
        <v>13.44</v>
      </c>
      <c r="G3010" s="6">
        <v>0</v>
      </c>
      <c r="H3010" s="6">
        <v>0</v>
      </c>
      <c r="I3010" s="1">
        <v>38244551628</v>
      </c>
      <c r="J3010" s="1">
        <v>5413731068</v>
      </c>
      <c r="K3010" s="1">
        <v>8212391470</v>
      </c>
      <c r="L3010" s="1">
        <v>46456943098</v>
      </c>
      <c r="M3010" s="29">
        <f>-4.336-4.513*(U3010/L3010)+5.679*(O3010/L3010)-0.004*(I3010/P3010)</f>
        <v>-1.6383438203550367</v>
      </c>
      <c r="N3010" s="31">
        <v>8.0197984581497224</v>
      </c>
      <c r="O3010" s="1">
        <v>24664267433</v>
      </c>
      <c r="P3010" s="1">
        <v>24664267433</v>
      </c>
      <c r="Q3010" s="1">
        <v>0</v>
      </c>
      <c r="R3010" s="1">
        <v>21792675665</v>
      </c>
      <c r="S3010" s="1">
        <v>46456943098</v>
      </c>
      <c r="T3010" s="1">
        <v>954001140</v>
      </c>
      <c r="U3010" s="1">
        <v>3203051081</v>
      </c>
      <c r="V3010" s="1" t="e">
        <v>#VALUE!</v>
      </c>
    </row>
    <row r="3011" spans="1:22" ht="16.5" customHeight="1" x14ac:dyDescent="0.3">
      <c r="A3011" s="1" t="s">
        <v>311</v>
      </c>
      <c r="B3011" s="1">
        <v>2014</v>
      </c>
      <c r="C3011" s="15"/>
      <c r="D3011" s="9"/>
      <c r="E3011" s="9"/>
      <c r="F3011" s="10"/>
      <c r="G3011" s="9"/>
      <c r="H3011" s="9"/>
      <c r="I3011" s="1">
        <v>37243082530</v>
      </c>
      <c r="J3011" s="1">
        <v>4324043355</v>
      </c>
      <c r="K3011" s="1">
        <v>8781108333</v>
      </c>
      <c r="L3011" s="1">
        <v>46024190863</v>
      </c>
      <c r="M3011" s="29">
        <f>-4.336-4.513*(U3011/L3011)+5.679*(O3011/L3011)-0.004*(I3011/P3011)</f>
        <v>-1.6373595593431314</v>
      </c>
      <c r="N3011" s="28">
        <v>5.05</v>
      </c>
      <c r="O3011" s="1">
        <v>24506697601</v>
      </c>
      <c r="P3011" s="1">
        <v>24506697601</v>
      </c>
      <c r="Q3011" s="1">
        <v>0</v>
      </c>
      <c r="R3011" s="1">
        <v>21517493262</v>
      </c>
      <c r="S3011" s="1">
        <v>46024190863</v>
      </c>
      <c r="T3011" s="1">
        <v>1004037281</v>
      </c>
      <c r="U3011" s="1">
        <v>3255266830</v>
      </c>
      <c r="V3011" s="1" t="e">
        <v>#VALUE!</v>
      </c>
    </row>
    <row r="3012" spans="1:22" ht="16.5" customHeight="1" x14ac:dyDescent="0.3">
      <c r="A3012" s="1" t="s">
        <v>312</v>
      </c>
      <c r="B3012" s="1">
        <v>2023</v>
      </c>
      <c r="C3012" s="16">
        <f t="shared" ref="C3012:C3020" si="266">LN(E3012)</f>
        <v>4.1271343850450917</v>
      </c>
      <c r="D3012" s="5">
        <v>13</v>
      </c>
      <c r="E3012" s="5">
        <v>62</v>
      </c>
      <c r="F3012" s="4">
        <v>0.12</v>
      </c>
      <c r="G3012" s="5">
        <v>0</v>
      </c>
      <c r="H3012" s="5">
        <v>1</v>
      </c>
      <c r="I3012" s="1">
        <v>9104809897620</v>
      </c>
      <c r="J3012" s="1">
        <v>4739829320287</v>
      </c>
      <c r="K3012" s="1">
        <v>14995380193666</v>
      </c>
      <c r="L3012" s="1">
        <v>24100190091286</v>
      </c>
      <c r="M3012" s="29">
        <f>-4.336-4.513*(U3012/L3012)+5.679*(O3012/L3012)-0.004*(I3012/P3012)</f>
        <v>-1.1233317100361231</v>
      </c>
      <c r="N3012" s="31">
        <v>6.4222466560102589</v>
      </c>
      <c r="O3012" s="1">
        <v>14575872174590</v>
      </c>
      <c r="P3012" s="1">
        <v>8337206229771</v>
      </c>
      <c r="Q3012" s="1">
        <v>6238665944819</v>
      </c>
      <c r="R3012" s="1">
        <v>9524317916696</v>
      </c>
      <c r="S3012" s="1">
        <v>24100190091286</v>
      </c>
      <c r="T3012" s="1">
        <v>380885840494</v>
      </c>
      <c r="U3012" s="1">
        <v>1162239141678</v>
      </c>
      <c r="V3012" s="1">
        <v>1950395917534</v>
      </c>
    </row>
    <row r="3013" spans="1:22" ht="16.5" customHeight="1" x14ac:dyDescent="0.3">
      <c r="A3013" s="1" t="s">
        <v>312</v>
      </c>
      <c r="B3013" s="1">
        <v>2022</v>
      </c>
      <c r="C3013" s="16">
        <f t="shared" si="266"/>
        <v>4.1108738641733114</v>
      </c>
      <c r="D3013" s="5">
        <v>12</v>
      </c>
      <c r="E3013" s="5">
        <v>61</v>
      </c>
      <c r="F3013" s="4">
        <v>0.12</v>
      </c>
      <c r="G3013" s="5">
        <v>0</v>
      </c>
      <c r="H3013" s="5">
        <v>1</v>
      </c>
      <c r="I3013" s="1">
        <v>8107975056610</v>
      </c>
      <c r="J3013" s="1">
        <v>4235047120510</v>
      </c>
      <c r="K3013" s="1">
        <v>14850946352686</v>
      </c>
      <c r="L3013" s="1">
        <v>22958921409296</v>
      </c>
      <c r="M3013" s="29">
        <f>-4.336-4.513*(U3013/L3013)+5.679*(O3013/L3013)-0.004*(I3013/P3013)</f>
        <v>-1.2842329649517059</v>
      </c>
      <c r="N3013" s="31">
        <v>6.9871667237754878</v>
      </c>
      <c r="O3013" s="1">
        <v>13873492333128</v>
      </c>
      <c r="P3013" s="1">
        <v>8390770390534</v>
      </c>
      <c r="Q3013" s="1">
        <v>5482721942594</v>
      </c>
      <c r="R3013" s="1">
        <v>9085429076168</v>
      </c>
      <c r="S3013" s="1">
        <v>22958921409296</v>
      </c>
      <c r="T3013" s="1">
        <v>324403037382</v>
      </c>
      <c r="U3013" s="1">
        <v>1913038534962</v>
      </c>
      <c r="V3013" s="1">
        <v>2556580875854</v>
      </c>
    </row>
    <row r="3014" spans="1:22" ht="16.5" customHeight="1" x14ac:dyDescent="0.3">
      <c r="A3014" s="1" t="s">
        <v>312</v>
      </c>
      <c r="B3014" s="1">
        <v>2021</v>
      </c>
      <c r="C3014" s="16">
        <f t="shared" si="266"/>
        <v>4.0943445622221004</v>
      </c>
      <c r="D3014" s="5">
        <v>11</v>
      </c>
      <c r="E3014" s="5">
        <v>60</v>
      </c>
      <c r="F3014" s="4">
        <v>0.12</v>
      </c>
      <c r="G3014" s="5">
        <v>0</v>
      </c>
      <c r="H3014" s="5">
        <v>1</v>
      </c>
      <c r="I3014" s="1">
        <v>7941499164011</v>
      </c>
      <c r="J3014" s="1">
        <v>3657378928469</v>
      </c>
      <c r="K3014" s="1">
        <v>14055552058808</v>
      </c>
      <c r="L3014" s="1">
        <v>21997051222819</v>
      </c>
      <c r="M3014" s="29">
        <f>-4.336-4.513*(U3014/L3014)+5.679*(O3014/L3014)-0.004*(I3014/P3014)</f>
        <v>-1.0806294981459061</v>
      </c>
      <c r="N3014" s="31">
        <v>6.6900092133089402</v>
      </c>
      <c r="O3014" s="1">
        <v>13640207719539</v>
      </c>
      <c r="P3014" s="1">
        <v>8551265830717</v>
      </c>
      <c r="Q3014" s="1">
        <v>5088941888822</v>
      </c>
      <c r="R3014" s="1">
        <v>8356843503280</v>
      </c>
      <c r="S3014" s="1">
        <v>21997051222819</v>
      </c>
      <c r="T3014" s="1">
        <v>205544872403</v>
      </c>
      <c r="U3014" s="1">
        <v>1279076877188</v>
      </c>
      <c r="V3014" s="1">
        <v>1702148311294</v>
      </c>
    </row>
    <row r="3015" spans="1:22" ht="16.5" customHeight="1" x14ac:dyDescent="0.3">
      <c r="A3015" s="1" t="s">
        <v>312</v>
      </c>
      <c r="B3015" s="1">
        <v>2020</v>
      </c>
      <c r="C3015" s="16">
        <f t="shared" si="266"/>
        <v>4.0775374439057197</v>
      </c>
      <c r="D3015" s="5">
        <v>10</v>
      </c>
      <c r="E3015" s="5">
        <v>59</v>
      </c>
      <c r="F3015" s="4">
        <v>0.12</v>
      </c>
      <c r="G3015" s="5">
        <v>0</v>
      </c>
      <c r="H3015" s="5">
        <v>1</v>
      </c>
      <c r="I3015" s="1">
        <v>6816049249285</v>
      </c>
      <c r="J3015" s="1">
        <v>3415167495785</v>
      </c>
      <c r="K3015" s="1">
        <v>11161162729958</v>
      </c>
      <c r="L3015" s="1">
        <v>17977211979243</v>
      </c>
      <c r="M3015" s="29">
        <f>-4.336-4.513*(U3015/L3015)+5.679*(O3015/L3015)-0.004*(I3015/P3015)</f>
        <v>-1.0705742291267484</v>
      </c>
      <c r="N3015" s="31">
        <v>6.9401877821904918</v>
      </c>
      <c r="O3015" s="1">
        <v>10879072014068</v>
      </c>
      <c r="P3015" s="1">
        <v>7268843158263</v>
      </c>
      <c r="Q3015" s="1">
        <v>3610228855805</v>
      </c>
      <c r="R3015" s="1">
        <v>7098139965175</v>
      </c>
      <c r="S3015" s="1">
        <v>17977211979243</v>
      </c>
      <c r="T3015" s="1">
        <v>198848809955</v>
      </c>
      <c r="U3015" s="1">
        <v>667309818620</v>
      </c>
      <c r="V3015" s="1">
        <v>1001677399889</v>
      </c>
    </row>
    <row r="3016" spans="1:22" ht="16.5" customHeight="1" x14ac:dyDescent="0.3">
      <c r="A3016" s="1" t="s">
        <v>312</v>
      </c>
      <c r="B3016" s="1">
        <v>2019</v>
      </c>
      <c r="C3016" s="16">
        <f t="shared" si="266"/>
        <v>4.0604430105464191</v>
      </c>
      <c r="D3016" s="5">
        <v>9</v>
      </c>
      <c r="E3016" s="5">
        <v>58</v>
      </c>
      <c r="F3016" s="4">
        <v>0.12</v>
      </c>
      <c r="G3016" s="5">
        <v>0</v>
      </c>
      <c r="H3016" s="5">
        <v>1</v>
      </c>
      <c r="I3016" s="1">
        <v>7560602325654</v>
      </c>
      <c r="J3016" s="1">
        <v>3339514287927</v>
      </c>
      <c r="K3016" s="1">
        <v>12327151833847</v>
      </c>
      <c r="L3016" s="1">
        <v>19887754159501</v>
      </c>
      <c r="M3016" s="29">
        <f>-4.336-4.513*(U3016/L3016)+5.679*(O3016/L3016)-0.004*(I3016/P3016)</f>
        <v>-0.84870742536869292</v>
      </c>
      <c r="N3016" s="31">
        <v>7.4649912574460018</v>
      </c>
      <c r="O3016" s="1">
        <v>12832677843357</v>
      </c>
      <c r="P3016" s="1">
        <v>6309600758497</v>
      </c>
      <c r="Q3016" s="1">
        <v>6523077084860</v>
      </c>
      <c r="R3016" s="1">
        <v>7055076316144</v>
      </c>
      <c r="S3016" s="1">
        <v>19887754159501</v>
      </c>
      <c r="T3016" s="1">
        <v>211003944890</v>
      </c>
      <c r="U3016" s="1">
        <v>759369932796</v>
      </c>
      <c r="V3016" s="1">
        <v>1139474674940</v>
      </c>
    </row>
    <row r="3017" spans="1:22" ht="16.5" customHeight="1" x14ac:dyDescent="0.3">
      <c r="A3017" s="1" t="s">
        <v>312</v>
      </c>
      <c r="B3017" s="1">
        <v>2018</v>
      </c>
      <c r="C3017" s="16">
        <f t="shared" si="266"/>
        <v>4.0430512678345503</v>
      </c>
      <c r="D3017" s="5">
        <v>8</v>
      </c>
      <c r="E3017" s="5">
        <v>57</v>
      </c>
      <c r="F3017" s="4">
        <v>0.12</v>
      </c>
      <c r="G3017" s="5">
        <v>0</v>
      </c>
      <c r="H3017" s="5">
        <v>1</v>
      </c>
      <c r="I3017" s="1">
        <v>5931058163379</v>
      </c>
      <c r="J3017" s="1">
        <v>2884355196992</v>
      </c>
      <c r="K3017" s="1">
        <v>10602133583666</v>
      </c>
      <c r="L3017" s="1">
        <v>16533191747045</v>
      </c>
      <c r="M3017" s="29">
        <f>-4.336-4.513*(U3017/L3017)+5.679*(O3017/L3017)-0.004*(I3017/P3017)</f>
        <v>-1.2048056218470933</v>
      </c>
      <c r="N3017" s="31">
        <v>7.3592809998546045</v>
      </c>
      <c r="O3017" s="1">
        <v>9661272552506</v>
      </c>
      <c r="P3017" s="1">
        <v>4529391678022</v>
      </c>
      <c r="Q3017" s="1">
        <v>5131880874484</v>
      </c>
      <c r="R3017" s="1">
        <v>6871919194539</v>
      </c>
      <c r="S3017" s="1">
        <v>16533191747045</v>
      </c>
      <c r="T3017" s="1">
        <v>201741349444</v>
      </c>
      <c r="U3017" s="1">
        <v>667212840167</v>
      </c>
      <c r="V3017" s="1">
        <v>1019478149645</v>
      </c>
    </row>
    <row r="3018" spans="1:22" ht="16.5" customHeight="1" x14ac:dyDescent="0.3">
      <c r="A3018" s="1" t="s">
        <v>312</v>
      </c>
      <c r="B3018" s="1">
        <v>2017</v>
      </c>
      <c r="C3018" s="16">
        <f t="shared" si="266"/>
        <v>4.0253516907351496</v>
      </c>
      <c r="D3018" s="5">
        <v>7</v>
      </c>
      <c r="E3018" s="5">
        <v>56</v>
      </c>
      <c r="F3018" s="4">
        <v>0.12</v>
      </c>
      <c r="G3018" s="5">
        <v>0</v>
      </c>
      <c r="H3018" s="5">
        <v>1</v>
      </c>
      <c r="I3018" s="1">
        <v>6778767501585</v>
      </c>
      <c r="J3018" s="1">
        <v>2895912660828</v>
      </c>
      <c r="K3018" s="1">
        <v>9255477658859</v>
      </c>
      <c r="L3018" s="1">
        <v>16034245160444</v>
      </c>
      <c r="M3018" s="29">
        <f>-4.336-4.513*(U3018/L3018)+5.679*(O3018/L3018)-0.004*(I3018/P3018)</f>
        <v>-1.2465050529630111</v>
      </c>
      <c r="N3018" s="31">
        <v>2.8654119461210428</v>
      </c>
      <c r="O3018" s="1">
        <v>9314501449763</v>
      </c>
      <c r="P3018" s="1">
        <v>4318977358702</v>
      </c>
      <c r="Q3018" s="1">
        <v>4995524091061</v>
      </c>
      <c r="R3018" s="1">
        <v>6719743710681</v>
      </c>
      <c r="S3018" s="1">
        <v>16034245160444</v>
      </c>
      <c r="T3018" s="1">
        <v>169775660136</v>
      </c>
      <c r="U3018" s="1">
        <v>722062789976</v>
      </c>
      <c r="V3018" s="1">
        <v>1064704898985</v>
      </c>
    </row>
    <row r="3019" spans="1:22" ht="16.5" customHeight="1" x14ac:dyDescent="0.3">
      <c r="A3019" s="1" t="s">
        <v>312</v>
      </c>
      <c r="B3019" s="1">
        <v>2016</v>
      </c>
      <c r="C3019" s="16">
        <f t="shared" si="266"/>
        <v>4.0073331852324712</v>
      </c>
      <c r="D3019" s="5">
        <v>6</v>
      </c>
      <c r="E3019" s="5">
        <v>55</v>
      </c>
      <c r="F3019" s="4">
        <v>0.12</v>
      </c>
      <c r="G3019" s="5">
        <v>0</v>
      </c>
      <c r="H3019" s="5">
        <v>1</v>
      </c>
      <c r="I3019" s="1">
        <v>5363762372913</v>
      </c>
      <c r="J3019" s="1">
        <v>2920375233868</v>
      </c>
      <c r="K3019" s="1">
        <v>7625699755141</v>
      </c>
      <c r="L3019" s="1">
        <v>12989462128054</v>
      </c>
      <c r="M3019" s="29">
        <f>-4.336-4.513*(U3019/L3019)+5.679*(O3019/L3019)-0.004*(I3019/P3019)</f>
        <v>-0.78679989788145044</v>
      </c>
      <c r="N3019" s="31">
        <v>2.5615511423249444</v>
      </c>
      <c r="O3019" s="1">
        <v>8622348081008</v>
      </c>
      <c r="P3019" s="1">
        <v>4432846710660</v>
      </c>
      <c r="Q3019" s="1">
        <v>4189501370348</v>
      </c>
      <c r="R3019" s="1">
        <v>4367114047046</v>
      </c>
      <c r="S3019" s="1">
        <v>12989462128054</v>
      </c>
      <c r="T3019" s="1">
        <v>202038522414</v>
      </c>
      <c r="U3019" s="1">
        <v>620705790989</v>
      </c>
      <c r="V3019" s="1">
        <v>929427861721</v>
      </c>
    </row>
    <row r="3020" spans="1:22" ht="16.5" customHeight="1" x14ac:dyDescent="0.3">
      <c r="A3020" s="1" t="s">
        <v>312</v>
      </c>
      <c r="B3020" s="1">
        <v>2015</v>
      </c>
      <c r="C3020" s="16">
        <f t="shared" si="266"/>
        <v>3.9889840465642745</v>
      </c>
      <c r="D3020" s="6">
        <v>5</v>
      </c>
      <c r="E3020" s="6">
        <v>54</v>
      </c>
      <c r="F3020" s="7">
        <v>0.12</v>
      </c>
      <c r="G3020" s="6">
        <v>0</v>
      </c>
      <c r="H3020" s="6">
        <v>1</v>
      </c>
      <c r="I3020" s="1">
        <v>4933297140399</v>
      </c>
      <c r="J3020" s="1">
        <v>2761304184018</v>
      </c>
      <c r="K3020" s="1">
        <v>6730003336952</v>
      </c>
      <c r="L3020" s="1">
        <v>11663300477351</v>
      </c>
      <c r="M3020" s="29">
        <f>-4.336-4.513*(U3020/L3020)+5.679*(O3020/L3020)-0.004*(I3020/P3020)</f>
        <v>-0.42629476217771983</v>
      </c>
      <c r="N3020" s="31">
        <v>8.0197984581497224</v>
      </c>
      <c r="O3020" s="1">
        <v>8361166967558</v>
      </c>
      <c r="P3020" s="1">
        <v>4749507307226</v>
      </c>
      <c r="Q3020" s="1">
        <v>3611659660332</v>
      </c>
      <c r="R3020" s="1">
        <v>3302133509793</v>
      </c>
      <c r="S3020" s="1">
        <v>11663300477351</v>
      </c>
      <c r="T3020" s="1">
        <v>198505470495</v>
      </c>
      <c r="U3020" s="1">
        <v>406501599709</v>
      </c>
      <c r="V3020" s="1">
        <v>685409121502</v>
      </c>
    </row>
    <row r="3021" spans="1:22" ht="16.5" customHeight="1" x14ac:dyDescent="0.3">
      <c r="A3021" s="1" t="s">
        <v>312</v>
      </c>
      <c r="B3021" s="1">
        <v>2014</v>
      </c>
      <c r="C3021" s="15"/>
      <c r="D3021" s="9"/>
      <c r="E3021" s="9"/>
      <c r="F3021" s="10"/>
      <c r="G3021" s="9"/>
      <c r="H3021" s="9"/>
      <c r="I3021" s="1">
        <v>6193474955933</v>
      </c>
      <c r="J3021" s="1">
        <v>3665148563361</v>
      </c>
      <c r="K3021" s="1">
        <v>6026216628481</v>
      </c>
      <c r="L3021" s="1">
        <v>12219691584414</v>
      </c>
      <c r="M3021" s="29">
        <f>-4.336-4.513*(U3021/L3021)+5.679*(O3021/L3021)-0.004*(I3021/P3021)</f>
        <v>-0.12022940284997255</v>
      </c>
      <c r="N3021" s="28">
        <v>5.05</v>
      </c>
      <c r="O3021" s="1">
        <v>9287028257995</v>
      </c>
      <c r="P3021" s="1">
        <v>5605830545759</v>
      </c>
      <c r="Q3021" s="1">
        <v>3681197712236</v>
      </c>
      <c r="R3021" s="1">
        <v>2932663326419</v>
      </c>
      <c r="S3021" s="1">
        <v>12219691584414</v>
      </c>
      <c r="T3021" s="1">
        <v>108153197589</v>
      </c>
      <c r="U3021" s="1">
        <v>259608772662</v>
      </c>
      <c r="V3021" s="1" t="e">
        <v>#VALUE!</v>
      </c>
    </row>
    <row r="3022" spans="1:22" ht="16.5" customHeight="1" x14ac:dyDescent="0.3">
      <c r="A3022" s="1" t="s">
        <v>313</v>
      </c>
      <c r="B3022" s="1">
        <v>2023</v>
      </c>
      <c r="C3022" s="16">
        <f t="shared" ref="C3022:C3042" si="267">LN(E3022)</f>
        <v>3.970291913552122</v>
      </c>
      <c r="D3022" s="5">
        <v>16</v>
      </c>
      <c r="E3022" s="5">
        <v>53</v>
      </c>
      <c r="F3022" s="4">
        <f>F3024*1.265</f>
        <v>3.8835499999999996</v>
      </c>
      <c r="G3022" s="5">
        <v>0</v>
      </c>
      <c r="H3022" s="5">
        <v>0</v>
      </c>
      <c r="I3022" s="1">
        <v>1480367394870</v>
      </c>
      <c r="J3022" s="1">
        <v>427480584416</v>
      </c>
      <c r="K3022" s="1">
        <v>966925549994</v>
      </c>
      <c r="L3022" s="1">
        <v>2447292944864</v>
      </c>
      <c r="M3022" s="29">
        <f>-4.336-4.513*(U3022/L3022)+5.679*(O3022/L3022)-0.004*(I3022/P3022)</f>
        <v>-1.0460618438197846</v>
      </c>
      <c r="N3022" s="31">
        <v>6.4222466560102589</v>
      </c>
      <c r="O3022" s="1">
        <v>1465937632863</v>
      </c>
      <c r="P3022" s="1">
        <v>1258692254077</v>
      </c>
      <c r="Q3022" s="1">
        <v>207245378786</v>
      </c>
      <c r="R3022" s="1">
        <v>981355312001</v>
      </c>
      <c r="S3022" s="1">
        <v>2447292944864</v>
      </c>
      <c r="T3022" s="1">
        <v>36166066908</v>
      </c>
      <c r="U3022" s="1">
        <v>58077594126</v>
      </c>
      <c r="V3022" s="1">
        <v>108456313161</v>
      </c>
    </row>
    <row r="3023" spans="1:22" ht="16.5" customHeight="1" x14ac:dyDescent="0.3">
      <c r="A3023" s="1" t="s">
        <v>313</v>
      </c>
      <c r="B3023" s="1">
        <v>2022</v>
      </c>
      <c r="C3023" s="16">
        <f t="shared" si="267"/>
        <v>3.9512437185814275</v>
      </c>
      <c r="D3023" s="5">
        <v>15</v>
      </c>
      <c r="E3023" s="5">
        <v>52</v>
      </c>
      <c r="F3023" s="4">
        <f>F3024*1.15</f>
        <v>3.5304999999999995</v>
      </c>
      <c r="G3023" s="5">
        <v>0</v>
      </c>
      <c r="H3023" s="5">
        <v>0</v>
      </c>
      <c r="I3023" s="1">
        <v>1499102461787</v>
      </c>
      <c r="J3023" s="1">
        <v>433166301386</v>
      </c>
      <c r="K3023" s="1">
        <v>665802033418</v>
      </c>
      <c r="L3023" s="1">
        <v>2164904495205</v>
      </c>
      <c r="M3023" s="29">
        <f>-4.336-4.513*(U3023/L3023)+5.679*(O3023/L3023)-0.004*(I3023/P3023)</f>
        <v>-1.3012354023219632</v>
      </c>
      <c r="N3023" s="31">
        <v>6.9871667237754878</v>
      </c>
      <c r="O3023" s="1">
        <v>1238306667595</v>
      </c>
      <c r="P3023" s="1">
        <v>1235845108809</v>
      </c>
      <c r="Q3023" s="1">
        <v>2461558786</v>
      </c>
      <c r="R3023" s="1">
        <v>926597827610</v>
      </c>
      <c r="S3023" s="1">
        <v>2164904495205</v>
      </c>
      <c r="T3023" s="1">
        <v>35870345385</v>
      </c>
      <c r="U3023" s="1">
        <v>100124921934</v>
      </c>
      <c r="V3023" s="1">
        <v>152697119868</v>
      </c>
    </row>
    <row r="3024" spans="1:22" ht="16.5" customHeight="1" x14ac:dyDescent="0.3">
      <c r="A3024" s="1" t="s">
        <v>313</v>
      </c>
      <c r="B3024" s="1">
        <v>2021</v>
      </c>
      <c r="C3024" s="16">
        <f t="shared" si="267"/>
        <v>3.9318256327243257</v>
      </c>
      <c r="D3024" s="5">
        <v>14</v>
      </c>
      <c r="E3024" s="5">
        <v>51</v>
      </c>
      <c r="F3024" s="4">
        <v>3.07</v>
      </c>
      <c r="G3024" s="5">
        <v>0</v>
      </c>
      <c r="H3024" s="5">
        <v>0</v>
      </c>
      <c r="I3024" s="1">
        <v>1486204543938</v>
      </c>
      <c r="J3024" s="1">
        <v>621519020895</v>
      </c>
      <c r="K3024" s="1">
        <v>594099046674</v>
      </c>
      <c r="L3024" s="1">
        <v>2080303590612</v>
      </c>
      <c r="M3024" s="29">
        <f>-4.336-4.513*(U3024/L3024)+5.679*(O3024/L3024)-0.004*(I3024/P3024)</f>
        <v>-1.2165022418465119</v>
      </c>
      <c r="N3024" s="31">
        <v>6.6900092133089402</v>
      </c>
      <c r="O3024" s="1">
        <v>1247155453662</v>
      </c>
      <c r="P3024" s="1">
        <v>1121183964876</v>
      </c>
      <c r="Q3024" s="1">
        <v>125971488786</v>
      </c>
      <c r="R3024" s="1">
        <v>833148136950</v>
      </c>
      <c r="S3024" s="1">
        <v>2080303590612</v>
      </c>
      <c r="T3024" s="1">
        <v>26055505390</v>
      </c>
      <c r="U3024" s="1">
        <v>128974763219</v>
      </c>
      <c r="V3024" s="1">
        <v>182457380560</v>
      </c>
    </row>
    <row r="3025" spans="1:22" ht="16.5" customHeight="1" x14ac:dyDescent="0.3">
      <c r="A3025" s="1" t="s">
        <v>313</v>
      </c>
      <c r="B3025" s="1">
        <v>2020</v>
      </c>
      <c r="C3025" s="16">
        <f t="shared" si="267"/>
        <v>3.912023005428146</v>
      </c>
      <c r="D3025" s="5">
        <v>13</v>
      </c>
      <c r="E3025" s="5">
        <v>50</v>
      </c>
      <c r="F3025" s="4">
        <v>3.07</v>
      </c>
      <c r="G3025" s="5">
        <v>0</v>
      </c>
      <c r="H3025" s="5">
        <v>0</v>
      </c>
      <c r="I3025" s="1">
        <v>1304532876887</v>
      </c>
      <c r="J3025" s="1">
        <v>463649575458</v>
      </c>
      <c r="K3025" s="1">
        <v>400566232271</v>
      </c>
      <c r="L3025" s="1">
        <v>1705099109158</v>
      </c>
      <c r="M3025" s="29">
        <f>-4.336-4.513*(U3025/L3025)+5.679*(O3025/L3025)-0.004*(I3025/P3025)</f>
        <v>-1.4569272805504359</v>
      </c>
      <c r="N3025" s="31">
        <v>6.9401877821904918</v>
      </c>
      <c r="O3025" s="1">
        <v>947935955665</v>
      </c>
      <c r="P3025" s="1">
        <v>929414054415</v>
      </c>
      <c r="Q3025" s="1">
        <v>18521901250</v>
      </c>
      <c r="R3025" s="1">
        <v>757163153493</v>
      </c>
      <c r="S3025" s="1">
        <v>1705099109158</v>
      </c>
      <c r="T3025" s="1">
        <v>30357546342</v>
      </c>
      <c r="U3025" s="1">
        <v>102958298472</v>
      </c>
      <c r="V3025" s="1">
        <v>154954205807</v>
      </c>
    </row>
    <row r="3026" spans="1:22" ht="16.5" customHeight="1" x14ac:dyDescent="0.3">
      <c r="A3026" s="1" t="s">
        <v>313</v>
      </c>
      <c r="B3026" s="1">
        <v>2019</v>
      </c>
      <c r="C3026" s="16">
        <f t="shared" si="267"/>
        <v>3.8918202981106265</v>
      </c>
      <c r="D3026" s="5">
        <v>12</v>
      </c>
      <c r="E3026" s="5">
        <v>49</v>
      </c>
      <c r="F3026" s="4">
        <v>3.07</v>
      </c>
      <c r="G3026" s="5">
        <v>0</v>
      </c>
      <c r="H3026" s="5">
        <v>0</v>
      </c>
      <c r="I3026" s="1">
        <v>1341859920851</v>
      </c>
      <c r="J3026" s="1">
        <v>417818585160</v>
      </c>
      <c r="K3026" s="1">
        <v>417037553238</v>
      </c>
      <c r="L3026" s="1">
        <v>1758897474089</v>
      </c>
      <c r="M3026" s="29">
        <f>-4.336-4.513*(U3026/L3026)+5.679*(O3026/L3026)-0.004*(I3026/P3026)</f>
        <v>-1.0929635238785673</v>
      </c>
      <c r="N3026" s="31">
        <v>7.4649912574460018</v>
      </c>
      <c r="O3026" s="1">
        <v>1065784175164</v>
      </c>
      <c r="P3026" s="1">
        <v>1038900704819</v>
      </c>
      <c r="Q3026" s="1">
        <v>26883470345</v>
      </c>
      <c r="R3026" s="1">
        <v>693113298925</v>
      </c>
      <c r="S3026" s="1">
        <v>1758897474089</v>
      </c>
      <c r="T3026" s="1">
        <v>41574858000</v>
      </c>
      <c r="U3026" s="1">
        <v>75189982233</v>
      </c>
      <c r="V3026" s="1">
        <v>132338889295</v>
      </c>
    </row>
    <row r="3027" spans="1:22" ht="16.5" customHeight="1" x14ac:dyDescent="0.3">
      <c r="A3027" s="1" t="s">
        <v>313</v>
      </c>
      <c r="B3027" s="1">
        <v>2018</v>
      </c>
      <c r="C3027" s="16">
        <f t="shared" si="267"/>
        <v>3.8712010109078911</v>
      </c>
      <c r="D3027" s="5">
        <v>11</v>
      </c>
      <c r="E3027" s="5">
        <v>48</v>
      </c>
      <c r="F3027" s="4">
        <v>3.1</v>
      </c>
      <c r="G3027" s="5">
        <v>0</v>
      </c>
      <c r="H3027" s="5">
        <v>0</v>
      </c>
      <c r="I3027" s="1">
        <v>1013168552111</v>
      </c>
      <c r="J3027" s="1">
        <v>378328855208</v>
      </c>
      <c r="K3027" s="1">
        <v>406890995567</v>
      </c>
      <c r="L3027" s="1">
        <v>1420059547678</v>
      </c>
      <c r="M3027" s="29">
        <f>-4.336-4.513*(U3027/L3027)+5.679*(O3027/L3027)-0.004*(I3027/P3027)</f>
        <v>-1.3096530872859011</v>
      </c>
      <c r="N3027" s="31">
        <v>7.3592809998546045</v>
      </c>
      <c r="O3027" s="1">
        <v>793264801574</v>
      </c>
      <c r="P3027" s="1">
        <v>790773489324</v>
      </c>
      <c r="Q3027" s="1">
        <v>2491312250</v>
      </c>
      <c r="R3027" s="1">
        <v>626794746104</v>
      </c>
      <c r="S3027" s="1">
        <v>1420059547678</v>
      </c>
      <c r="T3027" s="1">
        <v>40011312279</v>
      </c>
      <c r="U3027" s="1">
        <v>44334200458</v>
      </c>
      <c r="V3027" s="1">
        <v>92556755044</v>
      </c>
    </row>
    <row r="3028" spans="1:22" ht="16.5" customHeight="1" x14ac:dyDescent="0.3">
      <c r="A3028" s="1" t="s">
        <v>313</v>
      </c>
      <c r="B3028" s="1">
        <v>2017</v>
      </c>
      <c r="C3028" s="16">
        <f t="shared" si="267"/>
        <v>3.8501476017100584</v>
      </c>
      <c r="D3028" s="5">
        <v>10</v>
      </c>
      <c r="E3028" s="5">
        <v>47</v>
      </c>
      <c r="F3028" s="4">
        <v>0.62</v>
      </c>
      <c r="G3028" s="5">
        <v>0</v>
      </c>
      <c r="H3028" s="5">
        <v>0</v>
      </c>
      <c r="I3028" s="1">
        <v>1377183218343</v>
      </c>
      <c r="J3028" s="1">
        <v>633725801923</v>
      </c>
      <c r="K3028" s="1">
        <v>351805481396</v>
      </c>
      <c r="L3028" s="1">
        <v>1728988699739</v>
      </c>
      <c r="M3028" s="29">
        <f>-4.336-4.513*(U3028/L3028)+5.679*(O3028/L3028)-0.004*(I3028/P3028)</f>
        <v>-0.78308274003297229</v>
      </c>
      <c r="N3028" s="31">
        <v>2.8654119461210428</v>
      </c>
      <c r="O3028" s="1">
        <v>1139874550440</v>
      </c>
      <c r="P3028" s="1">
        <v>1133564746190</v>
      </c>
      <c r="Q3028" s="1">
        <v>6309804250</v>
      </c>
      <c r="R3028" s="1">
        <v>589114149299</v>
      </c>
      <c r="S3028" s="1">
        <v>1728988699739</v>
      </c>
      <c r="T3028" s="1">
        <v>47586593485</v>
      </c>
      <c r="U3028" s="1">
        <v>71347549494</v>
      </c>
      <c r="V3028" s="1">
        <v>130889280742</v>
      </c>
    </row>
    <row r="3029" spans="1:22" ht="16.5" customHeight="1" x14ac:dyDescent="0.3">
      <c r="A3029" s="1" t="s">
        <v>313</v>
      </c>
      <c r="B3029" s="1">
        <v>2016</v>
      </c>
      <c r="C3029" s="16">
        <f t="shared" si="267"/>
        <v>3.8286413964890951</v>
      </c>
      <c r="D3029" s="5">
        <v>9</v>
      </c>
      <c r="E3029" s="5">
        <v>46</v>
      </c>
      <c r="F3029" s="4">
        <v>0.62</v>
      </c>
      <c r="G3029" s="5">
        <v>0</v>
      </c>
      <c r="H3029" s="5">
        <v>0</v>
      </c>
      <c r="I3029" s="1">
        <v>1095412370371</v>
      </c>
      <c r="J3029" s="1">
        <v>403748137238</v>
      </c>
      <c r="K3029" s="1">
        <v>424915514203</v>
      </c>
      <c r="L3029" s="1">
        <v>1520327884574</v>
      </c>
      <c r="M3029" s="29">
        <f>-4.336-4.513*(U3029/L3029)+5.679*(O3029/L3029)-0.004*(I3029/P3029)</f>
        <v>-1.0841699396869227</v>
      </c>
      <c r="N3029" s="31">
        <v>2.5615511423249444</v>
      </c>
      <c r="O3029" s="1">
        <v>936628763055</v>
      </c>
      <c r="P3029" s="1">
        <v>906634948505</v>
      </c>
      <c r="Q3029" s="1">
        <v>29993814550</v>
      </c>
      <c r="R3029" s="1">
        <v>583699121519</v>
      </c>
      <c r="S3029" s="1">
        <v>1520327884574</v>
      </c>
      <c r="T3029" s="1">
        <v>33083685910</v>
      </c>
      <c r="U3029" s="1">
        <v>81524325439</v>
      </c>
      <c r="V3029" s="1">
        <v>130536966931</v>
      </c>
    </row>
    <row r="3030" spans="1:22" ht="16.5" customHeight="1" x14ac:dyDescent="0.3">
      <c r="A3030" s="1" t="s">
        <v>313</v>
      </c>
      <c r="B3030" s="1">
        <v>2015</v>
      </c>
      <c r="C3030" s="16">
        <f t="shared" si="267"/>
        <v>3.8066624897703196</v>
      </c>
      <c r="D3030" s="5">
        <v>8</v>
      </c>
      <c r="E3030" s="5">
        <v>45</v>
      </c>
      <c r="F3030" s="4">
        <v>0.245</v>
      </c>
      <c r="G3030" s="5">
        <v>0</v>
      </c>
      <c r="H3030" s="5">
        <v>0</v>
      </c>
      <c r="I3030" s="1">
        <v>578110407606</v>
      </c>
      <c r="J3030" s="1">
        <v>200543434511</v>
      </c>
      <c r="K3030" s="1">
        <v>509175931761</v>
      </c>
      <c r="L3030" s="1">
        <v>1087286339367</v>
      </c>
      <c r="M3030" s="29">
        <f>-4.336-4.513*(U3030/L3030)+5.679*(O3030/L3030)-0.004*(I3030/P3030)</f>
        <v>-1.6167670783996702</v>
      </c>
      <c r="N3030" s="31">
        <v>8.0197984581497224</v>
      </c>
      <c r="O3030" s="1">
        <v>557950615425</v>
      </c>
      <c r="P3030" s="1">
        <v>520357656875</v>
      </c>
      <c r="Q3030" s="1">
        <v>37592958550</v>
      </c>
      <c r="R3030" s="1">
        <v>529335723942</v>
      </c>
      <c r="S3030" s="1">
        <v>1087286339367</v>
      </c>
      <c r="T3030" s="1">
        <v>37372378832</v>
      </c>
      <c r="U3030" s="1">
        <v>45908462968</v>
      </c>
      <c r="V3030" s="1">
        <v>91602274959</v>
      </c>
    </row>
    <row r="3031" spans="1:22" ht="16.5" customHeight="1" x14ac:dyDescent="0.3">
      <c r="A3031" s="1" t="s">
        <v>313</v>
      </c>
      <c r="B3031" s="1">
        <v>2014</v>
      </c>
      <c r="C3031" s="16">
        <f t="shared" si="267"/>
        <v>3.784189633918261</v>
      </c>
      <c r="D3031" s="6">
        <v>7</v>
      </c>
      <c r="E3031" s="6">
        <v>44</v>
      </c>
      <c r="F3031" s="7">
        <v>0.245</v>
      </c>
      <c r="G3031" s="6">
        <v>0</v>
      </c>
      <c r="H3031" s="6">
        <v>0</v>
      </c>
      <c r="I3031" s="1">
        <v>914011754335</v>
      </c>
      <c r="J3031" s="1">
        <v>345135826598</v>
      </c>
      <c r="K3031" s="1">
        <v>511470332984</v>
      </c>
      <c r="L3031" s="1">
        <v>1425482087319</v>
      </c>
      <c r="M3031" s="29">
        <f>-4.336-4.513*(U3031/L3031)+5.679*(O3031/L3031)-0.004*(I3031/P3031)</f>
        <v>-0.71355818447594188</v>
      </c>
      <c r="N3031" s="28">
        <v>5.05</v>
      </c>
      <c r="O3031" s="1">
        <v>927285825065</v>
      </c>
      <c r="P3031" s="1">
        <v>889516331547</v>
      </c>
      <c r="Q3031" s="1">
        <v>37769493518</v>
      </c>
      <c r="R3031" s="1">
        <v>498196262254</v>
      </c>
      <c r="S3031" s="1">
        <v>1425482087319</v>
      </c>
      <c r="T3031" s="1">
        <v>41624540320</v>
      </c>
      <c r="U3031" s="1">
        <v>21376320099</v>
      </c>
      <c r="V3031" s="1">
        <v>66391196366</v>
      </c>
    </row>
    <row r="3032" spans="1:22" ht="16.5" customHeight="1" x14ac:dyDescent="0.3">
      <c r="A3032" s="1" t="s">
        <v>314</v>
      </c>
      <c r="B3032" s="1">
        <v>2023</v>
      </c>
      <c r="C3032" s="16">
        <f t="shared" si="267"/>
        <v>3.784189633918261</v>
      </c>
      <c r="D3032" s="5">
        <v>16</v>
      </c>
      <c r="E3032" s="5">
        <v>44</v>
      </c>
      <c r="F3032" s="4">
        <f>F3033*2.3</f>
        <v>0.27599999999999997</v>
      </c>
      <c r="G3032" s="5">
        <v>1</v>
      </c>
      <c r="H3032" s="5">
        <v>1</v>
      </c>
      <c r="I3032" s="1">
        <v>7888156657832</v>
      </c>
      <c r="J3032" s="1">
        <v>3763498912609</v>
      </c>
      <c r="K3032" s="1">
        <v>4054392813318</v>
      </c>
      <c r="L3032" s="1">
        <v>11942549471150</v>
      </c>
      <c r="M3032" s="29">
        <f>-4.336-4.513*(U3032/L3032)+5.679*(O3032/L3032)-0.004*(I3032/P3032)</f>
        <v>-3.1200108075334003</v>
      </c>
      <c r="N3032" s="31">
        <v>6.4222466560102589</v>
      </c>
      <c r="O3032" s="1">
        <v>3351493695011</v>
      </c>
      <c r="P3032" s="1">
        <v>3232914913265</v>
      </c>
      <c r="Q3032" s="1">
        <v>118578781746</v>
      </c>
      <c r="R3032" s="1">
        <v>8591055776139</v>
      </c>
      <c r="S3032" s="1">
        <v>11942549471150</v>
      </c>
      <c r="T3032" s="1">
        <v>228560765049</v>
      </c>
      <c r="U3032" s="1">
        <v>973756841307</v>
      </c>
      <c r="V3032" s="1">
        <v>1278374953473</v>
      </c>
    </row>
    <row r="3033" spans="1:22" ht="16.5" customHeight="1" x14ac:dyDescent="0.3">
      <c r="A3033" s="1" t="s">
        <v>314</v>
      </c>
      <c r="B3033" s="1">
        <v>2022</v>
      </c>
      <c r="C3033" s="16">
        <f t="shared" si="267"/>
        <v>3.7612001156935624</v>
      </c>
      <c r="D3033" s="5">
        <v>15</v>
      </c>
      <c r="E3033" s="5">
        <v>43</v>
      </c>
      <c r="F3033" s="4">
        <v>0.12</v>
      </c>
      <c r="G3033" s="5">
        <v>1</v>
      </c>
      <c r="H3033" s="5">
        <v>1</v>
      </c>
      <c r="I3033" s="1">
        <v>7640362198885</v>
      </c>
      <c r="J3033" s="1">
        <v>2817541576840</v>
      </c>
      <c r="K3033" s="1">
        <v>3942927504034</v>
      </c>
      <c r="L3033" s="1">
        <v>11583289702919</v>
      </c>
      <c r="M3033" s="29">
        <f>-4.336-4.513*(U3033/L3033)+5.679*(O3033/L3033)-0.004*(I3033/P3033)</f>
        <v>-3.2218916588364968</v>
      </c>
      <c r="N3033" s="31">
        <v>6.9871667237754878</v>
      </c>
      <c r="O3033" s="1">
        <v>3888901503932</v>
      </c>
      <c r="P3033" s="1">
        <v>3698134021801</v>
      </c>
      <c r="Q3033" s="1">
        <v>190767482131</v>
      </c>
      <c r="R3033" s="1">
        <v>7694388198987</v>
      </c>
      <c r="S3033" s="1">
        <v>11583289702919</v>
      </c>
      <c r="T3033" s="1">
        <v>369571269616</v>
      </c>
      <c r="U3033" s="1">
        <v>2012919885158</v>
      </c>
      <c r="V3033" s="1">
        <v>2420038612482</v>
      </c>
    </row>
    <row r="3034" spans="1:22" ht="16.5" customHeight="1" x14ac:dyDescent="0.3">
      <c r="A3034" s="1" t="s">
        <v>314</v>
      </c>
      <c r="B3034" s="1">
        <v>2021</v>
      </c>
      <c r="C3034" s="16">
        <f t="shared" si="267"/>
        <v>3.7376696182833684</v>
      </c>
      <c r="D3034" s="5">
        <v>14</v>
      </c>
      <c r="E3034" s="5">
        <v>42</v>
      </c>
      <c r="F3034" s="4">
        <v>0.12</v>
      </c>
      <c r="G3034" s="5">
        <v>1</v>
      </c>
      <c r="H3034" s="5">
        <v>1</v>
      </c>
      <c r="I3034" s="1">
        <v>5542588932391</v>
      </c>
      <c r="J3034" s="1">
        <v>1793087467337</v>
      </c>
      <c r="K3034" s="1">
        <v>3195038089541</v>
      </c>
      <c r="L3034" s="1">
        <v>8737627021932</v>
      </c>
      <c r="M3034" s="29">
        <f>-4.336-4.513*(U3034/L3034)+5.679*(O3034/L3034)-0.004*(I3034/P3034)</f>
        <v>-3.0610683181870417</v>
      </c>
      <c r="N3034" s="31">
        <v>6.6900092133089402</v>
      </c>
      <c r="O3034" s="1">
        <v>2853677750684</v>
      </c>
      <c r="P3034" s="1">
        <v>2680066010105</v>
      </c>
      <c r="Q3034" s="1">
        <v>173611740579</v>
      </c>
      <c r="R3034" s="1">
        <v>5883949271248</v>
      </c>
      <c r="S3034" s="1">
        <v>8737627021932</v>
      </c>
      <c r="T3034" s="1">
        <v>106722262272</v>
      </c>
      <c r="U3034" s="1">
        <v>1106553957697</v>
      </c>
      <c r="V3034" s="1">
        <v>1314257351407</v>
      </c>
    </row>
    <row r="3035" spans="1:22" ht="16.5" customHeight="1" x14ac:dyDescent="0.3">
      <c r="A3035" s="1" t="s">
        <v>314</v>
      </c>
      <c r="B3035" s="1">
        <v>2020</v>
      </c>
      <c r="C3035" s="16">
        <f t="shared" si="267"/>
        <v>3.713572066704308</v>
      </c>
      <c r="D3035" s="5">
        <v>13</v>
      </c>
      <c r="E3035" s="5">
        <v>41</v>
      </c>
      <c r="F3035" s="4">
        <v>0.12</v>
      </c>
      <c r="G3035" s="5">
        <v>1</v>
      </c>
      <c r="H3035" s="5">
        <v>1</v>
      </c>
      <c r="I3035" s="1">
        <v>4735480614844</v>
      </c>
      <c r="J3035" s="1">
        <v>1508248100907</v>
      </c>
      <c r="K3035" s="1">
        <v>2466381698344</v>
      </c>
      <c r="L3035" s="1">
        <v>7201862313188</v>
      </c>
      <c r="M3035" s="29">
        <f>-4.336-4.513*(U3035/L3035)+5.679*(O3035/L3035)-0.004*(I3035/P3035)</f>
        <v>-3.1988049121304778</v>
      </c>
      <c r="N3035" s="31">
        <v>6.9401877821904918</v>
      </c>
      <c r="O3035" s="1">
        <v>2026131280738</v>
      </c>
      <c r="P3035" s="1">
        <v>1941003567698</v>
      </c>
      <c r="Q3035" s="1">
        <v>85127713040</v>
      </c>
      <c r="R3035" s="1">
        <v>5175731032450</v>
      </c>
      <c r="S3035" s="1">
        <v>7201862313188</v>
      </c>
      <c r="T3035" s="1">
        <v>101236678342</v>
      </c>
      <c r="U3035" s="1">
        <v>719298770749</v>
      </c>
      <c r="V3035" s="1">
        <v>841678120029</v>
      </c>
    </row>
    <row r="3036" spans="1:22" ht="16.5" customHeight="1" x14ac:dyDescent="0.3">
      <c r="A3036" s="1" t="s">
        <v>314</v>
      </c>
      <c r="B3036" s="1">
        <v>2019</v>
      </c>
      <c r="C3036" s="16">
        <f t="shared" si="267"/>
        <v>3.6888794541139363</v>
      </c>
      <c r="D3036" s="5">
        <v>12</v>
      </c>
      <c r="E3036" s="5">
        <v>40</v>
      </c>
      <c r="F3036" s="4">
        <v>0.12</v>
      </c>
      <c r="G3036" s="5">
        <v>1</v>
      </c>
      <c r="H3036" s="5">
        <v>1</v>
      </c>
      <c r="I3036" s="1">
        <v>4611361279524</v>
      </c>
      <c r="J3036" s="1">
        <v>1413752203473</v>
      </c>
      <c r="K3036" s="1">
        <v>2001053018640</v>
      </c>
      <c r="L3036" s="1">
        <v>6612414298164</v>
      </c>
      <c r="M3036" s="29">
        <f>-4.336-4.513*(U3036/L3036)+5.679*(O3036/L3036)-0.004*(I3036/P3036)</f>
        <v>-3.6613063669207793</v>
      </c>
      <c r="N3036" s="31">
        <v>7.4649912574460018</v>
      </c>
      <c r="O3036" s="1">
        <v>1735133858202</v>
      </c>
      <c r="P3036" s="1">
        <v>1715663613251</v>
      </c>
      <c r="Q3036" s="1">
        <v>19470244951</v>
      </c>
      <c r="R3036" s="1">
        <v>4877280439962</v>
      </c>
      <c r="S3036" s="1">
        <v>6612414298164</v>
      </c>
      <c r="T3036" s="1">
        <v>89669571442</v>
      </c>
      <c r="U3036" s="1">
        <v>1179122525220</v>
      </c>
      <c r="V3036" s="1">
        <v>1368904796553</v>
      </c>
    </row>
    <row r="3037" spans="1:22" ht="16.5" customHeight="1" x14ac:dyDescent="0.3">
      <c r="A3037" s="1" t="s">
        <v>314</v>
      </c>
      <c r="B3037" s="1">
        <v>2018</v>
      </c>
      <c r="C3037" s="16">
        <f t="shared" si="267"/>
        <v>3.6635616461296463</v>
      </c>
      <c r="D3037" s="5">
        <v>11</v>
      </c>
      <c r="E3037" s="5">
        <v>39</v>
      </c>
      <c r="F3037" s="4">
        <v>0.12</v>
      </c>
      <c r="G3037" s="5">
        <v>1</v>
      </c>
      <c r="H3037" s="5">
        <v>1</v>
      </c>
      <c r="I3037" s="1">
        <v>4140347276090</v>
      </c>
      <c r="J3037" s="1">
        <v>1385654133209</v>
      </c>
      <c r="K3037" s="1">
        <v>2158165179189</v>
      </c>
      <c r="L3037" s="1">
        <v>6298512455279</v>
      </c>
      <c r="M3037" s="29">
        <f>-4.336-4.513*(U3037/L3037)+5.679*(O3037/L3037)-0.004*(I3037/P3037)</f>
        <v>-3.3179025357113572</v>
      </c>
      <c r="N3037" s="31">
        <v>7.3592809998546045</v>
      </c>
      <c r="O3037" s="1">
        <v>2283330774315</v>
      </c>
      <c r="P3037" s="1">
        <v>2250750376315</v>
      </c>
      <c r="Q3037" s="1">
        <v>32580398000</v>
      </c>
      <c r="R3037" s="1">
        <v>4015181680964</v>
      </c>
      <c r="S3037" s="1">
        <v>6298512455279</v>
      </c>
      <c r="T3037" s="1">
        <v>167116436972</v>
      </c>
      <c r="U3037" s="1">
        <v>1442098476363</v>
      </c>
      <c r="V3037" s="1">
        <v>1743548079412</v>
      </c>
    </row>
    <row r="3038" spans="1:22" ht="16.5" customHeight="1" x14ac:dyDescent="0.3">
      <c r="A3038" s="1" t="s">
        <v>314</v>
      </c>
      <c r="B3038" s="1">
        <v>2017</v>
      </c>
      <c r="C3038" s="16">
        <f t="shared" si="267"/>
        <v>3.6375861597263857</v>
      </c>
      <c r="D3038" s="5">
        <v>10</v>
      </c>
      <c r="E3038" s="5">
        <v>38</v>
      </c>
      <c r="F3038" s="4">
        <v>0.12</v>
      </c>
      <c r="G3038" s="5">
        <v>1</v>
      </c>
      <c r="H3038" s="5">
        <v>1</v>
      </c>
      <c r="I3038" s="1">
        <v>3004110967925</v>
      </c>
      <c r="J3038" s="1">
        <v>1202370830996</v>
      </c>
      <c r="K3038" s="1">
        <v>2038478534429</v>
      </c>
      <c r="L3038" s="1">
        <v>5042589502354</v>
      </c>
      <c r="M3038" s="29">
        <f>-4.336-4.513*(U3038/L3038)+5.679*(O3038/L3038)-0.004*(I3038/P3038)</f>
        <v>-2.5192683451692242</v>
      </c>
      <c r="N3038" s="31">
        <v>2.8654119461210428</v>
      </c>
      <c r="O3038" s="1">
        <v>2099973450522</v>
      </c>
      <c r="P3038" s="1">
        <v>1670508724200</v>
      </c>
      <c r="Q3038" s="1">
        <v>429464726322</v>
      </c>
      <c r="R3038" s="1">
        <v>2942616051832</v>
      </c>
      <c r="S3038" s="1">
        <v>5042589502354</v>
      </c>
      <c r="T3038" s="1">
        <v>88524689138</v>
      </c>
      <c r="U3038" s="1">
        <v>604574446111</v>
      </c>
      <c r="V3038" s="1">
        <v>794221526157</v>
      </c>
    </row>
    <row r="3039" spans="1:22" ht="16.5" customHeight="1" x14ac:dyDescent="0.3">
      <c r="A3039" s="1" t="s">
        <v>314</v>
      </c>
      <c r="B3039" s="1">
        <v>2016</v>
      </c>
      <c r="C3039" s="16">
        <f t="shared" si="267"/>
        <v>3.6109179126442243</v>
      </c>
      <c r="D3039" s="5">
        <v>9</v>
      </c>
      <c r="E3039" s="5">
        <v>37</v>
      </c>
      <c r="F3039" s="4">
        <v>0.12</v>
      </c>
      <c r="G3039" s="5">
        <v>1</v>
      </c>
      <c r="H3039" s="5">
        <v>1</v>
      </c>
      <c r="I3039" s="1">
        <v>2748388388483</v>
      </c>
      <c r="J3039" s="1">
        <v>1213755638148</v>
      </c>
      <c r="K3039" s="1">
        <v>1702484557203</v>
      </c>
      <c r="L3039" s="1">
        <v>4450872945686</v>
      </c>
      <c r="M3039" s="29">
        <f>-4.336-4.513*(U3039/L3039)+5.679*(O3039/L3039)-0.004*(I3039/P3039)</f>
        <v>-2.2910218557511413</v>
      </c>
      <c r="N3039" s="31">
        <v>2.5615511423249444</v>
      </c>
      <c r="O3039" s="1">
        <v>2057759301910</v>
      </c>
      <c r="P3039" s="1">
        <v>1517029641715</v>
      </c>
      <c r="Q3039" s="1">
        <v>540729660195</v>
      </c>
      <c r="R3039" s="1">
        <v>2393113643776</v>
      </c>
      <c r="S3039" s="1">
        <v>4450872945686</v>
      </c>
      <c r="T3039" s="1">
        <v>92877246978</v>
      </c>
      <c r="U3039" s="1">
        <v>565438236103</v>
      </c>
      <c r="V3039" s="1">
        <v>740578949210</v>
      </c>
    </row>
    <row r="3040" spans="1:22" ht="16.5" customHeight="1" x14ac:dyDescent="0.3">
      <c r="A3040" s="1" t="s">
        <v>314</v>
      </c>
      <c r="B3040" s="1">
        <v>2015</v>
      </c>
      <c r="C3040" s="16">
        <f t="shared" si="267"/>
        <v>3.9889840465642745</v>
      </c>
      <c r="D3040" s="5">
        <v>8</v>
      </c>
      <c r="E3040" s="5">
        <v>54</v>
      </c>
      <c r="F3040" s="4">
        <v>49.32</v>
      </c>
      <c r="G3040" s="5">
        <v>1</v>
      </c>
      <c r="H3040" s="5">
        <v>0</v>
      </c>
      <c r="I3040" s="1">
        <v>2847043514890</v>
      </c>
      <c r="J3040" s="1">
        <v>1299754002665</v>
      </c>
      <c r="K3040" s="1">
        <v>1509919445197</v>
      </c>
      <c r="L3040" s="1">
        <v>4356962960087</v>
      </c>
      <c r="M3040" s="29">
        <f>-4.336-4.513*(U3040/L3040)+5.679*(O3040/L3040)-0.004*(I3040/P3040)</f>
        <v>-1.7188807852597539</v>
      </c>
      <c r="N3040" s="31">
        <v>8.0197984581497224</v>
      </c>
      <c r="O3040" s="1">
        <v>2267633647956</v>
      </c>
      <c r="P3040" s="1">
        <v>1818696711591</v>
      </c>
      <c r="Q3040" s="1">
        <v>448936936365</v>
      </c>
      <c r="R3040" s="1">
        <v>2089329312131</v>
      </c>
      <c r="S3040" s="1">
        <v>4356962960087</v>
      </c>
      <c r="T3040" s="1">
        <v>210038171081</v>
      </c>
      <c r="U3040" s="1">
        <v>320832686269</v>
      </c>
      <c r="V3040" s="1">
        <v>423509810973</v>
      </c>
    </row>
    <row r="3041" spans="1:22" ht="16.5" customHeight="1" x14ac:dyDescent="0.3">
      <c r="A3041" s="1" t="s">
        <v>314</v>
      </c>
      <c r="B3041" s="1">
        <v>2014</v>
      </c>
      <c r="C3041" s="16">
        <f t="shared" si="267"/>
        <v>3.970291913552122</v>
      </c>
      <c r="D3041" s="6">
        <v>7</v>
      </c>
      <c r="E3041" s="6">
        <v>53</v>
      </c>
      <c r="F3041" s="7">
        <v>49.32</v>
      </c>
      <c r="G3041" s="6">
        <v>1</v>
      </c>
      <c r="H3041" s="6">
        <v>0</v>
      </c>
      <c r="I3041" s="1">
        <v>3118825508618</v>
      </c>
      <c r="J3041" s="1">
        <v>1454624584803</v>
      </c>
      <c r="K3041" s="1">
        <v>1373138678896</v>
      </c>
      <c r="L3041" s="1">
        <v>4491964187514</v>
      </c>
      <c r="M3041" s="29">
        <f>-4.336-4.513*(U3041/L3041)+5.679*(O3041/L3041)-0.004*(I3041/P3041)</f>
        <v>-1.5123528961300963</v>
      </c>
      <c r="N3041" s="28">
        <v>5.05</v>
      </c>
      <c r="O3041" s="1">
        <v>2605206164864</v>
      </c>
      <c r="P3041" s="1">
        <v>2533902252388</v>
      </c>
      <c r="Q3041" s="1">
        <v>71303912476</v>
      </c>
      <c r="R3041" s="1">
        <v>1886758022650</v>
      </c>
      <c r="S3041" s="1">
        <v>4491964187514</v>
      </c>
      <c r="T3041" s="1">
        <v>64703900365</v>
      </c>
      <c r="U3041" s="1">
        <v>462913495264</v>
      </c>
      <c r="V3041" s="1">
        <v>625499945173</v>
      </c>
    </row>
    <row r="3042" spans="1:22" ht="16.5" customHeight="1" x14ac:dyDescent="0.3">
      <c r="A3042" s="1" t="s">
        <v>315</v>
      </c>
      <c r="B3042" s="1">
        <v>2023</v>
      </c>
      <c r="C3042" s="16">
        <f t="shared" si="267"/>
        <v>3.8066624897703196</v>
      </c>
      <c r="D3042" s="5">
        <v>17</v>
      </c>
      <c r="E3042" s="5">
        <v>45</v>
      </c>
      <c r="F3042" s="4">
        <v>11</v>
      </c>
      <c r="G3042" s="5">
        <v>0</v>
      </c>
      <c r="H3042" s="5">
        <v>1</v>
      </c>
      <c r="I3042" s="1">
        <v>444841816173</v>
      </c>
      <c r="J3042" s="1">
        <v>367655447621</v>
      </c>
      <c r="K3042" s="1">
        <v>392783893035</v>
      </c>
      <c r="L3042" s="1">
        <v>837625709208</v>
      </c>
      <c r="M3042" s="29">
        <f>-4.336-4.513*(U3042/L3042)+5.679*(O3042/L3042)-0.004*(I3042/P3042)</f>
        <v>-1.9423130080521529</v>
      </c>
      <c r="N3042" s="31">
        <v>6.4222466560102589</v>
      </c>
      <c r="O3042" s="1">
        <v>298898556314</v>
      </c>
      <c r="P3042" s="1">
        <v>249102942189</v>
      </c>
      <c r="Q3042" s="1">
        <v>49795614125</v>
      </c>
      <c r="R3042" s="1">
        <v>538727152894</v>
      </c>
      <c r="S3042" s="1">
        <v>837625709208</v>
      </c>
      <c r="T3042" s="1">
        <v>11006115464</v>
      </c>
      <c r="U3042" s="1">
        <v>-69477533188</v>
      </c>
      <c r="V3042" s="1">
        <v>-53823848401</v>
      </c>
    </row>
    <row r="3043" spans="1:22" ht="16.5" customHeight="1" x14ac:dyDescent="0.3">
      <c r="A3043" s="1" t="s">
        <v>315</v>
      </c>
      <c r="B3043" s="1">
        <v>2022</v>
      </c>
      <c r="C3043" s="15"/>
      <c r="D3043" s="5">
        <v>16</v>
      </c>
      <c r="E3043" s="9"/>
      <c r="F3043" s="10"/>
      <c r="G3043" s="9"/>
      <c r="H3043" s="9"/>
      <c r="I3043" s="1">
        <v>549515351916</v>
      </c>
      <c r="J3043" s="1">
        <v>469433523509</v>
      </c>
      <c r="K3043" s="1">
        <v>476938748960</v>
      </c>
      <c r="L3043" s="1">
        <v>1026454100876</v>
      </c>
      <c r="M3043" s="29">
        <f>-4.336-4.513*(U3043/L3043)+5.679*(O3043/L3043)-0.004*(I3043/P3043)</f>
        <v>-2.0288185958219991</v>
      </c>
      <c r="N3043" s="31">
        <v>6.9871667237754878</v>
      </c>
      <c r="O3043" s="1">
        <v>418233646794</v>
      </c>
      <c r="P3043" s="1">
        <v>365873661846</v>
      </c>
      <c r="Q3043" s="1">
        <v>52359984948</v>
      </c>
      <c r="R3043" s="1">
        <v>608220454082</v>
      </c>
      <c r="S3043" s="1">
        <v>1026454100876</v>
      </c>
      <c r="T3043" s="1">
        <v>12187873500</v>
      </c>
      <c r="U3043" s="1">
        <v>169827578</v>
      </c>
      <c r="V3043" s="1">
        <v>20257173659</v>
      </c>
    </row>
    <row r="3044" spans="1:22" ht="16.5" customHeight="1" x14ac:dyDescent="0.3">
      <c r="A3044" s="1" t="s">
        <v>315</v>
      </c>
      <c r="B3044" s="1">
        <v>2021</v>
      </c>
      <c r="C3044" s="16">
        <f t="shared" ref="C3044:C3060" si="268">LN(E3044)</f>
        <v>3.9512437185814275</v>
      </c>
      <c r="D3044" s="5">
        <v>15</v>
      </c>
      <c r="E3044" s="5">
        <v>52</v>
      </c>
      <c r="F3044" s="4">
        <v>0.45</v>
      </c>
      <c r="G3044" s="5">
        <v>0</v>
      </c>
      <c r="H3044" s="5">
        <v>0</v>
      </c>
      <c r="I3044" s="1">
        <v>543288513172</v>
      </c>
      <c r="J3044" s="1">
        <v>420233778615</v>
      </c>
      <c r="K3044" s="1">
        <v>558620155611</v>
      </c>
      <c r="L3044" s="1">
        <v>1101908668783</v>
      </c>
      <c r="M3044" s="29">
        <f>-4.336-4.513*(U3044/L3044)+5.679*(O3044/L3044)-0.004*(I3044/P3044)</f>
        <v>-2.2114516556413268</v>
      </c>
      <c r="N3044" s="31">
        <v>6.6900092133089402</v>
      </c>
      <c r="O3044" s="1">
        <v>448235572343</v>
      </c>
      <c r="P3044" s="1">
        <v>410475774466</v>
      </c>
      <c r="Q3044" s="1">
        <v>37759797877</v>
      </c>
      <c r="R3044" s="1">
        <v>653673096440</v>
      </c>
      <c r="S3044" s="1">
        <v>1101908668783</v>
      </c>
      <c r="T3044" s="1">
        <v>17968116210</v>
      </c>
      <c r="U3044" s="1">
        <v>44014583893</v>
      </c>
      <c r="V3044" s="1">
        <v>72944971022</v>
      </c>
    </row>
    <row r="3045" spans="1:22" ht="16.5" customHeight="1" x14ac:dyDescent="0.3">
      <c r="A3045" s="1" t="s">
        <v>315</v>
      </c>
      <c r="B3045" s="1">
        <v>2020</v>
      </c>
      <c r="C3045" s="16">
        <f t="shared" si="268"/>
        <v>3.9318256327243257</v>
      </c>
      <c r="D3045" s="5">
        <v>14</v>
      </c>
      <c r="E3045" s="5">
        <v>51</v>
      </c>
      <c r="F3045" s="4">
        <v>0.45</v>
      </c>
      <c r="G3045" s="5">
        <v>0</v>
      </c>
      <c r="H3045" s="5">
        <v>0</v>
      </c>
      <c r="I3045" s="1">
        <v>599189204896</v>
      </c>
      <c r="J3045" s="1">
        <v>408265242495</v>
      </c>
      <c r="K3045" s="1">
        <v>647806875254</v>
      </c>
      <c r="L3045" s="1">
        <v>1246996080150</v>
      </c>
      <c r="M3045" s="29">
        <f>-4.336-4.513*(U3045/L3045)+5.679*(O3045/L3045)-0.004*(I3045/P3045)</f>
        <v>-2.0340644946939452</v>
      </c>
      <c r="N3045" s="31">
        <v>6.9401877821904918</v>
      </c>
      <c r="O3045" s="1">
        <v>573232416518</v>
      </c>
      <c r="P3045" s="1">
        <v>494565467208</v>
      </c>
      <c r="Q3045" s="1">
        <v>78666949310</v>
      </c>
      <c r="R3045" s="1">
        <v>673763663632</v>
      </c>
      <c r="S3045" s="1">
        <v>1246996080150</v>
      </c>
      <c r="T3045" s="1">
        <v>19639373642</v>
      </c>
      <c r="U3045" s="1">
        <v>83943976320</v>
      </c>
      <c r="V3045" s="1">
        <v>123992468374</v>
      </c>
    </row>
    <row r="3046" spans="1:22" ht="16.5" customHeight="1" x14ac:dyDescent="0.3">
      <c r="A3046" s="1" t="s">
        <v>315</v>
      </c>
      <c r="B3046" s="1">
        <v>2019</v>
      </c>
      <c r="C3046" s="16">
        <f t="shared" si="268"/>
        <v>3.912023005428146</v>
      </c>
      <c r="D3046" s="5">
        <v>13</v>
      </c>
      <c r="E3046" s="5">
        <v>50</v>
      </c>
      <c r="F3046" s="4">
        <v>0.45</v>
      </c>
      <c r="G3046" s="5">
        <v>0</v>
      </c>
      <c r="H3046" s="5">
        <v>0</v>
      </c>
      <c r="I3046" s="1">
        <v>553511638999</v>
      </c>
      <c r="J3046" s="1">
        <v>403134522055</v>
      </c>
      <c r="K3046" s="1">
        <v>729260733117</v>
      </c>
      <c r="L3046" s="1">
        <v>1282772372116</v>
      </c>
      <c r="M3046" s="29">
        <f>-4.336-4.513*(U3046/L3046)+5.679*(O3046/L3046)-0.004*(I3046/P3046)</f>
        <v>-2.1610346785283547</v>
      </c>
      <c r="N3046" s="31">
        <v>7.4649912574460018</v>
      </c>
      <c r="O3046" s="1">
        <v>593748829972</v>
      </c>
      <c r="P3046" s="1">
        <v>423319209893</v>
      </c>
      <c r="Q3046" s="1">
        <v>170429620079</v>
      </c>
      <c r="R3046" s="1">
        <v>689023542144</v>
      </c>
      <c r="S3046" s="1">
        <v>1282772372116</v>
      </c>
      <c r="T3046" s="1">
        <v>22778245435</v>
      </c>
      <c r="U3046" s="1">
        <v>127455133461</v>
      </c>
      <c r="V3046" s="1">
        <v>181772673186</v>
      </c>
    </row>
    <row r="3047" spans="1:22" ht="16.5" customHeight="1" x14ac:dyDescent="0.3">
      <c r="A3047" s="1" t="s">
        <v>315</v>
      </c>
      <c r="B3047" s="1">
        <v>2018</v>
      </c>
      <c r="C3047" s="16">
        <f t="shared" si="268"/>
        <v>3.8918202981106265</v>
      </c>
      <c r="D3047" s="5">
        <v>12</v>
      </c>
      <c r="E3047" s="5">
        <v>49</v>
      </c>
      <c r="F3047" s="4">
        <v>0.45</v>
      </c>
      <c r="G3047" s="5">
        <v>0</v>
      </c>
      <c r="H3047" s="5">
        <v>0</v>
      </c>
      <c r="I3047" s="1">
        <v>496279204252</v>
      </c>
      <c r="J3047" s="1">
        <v>386420513421</v>
      </c>
      <c r="K3047" s="1">
        <v>748368884102</v>
      </c>
      <c r="L3047" s="1">
        <v>1244648088354</v>
      </c>
      <c r="M3047" s="29">
        <f>-4.336-4.513*(U3047/L3047)+5.679*(O3047/L3047)-0.004*(I3047/P3047)</f>
        <v>-2.184780521012625</v>
      </c>
      <c r="N3047" s="31">
        <v>7.3592809998546045</v>
      </c>
      <c r="O3047" s="1">
        <v>588011180242</v>
      </c>
      <c r="P3047" s="1">
        <v>412835721088</v>
      </c>
      <c r="Q3047" s="1">
        <v>175175459154</v>
      </c>
      <c r="R3047" s="1">
        <v>656636908112</v>
      </c>
      <c r="S3047" s="1">
        <v>1244648088354</v>
      </c>
      <c r="T3047" s="1">
        <v>29694483065</v>
      </c>
      <c r="U3047" s="1">
        <v>145317837671</v>
      </c>
      <c r="V3047" s="1">
        <v>211103557953</v>
      </c>
    </row>
    <row r="3048" spans="1:22" ht="16.5" customHeight="1" x14ac:dyDescent="0.3">
      <c r="A3048" s="1" t="s">
        <v>315</v>
      </c>
      <c r="B3048" s="1">
        <v>2017</v>
      </c>
      <c r="C3048" s="16">
        <f t="shared" si="268"/>
        <v>3.8712010109078911</v>
      </c>
      <c r="D3048" s="5">
        <v>11</v>
      </c>
      <c r="E3048" s="5">
        <v>48</v>
      </c>
      <c r="F3048" s="4">
        <v>0.45</v>
      </c>
      <c r="G3048" s="5">
        <v>0</v>
      </c>
      <c r="H3048" s="5">
        <v>0</v>
      </c>
      <c r="I3048" s="1">
        <v>487993953000</v>
      </c>
      <c r="J3048" s="1">
        <v>381302099140</v>
      </c>
      <c r="K3048" s="1">
        <v>733074802884</v>
      </c>
      <c r="L3048" s="1">
        <v>1221068755884</v>
      </c>
      <c r="M3048" s="29">
        <f>-4.336-4.513*(U3048/L3048)+5.679*(O3048/L3048)-0.004*(I3048/P3048)</f>
        <v>-1.9897269374509088</v>
      </c>
      <c r="N3048" s="31">
        <v>2.8654119461210428</v>
      </c>
      <c r="O3048" s="1">
        <v>629261456259</v>
      </c>
      <c r="P3048" s="1">
        <v>404694720971</v>
      </c>
      <c r="Q3048" s="1">
        <v>224566735288</v>
      </c>
      <c r="R3048" s="1">
        <v>591807299625</v>
      </c>
      <c r="S3048" s="1">
        <v>1221068755884</v>
      </c>
      <c r="T3048" s="1">
        <v>17597649692</v>
      </c>
      <c r="U3048" s="1">
        <v>155711381391</v>
      </c>
      <c r="V3048" s="1">
        <v>217054685310</v>
      </c>
    </row>
    <row r="3049" spans="1:22" ht="16.5" customHeight="1" x14ac:dyDescent="0.3">
      <c r="A3049" s="1" t="s">
        <v>315</v>
      </c>
      <c r="B3049" s="1">
        <v>2016</v>
      </c>
      <c r="C3049" s="16">
        <f t="shared" si="268"/>
        <v>3.8501476017100584</v>
      </c>
      <c r="D3049" s="5">
        <v>10</v>
      </c>
      <c r="E3049" s="5">
        <v>47</v>
      </c>
      <c r="F3049" s="4">
        <v>0.45</v>
      </c>
      <c r="G3049" s="5">
        <v>0</v>
      </c>
      <c r="H3049" s="5">
        <v>0</v>
      </c>
      <c r="I3049" s="1">
        <v>522980858451</v>
      </c>
      <c r="J3049" s="1">
        <v>373363425015</v>
      </c>
      <c r="K3049" s="1">
        <v>711847000180</v>
      </c>
      <c r="L3049" s="1">
        <v>1234827858631</v>
      </c>
      <c r="M3049" s="29">
        <f>-4.336-4.513*(U3049/L3049)+5.679*(O3049/L3049)-0.004*(I3049/P3049)</f>
        <v>-1.521965117173721</v>
      </c>
      <c r="N3049" s="31">
        <v>2.5615511423249444</v>
      </c>
      <c r="O3049" s="1">
        <v>699774163701</v>
      </c>
      <c r="P3049" s="1">
        <v>456733210563</v>
      </c>
      <c r="Q3049" s="1">
        <v>243040953138</v>
      </c>
      <c r="R3049" s="1">
        <v>535053694930</v>
      </c>
      <c r="S3049" s="1">
        <v>1234827858631</v>
      </c>
      <c r="T3049" s="1">
        <v>19630257617</v>
      </c>
      <c r="U3049" s="1">
        <v>109353659405</v>
      </c>
      <c r="V3049" s="1">
        <v>160260871560</v>
      </c>
    </row>
    <row r="3050" spans="1:22" ht="16.5" customHeight="1" x14ac:dyDescent="0.3">
      <c r="A3050" s="1" t="s">
        <v>315</v>
      </c>
      <c r="B3050" s="1">
        <v>2015</v>
      </c>
      <c r="C3050" s="16">
        <f t="shared" si="268"/>
        <v>3.8286413964890951</v>
      </c>
      <c r="D3050" s="5">
        <v>9</v>
      </c>
      <c r="E3050" s="5">
        <v>46</v>
      </c>
      <c r="F3050" s="4">
        <v>0.45</v>
      </c>
      <c r="G3050" s="5">
        <v>0</v>
      </c>
      <c r="H3050" s="5">
        <v>0</v>
      </c>
      <c r="I3050" s="1">
        <v>425931522872</v>
      </c>
      <c r="J3050" s="1">
        <v>323039871111</v>
      </c>
      <c r="K3050" s="1">
        <v>621573886975</v>
      </c>
      <c r="L3050" s="1">
        <v>1047505409847</v>
      </c>
      <c r="M3050" s="29">
        <f>-4.336-4.513*(U3050/L3050)+5.679*(O3050/L3050)-0.004*(I3050/P3050)</f>
        <v>-1.6158863172663207</v>
      </c>
      <c r="N3050" s="31">
        <v>8.0197984581497224</v>
      </c>
      <c r="O3050" s="1">
        <v>582493956768</v>
      </c>
      <c r="P3050" s="1">
        <v>372090713825</v>
      </c>
      <c r="Q3050" s="1">
        <v>210403242943</v>
      </c>
      <c r="R3050" s="1">
        <v>465011453079</v>
      </c>
      <c r="S3050" s="1">
        <v>1047505409847</v>
      </c>
      <c r="T3050" s="1">
        <v>18005484108</v>
      </c>
      <c r="U3050" s="1">
        <v>100565715207</v>
      </c>
      <c r="V3050" s="1">
        <v>148916342575</v>
      </c>
    </row>
    <row r="3051" spans="1:22" ht="16.5" customHeight="1" x14ac:dyDescent="0.3">
      <c r="A3051" s="1" t="s">
        <v>315</v>
      </c>
      <c r="B3051" s="1">
        <v>2014</v>
      </c>
      <c r="C3051" s="16">
        <f t="shared" si="268"/>
        <v>3.8066624897703196</v>
      </c>
      <c r="D3051" s="6">
        <v>8</v>
      </c>
      <c r="E3051" s="6">
        <v>45</v>
      </c>
      <c r="F3051" s="7">
        <v>0.45</v>
      </c>
      <c r="G3051" s="6">
        <v>0</v>
      </c>
      <c r="H3051" s="6">
        <v>0</v>
      </c>
      <c r="I3051" s="1">
        <v>383345479476</v>
      </c>
      <c r="J3051" s="1">
        <v>220696217690</v>
      </c>
      <c r="K3051" s="1">
        <v>505347267474</v>
      </c>
      <c r="L3051" s="1">
        <v>888692746950</v>
      </c>
      <c r="M3051" s="29">
        <f>-4.336-4.513*(U3051/L3051)+5.679*(O3051/L3051)-0.004*(I3051/P3051)</f>
        <v>-1.6872566405320018</v>
      </c>
      <c r="N3051" s="28">
        <v>5.05</v>
      </c>
      <c r="O3051" s="1">
        <v>481480279210</v>
      </c>
      <c r="P3051" s="1">
        <v>361721634116</v>
      </c>
      <c r="Q3051" s="1">
        <v>119758645094</v>
      </c>
      <c r="R3051" s="1">
        <v>407212467740</v>
      </c>
      <c r="S3051" s="1">
        <v>888692746950</v>
      </c>
      <c r="T3051" s="1">
        <v>25096042169</v>
      </c>
      <c r="U3051" s="1">
        <v>83456728807</v>
      </c>
      <c r="V3051" s="1" t="e">
        <v>#VALUE!</v>
      </c>
    </row>
    <row r="3052" spans="1:22" ht="16.5" customHeight="1" x14ac:dyDescent="0.3">
      <c r="A3052" s="1" t="s">
        <v>316</v>
      </c>
      <c r="B3052" s="1">
        <v>2023</v>
      </c>
      <c r="C3052" s="16">
        <f t="shared" si="268"/>
        <v>3.6109179126442243</v>
      </c>
      <c r="D3052" s="5">
        <v>26</v>
      </c>
      <c r="E3052" s="5">
        <v>37</v>
      </c>
      <c r="F3052" s="4">
        <v>1.23</v>
      </c>
      <c r="G3052" s="5">
        <v>0</v>
      </c>
      <c r="H3052" s="5">
        <v>1</v>
      </c>
      <c r="I3052" s="1">
        <v>787259327376</v>
      </c>
      <c r="J3052" s="1">
        <v>307198556094</v>
      </c>
      <c r="K3052" s="1">
        <v>465509168250</v>
      </c>
      <c r="L3052" s="1">
        <v>1252768495626</v>
      </c>
      <c r="M3052" s="29">
        <f>-4.336-4.513*(U3052/L3052)+5.679*(O3052/L3052)-0.004*(I3052/P3052)</f>
        <v>-1.7386322563777423</v>
      </c>
      <c r="N3052" s="31">
        <v>6.4222466560102589</v>
      </c>
      <c r="O3052" s="1">
        <v>604410921248</v>
      </c>
      <c r="P3052" s="1">
        <v>590410921248</v>
      </c>
      <c r="Q3052" s="1">
        <v>14000000000</v>
      </c>
      <c r="R3052" s="1">
        <v>648357574378</v>
      </c>
      <c r="S3052" s="1">
        <v>1252768495626</v>
      </c>
      <c r="T3052" s="1">
        <v>30099762622</v>
      </c>
      <c r="U3052" s="1">
        <v>38082723040</v>
      </c>
      <c r="V3052" s="1">
        <v>65951827809</v>
      </c>
    </row>
    <row r="3053" spans="1:22" ht="16.5" customHeight="1" x14ac:dyDescent="0.3">
      <c r="A3053" s="1" t="s">
        <v>316</v>
      </c>
      <c r="B3053" s="1">
        <v>2022</v>
      </c>
      <c r="C3053" s="16">
        <f t="shared" si="268"/>
        <v>3.5835189384561099</v>
      </c>
      <c r="D3053" s="5">
        <v>25</v>
      </c>
      <c r="E3053" s="5">
        <v>36</v>
      </c>
      <c r="F3053" s="4">
        <v>1.23</v>
      </c>
      <c r="G3053" s="5">
        <v>0</v>
      </c>
      <c r="H3053" s="5">
        <v>1</v>
      </c>
      <c r="I3053" s="1">
        <v>731623893347</v>
      </c>
      <c r="J3053" s="1">
        <v>262647767349</v>
      </c>
      <c r="K3053" s="1">
        <v>480086295575</v>
      </c>
      <c r="L3053" s="1">
        <v>1211710188922</v>
      </c>
      <c r="M3053" s="29">
        <f>-4.336-4.513*(U3053/L3053)+5.679*(O3053/L3053)-0.004*(I3053/P3053)</f>
        <v>-1.5833229013539369</v>
      </c>
      <c r="N3053" s="31">
        <v>6.9871667237754878</v>
      </c>
      <c r="O3053" s="1">
        <v>627077271178</v>
      </c>
      <c r="P3053" s="1">
        <v>625577271178</v>
      </c>
      <c r="Q3053" s="1">
        <v>1500000000</v>
      </c>
      <c r="R3053" s="1">
        <v>584632917744</v>
      </c>
      <c r="S3053" s="1">
        <v>1211710188922</v>
      </c>
      <c r="T3053" s="1">
        <v>38145560484</v>
      </c>
      <c r="U3053" s="1">
        <v>48760573490</v>
      </c>
      <c r="V3053" s="1">
        <v>75071483811</v>
      </c>
    </row>
    <row r="3054" spans="1:22" ht="16.5" customHeight="1" x14ac:dyDescent="0.3">
      <c r="A3054" s="1" t="s">
        <v>316</v>
      </c>
      <c r="B3054" s="1">
        <v>2021</v>
      </c>
      <c r="C3054" s="16">
        <f t="shared" si="268"/>
        <v>3.5553480614894135</v>
      </c>
      <c r="D3054" s="5">
        <v>24</v>
      </c>
      <c r="E3054" s="5">
        <v>35</v>
      </c>
      <c r="F3054" s="4">
        <v>1.23</v>
      </c>
      <c r="G3054" s="5">
        <v>0</v>
      </c>
      <c r="H3054" s="5">
        <v>1</v>
      </c>
      <c r="I3054" s="1">
        <v>676976245146</v>
      </c>
      <c r="J3054" s="1">
        <v>243654990196</v>
      </c>
      <c r="K3054" s="1">
        <v>491881074859</v>
      </c>
      <c r="L3054" s="1">
        <v>1168857320005</v>
      </c>
      <c r="M3054" s="29">
        <f>-4.336-4.513*(U3054/L3054)+5.679*(O3054/L3054)-0.004*(I3054/P3054)</f>
        <v>-1.5558854128079143</v>
      </c>
      <c r="N3054" s="31">
        <v>6.6900092133089402</v>
      </c>
      <c r="O3054" s="1">
        <v>624750210138</v>
      </c>
      <c r="P3054" s="1">
        <v>624750210138</v>
      </c>
      <c r="Q3054" s="1">
        <v>0</v>
      </c>
      <c r="R3054" s="1">
        <v>544107109867</v>
      </c>
      <c r="S3054" s="1">
        <v>1168857320005</v>
      </c>
      <c r="T3054" s="1">
        <v>17491938099</v>
      </c>
      <c r="U3054" s="1">
        <v>64997315662</v>
      </c>
      <c r="V3054" s="1">
        <v>95091945487</v>
      </c>
    </row>
    <row r="3055" spans="1:22" ht="16.5" customHeight="1" x14ac:dyDescent="0.3">
      <c r="A3055" s="1" t="s">
        <v>316</v>
      </c>
      <c r="B3055" s="1">
        <v>2020</v>
      </c>
      <c r="C3055" s="16">
        <f t="shared" si="268"/>
        <v>3.5263605246161616</v>
      </c>
      <c r="D3055" s="5">
        <v>23</v>
      </c>
      <c r="E3055" s="5">
        <v>34</v>
      </c>
      <c r="F3055" s="4">
        <v>1.23</v>
      </c>
      <c r="G3055" s="5">
        <v>0</v>
      </c>
      <c r="H3055" s="5">
        <v>1</v>
      </c>
      <c r="I3055" s="1">
        <v>428539648492</v>
      </c>
      <c r="J3055" s="1">
        <v>83085932644</v>
      </c>
      <c r="K3055" s="1">
        <v>519753230437</v>
      </c>
      <c r="L3055" s="1">
        <v>948292878929</v>
      </c>
      <c r="M3055" s="29">
        <f>-4.336-4.513*(U3055/L3055)+5.679*(O3055/L3055)-0.004*(I3055/P3055)</f>
        <v>-1.9523869002177672</v>
      </c>
      <c r="N3055" s="31">
        <v>6.9401877821904918</v>
      </c>
      <c r="O3055" s="1">
        <v>430349353606</v>
      </c>
      <c r="P3055" s="1">
        <v>421934353606</v>
      </c>
      <c r="Q3055" s="1">
        <v>8415000000</v>
      </c>
      <c r="R3055" s="1">
        <v>517943525323</v>
      </c>
      <c r="S3055" s="1">
        <v>948292878929</v>
      </c>
      <c r="T3055" s="1">
        <v>12166336539</v>
      </c>
      <c r="U3055" s="1">
        <v>39826744439</v>
      </c>
      <c r="V3055" s="1">
        <v>69784950588</v>
      </c>
    </row>
    <row r="3056" spans="1:22" ht="16.5" customHeight="1" x14ac:dyDescent="0.3">
      <c r="A3056" s="1" t="s">
        <v>316</v>
      </c>
      <c r="B3056" s="1">
        <v>2019</v>
      </c>
      <c r="C3056" s="16">
        <f t="shared" si="268"/>
        <v>3.4965075614664802</v>
      </c>
      <c r="D3056" s="5">
        <v>22</v>
      </c>
      <c r="E3056" s="5">
        <v>33</v>
      </c>
      <c r="F3056" s="4">
        <v>1.23</v>
      </c>
      <c r="G3056" s="5">
        <v>0</v>
      </c>
      <c r="H3056" s="5">
        <v>1</v>
      </c>
      <c r="I3056" s="1">
        <v>491201046803</v>
      </c>
      <c r="J3056" s="1">
        <v>111472297503</v>
      </c>
      <c r="K3056" s="1">
        <v>415319001349</v>
      </c>
      <c r="L3056" s="1">
        <v>906520048152</v>
      </c>
      <c r="M3056" s="29">
        <f>-4.336-4.513*(U3056/L3056)+5.679*(O3056/L3056)-0.004*(I3056/P3056)</f>
        <v>-1.7525400689206665</v>
      </c>
      <c r="N3056" s="31">
        <v>7.4649912574460018</v>
      </c>
      <c r="O3056" s="1">
        <v>426773267268</v>
      </c>
      <c r="P3056" s="1">
        <v>417773267268</v>
      </c>
      <c r="Q3056" s="1">
        <v>9000000000</v>
      </c>
      <c r="R3056" s="1">
        <v>479746780884</v>
      </c>
      <c r="S3056" s="1">
        <v>906520048152</v>
      </c>
      <c r="T3056" s="1">
        <v>15564241638</v>
      </c>
      <c r="U3056" s="1">
        <v>17155719938</v>
      </c>
      <c r="V3056" s="1">
        <v>44300823907</v>
      </c>
    </row>
    <row r="3057" spans="1:22" ht="16.5" customHeight="1" x14ac:dyDescent="0.3">
      <c r="A3057" s="1" t="s">
        <v>316</v>
      </c>
      <c r="B3057" s="1">
        <v>2018</v>
      </c>
      <c r="C3057" s="16">
        <f t="shared" si="268"/>
        <v>3.4657359027997265</v>
      </c>
      <c r="D3057" s="5">
        <v>21</v>
      </c>
      <c r="E3057" s="5">
        <v>32</v>
      </c>
      <c r="F3057" s="4">
        <v>1.23</v>
      </c>
      <c r="G3057" s="5">
        <v>0</v>
      </c>
      <c r="H3057" s="5">
        <v>1</v>
      </c>
      <c r="I3057" s="1">
        <v>533575246053</v>
      </c>
      <c r="J3057" s="1">
        <v>163400582786</v>
      </c>
      <c r="K3057" s="1">
        <v>299760734127</v>
      </c>
      <c r="L3057" s="1">
        <v>833335980180</v>
      </c>
      <c r="M3057" s="29">
        <f>-4.336-4.513*(U3057/L3057)+5.679*(O3057/L3057)-0.004*(I3057/P3057)</f>
        <v>-2.1017471967118264</v>
      </c>
      <c r="N3057" s="31">
        <v>7.3592809998546045</v>
      </c>
      <c r="O3057" s="1">
        <v>351305436882</v>
      </c>
      <c r="P3057" s="1">
        <v>327447360425</v>
      </c>
      <c r="Q3057" s="1">
        <v>23858076457</v>
      </c>
      <c r="R3057" s="1">
        <v>482030543298</v>
      </c>
      <c r="S3057" s="1">
        <v>833335980180</v>
      </c>
      <c r="T3057" s="1">
        <v>9791781474</v>
      </c>
      <c r="U3057" s="1">
        <v>28306812465</v>
      </c>
      <c r="V3057" s="1">
        <v>46398937871</v>
      </c>
    </row>
    <row r="3058" spans="1:22" ht="16.5" customHeight="1" x14ac:dyDescent="0.3">
      <c r="A3058" s="1" t="s">
        <v>316</v>
      </c>
      <c r="B3058" s="1">
        <v>2017</v>
      </c>
      <c r="C3058" s="16">
        <f t="shared" si="268"/>
        <v>3.4339872044851463</v>
      </c>
      <c r="D3058" s="5">
        <v>20</v>
      </c>
      <c r="E3058" s="5">
        <v>31</v>
      </c>
      <c r="F3058" s="4">
        <v>1.23</v>
      </c>
      <c r="G3058" s="5">
        <v>0</v>
      </c>
      <c r="H3058" s="5">
        <v>1</v>
      </c>
      <c r="I3058" s="1">
        <v>335996904160</v>
      </c>
      <c r="J3058" s="1">
        <v>51086193221</v>
      </c>
      <c r="K3058" s="1">
        <v>325665491926</v>
      </c>
      <c r="L3058" s="1">
        <v>661662396087</v>
      </c>
      <c r="M3058" s="29">
        <f>-4.336-4.513*(U3058/L3058)+5.679*(O3058/L3058)-0.004*(I3058/P3058)</f>
        <v>-3.3589311404735729</v>
      </c>
      <c r="N3058" s="31">
        <v>2.8654119461210428</v>
      </c>
      <c r="O3058" s="1">
        <v>207438665254</v>
      </c>
      <c r="P3058" s="1">
        <v>196029418987</v>
      </c>
      <c r="Q3058" s="1">
        <v>11409246267</v>
      </c>
      <c r="R3058" s="1">
        <v>454223730833</v>
      </c>
      <c r="S3058" s="1">
        <v>661662396087</v>
      </c>
      <c r="T3058" s="1">
        <v>20965161284</v>
      </c>
      <c r="U3058" s="1">
        <v>116777767864</v>
      </c>
      <c r="V3058" s="1">
        <v>150158133117</v>
      </c>
    </row>
    <row r="3059" spans="1:22" ht="16.5" customHeight="1" x14ac:dyDescent="0.3">
      <c r="A3059" s="1" t="s">
        <v>316</v>
      </c>
      <c r="B3059" s="1">
        <v>2016</v>
      </c>
      <c r="C3059" s="16">
        <f t="shared" si="268"/>
        <v>3.4011973816621555</v>
      </c>
      <c r="D3059" s="5">
        <v>19</v>
      </c>
      <c r="E3059" s="5">
        <v>30</v>
      </c>
      <c r="F3059" s="4">
        <v>1.23</v>
      </c>
      <c r="G3059" s="5">
        <v>0</v>
      </c>
      <c r="H3059" s="5">
        <v>1</v>
      </c>
      <c r="I3059" s="1">
        <v>187905882008</v>
      </c>
      <c r="J3059" s="1">
        <v>22106209243</v>
      </c>
      <c r="K3059" s="1">
        <v>314213310699</v>
      </c>
      <c r="L3059" s="1">
        <v>502119192707</v>
      </c>
      <c r="M3059" s="29">
        <f>-4.336-4.513*(U3059/L3059)+5.679*(O3059/L3059)-0.004*(I3059/P3059)</f>
        <v>-2.9210483834668395</v>
      </c>
      <c r="N3059" s="31">
        <v>2.5615511423249444</v>
      </c>
      <c r="O3059" s="1">
        <v>138929462738</v>
      </c>
      <c r="P3059" s="1">
        <v>103989564039</v>
      </c>
      <c r="Q3059" s="1">
        <v>34939898699</v>
      </c>
      <c r="R3059" s="1">
        <v>363189729969</v>
      </c>
      <c r="S3059" s="1">
        <v>502119192707</v>
      </c>
      <c r="T3059" s="1">
        <v>108468995</v>
      </c>
      <c r="U3059" s="1">
        <v>16591358502</v>
      </c>
      <c r="V3059" s="1">
        <v>26044939208</v>
      </c>
    </row>
    <row r="3060" spans="1:22" ht="16.5" customHeight="1" x14ac:dyDescent="0.3">
      <c r="A3060" s="1" t="s">
        <v>316</v>
      </c>
      <c r="B3060" s="1">
        <v>2015</v>
      </c>
      <c r="C3060" s="16">
        <f t="shared" si="268"/>
        <v>3.8712010109078911</v>
      </c>
      <c r="D3060" s="6">
        <v>18</v>
      </c>
      <c r="E3060" s="6">
        <v>48</v>
      </c>
      <c r="F3060" s="7">
        <v>1.84</v>
      </c>
      <c r="G3060" s="6">
        <v>0</v>
      </c>
      <c r="H3060" s="6">
        <v>0</v>
      </c>
      <c r="I3060" s="1">
        <v>144481360008</v>
      </c>
      <c r="J3060" s="1">
        <v>40754902109</v>
      </c>
      <c r="K3060" s="1">
        <v>294783124366</v>
      </c>
      <c r="L3060" s="1">
        <v>439264484374</v>
      </c>
      <c r="M3060" s="29">
        <f>-4.336-4.513*(U3060/L3060)+5.679*(O3060/L3060)-0.004*(I3060/P3060)</f>
        <v>-2.5485520015909091</v>
      </c>
      <c r="N3060" s="31">
        <v>8.0197984581497224</v>
      </c>
      <c r="O3060" s="1">
        <v>145846583929</v>
      </c>
      <c r="P3060" s="1">
        <v>105614583929</v>
      </c>
      <c r="Q3060" s="1">
        <v>40232000000</v>
      </c>
      <c r="R3060" s="1">
        <v>293417900445</v>
      </c>
      <c r="S3060" s="1">
        <v>439264484374</v>
      </c>
      <c r="T3060" s="1">
        <v>29230162885</v>
      </c>
      <c r="U3060" s="1">
        <v>9017651534</v>
      </c>
      <c r="V3060" s="1">
        <v>22056296717</v>
      </c>
    </row>
    <row r="3061" spans="1:22" ht="16.5" customHeight="1" x14ac:dyDescent="0.3">
      <c r="A3061" s="1" t="s">
        <v>316</v>
      </c>
      <c r="B3061" s="1">
        <v>2014</v>
      </c>
      <c r="C3061" s="15"/>
      <c r="D3061" s="9"/>
      <c r="E3061" s="9"/>
      <c r="F3061" s="10"/>
      <c r="G3061" s="9"/>
      <c r="H3061" s="9"/>
      <c r="I3061" s="1">
        <v>140274882925</v>
      </c>
      <c r="J3061" s="1">
        <v>65070943995</v>
      </c>
      <c r="K3061" s="1">
        <v>252718739272</v>
      </c>
      <c r="L3061" s="1">
        <v>392993622197</v>
      </c>
      <c r="M3061" s="29">
        <f>-4.336-4.513*(U3061/L3061)+5.679*(O3061/L3061)-0.004*(I3061/P3061)</f>
        <v>-2.8761692702933361</v>
      </c>
      <c r="N3061" s="28">
        <v>5.05</v>
      </c>
      <c r="O3061" s="1">
        <v>108127250883</v>
      </c>
      <c r="P3061" s="1">
        <v>65100250883</v>
      </c>
      <c r="Q3061" s="1">
        <v>43027000000</v>
      </c>
      <c r="R3061" s="1">
        <v>284866371314</v>
      </c>
      <c r="S3061" s="1">
        <v>392993622197</v>
      </c>
      <c r="T3061" s="1">
        <v>26044512964</v>
      </c>
      <c r="U3061" s="1">
        <v>8190400319</v>
      </c>
      <c r="V3061" s="1">
        <v>17549758484</v>
      </c>
    </row>
    <row r="3062" spans="1:22" ht="16.5" customHeight="1" x14ac:dyDescent="0.3">
      <c r="A3062" s="1" t="s">
        <v>317</v>
      </c>
      <c r="B3062" s="1">
        <v>2023</v>
      </c>
      <c r="C3062" s="16">
        <f t="shared" ref="C3062:C3068" si="269">LN(E3062)</f>
        <v>4.0604430105464191</v>
      </c>
      <c r="D3062" s="5">
        <v>13</v>
      </c>
      <c r="E3062" s="5">
        <v>58</v>
      </c>
      <c r="F3062" s="4">
        <v>20</v>
      </c>
      <c r="G3062" s="5">
        <v>0</v>
      </c>
      <c r="H3062" s="5">
        <v>0</v>
      </c>
      <c r="I3062" s="1">
        <v>3657763888088</v>
      </c>
      <c r="J3062" s="1">
        <v>1040352824196</v>
      </c>
      <c r="K3062" s="1">
        <v>1817389086386</v>
      </c>
      <c r="L3062" s="1">
        <v>5475152974474</v>
      </c>
      <c r="M3062" s="29">
        <f>-4.336-4.513*(U3062/L3062)+5.679*(O3062/L3062)-0.004*(I3062/P3062)</f>
        <v>-4.0843869879119543</v>
      </c>
      <c r="N3062" s="31">
        <v>6.4222466560102589</v>
      </c>
      <c r="O3062" s="1">
        <v>494773150395</v>
      </c>
      <c r="P3062" s="1">
        <v>427461005655</v>
      </c>
      <c r="Q3062" s="1">
        <v>67312144740</v>
      </c>
      <c r="R3062" s="1">
        <v>4980379824079</v>
      </c>
      <c r="S3062" s="1">
        <v>5475152974474</v>
      </c>
      <c r="T3062" s="1">
        <v>10277230212</v>
      </c>
      <c r="U3062" s="1">
        <v>275824169068</v>
      </c>
      <c r="V3062" s="1">
        <v>321569489247</v>
      </c>
    </row>
    <row r="3063" spans="1:22" ht="16.5" customHeight="1" x14ac:dyDescent="0.3">
      <c r="A3063" s="1" t="s">
        <v>317</v>
      </c>
      <c r="B3063" s="1">
        <v>2022</v>
      </c>
      <c r="C3063" s="16">
        <f t="shared" si="269"/>
        <v>4.0430512678345503</v>
      </c>
      <c r="D3063" s="5">
        <v>12</v>
      </c>
      <c r="E3063" s="5">
        <v>57</v>
      </c>
      <c r="F3063" s="4">
        <v>40</v>
      </c>
      <c r="G3063" s="5">
        <v>0</v>
      </c>
      <c r="H3063" s="5">
        <v>0</v>
      </c>
      <c r="I3063" s="1">
        <v>3735339714576</v>
      </c>
      <c r="J3063" s="1">
        <v>1211045286719</v>
      </c>
      <c r="K3063" s="1">
        <v>1881574697371</v>
      </c>
      <c r="L3063" s="1">
        <v>5616914411947</v>
      </c>
      <c r="M3063" s="29">
        <f>-4.336-4.513*(U3063/L3063)+5.679*(O3063/L3063)-0.004*(I3063/P3063)</f>
        <v>-4.1738500593635299</v>
      </c>
      <c r="N3063" s="31">
        <v>6.9871667237754878</v>
      </c>
      <c r="O3063" s="1">
        <v>574017597026</v>
      </c>
      <c r="P3063" s="1">
        <v>514732714618</v>
      </c>
      <c r="Q3063" s="1">
        <v>59284882408</v>
      </c>
      <c r="R3063" s="1">
        <v>5042896814921</v>
      </c>
      <c r="S3063" s="1">
        <v>5616914411947</v>
      </c>
      <c r="T3063" s="1">
        <v>8400423087</v>
      </c>
      <c r="U3063" s="1">
        <v>484382695143</v>
      </c>
      <c r="V3063" s="1">
        <v>516598671096</v>
      </c>
    </row>
    <row r="3064" spans="1:22" ht="16.5" customHeight="1" x14ac:dyDescent="0.3">
      <c r="A3064" s="1" t="s">
        <v>317</v>
      </c>
      <c r="B3064" s="1">
        <v>2021</v>
      </c>
      <c r="C3064" s="16">
        <f t="shared" si="269"/>
        <v>4.0253516907351496</v>
      </c>
      <c r="D3064" s="5">
        <v>11</v>
      </c>
      <c r="E3064" s="5">
        <v>56</v>
      </c>
      <c r="F3064" s="4">
        <v>0</v>
      </c>
      <c r="G3064" s="5">
        <v>0</v>
      </c>
      <c r="H3064" s="5">
        <v>0</v>
      </c>
      <c r="I3064" s="1">
        <v>3737690918524</v>
      </c>
      <c r="J3064" s="1">
        <v>1200529752767</v>
      </c>
      <c r="K3064" s="1">
        <v>1707603909637</v>
      </c>
      <c r="L3064" s="1">
        <v>5445294828161</v>
      </c>
      <c r="M3064" s="29">
        <f>-4.336-4.513*(U3064/L3064)+5.679*(O3064/L3064)-0.004*(I3064/P3064)</f>
        <v>-3.9485014997704382</v>
      </c>
      <c r="N3064" s="31">
        <v>6.6900092133089402</v>
      </c>
      <c r="O3064" s="1">
        <v>626072683718</v>
      </c>
      <c r="P3064" s="1">
        <v>561069082559</v>
      </c>
      <c r="Q3064" s="1">
        <v>65003601159</v>
      </c>
      <c r="R3064" s="1">
        <v>4819222144443</v>
      </c>
      <c r="S3064" s="1">
        <v>5445294828161</v>
      </c>
      <c r="T3064" s="1">
        <v>6822212706</v>
      </c>
      <c r="U3064" s="1">
        <v>288128262574</v>
      </c>
      <c r="V3064" s="1">
        <v>318105685155</v>
      </c>
    </row>
    <row r="3065" spans="1:22" ht="16.5" customHeight="1" x14ac:dyDescent="0.3">
      <c r="A3065" s="1" t="s">
        <v>317</v>
      </c>
      <c r="B3065" s="1">
        <v>2020</v>
      </c>
      <c r="C3065" s="16">
        <f t="shared" si="269"/>
        <v>4.0073331852324712</v>
      </c>
      <c r="D3065" s="5">
        <v>10</v>
      </c>
      <c r="E3065" s="5">
        <v>55</v>
      </c>
      <c r="F3065" s="4">
        <v>0</v>
      </c>
      <c r="G3065" s="5">
        <v>0</v>
      </c>
      <c r="H3065" s="5">
        <v>0</v>
      </c>
      <c r="I3065" s="1">
        <v>3803117297503</v>
      </c>
      <c r="J3065" s="1">
        <v>1019032614871</v>
      </c>
      <c r="K3065" s="1">
        <v>1691951993862</v>
      </c>
      <c r="L3065" s="1">
        <v>5495069291365</v>
      </c>
      <c r="M3065" s="29">
        <f>-4.336-4.513*(U3065/L3065)+5.679*(O3065/L3065)-0.004*(I3065/P3065)</f>
        <v>-3.983993623175544</v>
      </c>
      <c r="N3065" s="31">
        <v>6.9401877821904918</v>
      </c>
      <c r="O3065" s="1">
        <v>606446374013</v>
      </c>
      <c r="P3065" s="1">
        <v>548310712647</v>
      </c>
      <c r="Q3065" s="1">
        <v>58135661366</v>
      </c>
      <c r="R3065" s="1">
        <v>4888622917352</v>
      </c>
      <c r="S3065" s="1">
        <v>5495069291365</v>
      </c>
      <c r="T3065" s="1">
        <v>8330576858</v>
      </c>
      <c r="U3065" s="1">
        <v>300742954394</v>
      </c>
      <c r="V3065" s="1">
        <v>345373184979</v>
      </c>
    </row>
    <row r="3066" spans="1:22" ht="16.5" customHeight="1" x14ac:dyDescent="0.3">
      <c r="A3066" s="1" t="s">
        <v>317</v>
      </c>
      <c r="B3066" s="1">
        <v>2019</v>
      </c>
      <c r="C3066" s="16">
        <f t="shared" si="269"/>
        <v>3.9889840465642745</v>
      </c>
      <c r="D3066" s="5">
        <v>9</v>
      </c>
      <c r="E3066" s="5">
        <v>54</v>
      </c>
      <c r="F3066" s="4">
        <v>0</v>
      </c>
      <c r="G3066" s="5">
        <v>0</v>
      </c>
      <c r="H3066" s="5">
        <v>0</v>
      </c>
      <c r="I3066" s="1">
        <v>4094674260112</v>
      </c>
      <c r="J3066" s="1">
        <v>998694454128</v>
      </c>
      <c r="K3066" s="1">
        <v>1760415620709</v>
      </c>
      <c r="L3066" s="1">
        <v>5855089880821</v>
      </c>
      <c r="M3066" s="29">
        <f>-4.336-4.513*(U3066/L3066)+5.679*(O3066/L3066)-0.004*(I3066/P3066)</f>
        <v>-4.2146031244977253</v>
      </c>
      <c r="N3066" s="31">
        <v>7.4649912574460018</v>
      </c>
      <c r="O3066" s="1">
        <v>595024093516</v>
      </c>
      <c r="P3066" s="1">
        <v>558335385708</v>
      </c>
      <c r="Q3066" s="1">
        <v>36688707808</v>
      </c>
      <c r="R3066" s="1">
        <v>5260065787305</v>
      </c>
      <c r="S3066" s="1">
        <v>5855089880821</v>
      </c>
      <c r="T3066" s="1">
        <v>10979307464</v>
      </c>
      <c r="U3066" s="1">
        <v>553200509173</v>
      </c>
      <c r="V3066" s="1">
        <v>601956581390</v>
      </c>
    </row>
    <row r="3067" spans="1:22" ht="16.5" customHeight="1" x14ac:dyDescent="0.3">
      <c r="A3067" s="1" t="s">
        <v>317</v>
      </c>
      <c r="B3067" s="1">
        <v>2018</v>
      </c>
      <c r="C3067" s="16">
        <f t="shared" si="269"/>
        <v>3.8918202981106265</v>
      </c>
      <c r="D3067" s="5">
        <v>8</v>
      </c>
      <c r="E3067" s="5">
        <v>49</v>
      </c>
      <c r="F3067" s="4">
        <v>6.9999999999999999E-4</v>
      </c>
      <c r="G3067" s="5">
        <v>0</v>
      </c>
      <c r="H3067" s="5">
        <v>0</v>
      </c>
      <c r="I3067" s="1">
        <v>3952462174490</v>
      </c>
      <c r="J3067" s="1">
        <v>973846077640</v>
      </c>
      <c r="K3067" s="1">
        <v>2043988631153</v>
      </c>
      <c r="L3067" s="1">
        <v>5996450805643</v>
      </c>
      <c r="M3067" s="29">
        <f>-4.336-4.513*(U3067/L3067)+5.679*(O3067/L3067)-0.004*(I3067/P3067)</f>
        <v>-4.4990112332805285</v>
      </c>
      <c r="N3067" s="31">
        <v>7.3592809998546045</v>
      </c>
      <c r="O3067" s="1">
        <v>544522146756</v>
      </c>
      <c r="P3067" s="1">
        <v>508586664386</v>
      </c>
      <c r="Q3067" s="1">
        <v>35935482370</v>
      </c>
      <c r="R3067" s="1">
        <v>5451928658887</v>
      </c>
      <c r="S3067" s="1">
        <v>5996450805643</v>
      </c>
      <c r="T3067" s="1">
        <v>13235877149</v>
      </c>
      <c r="U3067" s="1">
        <v>860497527815</v>
      </c>
      <c r="V3067" s="1">
        <v>901946236510</v>
      </c>
    </row>
    <row r="3068" spans="1:22" ht="16.5" customHeight="1" x14ac:dyDescent="0.3">
      <c r="A3068" s="1" t="s">
        <v>317</v>
      </c>
      <c r="B3068" s="1">
        <v>2017</v>
      </c>
      <c r="C3068" s="16">
        <f t="shared" si="269"/>
        <v>3.8712010109078911</v>
      </c>
      <c r="D3068" s="6">
        <v>7</v>
      </c>
      <c r="E3068" s="6">
        <v>48</v>
      </c>
      <c r="F3068" s="7">
        <v>6.9999999999999999E-4</v>
      </c>
      <c r="G3068" s="6">
        <v>0</v>
      </c>
      <c r="H3068" s="6">
        <v>0</v>
      </c>
      <c r="I3068" s="1">
        <v>3414396727591</v>
      </c>
      <c r="J3068" s="1">
        <v>721424398391</v>
      </c>
      <c r="K3068" s="1">
        <v>2292787199736</v>
      </c>
      <c r="L3068" s="1">
        <v>5707183927327</v>
      </c>
      <c r="M3068" s="29">
        <f>-4.336-4.513*(U3068/L3068)+5.679*(O3068/L3068)-0.004*(I3068/P3068)</f>
        <v>-4.5105561894596651</v>
      </c>
      <c r="N3068" s="31">
        <v>2.8654119461210428</v>
      </c>
      <c r="O3068" s="1">
        <v>711885618719</v>
      </c>
      <c r="P3068" s="1">
        <v>680813315268</v>
      </c>
      <c r="Q3068" s="1">
        <v>31072303451</v>
      </c>
      <c r="R3068" s="1">
        <v>4995298308608</v>
      </c>
      <c r="S3068" s="1">
        <v>5707183927327</v>
      </c>
      <c r="T3068" s="1">
        <v>10831568344</v>
      </c>
      <c r="U3068" s="1">
        <v>1091188265660</v>
      </c>
      <c r="V3068" s="1">
        <v>1118485580143</v>
      </c>
    </row>
    <row r="3069" spans="1:22" ht="16.5" customHeight="1" x14ac:dyDescent="0.3">
      <c r="A3069" s="1" t="s">
        <v>317</v>
      </c>
      <c r="B3069" s="1">
        <v>2016</v>
      </c>
      <c r="C3069" s="15"/>
      <c r="D3069" s="9"/>
      <c r="E3069" s="9"/>
      <c r="F3069" s="10"/>
      <c r="G3069" s="9"/>
      <c r="H3069" s="9"/>
      <c r="I3069" s="1">
        <v>2751964741151</v>
      </c>
      <c r="J3069" s="1">
        <v>561969559034</v>
      </c>
      <c r="K3069" s="1">
        <v>2424372315071</v>
      </c>
      <c r="L3069" s="1">
        <v>5176337056222</v>
      </c>
      <c r="M3069" s="29">
        <f>-4.336-4.513*(U3069/L3069)+5.679*(O3069/L3069)-0.004*(I3069/P3069)</f>
        <v>-3.7567860407504732</v>
      </c>
      <c r="N3069" s="31">
        <v>2.5615511423249444</v>
      </c>
      <c r="O3069" s="1">
        <v>1193468437356</v>
      </c>
      <c r="P3069" s="1">
        <v>1144057335833</v>
      </c>
      <c r="Q3069" s="1">
        <v>49411101523</v>
      </c>
      <c r="R3069" s="1">
        <v>3982868618866</v>
      </c>
      <c r="S3069" s="1">
        <v>5176337056222</v>
      </c>
      <c r="T3069" s="1">
        <v>11391260618</v>
      </c>
      <c r="U3069" s="1">
        <v>826433644912</v>
      </c>
      <c r="V3069" s="1">
        <v>847806367212</v>
      </c>
    </row>
    <row r="3070" spans="1:22" ht="16.5" customHeight="1" x14ac:dyDescent="0.3">
      <c r="A3070" s="1" t="s">
        <v>317</v>
      </c>
      <c r="B3070" s="1">
        <v>2015</v>
      </c>
      <c r="C3070" s="15"/>
      <c r="D3070" s="9"/>
      <c r="E3070" s="9"/>
      <c r="F3070" s="10"/>
      <c r="G3070" s="9"/>
      <c r="H3070" s="9"/>
      <c r="I3070" s="1">
        <v>2346033323591</v>
      </c>
      <c r="J3070" s="1">
        <v>661008152961</v>
      </c>
      <c r="K3070" s="1">
        <v>2368169490218</v>
      </c>
      <c r="L3070" s="1">
        <v>4714202813809</v>
      </c>
      <c r="M3070" s="29">
        <f>-4.336-4.513*(U3070/L3070)+5.679*(O3070/L3070)-0.004*(I3070/P3070)</f>
        <v>-3.8376189869304964</v>
      </c>
      <c r="N3070" s="31">
        <v>8.0197984581497224</v>
      </c>
      <c r="O3070" s="1">
        <v>661079017715</v>
      </c>
      <c r="P3070" s="1">
        <v>582680439370</v>
      </c>
      <c r="Q3070" s="1">
        <v>78398578345</v>
      </c>
      <c r="R3070" s="1">
        <v>4053123796094</v>
      </c>
      <c r="S3070" s="1">
        <v>4714202813809</v>
      </c>
      <c r="T3070" s="1">
        <v>20249171139</v>
      </c>
      <c r="U3070" s="1">
        <v>294455086796</v>
      </c>
      <c r="V3070" s="1">
        <v>314873438879</v>
      </c>
    </row>
    <row r="3071" spans="1:22" ht="16.5" customHeight="1" x14ac:dyDescent="0.3">
      <c r="A3071" s="1" t="s">
        <v>317</v>
      </c>
      <c r="B3071" s="1">
        <v>2014</v>
      </c>
      <c r="C3071" s="15"/>
      <c r="D3071" s="9"/>
      <c r="E3071" s="9"/>
      <c r="F3071" s="10"/>
      <c r="G3071" s="9"/>
      <c r="H3071" s="9"/>
      <c r="I3071" s="1">
        <v>2076627661565</v>
      </c>
      <c r="J3071" s="1">
        <v>642691354903</v>
      </c>
      <c r="K3071" s="1">
        <v>2103586871444</v>
      </c>
      <c r="L3071" s="1">
        <v>4180214533009</v>
      </c>
      <c r="M3071" s="29">
        <f>-4.336-4.513*(U3071/L3071)+5.679*(O3071/L3071)-0.004*(I3071/P3071)</f>
        <v>-3.5165234180735849</v>
      </c>
      <c r="N3071" s="28">
        <v>5.05</v>
      </c>
      <c r="O3071" s="1">
        <v>761074429651</v>
      </c>
      <c r="P3071" s="1">
        <v>649097871637</v>
      </c>
      <c r="Q3071" s="1">
        <v>111976558014</v>
      </c>
      <c r="R3071" s="1">
        <v>3419140103358</v>
      </c>
      <c r="S3071" s="1">
        <v>4180214533009</v>
      </c>
      <c r="T3071" s="1">
        <v>28042149626</v>
      </c>
      <c r="U3071" s="1">
        <v>186806897851</v>
      </c>
      <c r="V3071" s="1" t="e">
        <v>#VALUE!</v>
      </c>
    </row>
    <row r="3072" spans="1:22" ht="16.5" customHeight="1" x14ac:dyDescent="0.3">
      <c r="A3072" s="1" t="s">
        <v>318</v>
      </c>
      <c r="B3072" s="1">
        <v>2023</v>
      </c>
      <c r="C3072" s="16">
        <f t="shared" ref="C3072:C3083" si="270">LN(E3072)</f>
        <v>3.8918202981106265</v>
      </c>
      <c r="D3072" s="5">
        <v>20</v>
      </c>
      <c r="E3072" s="5">
        <v>49</v>
      </c>
      <c r="F3072" s="4">
        <v>0.31</v>
      </c>
      <c r="G3072" s="5">
        <v>0</v>
      </c>
      <c r="H3072" s="5">
        <v>1</v>
      </c>
      <c r="I3072" s="1">
        <v>951453675858</v>
      </c>
      <c r="J3072" s="1">
        <v>748185133840</v>
      </c>
      <c r="K3072" s="1">
        <v>1307905714586</v>
      </c>
      <c r="L3072" s="1">
        <v>2259359390444</v>
      </c>
      <c r="M3072" s="29">
        <f>-4.336-4.513*(U3072/L3072)+5.679*(O3072/L3072)-0.004*(I3072/P3072)</f>
        <v>-0.11390324333003615</v>
      </c>
      <c r="N3072" s="31">
        <v>6.4222466560102589</v>
      </c>
      <c r="O3072" s="1">
        <v>1681230271106</v>
      </c>
      <c r="P3072" s="1">
        <v>1064228658263</v>
      </c>
      <c r="Q3072" s="1">
        <v>617001612843</v>
      </c>
      <c r="R3072" s="1">
        <v>578129119338</v>
      </c>
      <c r="S3072" s="1">
        <v>2259359390444</v>
      </c>
      <c r="T3072" s="1">
        <v>121443429798</v>
      </c>
      <c r="U3072" s="1">
        <v>87082535</v>
      </c>
      <c r="V3072" s="1">
        <v>124787203306</v>
      </c>
    </row>
    <row r="3073" spans="1:22" ht="16.5" customHeight="1" x14ac:dyDescent="0.3">
      <c r="A3073" s="1" t="s">
        <v>318</v>
      </c>
      <c r="B3073" s="1">
        <v>2022</v>
      </c>
      <c r="C3073" s="16">
        <f t="shared" si="270"/>
        <v>3.8712010109078911</v>
      </c>
      <c r="D3073" s="5">
        <v>19</v>
      </c>
      <c r="E3073" s="5">
        <v>48</v>
      </c>
      <c r="F3073" s="4">
        <f>F3074*0.02</f>
        <v>0.30599999999999999</v>
      </c>
      <c r="G3073" s="5">
        <v>0</v>
      </c>
      <c r="H3073" s="5">
        <v>1</v>
      </c>
      <c r="I3073" s="1">
        <v>775575046832</v>
      </c>
      <c r="J3073" s="1">
        <v>559268516835</v>
      </c>
      <c r="K3073" s="1">
        <v>1431543457124</v>
      </c>
      <c r="L3073" s="1">
        <v>2207118503956</v>
      </c>
      <c r="M3073" s="29">
        <f>-4.336-4.513*(U3073/L3073)+5.679*(O3073/L3073)-0.004*(I3073/P3073)</f>
        <v>-0.36563769249946304</v>
      </c>
      <c r="N3073" s="31">
        <v>6.9871667237754878</v>
      </c>
      <c r="O3073" s="1">
        <v>1584739514650</v>
      </c>
      <c r="P3073" s="1">
        <v>990881506137</v>
      </c>
      <c r="Q3073" s="1">
        <v>593858008513</v>
      </c>
      <c r="R3073" s="1">
        <v>622378989306</v>
      </c>
      <c r="S3073" s="1">
        <v>2207118503956</v>
      </c>
      <c r="T3073" s="1">
        <v>76520001569</v>
      </c>
      <c r="U3073" s="1">
        <v>50911906283</v>
      </c>
      <c r="V3073" s="1">
        <v>131040639035</v>
      </c>
    </row>
    <row r="3074" spans="1:22" ht="16.5" customHeight="1" x14ac:dyDescent="0.3">
      <c r="A3074" s="1" t="s">
        <v>318</v>
      </c>
      <c r="B3074" s="1">
        <v>2021</v>
      </c>
      <c r="C3074" s="16">
        <f t="shared" si="270"/>
        <v>3.8501476017100584</v>
      </c>
      <c r="D3074" s="5">
        <v>18</v>
      </c>
      <c r="E3074" s="5">
        <v>47</v>
      </c>
      <c r="F3074" s="4">
        <v>15.3</v>
      </c>
      <c r="G3074" s="5">
        <v>0</v>
      </c>
      <c r="H3074" s="5">
        <v>1</v>
      </c>
      <c r="I3074" s="1">
        <v>613935492384</v>
      </c>
      <c r="J3074" s="1">
        <v>375718881450</v>
      </c>
      <c r="K3074" s="1">
        <v>1047937554218</v>
      </c>
      <c r="L3074" s="1">
        <v>1661873046602</v>
      </c>
      <c r="M3074" s="29">
        <f>-4.336-4.513*(U3074/L3074)+5.679*(O3074/L3074)-0.004*(I3074/P3074)</f>
        <v>-0.88751525802234299</v>
      </c>
      <c r="N3074" s="31">
        <v>6.6900092133089402</v>
      </c>
      <c r="O3074" s="1">
        <v>1046951961622</v>
      </c>
      <c r="P3074" s="1">
        <v>643097599170</v>
      </c>
      <c r="Q3074" s="1">
        <v>403854362452</v>
      </c>
      <c r="R3074" s="1">
        <v>614921084980</v>
      </c>
      <c r="S3074" s="1">
        <v>1661873046602</v>
      </c>
      <c r="T3074" s="1">
        <v>38456457621</v>
      </c>
      <c r="U3074" s="1">
        <v>46166694623</v>
      </c>
      <c r="V3074" s="1">
        <v>93329297239</v>
      </c>
    </row>
    <row r="3075" spans="1:22" ht="16.5" customHeight="1" x14ac:dyDescent="0.3">
      <c r="A3075" s="1" t="s">
        <v>318</v>
      </c>
      <c r="B3075" s="1">
        <v>2020</v>
      </c>
      <c r="C3075" s="16">
        <f t="shared" si="270"/>
        <v>3.8286413964890951</v>
      </c>
      <c r="D3075" s="5">
        <v>17</v>
      </c>
      <c r="E3075" s="5">
        <v>46</v>
      </c>
      <c r="F3075" s="4">
        <v>0.22</v>
      </c>
      <c r="G3075" s="5">
        <v>0</v>
      </c>
      <c r="H3075" s="5">
        <v>1</v>
      </c>
      <c r="I3075" s="1">
        <v>486542081014</v>
      </c>
      <c r="J3075" s="1">
        <v>309214567042</v>
      </c>
      <c r="K3075" s="1">
        <v>474381373935</v>
      </c>
      <c r="L3075" s="1">
        <v>960923454949</v>
      </c>
      <c r="M3075" s="29">
        <f>-4.336-4.513*(U3075/L3075)+5.679*(O3075/L3075)-0.004*(I3075/P3075)</f>
        <v>-0.76334720106887377</v>
      </c>
      <c r="N3075" s="31">
        <v>6.9401877821904918</v>
      </c>
      <c r="O3075" s="1">
        <v>652355597972</v>
      </c>
      <c r="P3075" s="1">
        <v>527627332925</v>
      </c>
      <c r="Q3075" s="1">
        <v>124728265047</v>
      </c>
      <c r="R3075" s="1">
        <v>308567856977</v>
      </c>
      <c r="S3075" s="1">
        <v>960923454949</v>
      </c>
      <c r="T3075" s="1">
        <v>49549402790</v>
      </c>
      <c r="U3075" s="1">
        <v>59414397671</v>
      </c>
      <c r="V3075" s="1">
        <v>110305647799</v>
      </c>
    </row>
    <row r="3076" spans="1:22" ht="16.5" customHeight="1" x14ac:dyDescent="0.3">
      <c r="A3076" s="1" t="s">
        <v>318</v>
      </c>
      <c r="B3076" s="1">
        <v>2019</v>
      </c>
      <c r="C3076" s="16">
        <f t="shared" si="270"/>
        <v>3.8066624897703196</v>
      </c>
      <c r="D3076" s="5">
        <v>16</v>
      </c>
      <c r="E3076" s="5">
        <v>45</v>
      </c>
      <c r="F3076" s="4">
        <v>0.22</v>
      </c>
      <c r="G3076" s="5">
        <v>0</v>
      </c>
      <c r="H3076" s="5">
        <v>1</v>
      </c>
      <c r="I3076" s="1">
        <v>446681056572</v>
      </c>
      <c r="J3076" s="1">
        <v>320376894424</v>
      </c>
      <c r="K3076" s="1">
        <v>544305473355</v>
      </c>
      <c r="L3076" s="1">
        <v>990986529927</v>
      </c>
      <c r="M3076" s="29">
        <f>-4.336-4.513*(U3076/L3076)+5.679*(O3076/L3076)-0.004*(I3076/P3076)</f>
        <v>-0.68356326220184005</v>
      </c>
      <c r="N3076" s="31">
        <v>7.4649912574460018</v>
      </c>
      <c r="O3076" s="1">
        <v>695316629760</v>
      </c>
      <c r="P3076" s="1">
        <v>503014445563</v>
      </c>
      <c r="Q3076" s="1">
        <v>192302184197</v>
      </c>
      <c r="R3076" s="1">
        <v>295669900167</v>
      </c>
      <c r="S3076" s="1">
        <v>990986529927</v>
      </c>
      <c r="T3076" s="1">
        <v>54044272475</v>
      </c>
      <c r="U3076" s="1">
        <v>72162090485</v>
      </c>
      <c r="V3076" s="1">
        <v>141901983566</v>
      </c>
    </row>
    <row r="3077" spans="1:22" ht="16.5" customHeight="1" x14ac:dyDescent="0.3">
      <c r="A3077" s="1" t="s">
        <v>318</v>
      </c>
      <c r="B3077" s="1">
        <v>2018</v>
      </c>
      <c r="C3077" s="16">
        <f t="shared" si="270"/>
        <v>3.784189633918261</v>
      </c>
      <c r="D3077" s="5">
        <v>15</v>
      </c>
      <c r="E3077" s="5">
        <v>44</v>
      </c>
      <c r="F3077" s="4">
        <v>0.22</v>
      </c>
      <c r="G3077" s="5">
        <v>0</v>
      </c>
      <c r="H3077" s="5">
        <v>1</v>
      </c>
      <c r="I3077" s="1">
        <v>442606102261</v>
      </c>
      <c r="J3077" s="1">
        <v>352396878003</v>
      </c>
      <c r="K3077" s="1">
        <v>574841128933</v>
      </c>
      <c r="L3077" s="1">
        <v>1017447231194</v>
      </c>
      <c r="M3077" s="29">
        <f>-4.336-4.513*(U3077/L3077)+5.679*(O3077/L3077)-0.004*(I3077/P3077)</f>
        <v>-0.30316135082883616</v>
      </c>
      <c r="N3077" s="31">
        <v>7.3592809998546045</v>
      </c>
      <c r="O3077" s="1">
        <v>757996410549</v>
      </c>
      <c r="P3077" s="1">
        <v>593398194221</v>
      </c>
      <c r="Q3077" s="1">
        <v>164598216328</v>
      </c>
      <c r="R3077" s="1">
        <v>259450820645</v>
      </c>
      <c r="S3077" s="1">
        <v>1017447231194</v>
      </c>
      <c r="T3077" s="1">
        <v>59383981912</v>
      </c>
      <c r="U3077" s="1">
        <v>43967540087</v>
      </c>
      <c r="V3077" s="1">
        <v>111847786776</v>
      </c>
    </row>
    <row r="3078" spans="1:22" ht="16.5" customHeight="1" x14ac:dyDescent="0.3">
      <c r="A3078" s="1" t="s">
        <v>318</v>
      </c>
      <c r="B3078" s="1">
        <v>2017</v>
      </c>
      <c r="C3078" s="16">
        <f t="shared" si="270"/>
        <v>3.7612001156935624</v>
      </c>
      <c r="D3078" s="5">
        <v>14</v>
      </c>
      <c r="E3078" s="5">
        <v>43</v>
      </c>
      <c r="F3078" s="4">
        <v>0.22</v>
      </c>
      <c r="G3078" s="5">
        <v>0</v>
      </c>
      <c r="H3078" s="5">
        <v>1</v>
      </c>
      <c r="I3078" s="1">
        <v>462397190272</v>
      </c>
      <c r="J3078" s="1">
        <v>338698586992</v>
      </c>
      <c r="K3078" s="1">
        <v>634421002026</v>
      </c>
      <c r="L3078" s="1">
        <v>1096818192298</v>
      </c>
      <c r="M3078" s="29">
        <f>-4.336-4.513*(U3078/L3078)+5.679*(O3078/L3078)-0.004*(I3078/P3078)</f>
        <v>-7.2467756215275791E-2</v>
      </c>
      <c r="N3078" s="31">
        <v>2.8654119461210428</v>
      </c>
      <c r="O3078" s="1">
        <v>853104774164</v>
      </c>
      <c r="P3078" s="1">
        <v>569534184527</v>
      </c>
      <c r="Q3078" s="1">
        <v>283570589637</v>
      </c>
      <c r="R3078" s="1">
        <v>243713418134</v>
      </c>
      <c r="S3078" s="1">
        <v>1096818192298</v>
      </c>
      <c r="T3078" s="1">
        <v>47998232045</v>
      </c>
      <c r="U3078" s="1">
        <v>36538957664</v>
      </c>
      <c r="V3078" s="1">
        <v>96148795050</v>
      </c>
    </row>
    <row r="3079" spans="1:22" ht="16.5" customHeight="1" x14ac:dyDescent="0.3">
      <c r="A3079" s="1" t="s">
        <v>318</v>
      </c>
      <c r="B3079" s="1">
        <v>2016</v>
      </c>
      <c r="C3079" s="16">
        <f t="shared" si="270"/>
        <v>3.7376696182833684</v>
      </c>
      <c r="D3079" s="5">
        <v>13</v>
      </c>
      <c r="E3079" s="5">
        <v>42</v>
      </c>
      <c r="F3079" s="4">
        <v>0.22</v>
      </c>
      <c r="G3079" s="5">
        <v>0</v>
      </c>
      <c r="H3079" s="5">
        <v>1</v>
      </c>
      <c r="I3079" s="1">
        <v>318773078191</v>
      </c>
      <c r="J3079" s="1">
        <v>158936477768</v>
      </c>
      <c r="K3079" s="1">
        <v>451846420246</v>
      </c>
      <c r="L3079" s="1">
        <v>770619498437</v>
      </c>
      <c r="M3079" s="29">
        <f>-4.336-4.513*(U3079/L3079)+5.679*(O3079/L3079)-0.004*(I3079/P3079)</f>
        <v>-0.66015667358089458</v>
      </c>
      <c r="N3079" s="31">
        <v>2.5615511423249444</v>
      </c>
      <c r="O3079" s="1">
        <v>544751622678</v>
      </c>
      <c r="P3079" s="1">
        <v>382927119695</v>
      </c>
      <c r="Q3079" s="1">
        <v>161824502983</v>
      </c>
      <c r="R3079" s="1">
        <v>225867875759</v>
      </c>
      <c r="S3079" s="1">
        <v>770619498437</v>
      </c>
      <c r="T3079" s="1">
        <v>36843077977</v>
      </c>
      <c r="U3079" s="1">
        <v>57257228539</v>
      </c>
      <c r="V3079" s="1">
        <v>107106545974</v>
      </c>
    </row>
    <row r="3080" spans="1:22" ht="16.5" customHeight="1" x14ac:dyDescent="0.3">
      <c r="A3080" s="1" t="s">
        <v>318</v>
      </c>
      <c r="B3080" s="1">
        <v>2015</v>
      </c>
      <c r="C3080" s="16">
        <f t="shared" si="270"/>
        <v>3.713572066704308</v>
      </c>
      <c r="D3080" s="5">
        <v>12</v>
      </c>
      <c r="E3080" s="5">
        <v>41</v>
      </c>
      <c r="F3080" s="4">
        <v>0.22</v>
      </c>
      <c r="G3080" s="5">
        <v>0</v>
      </c>
      <c r="H3080" s="5">
        <v>1</v>
      </c>
      <c r="I3080" s="1">
        <v>205783544278</v>
      </c>
      <c r="J3080" s="1">
        <v>142298404951</v>
      </c>
      <c r="K3080" s="1">
        <v>475305575260</v>
      </c>
      <c r="L3080" s="1">
        <v>681089119538</v>
      </c>
      <c r="M3080" s="29">
        <f>-4.336-4.513*(U3080/L3080)+5.679*(O3080/L3080)-0.004*(I3080/P3080)</f>
        <v>-0.52266158045937317</v>
      </c>
      <c r="N3080" s="31">
        <v>8.0197984581497224</v>
      </c>
      <c r="O3080" s="1">
        <v>487292082318</v>
      </c>
      <c r="P3080" s="1">
        <v>319513372080</v>
      </c>
      <c r="Q3080" s="1">
        <v>167778710238</v>
      </c>
      <c r="R3080" s="1">
        <v>193797037220</v>
      </c>
      <c r="S3080" s="1">
        <v>681089119538</v>
      </c>
      <c r="T3080" s="1">
        <v>37621580594</v>
      </c>
      <c r="U3080" s="1">
        <v>37304187651</v>
      </c>
      <c r="V3080" s="1">
        <v>77708565852</v>
      </c>
    </row>
    <row r="3081" spans="1:22" ht="16.5" customHeight="1" x14ac:dyDescent="0.3">
      <c r="A3081" s="1" t="s">
        <v>318</v>
      </c>
      <c r="B3081" s="1">
        <v>2014</v>
      </c>
      <c r="C3081" s="16">
        <f t="shared" si="270"/>
        <v>3.6888794541139363</v>
      </c>
      <c r="D3081" s="6">
        <v>11</v>
      </c>
      <c r="E3081" s="6">
        <v>40</v>
      </c>
      <c r="F3081" s="7">
        <v>0.22</v>
      </c>
      <c r="G3081" s="6">
        <v>0</v>
      </c>
      <c r="H3081" s="6">
        <v>1</v>
      </c>
      <c r="I3081" s="1">
        <v>192623751679</v>
      </c>
      <c r="J3081" s="1">
        <v>110563122391</v>
      </c>
      <c r="K3081" s="1">
        <v>321191204471</v>
      </c>
      <c r="L3081" s="1">
        <v>513814956150</v>
      </c>
      <c r="M3081" s="29">
        <f>-4.336-4.513*(U3081/L3081)+5.679*(O3081/L3081)-0.004*(I3081/P3081)</f>
        <v>-0.59058027032650051</v>
      </c>
      <c r="N3081" s="28">
        <v>5.05</v>
      </c>
      <c r="O3081" s="1">
        <v>361155804905</v>
      </c>
      <c r="P3081" s="1">
        <v>282905596218</v>
      </c>
      <c r="Q3081" s="1">
        <v>78250208687</v>
      </c>
      <c r="R3081" s="1">
        <v>152659151245</v>
      </c>
      <c r="S3081" s="1">
        <v>513814956150</v>
      </c>
      <c r="T3081" s="1">
        <v>28939026560</v>
      </c>
      <c r="U3081" s="1">
        <v>27731390189</v>
      </c>
      <c r="V3081" s="1">
        <v>65163929680</v>
      </c>
    </row>
    <row r="3082" spans="1:22" ht="16.5" customHeight="1" x14ac:dyDescent="0.3">
      <c r="A3082" s="1" t="s">
        <v>319</v>
      </c>
      <c r="B3082" s="1">
        <v>2023</v>
      </c>
      <c r="C3082" s="16">
        <f t="shared" si="270"/>
        <v>3.9512437185814275</v>
      </c>
      <c r="D3082" s="5">
        <v>21</v>
      </c>
      <c r="E3082" s="5">
        <v>52</v>
      </c>
      <c r="F3082" s="4">
        <v>0</v>
      </c>
      <c r="G3082" s="5">
        <v>0</v>
      </c>
      <c r="H3082" s="5">
        <v>0</v>
      </c>
      <c r="I3082" s="1">
        <v>1203632846416</v>
      </c>
      <c r="J3082" s="1">
        <v>325582153885</v>
      </c>
      <c r="K3082" s="1">
        <v>249326642977</v>
      </c>
      <c r="L3082" s="1">
        <v>1452959489393</v>
      </c>
      <c r="M3082" s="29">
        <f>-4.336-4.513*(U3082/L3082)+5.679*(O3082/L3082)-0.004*(I3082/P3082)</f>
        <v>-5.8184004327420685E-2</v>
      </c>
      <c r="N3082" s="31">
        <v>6.4222466560102589</v>
      </c>
      <c r="O3082" s="1">
        <v>1099330348691</v>
      </c>
      <c r="P3082" s="1">
        <v>1065064220512</v>
      </c>
      <c r="Q3082" s="1">
        <v>34266128179</v>
      </c>
      <c r="R3082" s="1">
        <v>353629140702</v>
      </c>
      <c r="S3082" s="1">
        <v>1452959489393</v>
      </c>
      <c r="T3082" s="1">
        <v>50597825498</v>
      </c>
      <c r="U3082" s="1">
        <v>4661140433</v>
      </c>
      <c r="V3082" s="1">
        <v>62093078020</v>
      </c>
    </row>
    <row r="3083" spans="1:22" ht="16.5" customHeight="1" x14ac:dyDescent="0.3">
      <c r="A3083" s="1" t="s">
        <v>319</v>
      </c>
      <c r="B3083" s="1">
        <v>2022</v>
      </c>
      <c r="C3083" s="16">
        <f t="shared" si="270"/>
        <v>3.9318256327243257</v>
      </c>
      <c r="D3083" s="5">
        <v>20</v>
      </c>
      <c r="E3083" s="5">
        <v>51</v>
      </c>
      <c r="F3083" s="4">
        <v>0</v>
      </c>
      <c r="G3083" s="5">
        <v>0</v>
      </c>
      <c r="H3083" s="5">
        <v>0</v>
      </c>
      <c r="I3083" s="1">
        <v>1359977234436</v>
      </c>
      <c r="J3083" s="1">
        <v>374438339963</v>
      </c>
      <c r="K3083" s="1">
        <v>258192397959</v>
      </c>
      <c r="L3083" s="1">
        <v>1618169632395</v>
      </c>
      <c r="M3083" s="29">
        <f>-4.336-4.513*(U3083/L3083)+5.679*(O3083/L3083)-0.004*(I3083/P3083)</f>
        <v>0.1000811811579112</v>
      </c>
      <c r="N3083" s="31">
        <v>6.9871667237754878</v>
      </c>
      <c r="O3083" s="1">
        <v>1267489657607</v>
      </c>
      <c r="P3083" s="1">
        <v>1211172668199</v>
      </c>
      <c r="Q3083" s="1">
        <v>56316989408</v>
      </c>
      <c r="R3083" s="1">
        <v>350679974788</v>
      </c>
      <c r="S3083" s="1">
        <v>1618169632395</v>
      </c>
      <c r="T3083" s="1">
        <v>25358964869</v>
      </c>
      <c r="U3083" s="1">
        <v>2764015095</v>
      </c>
      <c r="V3083" s="1">
        <v>30351433961</v>
      </c>
    </row>
    <row r="3084" spans="1:22" ht="16.5" customHeight="1" x14ac:dyDescent="0.3">
      <c r="A3084" s="1" t="s">
        <v>319</v>
      </c>
      <c r="B3084" s="1">
        <v>2021</v>
      </c>
      <c r="C3084" s="15"/>
      <c r="D3084" s="9"/>
      <c r="E3084" s="9"/>
      <c r="F3084" s="10"/>
      <c r="G3084" s="9"/>
      <c r="H3084" s="9"/>
      <c r="I3084" s="1">
        <v>840191116650</v>
      </c>
      <c r="J3084" s="1">
        <v>186453707583</v>
      </c>
      <c r="K3084" s="1">
        <v>176456086255</v>
      </c>
      <c r="L3084" s="1">
        <v>1016647202905</v>
      </c>
      <c r="M3084" s="29">
        <f>-4.336-4.513*(U3084/L3084)+5.679*(O3084/L3084)-0.004*(I3084/P3084)</f>
        <v>-0.62866057721240209</v>
      </c>
      <c r="N3084" s="31">
        <v>6.6900092133089402</v>
      </c>
      <c r="O3084" s="1">
        <v>667535357225</v>
      </c>
      <c r="P3084" s="1">
        <v>641895794099</v>
      </c>
      <c r="Q3084" s="1">
        <v>25639563126</v>
      </c>
      <c r="R3084" s="1">
        <v>349111845680</v>
      </c>
      <c r="S3084" s="1">
        <v>1016647202905</v>
      </c>
      <c r="T3084" s="1">
        <v>17403317519</v>
      </c>
      <c r="U3084" s="1">
        <v>3668113078</v>
      </c>
      <c r="V3084" s="1">
        <v>23655949292</v>
      </c>
    </row>
    <row r="3085" spans="1:22" ht="16.5" customHeight="1" x14ac:dyDescent="0.3">
      <c r="A3085" s="1" t="s">
        <v>319</v>
      </c>
      <c r="B3085" s="1">
        <v>2020</v>
      </c>
      <c r="C3085" s="15"/>
      <c r="D3085" s="9"/>
      <c r="E3085" s="9"/>
      <c r="F3085" s="10"/>
      <c r="G3085" s="9"/>
      <c r="H3085" s="9"/>
      <c r="I3085" s="1">
        <v>885450647884</v>
      </c>
      <c r="J3085" s="1">
        <v>157253459017</v>
      </c>
      <c r="K3085" s="1">
        <v>184246959911</v>
      </c>
      <c r="L3085" s="1">
        <v>1069697607795</v>
      </c>
      <c r="M3085" s="29">
        <f>-4.336-4.513*(U3085/L3085)+5.679*(O3085/L3085)-0.004*(I3085/P3085)</f>
        <v>-0.56369302040505853</v>
      </c>
      <c r="N3085" s="31">
        <v>6.9401877821904918</v>
      </c>
      <c r="O3085" s="1">
        <v>714253875193</v>
      </c>
      <c r="P3085" s="1">
        <v>671278564294</v>
      </c>
      <c r="Q3085" s="1">
        <v>42975310899</v>
      </c>
      <c r="R3085" s="1">
        <v>355443732602</v>
      </c>
      <c r="S3085" s="1">
        <v>1069697607795</v>
      </c>
      <c r="T3085" s="1">
        <v>15295691461</v>
      </c>
      <c r="U3085" s="1">
        <v>3407060175</v>
      </c>
      <c r="V3085" s="1">
        <v>19444837987</v>
      </c>
    </row>
    <row r="3086" spans="1:22" ht="16.5" customHeight="1" x14ac:dyDescent="0.3">
      <c r="A3086" s="1" t="s">
        <v>319</v>
      </c>
      <c r="B3086" s="1">
        <v>2019</v>
      </c>
      <c r="C3086" s="15"/>
      <c r="D3086" s="9"/>
      <c r="E3086" s="9"/>
      <c r="F3086" s="10"/>
      <c r="G3086" s="9"/>
      <c r="H3086" s="9"/>
      <c r="I3086" s="1">
        <v>1103723640866</v>
      </c>
      <c r="J3086" s="1">
        <v>165844053328</v>
      </c>
      <c r="K3086" s="1">
        <v>216350004681</v>
      </c>
      <c r="L3086" s="1">
        <v>1320073645547</v>
      </c>
      <c r="M3086" s="29">
        <f>-4.336-4.513*(U3086/L3086)+5.679*(O3086/L3086)-0.004*(I3086/P3086)</f>
        <v>-0.2806834999899796</v>
      </c>
      <c r="N3086" s="31">
        <v>7.4649912574460018</v>
      </c>
      <c r="O3086" s="1">
        <v>950036973120</v>
      </c>
      <c r="P3086" s="1">
        <v>878842530754</v>
      </c>
      <c r="Q3086" s="1">
        <v>71194442366</v>
      </c>
      <c r="R3086" s="1">
        <v>370036672427</v>
      </c>
      <c r="S3086" s="1">
        <v>1320073645547</v>
      </c>
      <c r="T3086" s="1">
        <v>24540067124</v>
      </c>
      <c r="U3086" s="1">
        <v>7824529282</v>
      </c>
      <c r="V3086" s="1">
        <v>36251296364</v>
      </c>
    </row>
    <row r="3087" spans="1:22" ht="16.5" customHeight="1" x14ac:dyDescent="0.3">
      <c r="A3087" s="1" t="s">
        <v>319</v>
      </c>
      <c r="B3087" s="1">
        <v>2018</v>
      </c>
      <c r="C3087" s="16">
        <f t="shared" ref="C3087:C3099" si="271">LN(E3087)</f>
        <v>3.8286413964890951</v>
      </c>
      <c r="D3087" s="5">
        <v>19</v>
      </c>
      <c r="E3087" s="5">
        <v>46</v>
      </c>
      <c r="F3087" s="4">
        <v>0.35</v>
      </c>
      <c r="G3087" s="5">
        <v>0</v>
      </c>
      <c r="H3087" s="5">
        <v>0</v>
      </c>
      <c r="I3087" s="1">
        <v>1336889363419</v>
      </c>
      <c r="J3087" s="1">
        <v>212648796776</v>
      </c>
      <c r="K3087" s="1">
        <v>258156270512</v>
      </c>
      <c r="L3087" s="1">
        <v>1595045633931</v>
      </c>
      <c r="M3087" s="29">
        <f>-4.336-4.513*(U3087/L3087)+5.679*(O3087/L3087)-0.004*(I3087/P3087)</f>
        <v>-0.41944873346885508</v>
      </c>
      <c r="N3087" s="31">
        <v>7.3592809998546045</v>
      </c>
      <c r="O3087" s="1">
        <v>1172172433754</v>
      </c>
      <c r="P3087" s="1">
        <v>1082336808572</v>
      </c>
      <c r="Q3087" s="1">
        <v>89835625182</v>
      </c>
      <c r="R3087" s="1">
        <v>422873200177</v>
      </c>
      <c r="S3087" s="1">
        <v>1595045633931</v>
      </c>
      <c r="T3087" s="1">
        <v>28719017671</v>
      </c>
      <c r="U3087" s="1">
        <v>89033576130</v>
      </c>
      <c r="V3087" s="1">
        <v>140513648809</v>
      </c>
    </row>
    <row r="3088" spans="1:22" ht="16.5" customHeight="1" x14ac:dyDescent="0.3">
      <c r="A3088" s="1" t="s">
        <v>319</v>
      </c>
      <c r="B3088" s="1">
        <v>2017</v>
      </c>
      <c r="C3088" s="16">
        <f t="shared" si="271"/>
        <v>3.8066624897703196</v>
      </c>
      <c r="D3088" s="5">
        <v>18</v>
      </c>
      <c r="E3088" s="5">
        <v>45</v>
      </c>
      <c r="F3088" s="4">
        <v>0.35</v>
      </c>
      <c r="G3088" s="5">
        <v>0</v>
      </c>
      <c r="H3088" s="5">
        <v>0</v>
      </c>
      <c r="I3088" s="1">
        <v>1852870598955</v>
      </c>
      <c r="J3088" s="1">
        <v>465147436680</v>
      </c>
      <c r="K3088" s="1">
        <v>191311443221</v>
      </c>
      <c r="L3088" s="1">
        <v>2044182042176</v>
      </c>
      <c r="M3088" s="29">
        <f>-4.336-4.513*(U3088/L3088)+5.679*(O3088/L3088)-0.004*(I3088/P3088)</f>
        <v>-0.46489379808444753</v>
      </c>
      <c r="N3088" s="31">
        <v>2.8654119461210428</v>
      </c>
      <c r="O3088" s="1">
        <v>1579013910595</v>
      </c>
      <c r="P3088" s="1">
        <v>1529887725359</v>
      </c>
      <c r="Q3088" s="1">
        <v>49126185236</v>
      </c>
      <c r="R3088" s="1">
        <v>465168131581</v>
      </c>
      <c r="S3088" s="1">
        <v>2044182042176</v>
      </c>
      <c r="T3088" s="1">
        <v>33078894602</v>
      </c>
      <c r="U3088" s="1">
        <v>231347497335</v>
      </c>
      <c r="V3088" s="1">
        <v>322303029317</v>
      </c>
    </row>
    <row r="3089" spans="1:22" ht="16.5" customHeight="1" x14ac:dyDescent="0.3">
      <c r="A3089" s="1" t="s">
        <v>319</v>
      </c>
      <c r="B3089" s="1">
        <v>2016</v>
      </c>
      <c r="C3089" s="16">
        <f t="shared" si="271"/>
        <v>3.784189633918261</v>
      </c>
      <c r="D3089" s="5">
        <v>17</v>
      </c>
      <c r="E3089" s="5">
        <v>44</v>
      </c>
      <c r="F3089" s="4">
        <v>0.35</v>
      </c>
      <c r="G3089" s="5">
        <v>0</v>
      </c>
      <c r="H3089" s="5">
        <v>0</v>
      </c>
      <c r="I3089" s="1">
        <v>2052890220271</v>
      </c>
      <c r="J3089" s="1">
        <v>813863064261</v>
      </c>
      <c r="K3089" s="1">
        <v>224640639329</v>
      </c>
      <c r="L3089" s="1">
        <v>2277530859600</v>
      </c>
      <c r="M3089" s="29">
        <f>-4.336-4.513*(U3089/L3089)+5.679*(O3089/L3089)-0.004*(I3089/P3089)</f>
        <v>0.65371556741040993</v>
      </c>
      <c r="N3089" s="31">
        <v>2.5615511423249444</v>
      </c>
      <c r="O3089" s="1">
        <v>2027193748136</v>
      </c>
      <c r="P3089" s="1">
        <v>1069226620764</v>
      </c>
      <c r="Q3089" s="1">
        <v>957967127372</v>
      </c>
      <c r="R3089" s="1">
        <v>250337111464</v>
      </c>
      <c r="S3089" s="1">
        <v>2277530859600</v>
      </c>
      <c r="T3089" s="1">
        <v>26189743059</v>
      </c>
      <c r="U3089" s="1">
        <v>28963191966</v>
      </c>
      <c r="V3089" s="1">
        <v>63240829016</v>
      </c>
    </row>
    <row r="3090" spans="1:22" ht="16.5" customHeight="1" x14ac:dyDescent="0.3">
      <c r="A3090" s="1" t="s">
        <v>319</v>
      </c>
      <c r="B3090" s="1">
        <v>2015</v>
      </c>
      <c r="C3090" s="16">
        <f t="shared" si="271"/>
        <v>3.7376696182833684</v>
      </c>
      <c r="D3090" s="5">
        <v>16</v>
      </c>
      <c r="E3090" s="5">
        <v>42</v>
      </c>
      <c r="F3090" s="4">
        <v>0.57499999999999996</v>
      </c>
      <c r="G3090" s="5">
        <v>0</v>
      </c>
      <c r="H3090" s="5">
        <v>1</v>
      </c>
      <c r="I3090" s="1">
        <v>1116219779274</v>
      </c>
      <c r="J3090" s="1">
        <v>506324967851</v>
      </c>
      <c r="K3090" s="1">
        <v>205845548764</v>
      </c>
      <c r="L3090" s="1">
        <v>1322065328038</v>
      </c>
      <c r="M3090" s="29">
        <f>-4.336-4.513*(U3090/L3090)+5.679*(O3090/L3090)-0.004*(I3090/P3090)</f>
        <v>0.14477605392576345</v>
      </c>
      <c r="N3090" s="31">
        <v>8.0197984581497224</v>
      </c>
      <c r="O3090" s="1">
        <v>1063870257725</v>
      </c>
      <c r="P3090" s="1">
        <v>803842651032</v>
      </c>
      <c r="Q3090" s="1">
        <v>260027606693</v>
      </c>
      <c r="R3090" s="1">
        <v>258195070313</v>
      </c>
      <c r="S3090" s="1">
        <v>1322065328038</v>
      </c>
      <c r="T3090" s="1">
        <v>22019116392</v>
      </c>
      <c r="U3090" s="1">
        <v>24484206709</v>
      </c>
      <c r="V3090" s="1">
        <v>53872287016</v>
      </c>
    </row>
    <row r="3091" spans="1:22" ht="16.5" customHeight="1" x14ac:dyDescent="0.3">
      <c r="A3091" s="1" t="s">
        <v>319</v>
      </c>
      <c r="B3091" s="1">
        <v>2014</v>
      </c>
      <c r="C3091" s="16">
        <f t="shared" si="271"/>
        <v>3.713572066704308</v>
      </c>
      <c r="D3091" s="6">
        <v>15</v>
      </c>
      <c r="E3091" s="6">
        <v>41</v>
      </c>
      <c r="F3091" s="7">
        <v>0.57499999999999996</v>
      </c>
      <c r="G3091" s="6">
        <v>0</v>
      </c>
      <c r="H3091" s="6">
        <v>1</v>
      </c>
      <c r="I3091" s="1">
        <v>932727534864</v>
      </c>
      <c r="J3091" s="1">
        <v>298618364385</v>
      </c>
      <c r="K3091" s="1">
        <v>116787674168</v>
      </c>
      <c r="L3091" s="1">
        <v>1049515209032</v>
      </c>
      <c r="M3091" s="29">
        <f>-4.336-4.513*(U3091/L3091)+5.679*(O3091/L3091)-0.004*(I3091/P3091)</f>
        <v>8.3400654445871275E-2</v>
      </c>
      <c r="N3091" s="28">
        <v>5.05</v>
      </c>
      <c r="O3091" s="1">
        <v>832818100903</v>
      </c>
      <c r="P3091" s="1">
        <v>812171717803</v>
      </c>
      <c r="Q3091" s="1">
        <v>20646383100</v>
      </c>
      <c r="R3091" s="1">
        <v>216697108129</v>
      </c>
      <c r="S3091" s="1">
        <v>1049515209032</v>
      </c>
      <c r="T3091" s="1">
        <v>22027064864</v>
      </c>
      <c r="U3091" s="1">
        <v>19172299503</v>
      </c>
      <c r="V3091" s="1">
        <v>46543621252</v>
      </c>
    </row>
    <row r="3092" spans="1:22" ht="16.5" customHeight="1" x14ac:dyDescent="0.3">
      <c r="A3092" s="1" t="s">
        <v>320</v>
      </c>
      <c r="B3092" s="1">
        <v>2023</v>
      </c>
      <c r="C3092" s="16">
        <f t="shared" si="271"/>
        <v>3.784189633918261</v>
      </c>
      <c r="D3092" s="5">
        <v>30</v>
      </c>
      <c r="E3092" s="5">
        <v>44</v>
      </c>
      <c r="F3092" s="4">
        <v>0</v>
      </c>
      <c r="G3092" s="5">
        <v>0</v>
      </c>
      <c r="H3092" s="5">
        <v>1</v>
      </c>
      <c r="I3092" s="1">
        <v>120791097592</v>
      </c>
      <c r="J3092" s="1">
        <v>2174419138</v>
      </c>
      <c r="K3092" s="1">
        <v>113528497515</v>
      </c>
      <c r="L3092" s="1">
        <v>234319595107</v>
      </c>
      <c r="M3092" s="29">
        <f>-4.336-4.513*(U3092/L3092)+5.679*(O3092/L3092)-0.004*(I3092/P3092)</f>
        <v>-2.6081312201120141</v>
      </c>
      <c r="N3092" s="31">
        <v>6.4222466560102589</v>
      </c>
      <c r="O3092" s="1">
        <v>83733199539</v>
      </c>
      <c r="P3092" s="1">
        <v>21904077440</v>
      </c>
      <c r="Q3092" s="1">
        <v>61829122099</v>
      </c>
      <c r="R3092" s="1">
        <v>150586395568</v>
      </c>
      <c r="S3092" s="1">
        <v>234319595107</v>
      </c>
      <c r="T3092" s="1">
        <v>-685511080</v>
      </c>
      <c r="U3092" s="1">
        <v>14508898778</v>
      </c>
      <c r="V3092" s="1">
        <v>18069090950</v>
      </c>
    </row>
    <row r="3093" spans="1:22" ht="16.5" customHeight="1" x14ac:dyDescent="0.3">
      <c r="A3093" s="1" t="s">
        <v>320</v>
      </c>
      <c r="B3093" s="1">
        <v>2022</v>
      </c>
      <c r="C3093" s="16">
        <f t="shared" si="271"/>
        <v>3.7612001156935624</v>
      </c>
      <c r="D3093" s="5">
        <v>29</v>
      </c>
      <c r="E3093" s="5">
        <v>43</v>
      </c>
      <c r="F3093" s="4">
        <v>0</v>
      </c>
      <c r="G3093" s="5">
        <v>0</v>
      </c>
      <c r="H3093" s="5">
        <v>1</v>
      </c>
      <c r="I3093" s="1">
        <v>121830515087</v>
      </c>
      <c r="J3093" s="1">
        <v>843833109</v>
      </c>
      <c r="K3093" s="1">
        <v>116583016116</v>
      </c>
      <c r="L3093" s="1">
        <v>238413531203</v>
      </c>
      <c r="M3093" s="29">
        <f>-4.336-4.513*(U3093/L3093)+5.679*(O3093/L3093)-0.004*(I3093/P3093)</f>
        <v>-2.3839392491397415</v>
      </c>
      <c r="N3093" s="31">
        <v>6.9871667237754878</v>
      </c>
      <c r="O3093" s="1">
        <v>90306696913</v>
      </c>
      <c r="P3093" s="1">
        <v>34455660633</v>
      </c>
      <c r="Q3093" s="1">
        <v>55851036280</v>
      </c>
      <c r="R3093" s="1">
        <v>148106834290</v>
      </c>
      <c r="S3093" s="1">
        <v>238413531203</v>
      </c>
      <c r="T3093" s="1">
        <v>130367336</v>
      </c>
      <c r="U3093" s="1">
        <v>9767791748</v>
      </c>
      <c r="V3093" s="1">
        <v>12210369939</v>
      </c>
    </row>
    <row r="3094" spans="1:22" ht="16.5" customHeight="1" x14ac:dyDescent="0.3">
      <c r="A3094" s="1" t="s">
        <v>320</v>
      </c>
      <c r="B3094" s="1">
        <v>2021</v>
      </c>
      <c r="C3094" s="16">
        <f t="shared" si="271"/>
        <v>3.7376696182833684</v>
      </c>
      <c r="D3094" s="5">
        <v>28</v>
      </c>
      <c r="E3094" s="5">
        <v>42</v>
      </c>
      <c r="F3094" s="4">
        <v>0</v>
      </c>
      <c r="G3094" s="5">
        <v>0</v>
      </c>
      <c r="H3094" s="5">
        <v>1</v>
      </c>
      <c r="I3094" s="1">
        <v>129566309404</v>
      </c>
      <c r="J3094" s="1">
        <v>1578570097</v>
      </c>
      <c r="K3094" s="1">
        <v>120916019743</v>
      </c>
      <c r="L3094" s="1">
        <v>250482329147</v>
      </c>
      <c r="M3094" s="29">
        <f>-4.336-4.513*(U3094/L3094)+5.679*(O3094/L3094)-0.004*(I3094/P3094)</f>
        <v>-2.2339417337993308</v>
      </c>
      <c r="N3094" s="31">
        <v>6.6900092133089402</v>
      </c>
      <c r="O3094" s="1">
        <v>101781498316</v>
      </c>
      <c r="P3094" s="1">
        <v>46592083051</v>
      </c>
      <c r="Q3094" s="1">
        <v>55189415265</v>
      </c>
      <c r="R3094" s="1">
        <v>148700830831</v>
      </c>
      <c r="S3094" s="1">
        <v>250482329147</v>
      </c>
      <c r="T3094" s="1">
        <v>-575584110</v>
      </c>
      <c r="U3094" s="1">
        <v>10791590493</v>
      </c>
      <c r="V3094" s="1">
        <v>13388436304</v>
      </c>
    </row>
    <row r="3095" spans="1:22" ht="16.5" customHeight="1" x14ac:dyDescent="0.3">
      <c r="A3095" s="1" t="s">
        <v>320</v>
      </c>
      <c r="B3095" s="1">
        <v>2020</v>
      </c>
      <c r="C3095" s="16">
        <f t="shared" si="271"/>
        <v>3.713572066704308</v>
      </c>
      <c r="D3095" s="5">
        <v>27</v>
      </c>
      <c r="E3095" s="5">
        <v>41</v>
      </c>
      <c r="F3095" s="4">
        <v>0</v>
      </c>
      <c r="G3095" s="5">
        <v>0</v>
      </c>
      <c r="H3095" s="5">
        <v>1</v>
      </c>
      <c r="I3095" s="1">
        <v>143906610060</v>
      </c>
      <c r="J3095" s="1">
        <v>2300704082</v>
      </c>
      <c r="K3095" s="1">
        <v>124429580467</v>
      </c>
      <c r="L3095" s="1">
        <v>268336190527</v>
      </c>
      <c r="M3095" s="29">
        <f>-4.336-4.513*(U3095/L3095)+5.679*(O3095/L3095)-0.004*(I3095/P3095)</f>
        <v>-2.1911288550089276</v>
      </c>
      <c r="N3095" s="31">
        <v>6.9401877821904918</v>
      </c>
      <c r="O3095" s="1">
        <v>110928527847</v>
      </c>
      <c r="P3095" s="1">
        <v>56636761133</v>
      </c>
      <c r="Q3095" s="1">
        <v>54291766714</v>
      </c>
      <c r="R3095" s="1">
        <v>157407662680</v>
      </c>
      <c r="S3095" s="1">
        <v>268336190527</v>
      </c>
      <c r="T3095" s="1">
        <v>728699546</v>
      </c>
      <c r="U3095" s="1">
        <v>11453429786</v>
      </c>
      <c r="V3095" s="1">
        <v>14240537232</v>
      </c>
    </row>
    <row r="3096" spans="1:22" ht="16.5" customHeight="1" x14ac:dyDescent="0.3">
      <c r="A3096" s="1" t="s">
        <v>320</v>
      </c>
      <c r="B3096" s="1">
        <v>2019</v>
      </c>
      <c r="C3096" s="16">
        <f t="shared" si="271"/>
        <v>3.6888794541139363</v>
      </c>
      <c r="D3096" s="5">
        <v>26</v>
      </c>
      <c r="E3096" s="5">
        <v>40</v>
      </c>
      <c r="F3096" s="4">
        <v>0</v>
      </c>
      <c r="G3096" s="5">
        <v>0</v>
      </c>
      <c r="H3096" s="5">
        <v>1</v>
      </c>
      <c r="I3096" s="1">
        <v>129210882218</v>
      </c>
      <c r="J3096" s="1">
        <v>2511519870</v>
      </c>
      <c r="K3096" s="1">
        <v>127840034787</v>
      </c>
      <c r="L3096" s="1">
        <v>257050917005</v>
      </c>
      <c r="M3096" s="29">
        <f>-4.336-4.513*(U3096/L3096)+5.679*(O3096/L3096)-0.004*(I3096/P3096)</f>
        <v>-2.0431588202273381</v>
      </c>
      <c r="N3096" s="31">
        <v>7.4649912574460018</v>
      </c>
      <c r="O3096" s="1">
        <v>109259704813</v>
      </c>
      <c r="P3096" s="1">
        <v>55870108338</v>
      </c>
      <c r="Q3096" s="1">
        <v>53389596475</v>
      </c>
      <c r="R3096" s="1">
        <v>147791212192</v>
      </c>
      <c r="S3096" s="1">
        <v>257050917005</v>
      </c>
      <c r="T3096" s="1">
        <v>237203592</v>
      </c>
      <c r="U3096" s="1">
        <v>6366276907</v>
      </c>
      <c r="V3096" s="1">
        <v>7818249829</v>
      </c>
    </row>
    <row r="3097" spans="1:22" ht="16.5" customHeight="1" x14ac:dyDescent="0.3">
      <c r="A3097" s="1" t="s">
        <v>320</v>
      </c>
      <c r="B3097" s="1">
        <v>2018</v>
      </c>
      <c r="C3097" s="16">
        <f t="shared" si="271"/>
        <v>3.9512437185814275</v>
      </c>
      <c r="D3097" s="5">
        <v>25</v>
      </c>
      <c r="E3097" s="5">
        <v>52</v>
      </c>
      <c r="F3097" s="4">
        <v>0</v>
      </c>
      <c r="G3097" s="5">
        <v>0</v>
      </c>
      <c r="H3097" s="5">
        <v>0</v>
      </c>
      <c r="I3097" s="1">
        <v>115877087418</v>
      </c>
      <c r="J3097" s="1">
        <v>1368243094</v>
      </c>
      <c r="K3097" s="1">
        <v>131945021928</v>
      </c>
      <c r="L3097" s="1">
        <v>247822109346</v>
      </c>
      <c r="M3097" s="29">
        <f>-4.336-4.513*(U3097/L3097)+5.679*(O3097/L3097)-0.004*(I3097/P3097)</f>
        <v>-2.1533093046101102</v>
      </c>
      <c r="N3097" s="31">
        <v>7.3592809998546045</v>
      </c>
      <c r="O3097" s="1">
        <v>100276216986</v>
      </c>
      <c r="P3097" s="1">
        <v>47371557073</v>
      </c>
      <c r="Q3097" s="1">
        <v>52904659913</v>
      </c>
      <c r="R3097" s="1">
        <v>147545892360</v>
      </c>
      <c r="S3097" s="1">
        <v>247822109346</v>
      </c>
      <c r="T3097" s="1">
        <v>948863468</v>
      </c>
      <c r="U3097" s="1">
        <v>5788788299</v>
      </c>
      <c r="V3097" s="1">
        <v>6892810373</v>
      </c>
    </row>
    <row r="3098" spans="1:22" ht="16.5" customHeight="1" x14ac:dyDescent="0.3">
      <c r="A3098" s="1" t="s">
        <v>320</v>
      </c>
      <c r="B3098" s="1">
        <v>2017</v>
      </c>
      <c r="C3098" s="16">
        <f t="shared" si="271"/>
        <v>3.9318256327243257</v>
      </c>
      <c r="D3098" s="5">
        <v>24</v>
      </c>
      <c r="E3098" s="5">
        <v>51</v>
      </c>
      <c r="F3098" s="4">
        <v>0</v>
      </c>
      <c r="G3098" s="5">
        <v>0</v>
      </c>
      <c r="H3098" s="5">
        <v>0</v>
      </c>
      <c r="I3098" s="1">
        <v>113596120420</v>
      </c>
      <c r="J3098" s="1">
        <v>3251917831</v>
      </c>
      <c r="K3098" s="1">
        <v>134598010211</v>
      </c>
      <c r="L3098" s="1">
        <v>248194130631</v>
      </c>
      <c r="M3098" s="29">
        <f>-4.336-4.513*(U3098/L3098)+5.679*(O3098/L3098)-0.004*(I3098/P3098)</f>
        <v>-2.0799276801793516</v>
      </c>
      <c r="N3098" s="31">
        <v>2.8654119461210428</v>
      </c>
      <c r="O3098" s="1">
        <v>102454720990</v>
      </c>
      <c r="P3098" s="1">
        <v>50113084401</v>
      </c>
      <c r="Q3098" s="1">
        <v>52341636589</v>
      </c>
      <c r="R3098" s="1">
        <v>145739409641</v>
      </c>
      <c r="S3098" s="1">
        <v>248194130631</v>
      </c>
      <c r="T3098" s="1">
        <v>390811488</v>
      </c>
      <c r="U3098" s="1">
        <v>4353208723</v>
      </c>
      <c r="V3098" s="1">
        <v>4974892255</v>
      </c>
    </row>
    <row r="3099" spans="1:22" ht="16.5" customHeight="1" x14ac:dyDescent="0.3">
      <c r="A3099" s="1" t="s">
        <v>320</v>
      </c>
      <c r="B3099" s="1">
        <v>2016</v>
      </c>
      <c r="C3099" s="16">
        <f t="shared" si="271"/>
        <v>3.912023005428146</v>
      </c>
      <c r="D3099" s="6">
        <v>23</v>
      </c>
      <c r="E3099" s="6">
        <v>50</v>
      </c>
      <c r="F3099" s="7">
        <v>0</v>
      </c>
      <c r="G3099" s="6">
        <v>0</v>
      </c>
      <c r="H3099" s="6">
        <v>0</v>
      </c>
      <c r="I3099" s="1">
        <v>106258337330</v>
      </c>
      <c r="J3099" s="1">
        <v>4269407421</v>
      </c>
      <c r="K3099" s="1">
        <v>135939324752</v>
      </c>
      <c r="L3099" s="1">
        <v>242197662082</v>
      </c>
      <c r="M3099" s="29">
        <f>-4.336-4.513*(U3099/L3099)+5.679*(O3099/L3099)-0.004*(I3099/P3099)</f>
        <v>-2.2885749861429545</v>
      </c>
      <c r="N3099" s="31">
        <v>2.5615511423249444</v>
      </c>
      <c r="O3099" s="1">
        <v>88253131243</v>
      </c>
      <c r="P3099" s="1">
        <v>35809147017</v>
      </c>
      <c r="Q3099" s="1">
        <v>52443984226</v>
      </c>
      <c r="R3099" s="1">
        <v>153944530839</v>
      </c>
      <c r="S3099" s="1">
        <v>242197662082</v>
      </c>
      <c r="T3099" s="1">
        <v>19457321824</v>
      </c>
      <c r="U3099" s="1">
        <v>539161976</v>
      </c>
      <c r="V3099" s="1">
        <v>417488861</v>
      </c>
    </row>
    <row r="3100" spans="1:22" ht="16.5" customHeight="1" x14ac:dyDescent="0.3">
      <c r="A3100" s="1" t="s">
        <v>320</v>
      </c>
      <c r="B3100" s="1">
        <v>2015</v>
      </c>
      <c r="C3100" s="15"/>
      <c r="D3100" s="9"/>
      <c r="E3100" s="9"/>
      <c r="F3100" s="10"/>
      <c r="G3100" s="9"/>
      <c r="H3100" s="9"/>
      <c r="I3100" s="1">
        <v>100897903959</v>
      </c>
      <c r="J3100" s="1">
        <v>1594468128</v>
      </c>
      <c r="K3100" s="1">
        <v>151902267641</v>
      </c>
      <c r="L3100" s="1">
        <v>252800171600</v>
      </c>
      <c r="M3100" s="29">
        <f>-4.336-4.513*(U3100/L3100)+5.679*(O3100/L3100)-0.004*(I3100/P3100)</f>
        <v>-2.7146099359312923</v>
      </c>
      <c r="N3100" s="31">
        <v>8.0197984581497224</v>
      </c>
      <c r="O3100" s="1">
        <v>87050998780</v>
      </c>
      <c r="P3100" s="1">
        <v>34463644106</v>
      </c>
      <c r="Q3100" s="1">
        <v>52587354674</v>
      </c>
      <c r="R3100" s="1">
        <v>165749172820</v>
      </c>
      <c r="S3100" s="1">
        <v>252800171600</v>
      </c>
      <c r="T3100" s="1">
        <v>1115835839</v>
      </c>
      <c r="U3100" s="1">
        <v>18062149732</v>
      </c>
      <c r="V3100" s="1">
        <v>22767588176</v>
      </c>
    </row>
    <row r="3101" spans="1:22" ht="16.5" customHeight="1" x14ac:dyDescent="0.3">
      <c r="A3101" s="1" t="s">
        <v>320</v>
      </c>
      <c r="B3101" s="1">
        <v>2014</v>
      </c>
      <c r="C3101" s="15"/>
      <c r="D3101" s="9"/>
      <c r="E3101" s="9"/>
      <c r="F3101" s="10"/>
      <c r="G3101" s="9"/>
      <c r="H3101" s="9"/>
      <c r="I3101" s="1">
        <v>139564934915</v>
      </c>
      <c r="J3101" s="1">
        <v>4631762515</v>
      </c>
      <c r="K3101" s="1">
        <v>109580146050</v>
      </c>
      <c r="L3101" s="1">
        <v>249145080965</v>
      </c>
      <c r="M3101" s="29">
        <f>-4.336-4.513*(U3101/L3101)+5.679*(O3101/L3101)-0.004*(I3101/P3101)</f>
        <v>-2.3265053821531834</v>
      </c>
      <c r="N3101" s="28">
        <v>5.05</v>
      </c>
      <c r="O3101" s="1">
        <v>103944911960</v>
      </c>
      <c r="P3101" s="1">
        <v>51335565839</v>
      </c>
      <c r="Q3101" s="1">
        <v>52609346121</v>
      </c>
      <c r="R3101" s="1">
        <v>145200169005</v>
      </c>
      <c r="S3101" s="1">
        <v>249145080965</v>
      </c>
      <c r="T3101" s="1">
        <v>213626571</v>
      </c>
      <c r="U3101" s="1">
        <v>19263920577</v>
      </c>
      <c r="V3101" s="1">
        <v>24819727723</v>
      </c>
    </row>
    <row r="3102" spans="1:22" ht="16.5" customHeight="1" x14ac:dyDescent="0.3">
      <c r="A3102" s="1" t="s">
        <v>321</v>
      </c>
      <c r="B3102" s="1">
        <v>2023</v>
      </c>
      <c r="C3102" s="16">
        <f t="shared" ref="C3102:C3110" si="272">LN(E3102)</f>
        <v>4.0775374439057197</v>
      </c>
      <c r="D3102" s="5">
        <v>18</v>
      </c>
      <c r="E3102" s="5">
        <v>59</v>
      </c>
      <c r="F3102" s="4">
        <v>0.218</v>
      </c>
      <c r="G3102" s="5">
        <v>0</v>
      </c>
      <c r="H3102" s="5">
        <v>0</v>
      </c>
      <c r="I3102" s="1">
        <v>264783655899</v>
      </c>
      <c r="J3102" s="1">
        <v>6187138099</v>
      </c>
      <c r="K3102" s="1">
        <v>155812261462</v>
      </c>
      <c r="L3102" s="1">
        <v>420595917361</v>
      </c>
      <c r="M3102" s="29">
        <f>-4.336-4.513*(U3102/L3102)+5.679*(O3102/L3102)-0.004*(I3102/P3102)</f>
        <v>-3.0619636303808564</v>
      </c>
      <c r="N3102" s="31">
        <v>6.4222466560102589</v>
      </c>
      <c r="O3102" s="1">
        <v>124958955067</v>
      </c>
      <c r="P3102" s="1">
        <v>124082266263</v>
      </c>
      <c r="Q3102" s="1">
        <v>876688804</v>
      </c>
      <c r="R3102" s="1">
        <v>295636962294</v>
      </c>
      <c r="S3102" s="1">
        <v>420595917361</v>
      </c>
      <c r="T3102" s="1">
        <v>321784207</v>
      </c>
      <c r="U3102" s="1">
        <v>37712676836</v>
      </c>
      <c r="V3102" s="1">
        <v>47387826761</v>
      </c>
    </row>
    <row r="3103" spans="1:22" ht="16.5" customHeight="1" x14ac:dyDescent="0.3">
      <c r="A3103" s="1" t="s">
        <v>321</v>
      </c>
      <c r="B3103" s="1">
        <v>2022</v>
      </c>
      <c r="C3103" s="16">
        <f t="shared" si="272"/>
        <v>4.0604430105464191</v>
      </c>
      <c r="D3103" s="5">
        <v>17</v>
      </c>
      <c r="E3103" s="5">
        <v>58</v>
      </c>
      <c r="F3103" s="4">
        <v>0.218</v>
      </c>
      <c r="G3103" s="5">
        <v>0</v>
      </c>
      <c r="H3103" s="5">
        <v>0</v>
      </c>
      <c r="I3103" s="1">
        <v>202644649899</v>
      </c>
      <c r="J3103" s="1">
        <v>5252945850</v>
      </c>
      <c r="K3103" s="1">
        <v>156157096597</v>
      </c>
      <c r="L3103" s="1">
        <v>358801746496</v>
      </c>
      <c r="M3103" s="29">
        <f>-4.336-4.513*(U3103/L3103)+5.679*(O3103/L3103)-0.004*(I3103/P3103)</f>
        <v>-3.5192284231237818</v>
      </c>
      <c r="N3103" s="31">
        <v>6.9871667237754878</v>
      </c>
      <c r="O3103" s="1">
        <v>82116570561</v>
      </c>
      <c r="P3103" s="1">
        <v>82116570561</v>
      </c>
      <c r="Q3103" s="1">
        <v>0</v>
      </c>
      <c r="R3103" s="1">
        <v>276685175935</v>
      </c>
      <c r="S3103" s="1">
        <v>358801746496</v>
      </c>
      <c r="T3103" s="1">
        <v>1039873403</v>
      </c>
      <c r="U3103" s="1">
        <v>37611162860</v>
      </c>
      <c r="V3103" s="1">
        <v>48646763657</v>
      </c>
    </row>
    <row r="3104" spans="1:22" ht="16.5" customHeight="1" x14ac:dyDescent="0.3">
      <c r="A3104" s="1" t="s">
        <v>321</v>
      </c>
      <c r="B3104" s="1">
        <v>2021</v>
      </c>
      <c r="C3104" s="16">
        <f t="shared" si="272"/>
        <v>4.0430512678345503</v>
      </c>
      <c r="D3104" s="5">
        <v>16</v>
      </c>
      <c r="E3104" s="5">
        <v>57</v>
      </c>
      <c r="F3104" s="4">
        <v>0.218</v>
      </c>
      <c r="G3104" s="5">
        <v>0</v>
      </c>
      <c r="H3104" s="5">
        <v>0</v>
      </c>
      <c r="I3104" s="1">
        <v>201274164214</v>
      </c>
      <c r="J3104" s="1">
        <v>3042316060</v>
      </c>
      <c r="K3104" s="1">
        <v>166253318691</v>
      </c>
      <c r="L3104" s="1">
        <v>367527482905</v>
      </c>
      <c r="M3104" s="29">
        <f>-4.336-4.513*(U3104/L3104)+5.679*(O3104/L3104)-0.004*(I3104/P3104)</f>
        <v>-2.9909458716854647</v>
      </c>
      <c r="N3104" s="31">
        <v>6.6900092133089402</v>
      </c>
      <c r="O3104" s="1">
        <v>111817020810</v>
      </c>
      <c r="P3104" s="1">
        <v>103747028438</v>
      </c>
      <c r="Q3104" s="1">
        <v>8069992372</v>
      </c>
      <c r="R3104" s="1">
        <v>255710462095</v>
      </c>
      <c r="S3104" s="1">
        <v>367527482905</v>
      </c>
      <c r="T3104" s="1">
        <v>1412358951</v>
      </c>
      <c r="U3104" s="1">
        <v>30536764883</v>
      </c>
      <c r="V3104" s="1">
        <v>40194537695</v>
      </c>
    </row>
    <row r="3105" spans="1:22" ht="16.5" customHeight="1" x14ac:dyDescent="0.3">
      <c r="A3105" s="1" t="s">
        <v>321</v>
      </c>
      <c r="B3105" s="1">
        <v>2020</v>
      </c>
      <c r="C3105" s="16">
        <f t="shared" si="272"/>
        <v>4.0253516907351496</v>
      </c>
      <c r="D3105" s="5">
        <v>15</v>
      </c>
      <c r="E3105" s="5">
        <v>56</v>
      </c>
      <c r="F3105" s="4">
        <v>0.218</v>
      </c>
      <c r="G3105" s="5">
        <v>0</v>
      </c>
      <c r="H3105" s="5">
        <v>0</v>
      </c>
      <c r="I3105" s="1">
        <v>197120307627</v>
      </c>
      <c r="J3105" s="1">
        <v>2242765024</v>
      </c>
      <c r="K3105" s="1">
        <v>155732277044</v>
      </c>
      <c r="L3105" s="1">
        <v>352852584671</v>
      </c>
      <c r="M3105" s="29">
        <f>-4.336-4.513*(U3105/L3105)+5.679*(O3105/L3105)-0.004*(I3105/P3105)</f>
        <v>-2.983737275436332</v>
      </c>
      <c r="N3105" s="31">
        <v>6.9401877821904918</v>
      </c>
      <c r="O3105" s="1">
        <v>113236056606</v>
      </c>
      <c r="P3105" s="1">
        <v>103028000354</v>
      </c>
      <c r="Q3105" s="1">
        <v>10208056252</v>
      </c>
      <c r="R3105" s="1">
        <v>239616528065</v>
      </c>
      <c r="S3105" s="1">
        <v>352852584671</v>
      </c>
      <c r="T3105" s="1">
        <v>1682316444</v>
      </c>
      <c r="U3105" s="1">
        <v>36166133373</v>
      </c>
      <c r="V3105" s="1">
        <v>47637424127</v>
      </c>
    </row>
    <row r="3106" spans="1:22" ht="16.5" customHeight="1" x14ac:dyDescent="0.3">
      <c r="A3106" s="1" t="s">
        <v>321</v>
      </c>
      <c r="B3106" s="1">
        <v>2019</v>
      </c>
      <c r="C3106" s="16">
        <f t="shared" si="272"/>
        <v>4.0073331852324712</v>
      </c>
      <c r="D3106" s="5">
        <v>14</v>
      </c>
      <c r="E3106" s="5">
        <v>55</v>
      </c>
      <c r="F3106" s="4">
        <v>0.218</v>
      </c>
      <c r="G3106" s="5">
        <v>0</v>
      </c>
      <c r="H3106" s="5">
        <v>0</v>
      </c>
      <c r="I3106" s="1">
        <v>195003926739</v>
      </c>
      <c r="J3106" s="1">
        <v>4299779752</v>
      </c>
      <c r="K3106" s="1">
        <v>157245493167</v>
      </c>
      <c r="L3106" s="1">
        <v>352249419906</v>
      </c>
      <c r="M3106" s="29">
        <f>-4.336-4.513*(U3106/L3106)+5.679*(O3106/L3106)-0.004*(I3106/P3106)</f>
        <v>-2.7320565962423173</v>
      </c>
      <c r="N3106" s="31">
        <v>7.4649912574460018</v>
      </c>
      <c r="O3106" s="1">
        <v>128447057245</v>
      </c>
      <c r="P3106" s="1">
        <v>114850797113</v>
      </c>
      <c r="Q3106" s="1">
        <v>13596260132</v>
      </c>
      <c r="R3106" s="1">
        <v>223802362661</v>
      </c>
      <c r="S3106" s="1">
        <v>352249419906</v>
      </c>
      <c r="T3106" s="1">
        <v>2004039391</v>
      </c>
      <c r="U3106" s="1">
        <v>35911895110</v>
      </c>
      <c r="V3106" s="1">
        <v>46985275615</v>
      </c>
    </row>
    <row r="3107" spans="1:22" ht="16.5" customHeight="1" x14ac:dyDescent="0.3">
      <c r="A3107" s="1" t="s">
        <v>321</v>
      </c>
      <c r="B3107" s="1">
        <v>2018</v>
      </c>
      <c r="C3107" s="16">
        <f t="shared" si="272"/>
        <v>3.9889840465642745</v>
      </c>
      <c r="D3107" s="5">
        <v>13</v>
      </c>
      <c r="E3107" s="5">
        <v>54</v>
      </c>
      <c r="F3107" s="4">
        <v>0.218</v>
      </c>
      <c r="G3107" s="5">
        <v>0</v>
      </c>
      <c r="H3107" s="5">
        <v>0</v>
      </c>
      <c r="I3107" s="1">
        <v>180429208335</v>
      </c>
      <c r="J3107" s="1">
        <v>3712358056</v>
      </c>
      <c r="K3107" s="1">
        <v>146610812880</v>
      </c>
      <c r="L3107" s="1">
        <v>327040021215</v>
      </c>
      <c r="M3107" s="29">
        <f>-4.336-4.513*(U3107/L3107)+5.679*(O3107/L3107)-0.004*(I3107/P3107)</f>
        <v>-2.7541211147521354</v>
      </c>
      <c r="N3107" s="31">
        <v>7.3592809998546045</v>
      </c>
      <c r="O3107" s="1">
        <v>118783024324</v>
      </c>
      <c r="P3107" s="1">
        <v>101336560312</v>
      </c>
      <c r="Q3107" s="1">
        <v>17446464012</v>
      </c>
      <c r="R3107" s="1">
        <v>208256996891</v>
      </c>
      <c r="S3107" s="1">
        <v>327040021215</v>
      </c>
      <c r="T3107" s="1">
        <v>1987063321</v>
      </c>
      <c r="U3107" s="1">
        <v>34323491879</v>
      </c>
      <c r="V3107" s="1">
        <v>45400798037</v>
      </c>
    </row>
    <row r="3108" spans="1:22" ht="16.5" customHeight="1" x14ac:dyDescent="0.3">
      <c r="A3108" s="1" t="s">
        <v>321</v>
      </c>
      <c r="B3108" s="1">
        <v>2017</v>
      </c>
      <c r="C3108" s="16">
        <f t="shared" si="272"/>
        <v>3.970291913552122</v>
      </c>
      <c r="D3108" s="5">
        <v>12</v>
      </c>
      <c r="E3108" s="5">
        <v>53</v>
      </c>
      <c r="F3108" s="4">
        <v>0.218</v>
      </c>
      <c r="G3108" s="5">
        <v>0</v>
      </c>
      <c r="H3108" s="5">
        <v>0</v>
      </c>
      <c r="I3108" s="1">
        <v>176326149286</v>
      </c>
      <c r="J3108" s="1">
        <v>4079814026</v>
      </c>
      <c r="K3108" s="1">
        <v>138407767988</v>
      </c>
      <c r="L3108" s="1">
        <v>314733917274</v>
      </c>
      <c r="M3108" s="29">
        <f>-4.336-4.513*(U3108/L3108)+5.679*(O3108/L3108)-0.004*(I3108/P3108)</f>
        <v>-2.6459599429233749</v>
      </c>
      <c r="N3108" s="31">
        <v>2.8654119461210428</v>
      </c>
      <c r="O3108" s="1">
        <v>120360429519</v>
      </c>
      <c r="P3108" s="1">
        <v>114303578749</v>
      </c>
      <c r="Q3108" s="1">
        <v>6056850770</v>
      </c>
      <c r="R3108" s="1">
        <v>194373487755</v>
      </c>
      <c r="S3108" s="1">
        <v>314733917274</v>
      </c>
      <c r="T3108" s="1">
        <v>1501858369</v>
      </c>
      <c r="U3108" s="1">
        <v>33164613695</v>
      </c>
      <c r="V3108" s="1">
        <v>44927323270</v>
      </c>
    </row>
    <row r="3109" spans="1:22" ht="16.5" customHeight="1" x14ac:dyDescent="0.3">
      <c r="A3109" s="1" t="s">
        <v>321</v>
      </c>
      <c r="B3109" s="1">
        <v>2016</v>
      </c>
      <c r="C3109" s="16">
        <f t="shared" si="272"/>
        <v>3.9512437185814275</v>
      </c>
      <c r="D3109" s="5">
        <v>11</v>
      </c>
      <c r="E3109" s="5">
        <v>52</v>
      </c>
      <c r="F3109" s="4">
        <v>0.218</v>
      </c>
      <c r="G3109" s="5">
        <v>0</v>
      </c>
      <c r="H3109" s="5">
        <v>0</v>
      </c>
      <c r="I3109" s="1">
        <v>150684468722</v>
      </c>
      <c r="J3109" s="1">
        <v>3258350073</v>
      </c>
      <c r="K3109" s="1">
        <v>140301039864</v>
      </c>
      <c r="L3109" s="1">
        <v>290985508586</v>
      </c>
      <c r="M3109" s="29">
        <f>-4.336-4.513*(U3109/L3109)+5.679*(O3109/L3109)-0.004*(I3109/P3109)</f>
        <v>-2.7168374352093472</v>
      </c>
      <c r="N3109" s="31">
        <v>2.5615511423249444</v>
      </c>
      <c r="O3109" s="1">
        <v>108432963876</v>
      </c>
      <c r="P3109" s="1">
        <v>95846685414</v>
      </c>
      <c r="Q3109" s="1">
        <v>12586278462</v>
      </c>
      <c r="R3109" s="1">
        <v>182552544710</v>
      </c>
      <c r="S3109" s="1">
        <v>290985508586</v>
      </c>
      <c r="T3109" s="1">
        <v>1723267150</v>
      </c>
      <c r="U3109" s="1">
        <v>31643713469</v>
      </c>
      <c r="V3109" s="1">
        <v>41429778758</v>
      </c>
    </row>
    <row r="3110" spans="1:22" ht="16.5" customHeight="1" x14ac:dyDescent="0.3">
      <c r="A3110" s="1" t="s">
        <v>321</v>
      </c>
      <c r="B3110" s="1">
        <v>2015</v>
      </c>
      <c r="C3110" s="16">
        <f t="shared" si="272"/>
        <v>3.9318256327243257</v>
      </c>
      <c r="D3110" s="6">
        <v>10</v>
      </c>
      <c r="E3110" s="6">
        <v>51</v>
      </c>
      <c r="F3110" s="7">
        <v>0.218</v>
      </c>
      <c r="G3110" s="6">
        <v>0</v>
      </c>
      <c r="H3110" s="6">
        <v>0</v>
      </c>
      <c r="I3110" s="1">
        <v>151249431382</v>
      </c>
      <c r="J3110" s="1">
        <v>2727990095</v>
      </c>
      <c r="K3110" s="1">
        <v>126712643862</v>
      </c>
      <c r="L3110" s="1">
        <v>277962075244</v>
      </c>
      <c r="M3110" s="29">
        <f>-4.336-4.513*(U3110/L3110)+5.679*(O3110/L3110)-0.004*(I3110/P3110)</f>
        <v>-2.7016660675226545</v>
      </c>
      <c r="N3110" s="31">
        <v>8.0197984581497224</v>
      </c>
      <c r="O3110" s="1">
        <v>101651339304</v>
      </c>
      <c r="P3110" s="1">
        <v>87453496219</v>
      </c>
      <c r="Q3110" s="1">
        <v>14197843085</v>
      </c>
      <c r="R3110" s="1">
        <v>176310735940</v>
      </c>
      <c r="S3110" s="1">
        <v>277962075244</v>
      </c>
      <c r="T3110" s="1">
        <v>392246267</v>
      </c>
      <c r="U3110" s="1">
        <v>26827427528</v>
      </c>
      <c r="V3110" s="1">
        <v>36701586881</v>
      </c>
    </row>
    <row r="3111" spans="1:22" ht="16.5" customHeight="1" x14ac:dyDescent="0.3">
      <c r="A3111" s="1" t="s">
        <v>321</v>
      </c>
      <c r="B3111" s="1">
        <v>2014</v>
      </c>
      <c r="C3111" s="15"/>
      <c r="D3111" s="9"/>
      <c r="E3111" s="9"/>
      <c r="F3111" s="10"/>
      <c r="G3111" s="9"/>
      <c r="H3111" s="9"/>
      <c r="I3111" s="1">
        <v>142459304069</v>
      </c>
      <c r="J3111" s="1">
        <v>4444387875</v>
      </c>
      <c r="K3111" s="1">
        <v>103018435930</v>
      </c>
      <c r="L3111" s="1">
        <v>245477739999</v>
      </c>
      <c r="M3111" s="29">
        <f>-4.336-4.513*(U3111/L3111)+5.679*(O3111/L3111)-0.004*(I3111/P3111)</f>
        <v>-3.1140409117611716</v>
      </c>
      <c r="N3111" s="28">
        <v>5.05</v>
      </c>
      <c r="O3111" s="1">
        <v>73066389552</v>
      </c>
      <c r="P3111" s="1">
        <v>72224684161</v>
      </c>
      <c r="Q3111" s="1">
        <v>841705391</v>
      </c>
      <c r="R3111" s="1">
        <v>172411350447</v>
      </c>
      <c r="S3111" s="1">
        <v>245477739999</v>
      </c>
      <c r="T3111" s="1">
        <v>128147021</v>
      </c>
      <c r="U3111" s="1">
        <v>25048416656</v>
      </c>
      <c r="V3111" s="1">
        <v>32057761686</v>
      </c>
    </row>
    <row r="3112" spans="1:22" ht="16.5" customHeight="1" x14ac:dyDescent="0.3">
      <c r="A3112" s="1" t="s">
        <v>322</v>
      </c>
      <c r="B3112" s="1">
        <v>2023</v>
      </c>
      <c r="C3112" s="16">
        <f t="shared" ref="C3112:C3120" si="273">LN(E3112)</f>
        <v>4.1431347263915326</v>
      </c>
      <c r="D3112" s="5">
        <v>21</v>
      </c>
      <c r="E3112" s="5">
        <v>63</v>
      </c>
      <c r="F3112" s="4">
        <v>7.0000000000000007E-2</v>
      </c>
      <c r="G3112" s="5">
        <v>0</v>
      </c>
      <c r="H3112" s="5">
        <v>0</v>
      </c>
      <c r="I3112" s="1">
        <v>469423645135</v>
      </c>
      <c r="J3112" s="1">
        <v>0</v>
      </c>
      <c r="K3112" s="1">
        <v>390609739297</v>
      </c>
      <c r="L3112" s="1">
        <v>860033384432</v>
      </c>
      <c r="M3112" s="29">
        <f>-4.336-4.513*(U3112/L3112)+5.679*(O3112/L3112)-0.004*(I3112/P3112)</f>
        <v>-2.5315166677554557</v>
      </c>
      <c r="N3112" s="31">
        <v>6.4222466560102589</v>
      </c>
      <c r="O3112" s="1">
        <v>281284392558</v>
      </c>
      <c r="P3112" s="1">
        <v>275992589194</v>
      </c>
      <c r="Q3112" s="1">
        <v>5291803364</v>
      </c>
      <c r="R3112" s="1">
        <v>578748991874</v>
      </c>
      <c r="S3112" s="1">
        <v>860033384432</v>
      </c>
      <c r="T3112" s="1">
        <v>5073632042</v>
      </c>
      <c r="U3112" s="1">
        <v>8785062323</v>
      </c>
      <c r="V3112" s="1">
        <v>19237661630</v>
      </c>
    </row>
    <row r="3113" spans="1:22" ht="16.5" customHeight="1" x14ac:dyDescent="0.3">
      <c r="A3113" s="1" t="s">
        <v>322</v>
      </c>
      <c r="B3113" s="1">
        <v>2022</v>
      </c>
      <c r="C3113" s="16">
        <f t="shared" si="273"/>
        <v>4.1271343850450917</v>
      </c>
      <c r="D3113" s="5">
        <v>20</v>
      </c>
      <c r="E3113" s="5">
        <v>62</v>
      </c>
      <c r="F3113" s="4">
        <v>7.0000000000000007E-2</v>
      </c>
      <c r="G3113" s="5">
        <v>0</v>
      </c>
      <c r="H3113" s="5">
        <v>0</v>
      </c>
      <c r="I3113" s="1">
        <v>460087072625</v>
      </c>
      <c r="J3113" s="1">
        <v>0</v>
      </c>
      <c r="K3113" s="1">
        <v>367527783925</v>
      </c>
      <c r="L3113" s="1">
        <v>827614856550</v>
      </c>
      <c r="M3113" s="29">
        <f>-4.336-4.513*(U3113/L3113)+5.679*(O3113/L3113)-0.004*(I3113/P3113)</f>
        <v>-2.9363054932060519</v>
      </c>
      <c r="N3113" s="31">
        <v>6.9871667237754878</v>
      </c>
      <c r="O3113" s="1">
        <v>225866171199</v>
      </c>
      <c r="P3113" s="1">
        <v>219488529305</v>
      </c>
      <c r="Q3113" s="1">
        <v>6377641894</v>
      </c>
      <c r="R3113" s="1">
        <v>601748685351</v>
      </c>
      <c r="S3113" s="1">
        <v>827614856550</v>
      </c>
      <c r="T3113" s="1">
        <v>21211822155</v>
      </c>
      <c r="U3113" s="1">
        <v>26001928843</v>
      </c>
      <c r="V3113" s="1">
        <v>42708508604</v>
      </c>
    </row>
    <row r="3114" spans="1:22" ht="16.5" customHeight="1" x14ac:dyDescent="0.3">
      <c r="A3114" s="1" t="s">
        <v>322</v>
      </c>
      <c r="B3114" s="1">
        <v>2021</v>
      </c>
      <c r="C3114" s="16">
        <f t="shared" si="273"/>
        <v>4.1108738641733114</v>
      </c>
      <c r="D3114" s="5">
        <v>19</v>
      </c>
      <c r="E3114" s="5">
        <v>61</v>
      </c>
      <c r="F3114" s="4">
        <v>7.0000000000000007E-2</v>
      </c>
      <c r="G3114" s="5">
        <v>0</v>
      </c>
      <c r="H3114" s="5">
        <v>0</v>
      </c>
      <c r="I3114" s="1">
        <v>1057398315002</v>
      </c>
      <c r="J3114" s="1">
        <v>0</v>
      </c>
      <c r="K3114" s="1">
        <v>313276873519</v>
      </c>
      <c r="L3114" s="1">
        <v>1370675188521</v>
      </c>
      <c r="M3114" s="29">
        <f>-4.336-4.513*(U3114/L3114)+5.679*(O3114/L3114)-0.004*(I3114/P3114)</f>
        <v>-1.4667283800741455</v>
      </c>
      <c r="N3114" s="31">
        <v>6.6900092133089402</v>
      </c>
      <c r="O3114" s="1">
        <v>764751245057</v>
      </c>
      <c r="P3114" s="1">
        <v>758551290883</v>
      </c>
      <c r="Q3114" s="1">
        <v>6199954174</v>
      </c>
      <c r="R3114" s="1">
        <v>605923943464</v>
      </c>
      <c r="S3114" s="1">
        <v>1370675188521</v>
      </c>
      <c r="T3114" s="1">
        <v>15101064265</v>
      </c>
      <c r="U3114" s="1">
        <v>89195696347</v>
      </c>
      <c r="V3114" s="1">
        <v>122631851642</v>
      </c>
    </row>
    <row r="3115" spans="1:22" ht="16.5" customHeight="1" x14ac:dyDescent="0.3">
      <c r="A3115" s="1" t="s">
        <v>322</v>
      </c>
      <c r="B3115" s="1">
        <v>2020</v>
      </c>
      <c r="C3115" s="16">
        <f t="shared" si="273"/>
        <v>4.0943445622221004</v>
      </c>
      <c r="D3115" s="5">
        <v>18</v>
      </c>
      <c r="E3115" s="5">
        <v>60</v>
      </c>
      <c r="F3115" s="4">
        <v>0.01</v>
      </c>
      <c r="G3115" s="5">
        <v>0</v>
      </c>
      <c r="H3115" s="5">
        <v>0</v>
      </c>
      <c r="I3115" s="1">
        <v>607770324897</v>
      </c>
      <c r="J3115" s="1">
        <v>0</v>
      </c>
      <c r="K3115" s="1">
        <v>309271240505</v>
      </c>
      <c r="L3115" s="1">
        <v>917041565402</v>
      </c>
      <c r="M3115" s="29">
        <f>-4.336-4.513*(U3115/L3115)+5.679*(O3115/L3115)-0.004*(I3115/P3115)</f>
        <v>-0.90302409289441055</v>
      </c>
      <c r="N3115" s="31">
        <v>6.9401877821904918</v>
      </c>
      <c r="O3115" s="1">
        <v>561861353499</v>
      </c>
      <c r="P3115" s="1">
        <v>556041923249</v>
      </c>
      <c r="Q3115" s="1">
        <v>5819430250</v>
      </c>
      <c r="R3115" s="1">
        <v>355180211903</v>
      </c>
      <c r="S3115" s="1">
        <v>917041565402</v>
      </c>
      <c r="T3115" s="1">
        <v>8018705880</v>
      </c>
      <c r="U3115" s="1">
        <v>8557414600</v>
      </c>
      <c r="V3115" s="1">
        <v>19339090711</v>
      </c>
    </row>
    <row r="3116" spans="1:22" ht="16.5" customHeight="1" x14ac:dyDescent="0.3">
      <c r="A3116" s="1" t="s">
        <v>322</v>
      </c>
      <c r="B3116" s="1">
        <v>2019</v>
      </c>
      <c r="C3116" s="16">
        <f t="shared" si="273"/>
        <v>4.0775374439057197</v>
      </c>
      <c r="D3116" s="5">
        <v>17</v>
      </c>
      <c r="E3116" s="5">
        <v>59</v>
      </c>
      <c r="F3116" s="4">
        <v>1.43</v>
      </c>
      <c r="G3116" s="5">
        <v>0</v>
      </c>
      <c r="H3116" s="5">
        <v>0</v>
      </c>
      <c r="I3116" s="1">
        <v>406729529198</v>
      </c>
      <c r="J3116" s="1">
        <v>0</v>
      </c>
      <c r="K3116" s="1">
        <v>309568661179</v>
      </c>
      <c r="L3116" s="1">
        <v>716298190377</v>
      </c>
      <c r="M3116" s="29">
        <f>-4.336-4.513*(U3116/L3116)+5.679*(O3116/L3116)-0.004*(I3116/P3116)</f>
        <v>-1.6115064259962093</v>
      </c>
      <c r="N3116" s="31">
        <v>7.4649912574460018</v>
      </c>
      <c r="O3116" s="1">
        <v>359953600394</v>
      </c>
      <c r="P3116" s="1">
        <v>353826131357</v>
      </c>
      <c r="Q3116" s="1">
        <v>6127469037</v>
      </c>
      <c r="R3116" s="1">
        <v>356344589983</v>
      </c>
      <c r="S3116" s="1">
        <v>716298190377</v>
      </c>
      <c r="T3116" s="1">
        <v>7257955650</v>
      </c>
      <c r="U3116" s="1">
        <v>19794613129</v>
      </c>
      <c r="V3116" s="1">
        <v>29155698339</v>
      </c>
    </row>
    <row r="3117" spans="1:22" ht="16.5" customHeight="1" x14ac:dyDescent="0.3">
      <c r="A3117" s="1" t="s">
        <v>322</v>
      </c>
      <c r="B3117" s="1">
        <v>2018</v>
      </c>
      <c r="C3117" s="16">
        <f t="shared" si="273"/>
        <v>4.0604430105464191</v>
      </c>
      <c r="D3117" s="5">
        <v>16</v>
      </c>
      <c r="E3117" s="5">
        <v>58</v>
      </c>
      <c r="F3117" s="4">
        <v>1.43</v>
      </c>
      <c r="G3117" s="5">
        <v>0</v>
      </c>
      <c r="H3117" s="5">
        <v>0</v>
      </c>
      <c r="I3117" s="1">
        <v>458381122599</v>
      </c>
      <c r="J3117" s="1">
        <v>0</v>
      </c>
      <c r="K3117" s="1">
        <v>286533058526</v>
      </c>
      <c r="L3117" s="1">
        <v>744914181125</v>
      </c>
      <c r="M3117" s="29">
        <f>-4.336-4.513*(U3117/L3117)+5.679*(O3117/L3117)-0.004*(I3117/P3117)</f>
        <v>-1.4595503782640722</v>
      </c>
      <c r="N3117" s="31">
        <v>7.3592809998546045</v>
      </c>
      <c r="O3117" s="1">
        <v>404694699727</v>
      </c>
      <c r="P3117" s="1">
        <v>399233538920</v>
      </c>
      <c r="Q3117" s="1">
        <v>5461160807</v>
      </c>
      <c r="R3117" s="1">
        <v>340219481398</v>
      </c>
      <c r="S3117" s="1">
        <v>744914181125</v>
      </c>
      <c r="T3117" s="1">
        <v>7974485990</v>
      </c>
      <c r="U3117" s="1">
        <v>33709723884</v>
      </c>
      <c r="V3117" s="1">
        <v>43709730265</v>
      </c>
    </row>
    <row r="3118" spans="1:22" ht="16.5" customHeight="1" x14ac:dyDescent="0.3">
      <c r="A3118" s="1" t="s">
        <v>322</v>
      </c>
      <c r="B3118" s="1">
        <v>2017</v>
      </c>
      <c r="C3118" s="16">
        <f t="shared" si="273"/>
        <v>4.0430512678345503</v>
      </c>
      <c r="D3118" s="5">
        <v>15</v>
      </c>
      <c r="E3118" s="5">
        <v>57</v>
      </c>
      <c r="F3118" s="4">
        <v>1.4330000000000001</v>
      </c>
      <c r="G3118" s="5">
        <v>0</v>
      </c>
      <c r="H3118" s="5">
        <v>0</v>
      </c>
      <c r="I3118" s="1">
        <v>501136438718</v>
      </c>
      <c r="J3118" s="1">
        <v>0</v>
      </c>
      <c r="K3118" s="1">
        <v>234920806701</v>
      </c>
      <c r="L3118" s="1">
        <v>736057245419</v>
      </c>
      <c r="M3118" s="29">
        <f>-4.336-4.513*(U3118/L3118)+5.679*(O3118/L3118)-0.004*(I3118/P3118)</f>
        <v>-0.94053785968020276</v>
      </c>
      <c r="N3118" s="31">
        <v>2.8654119461210428</v>
      </c>
      <c r="O3118" s="1">
        <v>475774535874</v>
      </c>
      <c r="P3118" s="1">
        <v>470447705027</v>
      </c>
      <c r="Q3118" s="1">
        <v>5326830847</v>
      </c>
      <c r="R3118" s="1">
        <v>260282709545</v>
      </c>
      <c r="S3118" s="1">
        <v>736057245419</v>
      </c>
      <c r="T3118" s="1">
        <v>4931159096</v>
      </c>
      <c r="U3118" s="1">
        <v>44212893710</v>
      </c>
      <c r="V3118" s="1">
        <v>57527721285</v>
      </c>
    </row>
    <row r="3119" spans="1:22" ht="16.5" customHeight="1" x14ac:dyDescent="0.3">
      <c r="A3119" s="1" t="s">
        <v>322</v>
      </c>
      <c r="B3119" s="1">
        <v>2016</v>
      </c>
      <c r="C3119" s="16">
        <f t="shared" si="273"/>
        <v>4.0253516907351496</v>
      </c>
      <c r="D3119" s="5">
        <v>14</v>
      </c>
      <c r="E3119" s="5">
        <v>56</v>
      </c>
      <c r="F3119" s="4">
        <v>1.4330000000000001</v>
      </c>
      <c r="G3119" s="5">
        <v>0</v>
      </c>
      <c r="H3119" s="5">
        <v>0</v>
      </c>
      <c r="I3119" s="1">
        <v>417834521097</v>
      </c>
      <c r="J3119" s="1">
        <v>0</v>
      </c>
      <c r="K3119" s="1">
        <v>97692377518</v>
      </c>
      <c r="L3119" s="1">
        <v>515526898615</v>
      </c>
      <c r="M3119" s="29">
        <f>-4.336-4.513*(U3119/L3119)+5.679*(O3119/L3119)-0.004*(I3119/P3119)</f>
        <v>-1.6544453207562098</v>
      </c>
      <c r="N3119" s="31">
        <v>2.5615511423249444</v>
      </c>
      <c r="O3119" s="1">
        <v>279670154527</v>
      </c>
      <c r="P3119" s="1">
        <v>274327413965</v>
      </c>
      <c r="Q3119" s="1">
        <v>5342740562</v>
      </c>
      <c r="R3119" s="1">
        <v>235856744088</v>
      </c>
      <c r="S3119" s="1">
        <v>515526898615</v>
      </c>
      <c r="T3119" s="1">
        <v>6592936102</v>
      </c>
      <c r="U3119" s="1">
        <v>44913005947</v>
      </c>
      <c r="V3119" s="1">
        <v>56452935891</v>
      </c>
    </row>
    <row r="3120" spans="1:22" ht="16.5" customHeight="1" x14ac:dyDescent="0.3">
      <c r="A3120" s="1" t="s">
        <v>322</v>
      </c>
      <c r="B3120" s="1">
        <v>2015</v>
      </c>
      <c r="C3120" s="16">
        <f t="shared" si="273"/>
        <v>4.0073331852324712</v>
      </c>
      <c r="D3120" s="6">
        <v>13</v>
      </c>
      <c r="E3120" s="6">
        <v>55</v>
      </c>
      <c r="F3120" s="7">
        <v>1.4330000000000001</v>
      </c>
      <c r="G3120" s="6">
        <v>0</v>
      </c>
      <c r="H3120" s="6">
        <v>0</v>
      </c>
      <c r="I3120" s="1">
        <v>377024721094</v>
      </c>
      <c r="J3120" s="1">
        <v>0</v>
      </c>
      <c r="K3120" s="1">
        <v>88957690219</v>
      </c>
      <c r="L3120" s="1">
        <v>465982411313</v>
      </c>
      <c r="M3120" s="29">
        <f>-4.336-4.513*(U3120/L3120)+5.679*(O3120/L3120)-0.004*(I3120/P3120)</f>
        <v>-1.6011529560316549</v>
      </c>
      <c r="N3120" s="31">
        <v>8.0197984581497224</v>
      </c>
      <c r="O3120" s="1">
        <v>258791643334</v>
      </c>
      <c r="P3120" s="1">
        <v>253379759180</v>
      </c>
      <c r="Q3120" s="1">
        <v>5411884154</v>
      </c>
      <c r="R3120" s="1">
        <v>207190767979</v>
      </c>
      <c r="S3120" s="1">
        <v>465982411313</v>
      </c>
      <c r="T3120" s="1">
        <v>11178057252</v>
      </c>
      <c r="U3120" s="1">
        <v>42657573042</v>
      </c>
      <c r="V3120" s="1">
        <v>52806116692</v>
      </c>
    </row>
    <row r="3121" spans="1:22" ht="16.5" customHeight="1" x14ac:dyDescent="0.3">
      <c r="A3121" s="1" t="s">
        <v>322</v>
      </c>
      <c r="B3121" s="1">
        <v>2014</v>
      </c>
      <c r="C3121" s="15"/>
      <c r="D3121" s="9"/>
      <c r="E3121" s="9"/>
      <c r="F3121" s="10"/>
      <c r="G3121" s="9"/>
      <c r="H3121" s="9"/>
      <c r="I3121" s="1">
        <v>421186209956</v>
      </c>
      <c r="J3121" s="1">
        <v>0</v>
      </c>
      <c r="K3121" s="1">
        <v>80360576356</v>
      </c>
      <c r="L3121" s="1">
        <v>501546786312</v>
      </c>
      <c r="M3121" s="29">
        <f>-4.336-4.513*(U3121/L3121)+5.679*(O3121/L3121)-0.004*(I3121/P3121)</f>
        <v>-1.2403969304873548</v>
      </c>
      <c r="N3121" s="28">
        <v>5.05</v>
      </c>
      <c r="O3121" s="1">
        <v>308553612921</v>
      </c>
      <c r="P3121" s="1">
        <v>299215630373</v>
      </c>
      <c r="Q3121" s="1">
        <v>9337982548</v>
      </c>
      <c r="R3121" s="1">
        <v>192993173391</v>
      </c>
      <c r="S3121" s="1">
        <v>501546786312</v>
      </c>
      <c r="T3121" s="1">
        <v>2999731343</v>
      </c>
      <c r="U3121" s="1">
        <v>43621143044</v>
      </c>
      <c r="V3121" s="1">
        <v>55973497423</v>
      </c>
    </row>
    <row r="3122" spans="1:22" ht="16.5" customHeight="1" x14ac:dyDescent="0.3">
      <c r="A3122" s="1" t="s">
        <v>323</v>
      </c>
      <c r="B3122" s="1">
        <v>2023</v>
      </c>
      <c r="C3122" s="16">
        <f t="shared" ref="C3122:C3127" si="274">LN(E3122)</f>
        <v>3.7376696182833684</v>
      </c>
      <c r="D3122" s="5">
        <v>17</v>
      </c>
      <c r="E3122" s="5">
        <v>42</v>
      </c>
      <c r="F3122" s="4">
        <v>0</v>
      </c>
      <c r="G3122" s="5">
        <v>1</v>
      </c>
      <c r="H3122" s="5">
        <v>1</v>
      </c>
      <c r="I3122" s="1">
        <v>778503910789</v>
      </c>
      <c r="J3122" s="1">
        <v>9095998617</v>
      </c>
      <c r="K3122" s="1">
        <v>3131533343548</v>
      </c>
      <c r="L3122" s="1">
        <v>3910037254337</v>
      </c>
      <c r="M3122" s="29">
        <f>-4.336-4.513*(U3122/L3122)+5.679*(O3122/L3122)-0.004*(I3122/P3122)</f>
        <v>-0.29066619238400604</v>
      </c>
      <c r="N3122" s="31">
        <v>6.4222466560102589</v>
      </c>
      <c r="O3122" s="1">
        <v>2790928220581</v>
      </c>
      <c r="P3122" s="1">
        <v>718003989590</v>
      </c>
      <c r="Q3122" s="1">
        <v>2072924230991</v>
      </c>
      <c r="R3122" s="1">
        <v>1119109033756</v>
      </c>
      <c r="S3122" s="1">
        <v>3910037254337</v>
      </c>
      <c r="T3122" s="1">
        <v>200308435861</v>
      </c>
      <c r="U3122" s="1">
        <v>3394075556</v>
      </c>
      <c r="V3122" s="1">
        <v>204540643475</v>
      </c>
    </row>
    <row r="3123" spans="1:22" ht="16.5" customHeight="1" x14ac:dyDescent="0.3">
      <c r="A3123" s="1" t="s">
        <v>323</v>
      </c>
      <c r="B3123" s="1">
        <v>2022</v>
      </c>
      <c r="C3123" s="16">
        <f t="shared" si="274"/>
        <v>3.784189633918261</v>
      </c>
      <c r="D3123" s="5">
        <v>16</v>
      </c>
      <c r="E3123" s="5">
        <v>44</v>
      </c>
      <c r="F3123" s="4">
        <v>0</v>
      </c>
      <c r="G3123" s="5">
        <v>0</v>
      </c>
      <c r="H3123" s="5">
        <v>1</v>
      </c>
      <c r="I3123" s="1">
        <v>731626926336</v>
      </c>
      <c r="J3123" s="1">
        <v>9677314115</v>
      </c>
      <c r="K3123" s="1">
        <v>2115599282562</v>
      </c>
      <c r="L3123" s="1">
        <v>2847226208898</v>
      </c>
      <c r="M3123" s="29">
        <f>-4.336-4.513*(U3123/L3123)+5.679*(O3123/L3123)-0.004*(I3123/P3123)</f>
        <v>-0.89245380695077392</v>
      </c>
      <c r="N3123" s="31">
        <v>6.9871667237754878</v>
      </c>
      <c r="O3123" s="1">
        <v>1731511250698</v>
      </c>
      <c r="P3123" s="1">
        <v>596202530039</v>
      </c>
      <c r="Q3123" s="1">
        <v>1135308720659</v>
      </c>
      <c r="R3123" s="1">
        <v>1115714958200</v>
      </c>
      <c r="S3123" s="1">
        <v>2847226208898</v>
      </c>
      <c r="T3123" s="1">
        <v>134156409226</v>
      </c>
      <c r="U3123" s="1">
        <v>3262039267</v>
      </c>
      <c r="V3123" s="1">
        <v>130756324108</v>
      </c>
    </row>
    <row r="3124" spans="1:22" ht="16.5" customHeight="1" x14ac:dyDescent="0.3">
      <c r="A3124" s="1" t="s">
        <v>323</v>
      </c>
      <c r="B3124" s="1">
        <v>2021</v>
      </c>
      <c r="C3124" s="16">
        <f t="shared" si="274"/>
        <v>3.6375861597263857</v>
      </c>
      <c r="D3124" s="5">
        <v>15</v>
      </c>
      <c r="E3124" s="5">
        <v>38</v>
      </c>
      <c r="F3124" s="4">
        <v>0</v>
      </c>
      <c r="G3124" s="5">
        <v>1</v>
      </c>
      <c r="H3124" s="5">
        <v>1</v>
      </c>
      <c r="I3124" s="1">
        <v>594685410439</v>
      </c>
      <c r="J3124" s="1">
        <v>6784147053</v>
      </c>
      <c r="K3124" s="1">
        <v>1690943120640</v>
      </c>
      <c r="L3124" s="1">
        <v>2285628531079</v>
      </c>
      <c r="M3124" s="29">
        <f>-4.336-4.513*(U3124/L3124)+5.679*(O3124/L3124)-0.004*(I3124/P3124)</f>
        <v>-1.431115332132207</v>
      </c>
      <c r="N3124" s="31">
        <v>6.6900092133089402</v>
      </c>
      <c r="O3124" s="1">
        <v>1173279426159</v>
      </c>
      <c r="P3124" s="1">
        <v>573317466324</v>
      </c>
      <c r="Q3124" s="1">
        <v>599961959835</v>
      </c>
      <c r="R3124" s="1">
        <v>1112349104920</v>
      </c>
      <c r="S3124" s="1">
        <v>2285628531079</v>
      </c>
      <c r="T3124" s="1">
        <v>71759470428</v>
      </c>
      <c r="U3124" s="1">
        <v>3120612175</v>
      </c>
      <c r="V3124" s="1">
        <v>72451448455</v>
      </c>
    </row>
    <row r="3125" spans="1:22" ht="16.5" customHeight="1" x14ac:dyDescent="0.3">
      <c r="A3125" s="1" t="s">
        <v>323</v>
      </c>
      <c r="B3125" s="1">
        <v>2020</v>
      </c>
      <c r="C3125" s="16">
        <f t="shared" si="274"/>
        <v>3.6109179126442243</v>
      </c>
      <c r="D3125" s="5">
        <v>14</v>
      </c>
      <c r="E3125" s="5">
        <v>37</v>
      </c>
      <c r="F3125" s="4">
        <v>0</v>
      </c>
      <c r="G3125" s="5">
        <v>1</v>
      </c>
      <c r="H3125" s="5">
        <v>1</v>
      </c>
      <c r="I3125" s="1">
        <v>587287319698</v>
      </c>
      <c r="J3125" s="1">
        <v>8298144689</v>
      </c>
      <c r="K3125" s="1">
        <v>1577515987593</v>
      </c>
      <c r="L3125" s="1">
        <v>2164803307291</v>
      </c>
      <c r="M3125" s="29">
        <f>-4.336-4.513*(U3125/L3125)+5.679*(O3125/L3125)-0.004*(I3125/P3125)</f>
        <v>-1.721521932606193</v>
      </c>
      <c r="N3125" s="31">
        <v>6.9401877821904918</v>
      </c>
      <c r="O3125" s="1">
        <v>1015052044658</v>
      </c>
      <c r="P3125" s="1">
        <v>454647359361</v>
      </c>
      <c r="Q3125" s="1">
        <v>560404685297</v>
      </c>
      <c r="R3125" s="1">
        <v>1149751262633</v>
      </c>
      <c r="S3125" s="1">
        <v>2164803307291</v>
      </c>
      <c r="T3125" s="1">
        <v>64785756096</v>
      </c>
      <c r="U3125" s="1">
        <v>20710020092</v>
      </c>
      <c r="V3125" s="1">
        <v>88362216322</v>
      </c>
    </row>
    <row r="3126" spans="1:22" ht="16.5" customHeight="1" x14ac:dyDescent="0.3">
      <c r="A3126" s="1" t="s">
        <v>323</v>
      </c>
      <c r="B3126" s="1">
        <v>2019</v>
      </c>
      <c r="C3126" s="16">
        <f t="shared" si="274"/>
        <v>3.713572066704308</v>
      </c>
      <c r="D3126" s="5">
        <v>13</v>
      </c>
      <c r="E3126" s="5">
        <v>41</v>
      </c>
      <c r="F3126" s="4">
        <v>0.05</v>
      </c>
      <c r="G3126" s="5">
        <v>1</v>
      </c>
      <c r="H3126" s="5">
        <v>0</v>
      </c>
      <c r="I3126" s="1">
        <v>354752701070</v>
      </c>
      <c r="J3126" s="1">
        <v>12667821280</v>
      </c>
      <c r="K3126" s="1">
        <v>1787163400691</v>
      </c>
      <c r="L3126" s="1">
        <v>2141916101761</v>
      </c>
      <c r="M3126" s="29">
        <f>-4.336-4.513*(U3126/L3126)+5.679*(O3126/L3126)-0.004*(I3126/P3126)</f>
        <v>-1.5390737232305522</v>
      </c>
      <c r="N3126" s="31">
        <v>7.4649912574460018</v>
      </c>
      <c r="O3126" s="1">
        <v>1085543985790</v>
      </c>
      <c r="P3126" s="1">
        <v>544633538114</v>
      </c>
      <c r="Q3126" s="1">
        <v>540910447676</v>
      </c>
      <c r="R3126" s="1">
        <v>1056372115971</v>
      </c>
      <c r="S3126" s="1">
        <v>2141916101761</v>
      </c>
      <c r="T3126" s="1">
        <v>47500937005</v>
      </c>
      <c r="U3126" s="1">
        <v>37323782544</v>
      </c>
      <c r="V3126" s="1">
        <v>108047508352</v>
      </c>
    </row>
    <row r="3127" spans="1:22" ht="16.5" customHeight="1" x14ac:dyDescent="0.3">
      <c r="A3127" s="1" t="s">
        <v>323</v>
      </c>
      <c r="B3127" s="1">
        <v>2018</v>
      </c>
      <c r="C3127" s="16">
        <f t="shared" si="274"/>
        <v>3.6888794541139363</v>
      </c>
      <c r="D3127" s="5">
        <v>12</v>
      </c>
      <c r="E3127" s="5">
        <v>40</v>
      </c>
      <c r="F3127" s="4">
        <v>0.06</v>
      </c>
      <c r="G3127" s="5">
        <v>1</v>
      </c>
      <c r="H3127" s="5">
        <v>0</v>
      </c>
      <c r="I3127" s="1">
        <v>575867646093</v>
      </c>
      <c r="J3127" s="1">
        <v>11539784648</v>
      </c>
      <c r="K3127" s="1">
        <v>1273845286405</v>
      </c>
      <c r="L3127" s="1">
        <v>1849712932498</v>
      </c>
      <c r="M3127" s="29">
        <f>-4.336-4.513*(U3127/L3127)+5.679*(O3127/L3127)-0.004*(I3127/P3127)</f>
        <v>-2.0293764618809083</v>
      </c>
      <c r="N3127" s="31">
        <v>7.3592809998546045</v>
      </c>
      <c r="O3127" s="1">
        <v>807838025216</v>
      </c>
      <c r="P3127" s="1">
        <v>397238196649</v>
      </c>
      <c r="Q3127" s="1">
        <v>410599828567</v>
      </c>
      <c r="R3127" s="1">
        <v>1041874907282</v>
      </c>
      <c r="S3127" s="1">
        <v>1849712932498</v>
      </c>
      <c r="T3127" s="1">
        <v>51095896210</v>
      </c>
      <c r="U3127" s="1">
        <v>68777930548</v>
      </c>
      <c r="V3127" s="1">
        <v>132864739347</v>
      </c>
    </row>
    <row r="3128" spans="1:22" ht="16.5" customHeight="1" x14ac:dyDescent="0.3">
      <c r="A3128" s="1" t="s">
        <v>323</v>
      </c>
      <c r="B3128" s="1">
        <v>2017</v>
      </c>
      <c r="C3128" s="15"/>
      <c r="D3128" s="9"/>
      <c r="E3128" s="9"/>
      <c r="F3128" s="10"/>
      <c r="G3128" s="9"/>
      <c r="H3128" s="9"/>
      <c r="I3128" s="1">
        <v>494638640097</v>
      </c>
      <c r="J3128" s="1">
        <v>12519345866</v>
      </c>
      <c r="K3128" s="1">
        <v>1111608875669</v>
      </c>
      <c r="L3128" s="1">
        <v>1606247515765</v>
      </c>
      <c r="M3128" s="29">
        <f>-4.336-4.513*(U3128/L3128)+5.679*(O3128/L3128)-0.004*(I3128/P3128)</f>
        <v>-2.2785544031765221</v>
      </c>
      <c r="N3128" s="31">
        <v>2.8654119461210428</v>
      </c>
      <c r="O3128" s="1">
        <v>612220431689</v>
      </c>
      <c r="P3128" s="1">
        <v>295449575561</v>
      </c>
      <c r="Q3128" s="1">
        <v>316770856128</v>
      </c>
      <c r="R3128" s="1">
        <v>994027084076</v>
      </c>
      <c r="S3128" s="1">
        <v>1606247515765</v>
      </c>
      <c r="T3128" s="1">
        <v>64157450102</v>
      </c>
      <c r="U3128" s="1">
        <v>35735940743</v>
      </c>
      <c r="V3128" s="1">
        <v>100936467852</v>
      </c>
    </row>
    <row r="3129" spans="1:22" ht="16.5" customHeight="1" x14ac:dyDescent="0.3">
      <c r="A3129" s="1" t="s">
        <v>323</v>
      </c>
      <c r="B3129" s="1">
        <v>2016</v>
      </c>
      <c r="C3129" s="16">
        <f t="shared" ref="C3129:C3138" si="275">LN(E3129)</f>
        <v>3.6375861597263857</v>
      </c>
      <c r="D3129" s="5">
        <v>10</v>
      </c>
      <c r="E3129" s="5">
        <v>38</v>
      </c>
      <c r="F3129" s="4">
        <v>0</v>
      </c>
      <c r="G3129" s="5">
        <v>1</v>
      </c>
      <c r="H3129" s="5">
        <v>0</v>
      </c>
      <c r="I3129" s="1">
        <v>158618667354</v>
      </c>
      <c r="J3129" s="1">
        <v>1220986042</v>
      </c>
      <c r="K3129" s="1">
        <v>257769518119</v>
      </c>
      <c r="L3129" s="1">
        <v>416388185473</v>
      </c>
      <c r="M3129" s="29">
        <f>-4.336-4.513*(U3129/L3129)+5.679*(O3129/L3129)-0.004*(I3129/P3129)</f>
        <v>-1.1740811370970889</v>
      </c>
      <c r="N3129" s="31">
        <v>2.5615511423249444</v>
      </c>
      <c r="O3129" s="1">
        <v>236915313464</v>
      </c>
      <c r="P3129" s="1">
        <v>151108821561</v>
      </c>
      <c r="Q3129" s="1">
        <v>85806491903</v>
      </c>
      <c r="R3129" s="1">
        <v>179472872009</v>
      </c>
      <c r="S3129" s="1">
        <v>416388185473</v>
      </c>
      <c r="T3129" s="1">
        <v>11548110745</v>
      </c>
      <c r="U3129" s="1">
        <v>6006665058</v>
      </c>
      <c r="V3129" s="1">
        <v>21169639705</v>
      </c>
    </row>
    <row r="3130" spans="1:22" ht="16.5" customHeight="1" x14ac:dyDescent="0.3">
      <c r="A3130" s="1" t="s">
        <v>323</v>
      </c>
      <c r="B3130" s="1">
        <v>2015</v>
      </c>
      <c r="C3130" s="16">
        <f t="shared" si="275"/>
        <v>3.8501476017100584</v>
      </c>
      <c r="D3130" s="5">
        <v>9</v>
      </c>
      <c r="E3130" s="5">
        <v>47</v>
      </c>
      <c r="F3130" s="4">
        <v>0.02</v>
      </c>
      <c r="G3130" s="5">
        <v>0</v>
      </c>
      <c r="H3130" s="5">
        <v>0</v>
      </c>
      <c r="I3130" s="1">
        <v>92288678679</v>
      </c>
      <c r="J3130" s="1">
        <v>23026999534</v>
      </c>
      <c r="K3130" s="1">
        <v>300602557078</v>
      </c>
      <c r="L3130" s="1">
        <v>392891235757</v>
      </c>
      <c r="M3130" s="29">
        <f>-4.336-4.513*(U3130/L3130)+5.679*(O3130/L3130)-0.004*(I3130/P3130)</f>
        <v>-1.192315737111961</v>
      </c>
      <c r="N3130" s="31">
        <v>8.0197984581497224</v>
      </c>
      <c r="O3130" s="1">
        <v>219425028806</v>
      </c>
      <c r="P3130" s="1">
        <v>137588893380</v>
      </c>
      <c r="Q3130" s="1">
        <v>81836135426</v>
      </c>
      <c r="R3130" s="1">
        <v>173466206951</v>
      </c>
      <c r="S3130" s="1">
        <v>392891235757</v>
      </c>
      <c r="T3130" s="1">
        <v>5089045429</v>
      </c>
      <c r="U3130" s="1">
        <v>2201330805</v>
      </c>
      <c r="V3130" s="1">
        <v>8153556323</v>
      </c>
    </row>
    <row r="3131" spans="1:22" ht="16.5" customHeight="1" x14ac:dyDescent="0.3">
      <c r="A3131" s="1" t="s">
        <v>323</v>
      </c>
      <c r="B3131" s="1">
        <v>2014</v>
      </c>
      <c r="C3131" s="16">
        <f t="shared" si="275"/>
        <v>3.8286413964890951</v>
      </c>
      <c r="D3131" s="6">
        <v>8</v>
      </c>
      <c r="E3131" s="6">
        <v>46</v>
      </c>
      <c r="F3131" s="7">
        <v>0.02</v>
      </c>
      <c r="G3131" s="6">
        <v>0</v>
      </c>
      <c r="H3131" s="6">
        <v>0</v>
      </c>
      <c r="I3131" s="1">
        <v>20036598755</v>
      </c>
      <c r="J3131" s="1">
        <v>2004638998</v>
      </c>
      <c r="K3131" s="1">
        <v>174003874705</v>
      </c>
      <c r="L3131" s="1">
        <v>194040473460</v>
      </c>
      <c r="M3131" s="29">
        <f>-4.336-4.513*(U3131/L3131)+5.679*(O3131/L3131)-0.004*(I3131/P3131)</f>
        <v>-2.7514094690966955</v>
      </c>
      <c r="N3131" s="28">
        <v>5.05</v>
      </c>
      <c r="O3131" s="1">
        <v>54531280161</v>
      </c>
      <c r="P3131" s="1">
        <v>42349348131</v>
      </c>
      <c r="Q3131" s="1">
        <v>12181932030</v>
      </c>
      <c r="R3131" s="1">
        <v>139509193299</v>
      </c>
      <c r="S3131" s="1">
        <v>194040473460</v>
      </c>
      <c r="T3131" s="1">
        <v>5466425424</v>
      </c>
      <c r="U3131" s="1">
        <v>407981480</v>
      </c>
      <c r="V3131" s="1" t="e">
        <v>#VALUE!</v>
      </c>
    </row>
    <row r="3132" spans="1:22" ht="16.5" customHeight="1" x14ac:dyDescent="0.3">
      <c r="A3132" s="1" t="s">
        <v>324</v>
      </c>
      <c r="B3132" s="1">
        <v>2023</v>
      </c>
      <c r="C3132" s="16">
        <f t="shared" si="275"/>
        <v>3.970291913552122</v>
      </c>
      <c r="D3132" s="5">
        <v>24</v>
      </c>
      <c r="E3132" s="5">
        <v>53</v>
      </c>
      <c r="F3132" s="4">
        <v>0.76</v>
      </c>
      <c r="G3132" s="5">
        <v>0</v>
      </c>
      <c r="H3132" s="5">
        <v>1</v>
      </c>
      <c r="I3132" s="1">
        <v>294763771975</v>
      </c>
      <c r="J3132" s="1">
        <v>0</v>
      </c>
      <c r="K3132" s="1">
        <v>95735912848</v>
      </c>
      <c r="L3132" s="1">
        <v>390499684823</v>
      </c>
      <c r="M3132" s="29">
        <f>-4.336-4.513*(U3132/L3132)+5.679*(O3132/L3132)-0.004*(I3132/P3132)</f>
        <v>-3.0253914947447318</v>
      </c>
      <c r="N3132" s="31">
        <v>6.4222466560102589</v>
      </c>
      <c r="O3132" s="1">
        <v>120806155870</v>
      </c>
      <c r="P3132" s="1">
        <v>78445105870</v>
      </c>
      <c r="Q3132" s="1">
        <v>42361050000</v>
      </c>
      <c r="R3132" s="1">
        <v>269693528953</v>
      </c>
      <c r="S3132" s="1">
        <v>390499684823</v>
      </c>
      <c r="T3132" s="1">
        <v>4959479288</v>
      </c>
      <c r="U3132" s="1">
        <v>37313675053</v>
      </c>
      <c r="V3132" s="1">
        <v>43721288386</v>
      </c>
    </row>
    <row r="3133" spans="1:22" ht="16.5" customHeight="1" x14ac:dyDescent="0.3">
      <c r="A3133" s="1" t="s">
        <v>324</v>
      </c>
      <c r="B3133" s="1">
        <v>2022</v>
      </c>
      <c r="C3133" s="16">
        <f t="shared" si="275"/>
        <v>3.9512437185814275</v>
      </c>
      <c r="D3133" s="5">
        <v>23</v>
      </c>
      <c r="E3133" s="5">
        <v>52</v>
      </c>
      <c r="F3133" s="4">
        <v>0.76</v>
      </c>
      <c r="G3133" s="5">
        <v>0</v>
      </c>
      <c r="H3133" s="5">
        <v>1</v>
      </c>
      <c r="I3133" s="1">
        <v>273647046036</v>
      </c>
      <c r="J3133" s="1">
        <v>0</v>
      </c>
      <c r="K3133" s="1">
        <v>87187367573</v>
      </c>
      <c r="L3133" s="1">
        <v>360834413609</v>
      </c>
      <c r="M3133" s="29">
        <f>-4.336-4.513*(U3133/L3133)+5.679*(O3133/L3133)-0.004*(I3133/P3133)</f>
        <v>-3.1228348959513288</v>
      </c>
      <c r="N3133" s="31">
        <v>6.9871667237754878</v>
      </c>
      <c r="O3133" s="1">
        <v>112964716209</v>
      </c>
      <c r="P3133" s="1">
        <v>70605391209</v>
      </c>
      <c r="Q3133" s="1">
        <v>42359325000</v>
      </c>
      <c r="R3133" s="1">
        <v>247869697400</v>
      </c>
      <c r="S3133" s="1">
        <v>360834413609</v>
      </c>
      <c r="T3133" s="1">
        <v>3224698742</v>
      </c>
      <c r="U3133" s="1">
        <v>43913344844</v>
      </c>
      <c r="V3133" s="1">
        <v>53988331910</v>
      </c>
    </row>
    <row r="3134" spans="1:22" ht="16.5" customHeight="1" x14ac:dyDescent="0.3">
      <c r="A3134" s="1" t="s">
        <v>324</v>
      </c>
      <c r="B3134" s="1">
        <v>2021</v>
      </c>
      <c r="C3134" s="16">
        <f t="shared" si="275"/>
        <v>4.1431347263915326</v>
      </c>
      <c r="D3134" s="5">
        <v>22</v>
      </c>
      <c r="E3134" s="5">
        <v>63</v>
      </c>
      <c r="F3134" s="4">
        <v>1</v>
      </c>
      <c r="G3134" s="5">
        <v>0</v>
      </c>
      <c r="H3134" s="5">
        <v>0</v>
      </c>
      <c r="I3134" s="1">
        <v>317473377885</v>
      </c>
      <c r="J3134" s="1">
        <v>0</v>
      </c>
      <c r="K3134" s="1">
        <v>88440155818</v>
      </c>
      <c r="L3134" s="1">
        <v>405913533703</v>
      </c>
      <c r="M3134" s="29">
        <f>-4.336-4.513*(U3134/L3134)+5.679*(O3134/L3134)-0.004*(I3134/P3134)</f>
        <v>-2.1486534129252295</v>
      </c>
      <c r="N3134" s="31">
        <v>6.6900092133089402</v>
      </c>
      <c r="O3134" s="1">
        <v>186964781147</v>
      </c>
      <c r="P3134" s="1">
        <v>144602481147</v>
      </c>
      <c r="Q3134" s="1">
        <v>42362300000</v>
      </c>
      <c r="R3134" s="1">
        <v>218948752556</v>
      </c>
      <c r="S3134" s="1">
        <v>405913533703</v>
      </c>
      <c r="T3134" s="1">
        <v>2642688865</v>
      </c>
      <c r="U3134" s="1">
        <v>37743118162</v>
      </c>
      <c r="V3134" s="1">
        <v>46873172993</v>
      </c>
    </row>
    <row r="3135" spans="1:22" ht="16.5" customHeight="1" x14ac:dyDescent="0.3">
      <c r="A3135" s="1" t="s">
        <v>324</v>
      </c>
      <c r="B3135" s="1">
        <v>2020</v>
      </c>
      <c r="C3135" s="16">
        <f t="shared" si="275"/>
        <v>4.1271343850450917</v>
      </c>
      <c r="D3135" s="5">
        <v>21</v>
      </c>
      <c r="E3135" s="5">
        <v>62</v>
      </c>
      <c r="F3135" s="4">
        <v>1</v>
      </c>
      <c r="G3135" s="5">
        <v>0</v>
      </c>
      <c r="H3135" s="5">
        <v>0</v>
      </c>
      <c r="I3135" s="1">
        <v>291490427603</v>
      </c>
      <c r="J3135" s="1">
        <v>0</v>
      </c>
      <c r="K3135" s="1">
        <v>111116911734</v>
      </c>
      <c r="L3135" s="1">
        <v>402607339337</v>
      </c>
      <c r="M3135" s="29">
        <f>-4.336-4.513*(U3135/L3135)+5.679*(O3135/L3135)-0.004*(I3135/P3135)</f>
        <v>-2.0417449070205893</v>
      </c>
      <c r="N3135" s="31">
        <v>6.9401877821904918</v>
      </c>
      <c r="O3135" s="1">
        <v>181671663844</v>
      </c>
      <c r="P3135" s="1">
        <v>139366663844</v>
      </c>
      <c r="Q3135" s="1">
        <v>42305000000</v>
      </c>
      <c r="R3135" s="1">
        <v>220935675493</v>
      </c>
      <c r="S3135" s="1">
        <v>402607339337</v>
      </c>
      <c r="T3135" s="1">
        <v>3293416982</v>
      </c>
      <c r="U3135" s="1">
        <v>23191041185</v>
      </c>
      <c r="V3135" s="1">
        <v>28915119486</v>
      </c>
    </row>
    <row r="3136" spans="1:22" ht="16.5" customHeight="1" x14ac:dyDescent="0.3">
      <c r="A3136" s="1" t="s">
        <v>324</v>
      </c>
      <c r="B3136" s="1">
        <v>2019</v>
      </c>
      <c r="C3136" s="16">
        <f t="shared" si="275"/>
        <v>4.1108738641733114</v>
      </c>
      <c r="D3136" s="5">
        <v>20</v>
      </c>
      <c r="E3136" s="5">
        <v>61</v>
      </c>
      <c r="F3136" s="4">
        <v>1</v>
      </c>
      <c r="G3136" s="5">
        <v>0</v>
      </c>
      <c r="H3136" s="5">
        <v>0</v>
      </c>
      <c r="I3136" s="1">
        <v>232600655695</v>
      </c>
      <c r="J3136" s="1">
        <v>0</v>
      </c>
      <c r="K3136" s="1">
        <v>108300826399</v>
      </c>
      <c r="L3136" s="1">
        <v>340901482094</v>
      </c>
      <c r="M3136" s="29">
        <f>-4.336-4.513*(U3136/L3136)+5.679*(O3136/L3136)-0.004*(I3136/P3136)</f>
        <v>-2.4396462989344485</v>
      </c>
      <c r="N3136" s="31">
        <v>7.4649912574460018</v>
      </c>
      <c r="O3136" s="1">
        <v>129445574176</v>
      </c>
      <c r="P3136" s="1">
        <v>82140574176</v>
      </c>
      <c r="Q3136" s="1">
        <v>47305000000</v>
      </c>
      <c r="R3136" s="1">
        <v>211455907918</v>
      </c>
      <c r="S3136" s="1">
        <v>340901482094</v>
      </c>
      <c r="T3136" s="1">
        <v>2658096796</v>
      </c>
      <c r="U3136" s="1">
        <v>18788001902</v>
      </c>
      <c r="V3136" s="1">
        <v>22961703432</v>
      </c>
    </row>
    <row r="3137" spans="1:22" ht="16.5" customHeight="1" x14ac:dyDescent="0.3">
      <c r="A3137" s="1" t="s">
        <v>324</v>
      </c>
      <c r="B3137" s="1">
        <v>2018</v>
      </c>
      <c r="C3137" s="16">
        <f t="shared" si="275"/>
        <v>4.0943445622221004</v>
      </c>
      <c r="D3137" s="5">
        <v>19</v>
      </c>
      <c r="E3137" s="5">
        <v>60</v>
      </c>
      <c r="F3137" s="4">
        <v>1</v>
      </c>
      <c r="G3137" s="5">
        <v>0</v>
      </c>
      <c r="H3137" s="5">
        <v>0</v>
      </c>
      <c r="I3137" s="1">
        <v>243583187695</v>
      </c>
      <c r="J3137" s="1">
        <v>0</v>
      </c>
      <c r="K3137" s="1">
        <v>110574157337</v>
      </c>
      <c r="L3137" s="1">
        <v>354157345032</v>
      </c>
      <c r="M3137" s="29">
        <f>-4.336-4.513*(U3137/L3137)+5.679*(O3137/L3137)-0.004*(I3137/P3137)</f>
        <v>-2.3615811114055409</v>
      </c>
      <c r="N3137" s="31">
        <v>7.3592809998546045</v>
      </c>
      <c r="O3137" s="1">
        <v>143166430475</v>
      </c>
      <c r="P3137" s="1">
        <v>90861430475</v>
      </c>
      <c r="Q3137" s="1">
        <v>52305000000</v>
      </c>
      <c r="R3137" s="1">
        <v>210990914557</v>
      </c>
      <c r="S3137" s="1">
        <v>354157345032</v>
      </c>
      <c r="T3137" s="1">
        <v>3701389253</v>
      </c>
      <c r="U3137" s="1">
        <v>24371699088</v>
      </c>
      <c r="V3137" s="1">
        <v>30185386636</v>
      </c>
    </row>
    <row r="3138" spans="1:22" ht="16.5" customHeight="1" x14ac:dyDescent="0.3">
      <c r="A3138" s="1" t="s">
        <v>324</v>
      </c>
      <c r="B3138" s="1">
        <v>2017</v>
      </c>
      <c r="C3138" s="16">
        <f t="shared" si="275"/>
        <v>4.0775374439057197</v>
      </c>
      <c r="D3138" s="5">
        <v>18</v>
      </c>
      <c r="E3138" s="5">
        <v>59</v>
      </c>
      <c r="F3138" s="4">
        <v>1</v>
      </c>
      <c r="G3138" s="5">
        <v>0</v>
      </c>
      <c r="H3138" s="5">
        <v>0</v>
      </c>
      <c r="I3138" s="1">
        <v>262777988659</v>
      </c>
      <c r="J3138" s="1">
        <v>0</v>
      </c>
      <c r="K3138" s="1">
        <v>78035532310</v>
      </c>
      <c r="L3138" s="1">
        <v>340813520969</v>
      </c>
      <c r="M3138" s="29">
        <f>-4.336-4.513*(U3138/L3138)+5.679*(O3138/L3138)-0.004*(I3138/P3138)</f>
        <v>-2.3532514161831504</v>
      </c>
      <c r="N3138" s="31">
        <v>2.8654119461210428</v>
      </c>
      <c r="O3138" s="1">
        <v>139551865385</v>
      </c>
      <c r="P3138" s="1">
        <v>81869798385</v>
      </c>
      <c r="Q3138" s="1">
        <v>57682067000</v>
      </c>
      <c r="R3138" s="1">
        <v>201261655584</v>
      </c>
      <c r="S3138" s="1">
        <v>340813520969</v>
      </c>
      <c r="T3138" s="1">
        <v>1802614319</v>
      </c>
      <c r="U3138" s="1">
        <v>24904026716</v>
      </c>
      <c r="V3138" s="1">
        <v>31020208755</v>
      </c>
    </row>
    <row r="3139" spans="1:22" ht="16.5" customHeight="1" x14ac:dyDescent="0.3">
      <c r="A3139" s="1" t="s">
        <v>324</v>
      </c>
      <c r="B3139" s="1">
        <v>2016</v>
      </c>
      <c r="C3139" s="15"/>
      <c r="D3139" s="13"/>
      <c r="E3139" s="13"/>
      <c r="F3139" s="14"/>
      <c r="G3139" s="13"/>
      <c r="H3139" s="13"/>
      <c r="I3139" s="1">
        <v>247581223775</v>
      </c>
      <c r="J3139" s="1">
        <v>0</v>
      </c>
      <c r="K3139" s="1">
        <v>86852151791</v>
      </c>
      <c r="L3139" s="1">
        <v>334433375566</v>
      </c>
      <c r="M3139" s="29">
        <f>-4.336-4.513*(U3139/L3139)+5.679*(O3139/L3139)-0.004*(I3139/P3139)</f>
        <v>-2.2210394689400856</v>
      </c>
      <c r="N3139" s="31">
        <v>2.5615511423249444</v>
      </c>
      <c r="O3139" s="1">
        <v>143852294443</v>
      </c>
      <c r="P3139" s="1">
        <v>75123927443</v>
      </c>
      <c r="Q3139" s="1">
        <v>68728367000</v>
      </c>
      <c r="R3139" s="1">
        <v>190581081123</v>
      </c>
      <c r="S3139" s="1">
        <v>334433375566</v>
      </c>
      <c r="T3139" s="1">
        <v>5297567062</v>
      </c>
      <c r="U3139" s="1">
        <v>23313783738</v>
      </c>
      <c r="V3139" s="1">
        <v>28275118894</v>
      </c>
    </row>
    <row r="3140" spans="1:22" ht="16.5" customHeight="1" x14ac:dyDescent="0.3">
      <c r="A3140" s="1" t="s">
        <v>324</v>
      </c>
      <c r="B3140" s="1">
        <v>2015</v>
      </c>
      <c r="C3140" s="15"/>
      <c r="D3140" s="13"/>
      <c r="E3140" s="13"/>
      <c r="F3140" s="14"/>
      <c r="G3140" s="13"/>
      <c r="H3140" s="13"/>
      <c r="I3140" s="1">
        <v>252053682487</v>
      </c>
      <c r="J3140" s="1">
        <v>0</v>
      </c>
      <c r="K3140" s="1">
        <v>86820259844</v>
      </c>
      <c r="L3140" s="1">
        <v>338873942331</v>
      </c>
      <c r="M3140" s="29">
        <f>-4.336-4.513*(U3140/L3140)+5.679*(O3140/L3140)-0.004*(I3140/P3140)</f>
        <v>-2.3412614144242894</v>
      </c>
      <c r="N3140" s="31">
        <v>8.0197984581497224</v>
      </c>
      <c r="O3140" s="1">
        <v>148876775410</v>
      </c>
      <c r="P3140" s="1">
        <v>81929908410</v>
      </c>
      <c r="Q3140" s="1">
        <v>66946867000</v>
      </c>
      <c r="R3140" s="1">
        <v>189997166921</v>
      </c>
      <c r="S3140" s="1">
        <v>338873942331</v>
      </c>
      <c r="T3140" s="1">
        <v>8396816171</v>
      </c>
      <c r="U3140" s="1">
        <v>36635532307</v>
      </c>
      <c r="V3140" s="1">
        <v>44322801007</v>
      </c>
    </row>
    <row r="3141" spans="1:22" ht="16.5" customHeight="1" x14ac:dyDescent="0.3">
      <c r="A3141" s="1" t="s">
        <v>324</v>
      </c>
      <c r="B3141" s="1">
        <v>2014</v>
      </c>
      <c r="C3141" s="16">
        <f t="shared" ref="C3141:C3143" si="276">LN(E3141)</f>
        <v>4.0253516907351496</v>
      </c>
      <c r="D3141" s="6">
        <v>15</v>
      </c>
      <c r="E3141" s="6">
        <v>56</v>
      </c>
      <c r="F3141" s="7">
        <v>1</v>
      </c>
      <c r="G3141" s="6">
        <v>0</v>
      </c>
      <c r="H3141" s="6">
        <v>0</v>
      </c>
      <c r="I3141" s="1">
        <v>245152736267</v>
      </c>
      <c r="J3141" s="1">
        <v>0</v>
      </c>
      <c r="K3141" s="1">
        <v>62872056196</v>
      </c>
      <c r="L3141" s="1">
        <v>308024792463</v>
      </c>
      <c r="M3141" s="29">
        <f>-4.336-4.513*(U3141/L3141)+5.679*(O3141/L3141)-0.004*(I3141/P3141)</f>
        <v>-2.6128191749194944</v>
      </c>
      <c r="N3141" s="28">
        <v>5.05</v>
      </c>
      <c r="O3141" s="1">
        <v>133733859934</v>
      </c>
      <c r="P3141" s="1">
        <v>133520716934</v>
      </c>
      <c r="Q3141" s="1">
        <v>213143000</v>
      </c>
      <c r="R3141" s="1">
        <v>174290932529</v>
      </c>
      <c r="S3141" s="1">
        <v>308024792463</v>
      </c>
      <c r="T3141" s="1">
        <v>7461782318</v>
      </c>
      <c r="U3141" s="1">
        <v>50172825213</v>
      </c>
      <c r="V3141" s="1">
        <v>61925019450</v>
      </c>
    </row>
    <row r="3142" spans="1:22" ht="16.5" customHeight="1" x14ac:dyDescent="0.3">
      <c r="A3142" s="1" t="s">
        <v>325</v>
      </c>
      <c r="B3142" s="1">
        <v>2023</v>
      </c>
      <c r="C3142" s="16">
        <f t="shared" si="276"/>
        <v>3.6635616461296463</v>
      </c>
      <c r="D3142" s="5">
        <v>28</v>
      </c>
      <c r="E3142" s="5">
        <v>39</v>
      </c>
      <c r="F3142" s="4">
        <v>5.92</v>
      </c>
      <c r="G3142" s="5">
        <v>0</v>
      </c>
      <c r="H3142" s="5">
        <v>0</v>
      </c>
      <c r="I3142" s="1">
        <v>549222011937</v>
      </c>
      <c r="J3142" s="1">
        <v>8713538330</v>
      </c>
      <c r="K3142" s="1">
        <v>1103825298873</v>
      </c>
      <c r="L3142" s="1">
        <v>1653047310810</v>
      </c>
      <c r="M3142" s="29">
        <f>-4.336-4.513*(U3142/L3142)+5.679*(O3142/L3142)-0.004*(I3142/P3142)</f>
        <v>-3.0945570940667846</v>
      </c>
      <c r="N3142" s="31">
        <v>6.4222466560102589</v>
      </c>
      <c r="O3142" s="1">
        <v>485123022691</v>
      </c>
      <c r="P3142" s="1">
        <v>177465070994</v>
      </c>
      <c r="Q3142" s="1">
        <v>307657951697</v>
      </c>
      <c r="R3142" s="1">
        <v>1167924288119</v>
      </c>
      <c r="S3142" s="1">
        <v>1653047310810</v>
      </c>
      <c r="T3142" s="1">
        <v>25355128141</v>
      </c>
      <c r="U3142" s="1">
        <v>151204579998</v>
      </c>
      <c r="V3142" s="1">
        <v>176557028722</v>
      </c>
    </row>
    <row r="3143" spans="1:22" ht="16.5" customHeight="1" x14ac:dyDescent="0.3">
      <c r="A3143" s="1" t="s">
        <v>325</v>
      </c>
      <c r="B3143" s="1">
        <v>2022</v>
      </c>
      <c r="C3143" s="16">
        <f t="shared" si="276"/>
        <v>4.2626798770413155</v>
      </c>
      <c r="D3143" s="5">
        <v>27</v>
      </c>
      <c r="E3143" s="5">
        <v>71</v>
      </c>
      <c r="F3143" s="4">
        <v>0.02</v>
      </c>
      <c r="G3143" s="5">
        <v>1</v>
      </c>
      <c r="H3143" s="5">
        <v>0</v>
      </c>
      <c r="I3143" s="1">
        <v>717776251097</v>
      </c>
      <c r="J3143" s="1">
        <v>8734049665</v>
      </c>
      <c r="K3143" s="1">
        <v>1118797082536</v>
      </c>
      <c r="L3143" s="1">
        <v>1836573333633</v>
      </c>
      <c r="M3143" s="29">
        <f>-4.336-4.513*(U3143/L3143)+5.679*(O3143/L3143)-0.004*(I3143/P3143)</f>
        <v>-3.4112167758469814</v>
      </c>
      <c r="N3143" s="31">
        <v>6.9871667237754878</v>
      </c>
      <c r="O3143" s="1">
        <v>451655907912</v>
      </c>
      <c r="P3143" s="1">
        <v>175568576128</v>
      </c>
      <c r="Q3143" s="1">
        <v>276087331784</v>
      </c>
      <c r="R3143" s="1">
        <v>1384917425721</v>
      </c>
      <c r="S3143" s="1">
        <v>1836573333633</v>
      </c>
      <c r="T3143" s="1">
        <v>10247265826</v>
      </c>
      <c r="U3143" s="1">
        <v>185350736288</v>
      </c>
      <c r="V3143" s="1">
        <v>197032390394</v>
      </c>
    </row>
    <row r="3144" spans="1:22" ht="16.5" customHeight="1" x14ac:dyDescent="0.3">
      <c r="A3144" s="1" t="s">
        <v>325</v>
      </c>
      <c r="B3144" s="1">
        <v>2021</v>
      </c>
      <c r="C3144" s="15"/>
      <c r="D3144" s="9"/>
      <c r="E3144" s="9"/>
      <c r="F3144" s="10"/>
      <c r="G3144" s="9"/>
      <c r="H3144" s="9"/>
      <c r="I3144" s="1">
        <v>627505986271</v>
      </c>
      <c r="J3144" s="1">
        <v>9129075861</v>
      </c>
      <c r="K3144" s="1">
        <v>944165843386</v>
      </c>
      <c r="L3144" s="1">
        <v>1571671829657</v>
      </c>
      <c r="M3144" s="29">
        <f>-4.336-4.513*(U3144/L3144)+5.679*(O3144/L3144)-0.004*(I3144/P3144)</f>
        <v>-2.2306256272443497</v>
      </c>
      <c r="N3144" s="31">
        <v>6.6900092133089402</v>
      </c>
      <c r="O3144" s="1">
        <v>365479424566</v>
      </c>
      <c r="P3144" s="1">
        <v>226004826195</v>
      </c>
      <c r="Q3144" s="1">
        <v>139474598371</v>
      </c>
      <c r="R3144" s="1">
        <v>1206192405091</v>
      </c>
      <c r="S3144" s="1">
        <v>1571671829657</v>
      </c>
      <c r="T3144" s="1">
        <v>18369054036</v>
      </c>
      <c r="U3144" s="1">
        <v>-277167079001</v>
      </c>
      <c r="V3144" s="1">
        <v>-258430909272</v>
      </c>
    </row>
    <row r="3145" spans="1:22" ht="16.5" customHeight="1" x14ac:dyDescent="0.3">
      <c r="A3145" s="1" t="s">
        <v>325</v>
      </c>
      <c r="B3145" s="1">
        <v>2020</v>
      </c>
      <c r="C3145" s="16">
        <f t="shared" ref="C3145:C3158" si="277">LN(E3145)</f>
        <v>3.9318256327243257</v>
      </c>
      <c r="D3145" s="5">
        <v>25</v>
      </c>
      <c r="E3145" s="5">
        <v>51</v>
      </c>
      <c r="F3145" s="4">
        <v>0.02</v>
      </c>
      <c r="G3145" s="5">
        <v>1</v>
      </c>
      <c r="H3145" s="5">
        <v>0</v>
      </c>
      <c r="I3145" s="1">
        <v>441178645123</v>
      </c>
      <c r="J3145" s="1">
        <v>12995806006</v>
      </c>
      <c r="K3145" s="1">
        <v>1617154982649</v>
      </c>
      <c r="L3145" s="1">
        <v>2058333627772</v>
      </c>
      <c r="M3145" s="29">
        <f>-4.336-4.513*(U3145/L3145)+5.679*(O3145/L3145)-0.004*(I3145/P3145)</f>
        <v>-2.2963685451174598</v>
      </c>
      <c r="N3145" s="31">
        <v>6.9401877821904918</v>
      </c>
      <c r="O3145" s="1">
        <v>574350143680</v>
      </c>
      <c r="P3145" s="1">
        <v>262592666252</v>
      </c>
      <c r="Q3145" s="1">
        <v>311757477428</v>
      </c>
      <c r="R3145" s="1">
        <v>1483983484092</v>
      </c>
      <c r="S3145" s="1">
        <v>2058333627772</v>
      </c>
      <c r="T3145" s="1">
        <v>36070395524</v>
      </c>
      <c r="U3145" s="1">
        <v>-210578388641</v>
      </c>
      <c r="V3145" s="1">
        <v>-174667668953</v>
      </c>
    </row>
    <row r="3146" spans="1:22" ht="16.5" customHeight="1" x14ac:dyDescent="0.3">
      <c r="A3146" s="1" t="s">
        <v>325</v>
      </c>
      <c r="B3146" s="1">
        <v>2019</v>
      </c>
      <c r="C3146" s="16">
        <f t="shared" si="277"/>
        <v>3.912023005428146</v>
      </c>
      <c r="D3146" s="5">
        <v>24</v>
      </c>
      <c r="E3146" s="5">
        <v>50</v>
      </c>
      <c r="F3146" s="4">
        <v>2.3E-2</v>
      </c>
      <c r="G3146" s="5">
        <v>1</v>
      </c>
      <c r="H3146" s="5">
        <v>0</v>
      </c>
      <c r="I3146" s="1">
        <v>431219489808</v>
      </c>
      <c r="J3146" s="1">
        <v>15738638172</v>
      </c>
      <c r="K3146" s="1">
        <v>2198378276971</v>
      </c>
      <c r="L3146" s="1">
        <v>2629597766779</v>
      </c>
      <c r="M3146" s="29">
        <f>-4.336-4.513*(U3146/L3146)+5.679*(O3146/L3146)-0.004*(I3146/P3146)</f>
        <v>-2.5083544398251592</v>
      </c>
      <c r="N3146" s="31">
        <v>7.4649912574460018</v>
      </c>
      <c r="O3146" s="1">
        <v>934411894046</v>
      </c>
      <c r="P3146" s="1">
        <v>446035612494</v>
      </c>
      <c r="Q3146" s="1">
        <v>488376281552</v>
      </c>
      <c r="R3146" s="1">
        <v>1695185872733</v>
      </c>
      <c r="S3146" s="1">
        <v>2629597766779</v>
      </c>
      <c r="T3146" s="1">
        <v>42396017194</v>
      </c>
      <c r="U3146" s="1">
        <v>108660196064</v>
      </c>
      <c r="V3146" s="1">
        <v>181394741657</v>
      </c>
    </row>
    <row r="3147" spans="1:22" ht="16.5" customHeight="1" x14ac:dyDescent="0.3">
      <c r="A3147" s="1" t="s">
        <v>325</v>
      </c>
      <c r="B3147" s="1">
        <v>2018</v>
      </c>
      <c r="C3147" s="16">
        <f t="shared" si="277"/>
        <v>3.8918202981106265</v>
      </c>
      <c r="D3147" s="5">
        <v>23</v>
      </c>
      <c r="E3147" s="5">
        <v>49</v>
      </c>
      <c r="F3147" s="4">
        <v>2.3E-2</v>
      </c>
      <c r="G3147" s="5">
        <v>1</v>
      </c>
      <c r="H3147" s="5">
        <v>0</v>
      </c>
      <c r="I3147" s="1">
        <v>319313116300</v>
      </c>
      <c r="J3147" s="1">
        <v>19406419454</v>
      </c>
      <c r="K3147" s="1">
        <v>2400991772917</v>
      </c>
      <c r="L3147" s="1">
        <v>2720304889217</v>
      </c>
      <c r="M3147" s="29">
        <f>-4.336-4.513*(U3147/L3147)+5.679*(O3147/L3147)-0.004*(I3147/P3147)</f>
        <v>-2.2733207102120097</v>
      </c>
      <c r="N3147" s="31">
        <v>7.3592809998546045</v>
      </c>
      <c r="O3147" s="1">
        <v>1059993775097</v>
      </c>
      <c r="P3147" s="1">
        <v>530040440483</v>
      </c>
      <c r="Q3147" s="1">
        <v>529953334614</v>
      </c>
      <c r="R3147" s="1">
        <v>1660311114120</v>
      </c>
      <c r="S3147" s="1">
        <v>2720304889217</v>
      </c>
      <c r="T3147" s="1">
        <v>56837516593</v>
      </c>
      <c r="U3147" s="1">
        <v>89083292988</v>
      </c>
      <c r="V3147" s="1">
        <v>172089269491</v>
      </c>
    </row>
    <row r="3148" spans="1:22" ht="16.5" customHeight="1" x14ac:dyDescent="0.3">
      <c r="A3148" s="1" t="s">
        <v>325</v>
      </c>
      <c r="B3148" s="1">
        <v>2017</v>
      </c>
      <c r="C3148" s="16">
        <f t="shared" si="277"/>
        <v>3.8712010109078911</v>
      </c>
      <c r="D3148" s="5">
        <v>22</v>
      </c>
      <c r="E3148" s="5">
        <v>48</v>
      </c>
      <c r="F3148" s="4">
        <v>2.3E-2</v>
      </c>
      <c r="G3148" s="5">
        <v>1</v>
      </c>
      <c r="H3148" s="5">
        <v>0</v>
      </c>
      <c r="I3148" s="1">
        <v>316976034833</v>
      </c>
      <c r="J3148" s="1">
        <v>17591594668</v>
      </c>
      <c r="K3148" s="1">
        <v>2499274599162</v>
      </c>
      <c r="L3148" s="1">
        <v>2816250633995</v>
      </c>
      <c r="M3148" s="29">
        <f>-4.336-4.513*(U3148/L3148)+5.679*(O3148/L3148)-0.004*(I3148/P3148)</f>
        <v>-2.2761008368170841</v>
      </c>
      <c r="N3148" s="31">
        <v>2.8654119461210428</v>
      </c>
      <c r="O3148" s="1">
        <v>1174716640774</v>
      </c>
      <c r="P3148" s="1">
        <v>615449025966</v>
      </c>
      <c r="Q3148" s="1">
        <v>559267614808</v>
      </c>
      <c r="R3148" s="1">
        <v>1641533993221</v>
      </c>
      <c r="S3148" s="1">
        <v>2816250633995</v>
      </c>
      <c r="T3148" s="1">
        <v>73630792247</v>
      </c>
      <c r="U3148" s="1">
        <v>191496042589</v>
      </c>
      <c r="V3148" s="1">
        <v>318612485712</v>
      </c>
    </row>
    <row r="3149" spans="1:22" ht="16.5" customHeight="1" x14ac:dyDescent="0.3">
      <c r="A3149" s="1" t="s">
        <v>325</v>
      </c>
      <c r="B3149" s="1">
        <v>2016</v>
      </c>
      <c r="C3149" s="16">
        <f t="shared" si="277"/>
        <v>3.8501476017100584</v>
      </c>
      <c r="D3149" s="5">
        <v>21</v>
      </c>
      <c r="E3149" s="5">
        <v>47</v>
      </c>
      <c r="F3149" s="4">
        <v>2.3E-2</v>
      </c>
      <c r="G3149" s="5">
        <v>1</v>
      </c>
      <c r="H3149" s="5">
        <v>0</v>
      </c>
      <c r="I3149" s="1">
        <v>319701949818</v>
      </c>
      <c r="J3149" s="1">
        <v>12497973605</v>
      </c>
      <c r="K3149" s="1">
        <v>2863472345087</v>
      </c>
      <c r="L3149" s="1">
        <v>3183174294905</v>
      </c>
      <c r="M3149" s="29">
        <f>-4.336-4.513*(U3149/L3149)+5.679*(O3149/L3149)-0.004*(I3149/P3149)</f>
        <v>-1.8792333050176309</v>
      </c>
      <c r="N3149" s="31">
        <v>2.5615511423249444</v>
      </c>
      <c r="O3149" s="1">
        <v>1626439534179</v>
      </c>
      <c r="P3149" s="1">
        <v>759861238070</v>
      </c>
      <c r="Q3149" s="1">
        <v>866578296109</v>
      </c>
      <c r="R3149" s="1">
        <v>1556734760726</v>
      </c>
      <c r="S3149" s="1">
        <v>3183174294905</v>
      </c>
      <c r="T3149" s="1">
        <v>81265395895</v>
      </c>
      <c r="U3149" s="1">
        <v>312624950629</v>
      </c>
      <c r="V3149" s="1">
        <v>478062145411</v>
      </c>
    </row>
    <row r="3150" spans="1:22" ht="16.5" customHeight="1" x14ac:dyDescent="0.3">
      <c r="A3150" s="1" t="s">
        <v>325</v>
      </c>
      <c r="B3150" s="1">
        <v>2015</v>
      </c>
      <c r="C3150" s="16">
        <f t="shared" si="277"/>
        <v>3.8286413964890951</v>
      </c>
      <c r="D3150" s="5">
        <v>20</v>
      </c>
      <c r="E3150" s="5">
        <v>46</v>
      </c>
      <c r="F3150" s="4">
        <v>2.3E-2</v>
      </c>
      <c r="G3150" s="5">
        <v>1</v>
      </c>
      <c r="H3150" s="5">
        <v>0</v>
      </c>
      <c r="I3150" s="1">
        <v>399810066114</v>
      </c>
      <c r="J3150" s="1">
        <v>7073144646</v>
      </c>
      <c r="K3150" s="1">
        <v>2382737054014</v>
      </c>
      <c r="L3150" s="1">
        <v>2782547120128</v>
      </c>
      <c r="M3150" s="29">
        <f>-4.336-4.513*(U3150/L3150)+5.679*(O3150/L3150)-0.004*(I3150/P3150)</f>
        <v>-2.1234107282133947</v>
      </c>
      <c r="N3150" s="31">
        <v>8.0197984581497224</v>
      </c>
      <c r="O3150" s="1">
        <v>1347085440842</v>
      </c>
      <c r="P3150" s="1">
        <v>624525080638</v>
      </c>
      <c r="Q3150" s="1">
        <v>722560360204</v>
      </c>
      <c r="R3150" s="1">
        <v>1435461679286</v>
      </c>
      <c r="S3150" s="1">
        <v>2782547120128</v>
      </c>
      <c r="T3150" s="1">
        <v>70996381732</v>
      </c>
      <c r="U3150" s="1">
        <v>329346102311</v>
      </c>
      <c r="V3150" s="1">
        <v>499040519648</v>
      </c>
    </row>
    <row r="3151" spans="1:22" ht="16.5" customHeight="1" x14ac:dyDescent="0.3">
      <c r="A3151" s="1" t="s">
        <v>325</v>
      </c>
      <c r="B3151" s="1">
        <v>2014</v>
      </c>
      <c r="C3151" s="16">
        <f t="shared" si="277"/>
        <v>3.8066624897703196</v>
      </c>
      <c r="D3151" s="6">
        <v>19</v>
      </c>
      <c r="E3151" s="6">
        <v>45</v>
      </c>
      <c r="F3151" s="7">
        <v>2.3E-2</v>
      </c>
      <c r="G3151" s="6">
        <v>1</v>
      </c>
      <c r="H3151" s="6">
        <v>0</v>
      </c>
      <c r="I3151" s="1">
        <v>401898899423</v>
      </c>
      <c r="J3151" s="1">
        <v>5434437875</v>
      </c>
      <c r="K3151" s="1">
        <v>2033622079089</v>
      </c>
      <c r="L3151" s="1">
        <v>2435520978512</v>
      </c>
      <c r="M3151" s="29">
        <f>-4.336-4.513*(U3151/L3151)+5.679*(O3151/L3151)-0.004*(I3151/P3151)</f>
        <v>-2.2783243806826809</v>
      </c>
      <c r="N3151" s="28">
        <v>5.05</v>
      </c>
      <c r="O3151" s="1">
        <v>1133242092848</v>
      </c>
      <c r="P3151" s="1">
        <v>533347544453</v>
      </c>
      <c r="Q3151" s="1">
        <v>599894548395</v>
      </c>
      <c r="R3151" s="1">
        <v>1302278885664</v>
      </c>
      <c r="S3151" s="1">
        <v>2435520978512</v>
      </c>
      <c r="T3151" s="1">
        <v>64527218877</v>
      </c>
      <c r="U3151" s="1">
        <v>313943863077</v>
      </c>
      <c r="V3151" s="1">
        <v>473039331894</v>
      </c>
    </row>
    <row r="3152" spans="1:22" ht="16.5" customHeight="1" x14ac:dyDescent="0.3">
      <c r="A3152" s="1" t="s">
        <v>326</v>
      </c>
      <c r="B3152" s="1">
        <v>2023</v>
      </c>
      <c r="C3152" s="16">
        <f t="shared" si="277"/>
        <v>3.8501476017100584</v>
      </c>
      <c r="D3152" s="5">
        <v>20</v>
      </c>
      <c r="E3152" s="5">
        <v>47</v>
      </c>
      <c r="F3152" s="4">
        <f>F3153*1.015</f>
        <v>23.598749999999999</v>
      </c>
      <c r="G3152" s="5">
        <v>0</v>
      </c>
      <c r="H3152" s="5">
        <v>0</v>
      </c>
      <c r="I3152" s="1">
        <v>423128039713</v>
      </c>
      <c r="J3152" s="1">
        <v>0</v>
      </c>
      <c r="K3152" s="1">
        <v>228551618447</v>
      </c>
      <c r="L3152" s="1">
        <v>651679658160</v>
      </c>
      <c r="M3152" s="29">
        <f>-4.336-4.513*(U3152/L3152)+5.679*(O3152/L3152)-0.004*(I3152/P3152)</f>
        <v>-0.42596904124422863</v>
      </c>
      <c r="N3152" s="31">
        <v>6.4222466560102589</v>
      </c>
      <c r="O3152" s="1">
        <v>435117105653</v>
      </c>
      <c r="P3152" s="1">
        <v>432073011653</v>
      </c>
      <c r="Q3152" s="1">
        <v>3044094000</v>
      </c>
      <c r="R3152" s="1">
        <v>216562552507</v>
      </c>
      <c r="S3152" s="1">
        <v>651679658160</v>
      </c>
      <c r="T3152" s="1">
        <v>18804086736</v>
      </c>
      <c r="U3152" s="1">
        <v>-17640227953</v>
      </c>
      <c r="V3152" s="1">
        <v>-591617758</v>
      </c>
    </row>
    <row r="3153" spans="1:22" ht="16.5" customHeight="1" x14ac:dyDescent="0.3">
      <c r="A3153" s="1" t="s">
        <v>326</v>
      </c>
      <c r="B3153" s="1">
        <v>2022</v>
      </c>
      <c r="C3153" s="16">
        <f t="shared" si="277"/>
        <v>3.8286413964890951</v>
      </c>
      <c r="D3153" s="5">
        <v>19</v>
      </c>
      <c r="E3153" s="5">
        <v>46</v>
      </c>
      <c r="F3153" s="4">
        <v>23.25</v>
      </c>
      <c r="G3153" s="5">
        <v>0</v>
      </c>
      <c r="H3153" s="5">
        <v>0</v>
      </c>
      <c r="I3153" s="1">
        <v>473137165852</v>
      </c>
      <c r="J3153" s="1">
        <v>0</v>
      </c>
      <c r="K3153" s="1">
        <v>229568617464</v>
      </c>
      <c r="L3153" s="1">
        <v>702705783316</v>
      </c>
      <c r="M3153" s="29">
        <f>-4.336-4.513*(U3153/L3153)+5.679*(O3153/L3153)-0.004*(I3153/P3153)</f>
        <v>-3.029693062869346E-3</v>
      </c>
      <c r="N3153" s="31">
        <v>6.9871667237754878</v>
      </c>
      <c r="O3153" s="1">
        <v>527757602856</v>
      </c>
      <c r="P3153" s="1">
        <v>461176355101</v>
      </c>
      <c r="Q3153" s="1">
        <v>66581247755</v>
      </c>
      <c r="R3153" s="1">
        <v>174948180460</v>
      </c>
      <c r="S3153" s="1">
        <v>702705783316</v>
      </c>
      <c r="T3153" s="1">
        <v>27121231737</v>
      </c>
      <c r="U3153" s="1">
        <v>-11201327291</v>
      </c>
      <c r="V3153" s="1">
        <v>16850878785</v>
      </c>
    </row>
    <row r="3154" spans="1:22" ht="16.5" customHeight="1" x14ac:dyDescent="0.3">
      <c r="A3154" s="1" t="s">
        <v>326</v>
      </c>
      <c r="B3154" s="1">
        <v>2021</v>
      </c>
      <c r="C3154" s="16">
        <f t="shared" si="277"/>
        <v>3.8066624897703196</v>
      </c>
      <c r="D3154" s="5">
        <v>18</v>
      </c>
      <c r="E3154" s="5">
        <v>45</v>
      </c>
      <c r="F3154" s="4">
        <v>0.86</v>
      </c>
      <c r="G3154" s="5">
        <v>0</v>
      </c>
      <c r="H3154" s="5">
        <v>0</v>
      </c>
      <c r="I3154" s="1">
        <v>617505422721</v>
      </c>
      <c r="J3154" s="1">
        <v>0</v>
      </c>
      <c r="K3154" s="1">
        <v>174522678343</v>
      </c>
      <c r="L3154" s="1">
        <v>792028101064</v>
      </c>
      <c r="M3154" s="29">
        <f>-4.336-4.513*(U3154/L3154)+5.679*(O3154/L3154)-0.004*(I3154/P3154)</f>
        <v>-0.1459711462128834</v>
      </c>
      <c r="N3154" s="31">
        <v>6.6900092133089402</v>
      </c>
      <c r="O3154" s="1">
        <v>593774677608</v>
      </c>
      <c r="P3154" s="1">
        <v>527585336292</v>
      </c>
      <c r="Q3154" s="1">
        <v>66189341316</v>
      </c>
      <c r="R3154" s="1">
        <v>198253423456</v>
      </c>
      <c r="S3154" s="1">
        <v>792028101064</v>
      </c>
      <c r="T3154" s="1">
        <v>26740303922</v>
      </c>
      <c r="U3154" s="1">
        <v>11016556956</v>
      </c>
      <c r="V3154" s="1">
        <v>44063483425</v>
      </c>
    </row>
    <row r="3155" spans="1:22" ht="16.5" customHeight="1" x14ac:dyDescent="0.3">
      <c r="A3155" s="1" t="s">
        <v>326</v>
      </c>
      <c r="B3155" s="1">
        <v>2020</v>
      </c>
      <c r="C3155" s="16">
        <f t="shared" si="277"/>
        <v>3.784189633918261</v>
      </c>
      <c r="D3155" s="5">
        <v>17</v>
      </c>
      <c r="E3155" s="5">
        <v>44</v>
      </c>
      <c r="F3155" s="4">
        <v>0.86</v>
      </c>
      <c r="G3155" s="5">
        <v>0</v>
      </c>
      <c r="H3155" s="5">
        <v>0</v>
      </c>
      <c r="I3155" s="1">
        <v>415127276577</v>
      </c>
      <c r="J3155" s="1">
        <v>0</v>
      </c>
      <c r="K3155" s="1">
        <v>226412844645</v>
      </c>
      <c r="L3155" s="1">
        <v>641540121222</v>
      </c>
      <c r="M3155" s="29">
        <f>-4.336-4.513*(U3155/L3155)+5.679*(O3155/L3155)-0.004*(I3155/P3155)</f>
        <v>-0.24579847743542102</v>
      </c>
      <c r="N3155" s="31">
        <v>6.9401877821904918</v>
      </c>
      <c r="O3155" s="1">
        <v>454835232202</v>
      </c>
      <c r="P3155" s="1">
        <v>452835232202</v>
      </c>
      <c r="Q3155" s="1">
        <v>2000000000</v>
      </c>
      <c r="R3155" s="1">
        <v>186704889020</v>
      </c>
      <c r="S3155" s="1">
        <v>641540121222</v>
      </c>
      <c r="T3155" s="1">
        <v>17294126063</v>
      </c>
      <c r="U3155" s="1">
        <v>-9610363652</v>
      </c>
      <c r="V3155" s="1">
        <v>7511062033</v>
      </c>
    </row>
    <row r="3156" spans="1:22" ht="16.5" customHeight="1" x14ac:dyDescent="0.3">
      <c r="A3156" s="1" t="s">
        <v>326</v>
      </c>
      <c r="B3156" s="1">
        <v>2019</v>
      </c>
      <c r="C3156" s="16">
        <f t="shared" si="277"/>
        <v>3.7612001156935624</v>
      </c>
      <c r="D3156" s="5">
        <v>16</v>
      </c>
      <c r="E3156" s="5">
        <v>43</v>
      </c>
      <c r="F3156" s="4">
        <v>0.86</v>
      </c>
      <c r="G3156" s="5">
        <v>0</v>
      </c>
      <c r="H3156" s="5">
        <v>0</v>
      </c>
      <c r="I3156" s="1">
        <v>339123115006</v>
      </c>
      <c r="J3156" s="1">
        <v>0</v>
      </c>
      <c r="K3156" s="1">
        <v>217968117308</v>
      </c>
      <c r="L3156" s="1">
        <v>557091232314</v>
      </c>
      <c r="M3156" s="29">
        <f>-4.336-4.513*(U3156/L3156)+5.679*(O3156/L3156)-0.004*(I3156/P3156)</f>
        <v>-0.84603929902468411</v>
      </c>
      <c r="N3156" s="31">
        <v>7.4649912574460018</v>
      </c>
      <c r="O3156" s="1">
        <v>346003653642</v>
      </c>
      <c r="P3156" s="1">
        <v>343598653642</v>
      </c>
      <c r="Q3156" s="1">
        <v>2405000000</v>
      </c>
      <c r="R3156" s="1">
        <v>211087578672</v>
      </c>
      <c r="S3156" s="1">
        <v>557091232314</v>
      </c>
      <c r="T3156" s="1">
        <v>15117500743</v>
      </c>
      <c r="U3156" s="1">
        <v>4105672945</v>
      </c>
      <c r="V3156" s="1">
        <v>25097877704</v>
      </c>
    </row>
    <row r="3157" spans="1:22" ht="16.5" customHeight="1" x14ac:dyDescent="0.3">
      <c r="A3157" s="1" t="s">
        <v>326</v>
      </c>
      <c r="B3157" s="1">
        <v>2018</v>
      </c>
      <c r="C3157" s="16">
        <f t="shared" si="277"/>
        <v>3.7376696182833684</v>
      </c>
      <c r="D3157" s="5">
        <v>15</v>
      </c>
      <c r="E3157" s="5">
        <v>42</v>
      </c>
      <c r="F3157" s="4">
        <v>0.86</v>
      </c>
      <c r="G3157" s="5">
        <v>0</v>
      </c>
      <c r="H3157" s="5">
        <v>0</v>
      </c>
      <c r="I3157" s="1">
        <v>355717235144</v>
      </c>
      <c r="J3157" s="1">
        <v>0</v>
      </c>
      <c r="K3157" s="1">
        <v>218079239010</v>
      </c>
      <c r="L3157" s="1">
        <v>573796474154</v>
      </c>
      <c r="M3157" s="29">
        <f>-4.336-4.513*(U3157/L3157)+5.679*(O3157/L3157)-0.004*(I3157/P3157)</f>
        <v>-0.91867787459257977</v>
      </c>
      <c r="N3157" s="31">
        <v>7.3592809998546045</v>
      </c>
      <c r="O3157" s="1">
        <v>352225826827</v>
      </c>
      <c r="P3157" s="1">
        <v>352225826827</v>
      </c>
      <c r="Q3157" s="1">
        <v>0</v>
      </c>
      <c r="R3157" s="1">
        <v>221570647327</v>
      </c>
      <c r="S3157" s="1">
        <v>573796474154</v>
      </c>
      <c r="T3157" s="1">
        <v>25625727493</v>
      </c>
      <c r="U3157" s="1">
        <v>8226267940</v>
      </c>
      <c r="V3157" s="1">
        <v>33996399531</v>
      </c>
    </row>
    <row r="3158" spans="1:22" ht="16.5" customHeight="1" x14ac:dyDescent="0.3">
      <c r="A3158" s="1" t="s">
        <v>326</v>
      </c>
      <c r="B3158" s="1">
        <v>2017</v>
      </c>
      <c r="C3158" s="16">
        <f t="shared" si="277"/>
        <v>3.8712010109078911</v>
      </c>
      <c r="D3158" s="5">
        <v>14</v>
      </c>
      <c r="E3158" s="5">
        <v>48</v>
      </c>
      <c r="F3158" s="4">
        <v>1.62</v>
      </c>
      <c r="G3158" s="5">
        <v>0</v>
      </c>
      <c r="H3158" s="5">
        <v>0</v>
      </c>
      <c r="I3158" s="1">
        <v>497814823648</v>
      </c>
      <c r="J3158" s="1">
        <v>0</v>
      </c>
      <c r="K3158" s="1">
        <v>214331748213</v>
      </c>
      <c r="L3158" s="1">
        <v>712146571861</v>
      </c>
      <c r="M3158" s="29">
        <f>-4.336-4.513*(U3158/L3158)+5.679*(O3158/L3158)-0.004*(I3158/P3158)</f>
        <v>-4.4498113765309891E-2</v>
      </c>
      <c r="N3158" s="31">
        <v>2.8654119461210428</v>
      </c>
      <c r="O3158" s="1">
        <v>561016028007</v>
      </c>
      <c r="P3158" s="1">
        <v>488844349714</v>
      </c>
      <c r="Q3158" s="1">
        <v>72171678293</v>
      </c>
      <c r="R3158" s="1">
        <v>151130543854</v>
      </c>
      <c r="S3158" s="1">
        <v>712146571861</v>
      </c>
      <c r="T3158" s="1">
        <v>23984177995</v>
      </c>
      <c r="U3158" s="1">
        <v>28125594447</v>
      </c>
      <c r="V3158" s="1">
        <v>58445864958</v>
      </c>
    </row>
    <row r="3159" spans="1:22" ht="16.5" customHeight="1" x14ac:dyDescent="0.3">
      <c r="A3159" s="1" t="s">
        <v>326</v>
      </c>
      <c r="B3159" s="1">
        <v>2016</v>
      </c>
      <c r="C3159" s="15"/>
      <c r="D3159" s="9"/>
      <c r="E3159" s="9"/>
      <c r="F3159" s="10"/>
      <c r="G3159" s="9"/>
      <c r="H3159" s="9"/>
      <c r="I3159" s="1">
        <v>424719685910</v>
      </c>
      <c r="J3159" s="1">
        <v>0</v>
      </c>
      <c r="K3159" s="1">
        <v>63920203115</v>
      </c>
      <c r="L3159" s="1">
        <v>488639889025</v>
      </c>
      <c r="M3159" s="29">
        <f>-4.336-4.513*(U3159/L3159)+5.679*(O3159/L3159)-0.004*(I3159/P3159)</f>
        <v>-0.41341181490081763</v>
      </c>
      <c r="N3159" s="31">
        <v>2.5615511423249444</v>
      </c>
      <c r="O3159" s="1">
        <v>355431270947</v>
      </c>
      <c r="P3159" s="1">
        <v>283343885903</v>
      </c>
      <c r="Q3159" s="1">
        <v>72087385044</v>
      </c>
      <c r="R3159" s="1">
        <v>133208618078</v>
      </c>
      <c r="S3159" s="1">
        <v>488639889025</v>
      </c>
      <c r="T3159" s="1">
        <v>11800970559</v>
      </c>
      <c r="U3159" s="1">
        <v>21899254546</v>
      </c>
      <c r="V3159" s="1">
        <v>37013278004</v>
      </c>
    </row>
    <row r="3160" spans="1:22" ht="16.5" customHeight="1" x14ac:dyDescent="0.3">
      <c r="A3160" s="1" t="s">
        <v>326</v>
      </c>
      <c r="B3160" s="1">
        <v>2015</v>
      </c>
      <c r="C3160" s="16">
        <f t="shared" ref="C3160:C3164" si="278">LN(E3160)</f>
        <v>3.8286413964890951</v>
      </c>
      <c r="D3160" s="5">
        <v>12</v>
      </c>
      <c r="E3160" s="5">
        <v>46</v>
      </c>
      <c r="F3160" s="4">
        <v>1.62</v>
      </c>
      <c r="G3160" s="5">
        <v>0</v>
      </c>
      <c r="H3160" s="5">
        <v>0</v>
      </c>
      <c r="I3160" s="1">
        <v>291330786681</v>
      </c>
      <c r="J3160" s="1">
        <v>0</v>
      </c>
      <c r="K3160" s="1">
        <v>68537367534</v>
      </c>
      <c r="L3160" s="1">
        <v>359868154215</v>
      </c>
      <c r="M3160" s="29">
        <f>-4.336-4.513*(U3160/L3160)+5.679*(O3160/L3160)-0.004*(I3160/P3160)</f>
        <v>-1.1241250884154359</v>
      </c>
      <c r="N3160" s="31">
        <v>8.0197984581497224</v>
      </c>
      <c r="O3160" s="1">
        <v>226828918746</v>
      </c>
      <c r="P3160" s="1">
        <v>226828918746</v>
      </c>
      <c r="Q3160" s="1">
        <v>0</v>
      </c>
      <c r="R3160" s="1">
        <v>133039235469</v>
      </c>
      <c r="S3160" s="1">
        <v>359868154215</v>
      </c>
      <c r="T3160" s="1">
        <v>7066805054</v>
      </c>
      <c r="U3160" s="1">
        <v>28907850089</v>
      </c>
      <c r="V3160" s="1">
        <v>40076013432</v>
      </c>
    </row>
    <row r="3161" spans="1:22" ht="16.5" customHeight="1" x14ac:dyDescent="0.3">
      <c r="A3161" s="1" t="s">
        <v>326</v>
      </c>
      <c r="B3161" s="1">
        <v>2014</v>
      </c>
      <c r="C3161" s="16">
        <f t="shared" si="278"/>
        <v>3.8066624897703196</v>
      </c>
      <c r="D3161" s="6">
        <v>11</v>
      </c>
      <c r="E3161" s="6">
        <v>45</v>
      </c>
      <c r="F3161" s="7">
        <v>1.62</v>
      </c>
      <c r="G3161" s="6">
        <v>0</v>
      </c>
      <c r="H3161" s="6">
        <v>0</v>
      </c>
      <c r="I3161" s="1">
        <v>206167647466</v>
      </c>
      <c r="J3161" s="1">
        <v>0</v>
      </c>
      <c r="K3161" s="1">
        <v>67723083903</v>
      </c>
      <c r="L3161" s="1">
        <v>273890731369</v>
      </c>
      <c r="M3161" s="29">
        <f>-4.336-4.513*(U3161/L3161)+5.679*(O3161/L3161)-0.004*(I3161/P3161)</f>
        <v>-1.5931551755957025</v>
      </c>
      <c r="N3161" s="28">
        <v>5.05</v>
      </c>
      <c r="O3161" s="1">
        <v>155175964558</v>
      </c>
      <c r="P3161" s="1">
        <v>155175964558</v>
      </c>
      <c r="Q3161" s="1">
        <v>0</v>
      </c>
      <c r="R3161" s="1">
        <v>118714766811</v>
      </c>
      <c r="S3161" s="1">
        <v>273890731369</v>
      </c>
      <c r="T3161" s="1">
        <v>1430796167</v>
      </c>
      <c r="U3161" s="1">
        <v>28484147298</v>
      </c>
      <c r="V3161" s="1">
        <v>38819167553</v>
      </c>
    </row>
    <row r="3162" spans="1:22" ht="16.5" customHeight="1" x14ac:dyDescent="0.3">
      <c r="A3162" s="1" t="s">
        <v>327</v>
      </c>
      <c r="B3162" s="1">
        <v>2023</v>
      </c>
      <c r="C3162" s="16">
        <f t="shared" si="278"/>
        <v>4.0943445622221004</v>
      </c>
      <c r="D3162" s="5">
        <v>30</v>
      </c>
      <c r="E3162" s="5">
        <v>60</v>
      </c>
      <c r="F3162" s="4">
        <v>10.050000000000001</v>
      </c>
      <c r="G3162" s="5">
        <v>0</v>
      </c>
      <c r="H3162" s="5">
        <v>0</v>
      </c>
      <c r="I3162" s="1">
        <v>1581022452852</v>
      </c>
      <c r="J3162" s="1">
        <v>123257501602</v>
      </c>
      <c r="K3162" s="1">
        <v>1134123380243</v>
      </c>
      <c r="L3162" s="1">
        <v>2715145833095</v>
      </c>
      <c r="M3162" s="29">
        <f>-4.336-4.513*(U3162/L3162)+5.679*(O3162/L3162)-0.004*(I3162/P3162)</f>
        <v>-2.4247669862837276</v>
      </c>
      <c r="N3162" s="31">
        <v>6.4222466560102589</v>
      </c>
      <c r="O3162" s="1">
        <v>1043003752202</v>
      </c>
      <c r="P3162" s="1">
        <v>524269916748</v>
      </c>
      <c r="Q3162" s="1">
        <v>518733835454</v>
      </c>
      <c r="R3162" s="1">
        <v>1672142080893</v>
      </c>
      <c r="S3162" s="1">
        <v>2715145833095</v>
      </c>
      <c r="T3162" s="1">
        <v>32105236404</v>
      </c>
      <c r="U3162" s="1">
        <v>155371166443</v>
      </c>
      <c r="V3162" s="1">
        <v>226139612164</v>
      </c>
    </row>
    <row r="3163" spans="1:22" ht="16.5" customHeight="1" x14ac:dyDescent="0.3">
      <c r="A3163" s="1" t="s">
        <v>327</v>
      </c>
      <c r="B3163" s="1">
        <v>2022</v>
      </c>
      <c r="C3163" s="16">
        <f t="shared" si="278"/>
        <v>4.0775374439057197</v>
      </c>
      <c r="D3163" s="5">
        <v>29</v>
      </c>
      <c r="E3163" s="5">
        <v>59</v>
      </c>
      <c r="F3163" s="4">
        <v>10.050000000000001</v>
      </c>
      <c r="G3163" s="5">
        <v>0</v>
      </c>
      <c r="H3163" s="5">
        <v>0</v>
      </c>
      <c r="I3163" s="1">
        <v>1198397077745</v>
      </c>
      <c r="J3163" s="1">
        <v>142102483545</v>
      </c>
      <c r="K3163" s="1">
        <v>1479699493843</v>
      </c>
      <c r="L3163" s="1">
        <v>2678096571588</v>
      </c>
      <c r="M3163" s="29">
        <f>-4.336-4.513*(U3163/L3163)+5.679*(O3163/L3163)-0.004*(I3163/P3163)</f>
        <v>-2.7271440158001163</v>
      </c>
      <c r="N3163" s="31">
        <v>6.9871667237754878</v>
      </c>
      <c r="O3163" s="1">
        <v>1150042445151</v>
      </c>
      <c r="P3163" s="1">
        <v>631249177347</v>
      </c>
      <c r="Q3163" s="1">
        <v>518793267804</v>
      </c>
      <c r="R3163" s="1">
        <v>1528054126437</v>
      </c>
      <c r="S3163" s="1">
        <v>2678096571588</v>
      </c>
      <c r="T3163" s="1">
        <v>75640497333</v>
      </c>
      <c r="U3163" s="1">
        <v>487942030923</v>
      </c>
      <c r="V3163" s="1">
        <v>665238938795</v>
      </c>
    </row>
    <row r="3164" spans="1:22" ht="16.5" customHeight="1" x14ac:dyDescent="0.3">
      <c r="A3164" s="1" t="s">
        <v>327</v>
      </c>
      <c r="B3164" s="1">
        <v>2021</v>
      </c>
      <c r="C3164" s="16">
        <f t="shared" si="278"/>
        <v>4.0604430105464191</v>
      </c>
      <c r="D3164" s="5">
        <v>28</v>
      </c>
      <c r="E3164" s="5">
        <v>58</v>
      </c>
      <c r="F3164" s="4">
        <v>5.6000000000000001E-2</v>
      </c>
      <c r="G3164" s="5">
        <v>0</v>
      </c>
      <c r="H3164" s="5">
        <v>0</v>
      </c>
      <c r="I3164" s="1">
        <v>1092054865666</v>
      </c>
      <c r="J3164" s="1">
        <v>90110209457</v>
      </c>
      <c r="K3164" s="1">
        <v>1654562889460</v>
      </c>
      <c r="L3164" s="1">
        <v>2746617755126</v>
      </c>
      <c r="M3164" s="29">
        <f>-4.336-4.513*(U3164/L3164)+5.679*(O3164/L3164)-0.004*(I3164/P3164)</f>
        <v>-1.5551033390829767</v>
      </c>
      <c r="N3164" s="31">
        <v>6.6900092133089402</v>
      </c>
      <c r="O3164" s="1">
        <v>1737507624950</v>
      </c>
      <c r="P3164" s="1">
        <v>726956203637</v>
      </c>
      <c r="Q3164" s="1">
        <v>1010551421313</v>
      </c>
      <c r="R3164" s="1">
        <v>1009110130176</v>
      </c>
      <c r="S3164" s="1">
        <v>2746617755126</v>
      </c>
      <c r="T3164" s="1">
        <v>110370890264</v>
      </c>
      <c r="U3164" s="1">
        <v>490303890988</v>
      </c>
      <c r="V3164" s="1">
        <v>606817829291</v>
      </c>
    </row>
    <row r="3165" spans="1:22" ht="16.5" customHeight="1" x14ac:dyDescent="0.3">
      <c r="A3165" s="1" t="s">
        <v>327</v>
      </c>
      <c r="B3165" s="1">
        <v>2020</v>
      </c>
      <c r="C3165" s="15"/>
      <c r="D3165" s="9"/>
      <c r="E3165" s="9"/>
      <c r="F3165" s="10"/>
      <c r="G3165" s="9"/>
      <c r="H3165" s="9"/>
      <c r="I3165" s="1">
        <v>829327979147</v>
      </c>
      <c r="J3165" s="1">
        <v>75028554197</v>
      </c>
      <c r="K3165" s="1">
        <v>1978476413842</v>
      </c>
      <c r="L3165" s="1">
        <v>2807804392989</v>
      </c>
      <c r="M3165" s="29">
        <f>-4.336-4.513*(U3165/L3165)+5.679*(O3165/L3165)-0.004*(I3165/P3165)</f>
        <v>0.58572481349304251</v>
      </c>
      <c r="N3165" s="31">
        <v>6.9401877821904918</v>
      </c>
      <c r="O3165" s="1">
        <v>2287458806640</v>
      </c>
      <c r="P3165" s="1">
        <v>911949821618</v>
      </c>
      <c r="Q3165" s="1">
        <v>1375508985022</v>
      </c>
      <c r="R3165" s="1">
        <v>520345586349</v>
      </c>
      <c r="S3165" s="1">
        <v>2807804392989</v>
      </c>
      <c r="T3165" s="1">
        <v>122967858688</v>
      </c>
      <c r="U3165" s="1">
        <v>-185901987315</v>
      </c>
      <c r="V3165" s="1">
        <v>-64184476530</v>
      </c>
    </row>
    <row r="3166" spans="1:22" ht="16.5" customHeight="1" x14ac:dyDescent="0.3">
      <c r="A3166" s="1" t="s">
        <v>327</v>
      </c>
      <c r="B3166" s="1">
        <v>2019</v>
      </c>
      <c r="C3166" s="16">
        <f t="shared" ref="C3166:C3168" si="279">LN(E3166)</f>
        <v>4.0253516907351496</v>
      </c>
      <c r="D3166" s="5">
        <v>26</v>
      </c>
      <c r="E3166" s="5">
        <v>56</v>
      </c>
      <c r="F3166" s="4">
        <v>4.2999999999999997E-2</v>
      </c>
      <c r="G3166" s="5">
        <v>0</v>
      </c>
      <c r="H3166" s="5">
        <v>0</v>
      </c>
      <c r="I3166" s="1">
        <v>842985402780</v>
      </c>
      <c r="J3166" s="1">
        <v>90979418523</v>
      </c>
      <c r="K3166" s="1">
        <v>2277296517425</v>
      </c>
      <c r="L3166" s="1">
        <v>3120281920205</v>
      </c>
      <c r="M3166" s="29">
        <f>-4.336-4.513*(U3166/L3166)+5.679*(O3166/L3166)-0.004*(I3166/P3166)</f>
        <v>-2.1563803945648542E-2</v>
      </c>
      <c r="N3166" s="31">
        <v>7.4649912574460018</v>
      </c>
      <c r="O3166" s="1">
        <v>2412692376455</v>
      </c>
      <c r="P3166" s="1">
        <v>1176479108651</v>
      </c>
      <c r="Q3166" s="1">
        <v>1236213267804</v>
      </c>
      <c r="R3166" s="1">
        <v>707589543750</v>
      </c>
      <c r="S3166" s="1">
        <v>3120281920205</v>
      </c>
      <c r="T3166" s="1">
        <v>94197619156</v>
      </c>
      <c r="U3166" s="1">
        <v>51070156227</v>
      </c>
      <c r="V3166" s="1">
        <v>143660110828</v>
      </c>
    </row>
    <row r="3167" spans="1:22" ht="16.5" customHeight="1" x14ac:dyDescent="0.3">
      <c r="A3167" s="1" t="s">
        <v>327</v>
      </c>
      <c r="B3167" s="1">
        <v>2018</v>
      </c>
      <c r="C3167" s="16">
        <f t="shared" si="279"/>
        <v>4.0073331852324712</v>
      </c>
      <c r="D3167" s="5">
        <v>25</v>
      </c>
      <c r="E3167" s="5">
        <v>55</v>
      </c>
      <c r="F3167" s="4">
        <v>4.2999999999999997E-2</v>
      </c>
      <c r="G3167" s="5">
        <v>0</v>
      </c>
      <c r="H3167" s="5">
        <v>0</v>
      </c>
      <c r="I3167" s="1">
        <v>1059106602263</v>
      </c>
      <c r="J3167" s="1">
        <v>135975346672</v>
      </c>
      <c r="K3167" s="1">
        <v>2586173724771</v>
      </c>
      <c r="L3167" s="1">
        <v>3645280327034</v>
      </c>
      <c r="M3167" s="29">
        <f>-4.336-4.513*(U3167/L3167)+5.679*(O3167/L3167)-0.004*(I3167/P3167)</f>
        <v>0.2987492942787992</v>
      </c>
      <c r="N3167" s="31">
        <v>7.3592809998546045</v>
      </c>
      <c r="O3167" s="1">
        <v>2990816819794</v>
      </c>
      <c r="P3167" s="1">
        <v>1231049848350</v>
      </c>
      <c r="Q3167" s="1">
        <v>1759766971444</v>
      </c>
      <c r="R3167" s="1">
        <v>654463507240</v>
      </c>
      <c r="S3167" s="1">
        <v>3645280327034</v>
      </c>
      <c r="T3167" s="1">
        <v>89810353820</v>
      </c>
      <c r="U3167" s="1">
        <v>17137990277</v>
      </c>
      <c r="V3167" s="1">
        <v>111904091508</v>
      </c>
    </row>
    <row r="3168" spans="1:22" ht="16.5" customHeight="1" x14ac:dyDescent="0.3">
      <c r="A3168" s="1" t="s">
        <v>327</v>
      </c>
      <c r="B3168" s="1">
        <v>2017</v>
      </c>
      <c r="C3168" s="16">
        <f t="shared" si="279"/>
        <v>3.9889840465642745</v>
      </c>
      <c r="D3168" s="5">
        <v>24</v>
      </c>
      <c r="E3168" s="5">
        <v>54</v>
      </c>
      <c r="F3168" s="4">
        <v>4.2999999999999997E-2</v>
      </c>
      <c r="G3168" s="5">
        <v>0</v>
      </c>
      <c r="H3168" s="5">
        <v>0</v>
      </c>
      <c r="I3168" s="1">
        <v>821096734695</v>
      </c>
      <c r="J3168" s="1">
        <v>85982191926</v>
      </c>
      <c r="K3168" s="1">
        <v>3043015084019</v>
      </c>
      <c r="L3168" s="1">
        <v>3864111818714</v>
      </c>
      <c r="M3168" s="29">
        <f>-4.336-4.513*(U3168/L3168)+5.679*(O3168/L3168)-0.004*(I3168/P3168)</f>
        <v>0.38901349266941132</v>
      </c>
      <c r="N3168" s="31">
        <v>2.8654119461210428</v>
      </c>
      <c r="O3168" s="1">
        <v>3225726168026</v>
      </c>
      <c r="P3168" s="1">
        <v>1018128733202</v>
      </c>
      <c r="Q3168" s="1">
        <v>2207597434824</v>
      </c>
      <c r="R3168" s="1">
        <v>638385650688</v>
      </c>
      <c r="S3168" s="1">
        <v>3864111818714</v>
      </c>
      <c r="T3168" s="1">
        <v>59051860555</v>
      </c>
      <c r="U3168" s="1">
        <v>10736354660</v>
      </c>
      <c r="V3168" s="1">
        <v>81079812032</v>
      </c>
    </row>
    <row r="3169" spans="1:22" ht="16.5" customHeight="1" x14ac:dyDescent="0.3">
      <c r="A3169" s="1" t="s">
        <v>327</v>
      </c>
      <c r="B3169" s="1">
        <v>2016</v>
      </c>
      <c r="C3169" s="15"/>
      <c r="D3169" s="13"/>
      <c r="E3169" s="13"/>
      <c r="F3169" s="14"/>
      <c r="G3169" s="13"/>
      <c r="H3169" s="13"/>
      <c r="I3169" s="1">
        <v>734941888595</v>
      </c>
      <c r="J3169" s="1">
        <v>86069261798</v>
      </c>
      <c r="K3169" s="1">
        <v>3503767636580</v>
      </c>
      <c r="L3169" s="1">
        <v>4238709525175</v>
      </c>
      <c r="M3169" s="29">
        <f>-4.336-4.513*(U3169/L3169)+5.679*(O3169/L3169)-0.004*(I3169/P3169)</f>
        <v>0.87882686916603781</v>
      </c>
      <c r="N3169" s="31">
        <v>2.5615511423249444</v>
      </c>
      <c r="O3169" s="1">
        <v>3609910717699</v>
      </c>
      <c r="P3169" s="1">
        <v>710986474844</v>
      </c>
      <c r="Q3169" s="1">
        <v>2898924242855</v>
      </c>
      <c r="R3169" s="1">
        <v>628798807476</v>
      </c>
      <c r="S3169" s="1">
        <v>4238709525175</v>
      </c>
      <c r="T3169" s="1">
        <v>178270745195</v>
      </c>
      <c r="U3169" s="1">
        <v>-359180026061</v>
      </c>
      <c r="V3169" s="1">
        <v>-218696110208</v>
      </c>
    </row>
    <row r="3170" spans="1:22" ht="16.5" customHeight="1" x14ac:dyDescent="0.3">
      <c r="A3170" s="1" t="s">
        <v>327</v>
      </c>
      <c r="B3170" s="1">
        <v>2015</v>
      </c>
      <c r="C3170" s="15"/>
      <c r="D3170" s="13"/>
      <c r="E3170" s="13"/>
      <c r="F3170" s="14"/>
      <c r="G3170" s="13"/>
      <c r="H3170" s="13"/>
      <c r="I3170" s="1">
        <v>742732695739</v>
      </c>
      <c r="J3170" s="1">
        <v>115129915732</v>
      </c>
      <c r="K3170" s="1">
        <v>3895997929377</v>
      </c>
      <c r="L3170" s="1">
        <v>4638730625116</v>
      </c>
      <c r="M3170" s="29">
        <f>-4.336-4.513*(U3170/L3170)+5.679*(O3170/L3170)-0.004*(I3170/P3170)</f>
        <v>0.39085744798980521</v>
      </c>
      <c r="N3170" s="31">
        <v>8.0197984581497224</v>
      </c>
      <c r="O3170" s="1">
        <v>3629866273183</v>
      </c>
      <c r="P3170" s="1">
        <v>589049331463</v>
      </c>
      <c r="Q3170" s="1">
        <v>3040816941720</v>
      </c>
      <c r="R3170" s="1">
        <v>1008864351933</v>
      </c>
      <c r="S3170" s="1">
        <v>4638730625116</v>
      </c>
      <c r="T3170" s="1">
        <v>262569367165</v>
      </c>
      <c r="U3170" s="1">
        <v>-296034512148</v>
      </c>
      <c r="V3170" s="1">
        <v>-152511892584</v>
      </c>
    </row>
    <row r="3171" spans="1:22" ht="16.5" customHeight="1" x14ac:dyDescent="0.3">
      <c r="A3171" s="1" t="s">
        <v>327</v>
      </c>
      <c r="B3171" s="1">
        <v>2014</v>
      </c>
      <c r="C3171" s="16">
        <f t="shared" ref="C3171:C3179" si="280">LN(E3171)</f>
        <v>3.9318256327243257</v>
      </c>
      <c r="D3171" s="6">
        <v>21</v>
      </c>
      <c r="E3171" s="6">
        <v>51</v>
      </c>
      <c r="F3171" s="7">
        <v>4.2999999999999997E-2</v>
      </c>
      <c r="G3171" s="6">
        <v>0</v>
      </c>
      <c r="H3171" s="6">
        <v>0</v>
      </c>
      <c r="I3171" s="1">
        <v>787464338540</v>
      </c>
      <c r="J3171" s="1">
        <v>170419410254</v>
      </c>
      <c r="K3171" s="1">
        <v>4303811118572</v>
      </c>
      <c r="L3171" s="1">
        <v>5091275457112</v>
      </c>
      <c r="M3171" s="29">
        <f>-4.336-4.513*(U3171/L3171)+5.679*(O3171/L3171)-0.004*(I3171/P3171)</f>
        <v>-0.18586855542462077</v>
      </c>
      <c r="N3171" s="28">
        <v>5.05</v>
      </c>
      <c r="O3171" s="1">
        <v>3784571624538</v>
      </c>
      <c r="P3171" s="1">
        <v>538064191928</v>
      </c>
      <c r="Q3171" s="1">
        <v>3246507432610</v>
      </c>
      <c r="R3171" s="1">
        <v>1306703832574</v>
      </c>
      <c r="S3171" s="1">
        <v>5091275457112</v>
      </c>
      <c r="T3171" s="1">
        <v>211644447475</v>
      </c>
      <c r="U3171" s="1">
        <v>73856698832</v>
      </c>
      <c r="V3171" s="1" t="e">
        <v>#VALUE!</v>
      </c>
    </row>
    <row r="3172" spans="1:22" ht="16.5" customHeight="1" x14ac:dyDescent="0.3">
      <c r="A3172" s="1" t="s">
        <v>328</v>
      </c>
      <c r="B3172" s="1">
        <v>2023</v>
      </c>
      <c r="C3172" s="16">
        <f t="shared" si="280"/>
        <v>4.0073331852324712</v>
      </c>
      <c r="D3172" s="5">
        <v>17</v>
      </c>
      <c r="E3172" s="5">
        <v>55</v>
      </c>
      <c r="F3172" s="4">
        <v>15.164</v>
      </c>
      <c r="G3172" s="5">
        <v>0</v>
      </c>
      <c r="H3172" s="5">
        <v>1</v>
      </c>
      <c r="I3172" s="1">
        <v>433510205570</v>
      </c>
      <c r="J3172" s="1">
        <v>106840627104</v>
      </c>
      <c r="K3172" s="1">
        <v>98647617493</v>
      </c>
      <c r="L3172" s="1">
        <v>532157823063</v>
      </c>
      <c r="M3172" s="29">
        <f>-4.336-4.513*(U3172/L3172)+5.679*(O3172/L3172)-0.004*(I3172/P3172)</f>
        <v>-2.3494050373882565</v>
      </c>
      <c r="N3172" s="31">
        <v>6.4222466560102589</v>
      </c>
      <c r="O3172" s="1">
        <v>198339230709</v>
      </c>
      <c r="P3172" s="1">
        <v>195013090829</v>
      </c>
      <c r="Q3172" s="1">
        <v>3326139880</v>
      </c>
      <c r="R3172" s="1">
        <v>333818592354</v>
      </c>
      <c r="S3172" s="1">
        <v>532157823063</v>
      </c>
      <c r="T3172" s="1">
        <v>12992011353</v>
      </c>
      <c r="U3172" s="1">
        <v>14281971137</v>
      </c>
      <c r="V3172" s="1">
        <v>20249013120</v>
      </c>
    </row>
    <row r="3173" spans="1:22" ht="16.5" customHeight="1" x14ac:dyDescent="0.3">
      <c r="A3173" s="1" t="s">
        <v>328</v>
      </c>
      <c r="B3173" s="1">
        <v>2022</v>
      </c>
      <c r="C3173" s="16">
        <f t="shared" si="280"/>
        <v>3.9889840465642745</v>
      </c>
      <c r="D3173" s="5">
        <v>16</v>
      </c>
      <c r="E3173" s="5">
        <v>54</v>
      </c>
      <c r="F3173" s="4">
        <v>15.164</v>
      </c>
      <c r="G3173" s="5">
        <v>0</v>
      </c>
      <c r="H3173" s="5">
        <v>1</v>
      </c>
      <c r="I3173" s="1">
        <v>409027777092</v>
      </c>
      <c r="J3173" s="1">
        <v>109139873746</v>
      </c>
      <c r="K3173" s="1">
        <v>104341885249</v>
      </c>
      <c r="L3173" s="1">
        <v>513369662341</v>
      </c>
      <c r="M3173" s="29">
        <f>-4.336-4.513*(U3173/L3173)+5.679*(O3173/L3173)-0.004*(I3173/P3173)</f>
        <v>-2.5246820266436707</v>
      </c>
      <c r="N3173" s="31">
        <v>6.9871667237754878</v>
      </c>
      <c r="O3173" s="1">
        <v>178891619152</v>
      </c>
      <c r="P3173" s="1">
        <v>174604457942</v>
      </c>
      <c r="Q3173" s="1">
        <v>4287161210</v>
      </c>
      <c r="R3173" s="1">
        <v>334478043189</v>
      </c>
      <c r="S3173" s="1">
        <v>513369662341</v>
      </c>
      <c r="T3173" s="1">
        <v>11070429624</v>
      </c>
      <c r="U3173" s="1">
        <v>18001182599</v>
      </c>
      <c r="V3173" s="1">
        <v>25748973547</v>
      </c>
    </row>
    <row r="3174" spans="1:22" ht="16.5" customHeight="1" x14ac:dyDescent="0.3">
      <c r="A3174" s="1" t="s">
        <v>328</v>
      </c>
      <c r="B3174" s="1">
        <v>2021</v>
      </c>
      <c r="C3174" s="16">
        <f t="shared" si="280"/>
        <v>3.970291913552122</v>
      </c>
      <c r="D3174" s="5">
        <v>15</v>
      </c>
      <c r="E3174" s="5">
        <v>53</v>
      </c>
      <c r="F3174" s="4">
        <v>15.164</v>
      </c>
      <c r="G3174" s="5">
        <v>0</v>
      </c>
      <c r="H3174" s="5">
        <v>1</v>
      </c>
      <c r="I3174" s="1">
        <v>361175157947</v>
      </c>
      <c r="J3174" s="1">
        <v>124801997177</v>
      </c>
      <c r="K3174" s="1">
        <v>111663739841</v>
      </c>
      <c r="L3174" s="1">
        <v>472838897788</v>
      </c>
      <c r="M3174" s="29">
        <f>-4.336-4.513*(U3174/L3174)+5.679*(O3174/L3174)-0.004*(I3174/P3174)</f>
        <v>-2.8036804320485258</v>
      </c>
      <c r="N3174" s="31">
        <v>6.6900092133089402</v>
      </c>
      <c r="O3174" s="1">
        <v>140099902231</v>
      </c>
      <c r="P3174" s="1">
        <v>136773762351</v>
      </c>
      <c r="Q3174" s="1">
        <v>3326139880</v>
      </c>
      <c r="R3174" s="1">
        <v>332738995557</v>
      </c>
      <c r="S3174" s="1">
        <v>472838897788</v>
      </c>
      <c r="T3174" s="1">
        <v>11909926150</v>
      </c>
      <c r="U3174" s="1">
        <v>14644935154</v>
      </c>
      <c r="V3174" s="1">
        <v>21862470528</v>
      </c>
    </row>
    <row r="3175" spans="1:22" ht="16.5" customHeight="1" x14ac:dyDescent="0.3">
      <c r="A3175" s="1" t="s">
        <v>328</v>
      </c>
      <c r="B3175" s="1">
        <v>2020</v>
      </c>
      <c r="C3175" s="16">
        <f t="shared" si="280"/>
        <v>3.9512437185814275</v>
      </c>
      <c r="D3175" s="5">
        <v>14</v>
      </c>
      <c r="E3175" s="5">
        <v>52</v>
      </c>
      <c r="F3175" s="4">
        <v>15.164</v>
      </c>
      <c r="G3175" s="5">
        <v>0</v>
      </c>
      <c r="H3175" s="5">
        <v>1</v>
      </c>
      <c r="I3175" s="1">
        <v>379394665112</v>
      </c>
      <c r="J3175" s="1">
        <v>128397629833</v>
      </c>
      <c r="K3175" s="1">
        <v>127711114779</v>
      </c>
      <c r="L3175" s="1">
        <v>507105779891</v>
      </c>
      <c r="M3175" s="29">
        <f>-4.336-4.513*(U3175/L3175)+5.679*(O3175/L3175)-0.004*(I3175/P3175)</f>
        <v>-2.5843903931684058</v>
      </c>
      <c r="N3175" s="31">
        <v>6.9401877821904918</v>
      </c>
      <c r="O3175" s="1">
        <v>168676713707</v>
      </c>
      <c r="P3175" s="1">
        <v>167154820880</v>
      </c>
      <c r="Q3175" s="1">
        <v>1521892827</v>
      </c>
      <c r="R3175" s="1">
        <v>338429066184</v>
      </c>
      <c r="S3175" s="1">
        <v>507105779891</v>
      </c>
      <c r="T3175" s="1">
        <v>10419390261</v>
      </c>
      <c r="U3175" s="1">
        <v>14416075466</v>
      </c>
      <c r="V3175" s="1">
        <v>21052644630</v>
      </c>
    </row>
    <row r="3176" spans="1:22" ht="16.5" customHeight="1" x14ac:dyDescent="0.3">
      <c r="A3176" s="1" t="s">
        <v>328</v>
      </c>
      <c r="B3176" s="1">
        <v>2019</v>
      </c>
      <c r="C3176" s="16">
        <f t="shared" si="280"/>
        <v>3.9318256327243257</v>
      </c>
      <c r="D3176" s="5">
        <v>13</v>
      </c>
      <c r="E3176" s="5">
        <v>51</v>
      </c>
      <c r="F3176" s="4">
        <v>15.164</v>
      </c>
      <c r="G3176" s="5">
        <v>0</v>
      </c>
      <c r="H3176" s="5">
        <v>1</v>
      </c>
      <c r="I3176" s="1">
        <v>398097631245</v>
      </c>
      <c r="J3176" s="1">
        <v>134288613671</v>
      </c>
      <c r="K3176" s="1">
        <v>133184746745</v>
      </c>
      <c r="L3176" s="1">
        <v>531282377990</v>
      </c>
      <c r="M3176" s="29">
        <f>-4.336-4.513*(U3176/L3176)+5.679*(O3176/L3176)-0.004*(I3176/P3176)</f>
        <v>-2.1486612727725691</v>
      </c>
      <c r="N3176" s="31">
        <v>7.4649912574460018</v>
      </c>
      <c r="O3176" s="1">
        <v>206654811665</v>
      </c>
      <c r="P3176" s="1">
        <v>205037760155</v>
      </c>
      <c r="Q3176" s="1">
        <v>1617051510</v>
      </c>
      <c r="R3176" s="1">
        <v>324627566325</v>
      </c>
      <c r="S3176" s="1">
        <v>531282377990</v>
      </c>
      <c r="T3176" s="1">
        <v>9000228024</v>
      </c>
      <c r="U3176" s="1">
        <v>1633512452</v>
      </c>
      <c r="V3176" s="1">
        <v>7646845807</v>
      </c>
    </row>
    <row r="3177" spans="1:22" ht="16.5" customHeight="1" x14ac:dyDescent="0.3">
      <c r="A3177" s="1" t="s">
        <v>328</v>
      </c>
      <c r="B3177" s="1">
        <v>2018</v>
      </c>
      <c r="C3177" s="16">
        <f t="shared" si="280"/>
        <v>3.912023005428146</v>
      </c>
      <c r="D3177" s="5">
        <v>12</v>
      </c>
      <c r="E3177" s="5">
        <v>50</v>
      </c>
      <c r="F3177" s="4">
        <v>15.164</v>
      </c>
      <c r="G3177" s="5">
        <v>0</v>
      </c>
      <c r="H3177" s="5">
        <v>1</v>
      </c>
      <c r="I3177" s="1">
        <v>417597524437</v>
      </c>
      <c r="J3177" s="1">
        <v>143366362207</v>
      </c>
      <c r="K3177" s="1">
        <v>147632663969</v>
      </c>
      <c r="L3177" s="1">
        <v>565230188406</v>
      </c>
      <c r="M3177" s="29">
        <f>-4.336-4.513*(U3177/L3177)+5.679*(O3177/L3177)-0.004*(I3177/P3177)</f>
        <v>-2.3142040414904246</v>
      </c>
      <c r="N3177" s="31">
        <v>7.3592809998546045</v>
      </c>
      <c r="O3177" s="1">
        <v>224799487566</v>
      </c>
      <c r="P3177" s="1">
        <v>223942422689</v>
      </c>
      <c r="Q3177" s="1">
        <v>857064877</v>
      </c>
      <c r="R3177" s="1">
        <v>340430700840</v>
      </c>
      <c r="S3177" s="1">
        <v>565230188406</v>
      </c>
      <c r="T3177" s="1">
        <v>7597839811</v>
      </c>
      <c r="U3177" s="1">
        <v>28725929174</v>
      </c>
      <c r="V3177" s="1">
        <v>40645478535</v>
      </c>
    </row>
    <row r="3178" spans="1:22" ht="16.5" customHeight="1" x14ac:dyDescent="0.3">
      <c r="A3178" s="1" t="s">
        <v>328</v>
      </c>
      <c r="B3178" s="1">
        <v>2017</v>
      </c>
      <c r="C3178" s="16">
        <f t="shared" si="280"/>
        <v>3.8918202981106265</v>
      </c>
      <c r="D3178" s="5">
        <v>11</v>
      </c>
      <c r="E3178" s="5">
        <v>49</v>
      </c>
      <c r="F3178" s="4">
        <v>15.164</v>
      </c>
      <c r="G3178" s="5">
        <v>0</v>
      </c>
      <c r="H3178" s="5">
        <v>1</v>
      </c>
      <c r="I3178" s="1">
        <v>477243090291</v>
      </c>
      <c r="J3178" s="1">
        <v>176186175069</v>
      </c>
      <c r="K3178" s="1">
        <v>133933985744</v>
      </c>
      <c r="L3178" s="1">
        <v>611177076035</v>
      </c>
      <c r="M3178" s="29">
        <f>-4.336-4.513*(U3178/L3178)+5.679*(O3178/L3178)-0.004*(I3178/P3178)</f>
        <v>-2.1608852325833765</v>
      </c>
      <c r="N3178" s="31">
        <v>2.8654119461210428</v>
      </c>
      <c r="O3178" s="1">
        <v>267209258814</v>
      </c>
      <c r="P3178" s="1">
        <v>267181866814</v>
      </c>
      <c r="Q3178" s="1">
        <v>27392000</v>
      </c>
      <c r="R3178" s="1">
        <v>343967817221</v>
      </c>
      <c r="S3178" s="1">
        <v>611177076035</v>
      </c>
      <c r="T3178" s="1">
        <v>13525684436</v>
      </c>
      <c r="U3178" s="1">
        <v>40712238701</v>
      </c>
      <c r="V3178" s="1">
        <v>53638155846</v>
      </c>
    </row>
    <row r="3179" spans="1:22" ht="16.5" customHeight="1" x14ac:dyDescent="0.3">
      <c r="A3179" s="1" t="s">
        <v>328</v>
      </c>
      <c r="B3179" s="1">
        <v>2016</v>
      </c>
      <c r="C3179" s="16">
        <f t="shared" si="280"/>
        <v>3.8712010109078911</v>
      </c>
      <c r="D3179" s="6">
        <v>10</v>
      </c>
      <c r="E3179" s="6">
        <v>48</v>
      </c>
      <c r="F3179" s="7">
        <v>15.164</v>
      </c>
      <c r="G3179" s="6">
        <v>0</v>
      </c>
      <c r="H3179" s="6">
        <v>1</v>
      </c>
      <c r="I3179" s="1">
        <v>451560508891</v>
      </c>
      <c r="J3179" s="1">
        <v>144590241715</v>
      </c>
      <c r="K3179" s="1">
        <v>110580854352</v>
      </c>
      <c r="L3179" s="1">
        <v>562141363243</v>
      </c>
      <c r="M3179" s="29">
        <f>-4.336-4.513*(U3179/L3179)+5.679*(O3179/L3179)-0.004*(I3179/P3179)</f>
        <v>-2.8053892631131698</v>
      </c>
      <c r="N3179" s="31">
        <v>2.5615511423249444</v>
      </c>
      <c r="O3179" s="1">
        <v>214384492439</v>
      </c>
      <c r="P3179" s="1">
        <v>214357100439</v>
      </c>
      <c r="Q3179" s="1">
        <v>27392000</v>
      </c>
      <c r="R3179" s="1">
        <v>347756870804</v>
      </c>
      <c r="S3179" s="1">
        <v>562141363243</v>
      </c>
      <c r="T3179" s="1">
        <v>8648300388</v>
      </c>
      <c r="U3179" s="1">
        <v>78070716148</v>
      </c>
      <c r="V3179" s="1">
        <v>97982404129</v>
      </c>
    </row>
    <row r="3180" spans="1:22" ht="16.5" customHeight="1" x14ac:dyDescent="0.3">
      <c r="A3180" s="1" t="s">
        <v>328</v>
      </c>
      <c r="B3180" s="1">
        <v>2015</v>
      </c>
      <c r="C3180" s="15"/>
      <c r="D3180" s="9"/>
      <c r="E3180" s="9"/>
      <c r="F3180" s="10"/>
      <c r="G3180" s="9"/>
      <c r="H3180" s="9"/>
      <c r="I3180" s="1">
        <v>466620026445</v>
      </c>
      <c r="J3180" s="1">
        <v>178657651054</v>
      </c>
      <c r="K3180" s="1">
        <v>90764798120</v>
      </c>
      <c r="L3180" s="1">
        <v>557384824565</v>
      </c>
      <c r="M3180" s="29">
        <f>-4.336-4.513*(U3180/L3180)+5.679*(O3180/L3180)-0.004*(I3180/P3180)</f>
        <v>-2.4404733645184464</v>
      </c>
      <c r="N3180" s="31">
        <v>8.0197984581497224</v>
      </c>
      <c r="O3180" s="1">
        <v>223559085327</v>
      </c>
      <c r="P3180" s="1">
        <v>223031693327</v>
      </c>
      <c r="Q3180" s="1">
        <v>527392000</v>
      </c>
      <c r="R3180" s="1">
        <v>333825739238</v>
      </c>
      <c r="S3180" s="1">
        <v>557384824565</v>
      </c>
      <c r="T3180" s="1">
        <v>7796741213</v>
      </c>
      <c r="U3180" s="1">
        <v>46175424568</v>
      </c>
      <c r="V3180" s="1">
        <v>58980815003</v>
      </c>
    </row>
    <row r="3181" spans="1:22" ht="16.5" customHeight="1" x14ac:dyDescent="0.3">
      <c r="A3181" s="1" t="s">
        <v>328</v>
      </c>
      <c r="B3181" s="1">
        <v>2014</v>
      </c>
      <c r="C3181" s="15"/>
      <c r="D3181" s="9"/>
      <c r="E3181" s="9"/>
      <c r="F3181" s="10"/>
      <c r="G3181" s="9"/>
      <c r="H3181" s="9"/>
      <c r="I3181" s="1">
        <v>421123298633</v>
      </c>
      <c r="J3181" s="1">
        <v>158928522337</v>
      </c>
      <c r="K3181" s="1">
        <v>82086067803</v>
      </c>
      <c r="L3181" s="1">
        <v>503209366436</v>
      </c>
      <c r="M3181" s="29">
        <f>-4.336-4.513*(U3181/L3181)+5.679*(O3181/L3181)-0.004*(I3181/P3181)</f>
        <v>-2.7603898290646356</v>
      </c>
      <c r="N3181" s="28">
        <v>5.05</v>
      </c>
      <c r="O3181" s="1">
        <v>177357322807</v>
      </c>
      <c r="P3181" s="1">
        <v>176315581714</v>
      </c>
      <c r="Q3181" s="1">
        <v>1041741093</v>
      </c>
      <c r="R3181" s="1">
        <v>325852043630</v>
      </c>
      <c r="S3181" s="1">
        <v>503209366436</v>
      </c>
      <c r="T3181" s="1">
        <v>6350355317</v>
      </c>
      <c r="U3181" s="1">
        <v>46430944363</v>
      </c>
      <c r="V3181" s="1">
        <v>61275437874</v>
      </c>
    </row>
    <row r="3182" spans="1:22" ht="16.5" customHeight="1" x14ac:dyDescent="0.3">
      <c r="A3182" s="1" t="s">
        <v>329</v>
      </c>
      <c r="B3182" s="1">
        <v>2023</v>
      </c>
      <c r="C3182" s="16">
        <f t="shared" ref="C3182:C3189" si="281">LN(E3182)</f>
        <v>3.8712010109078911</v>
      </c>
      <c r="D3182" s="5">
        <v>17</v>
      </c>
      <c r="E3182" s="5">
        <v>48</v>
      </c>
      <c r="F3182" s="4">
        <v>0</v>
      </c>
      <c r="G3182" s="5">
        <v>0</v>
      </c>
      <c r="H3182" s="5">
        <v>0</v>
      </c>
      <c r="I3182" s="1">
        <v>489830501675</v>
      </c>
      <c r="J3182" s="1">
        <v>0</v>
      </c>
      <c r="K3182" s="1">
        <v>143011212759</v>
      </c>
      <c r="L3182" s="1">
        <v>632841714434</v>
      </c>
      <c r="M3182" s="29">
        <f>-4.336-4.513*(U3182/L3182)+5.679*(O3182/L3182)-0.004*(I3182/P3182)</f>
        <v>-2.3084355584964107</v>
      </c>
      <c r="N3182" s="31">
        <v>6.4222466560102589</v>
      </c>
      <c r="O3182" s="1">
        <v>260760310385</v>
      </c>
      <c r="P3182" s="1">
        <v>259241822501</v>
      </c>
      <c r="Q3182" s="1">
        <v>1518487884</v>
      </c>
      <c r="R3182" s="1">
        <v>372081404049</v>
      </c>
      <c r="S3182" s="1">
        <v>632841714434</v>
      </c>
      <c r="T3182" s="1">
        <v>3058707152</v>
      </c>
      <c r="U3182" s="1">
        <v>42753710459</v>
      </c>
      <c r="V3182" s="1">
        <v>54005873651</v>
      </c>
    </row>
    <row r="3183" spans="1:22" ht="16.5" customHeight="1" x14ac:dyDescent="0.3">
      <c r="A3183" s="1" t="s">
        <v>329</v>
      </c>
      <c r="B3183" s="1">
        <v>2022</v>
      </c>
      <c r="C3183" s="16">
        <f t="shared" si="281"/>
        <v>3.8501476017100584</v>
      </c>
      <c r="D3183" s="5">
        <v>16</v>
      </c>
      <c r="E3183" s="5">
        <v>47</v>
      </c>
      <c r="F3183" s="4">
        <v>0</v>
      </c>
      <c r="G3183" s="5">
        <v>0</v>
      </c>
      <c r="H3183" s="5">
        <v>0</v>
      </c>
      <c r="I3183" s="1">
        <v>502318377677</v>
      </c>
      <c r="J3183" s="1">
        <v>15158278731</v>
      </c>
      <c r="K3183" s="1">
        <v>180374796766</v>
      </c>
      <c r="L3183" s="1">
        <v>682693174443</v>
      </c>
      <c r="M3183" s="29">
        <f>-4.336-4.513*(U3183/L3183)+5.679*(O3183/L3183)-0.004*(I3183/P3183)</f>
        <v>-2.0156533953888887</v>
      </c>
      <c r="N3183" s="31">
        <v>6.9871667237754878</v>
      </c>
      <c r="O3183" s="1">
        <v>313542838854</v>
      </c>
      <c r="P3183" s="1">
        <v>312655512770</v>
      </c>
      <c r="Q3183" s="1">
        <v>887326084</v>
      </c>
      <c r="R3183" s="1">
        <v>369150335589</v>
      </c>
      <c r="S3183" s="1">
        <v>682693174443</v>
      </c>
      <c r="T3183" s="1">
        <v>5961176792</v>
      </c>
      <c r="U3183" s="1">
        <v>42574269987</v>
      </c>
      <c r="V3183" s="1">
        <v>53059091520</v>
      </c>
    </row>
    <row r="3184" spans="1:22" ht="16.5" customHeight="1" x14ac:dyDescent="0.3">
      <c r="A3184" s="1" t="s">
        <v>329</v>
      </c>
      <c r="B3184" s="1">
        <v>2021</v>
      </c>
      <c r="C3184" s="16">
        <f t="shared" si="281"/>
        <v>3.8286413964890951</v>
      </c>
      <c r="D3184" s="5">
        <v>15</v>
      </c>
      <c r="E3184" s="5">
        <v>46</v>
      </c>
      <c r="F3184" s="4">
        <v>0</v>
      </c>
      <c r="G3184" s="5">
        <v>0</v>
      </c>
      <c r="H3184" s="5">
        <v>0</v>
      </c>
      <c r="I3184" s="1">
        <v>613969767038</v>
      </c>
      <c r="J3184" s="1">
        <v>0</v>
      </c>
      <c r="K3184" s="1">
        <v>170410223186</v>
      </c>
      <c r="L3184" s="1">
        <v>784379990224</v>
      </c>
      <c r="M3184" s="29">
        <f>-4.336-4.513*(U3184/L3184)+5.679*(O3184/L3184)-0.004*(I3184/P3184)</f>
        <v>-1.5596631052565946</v>
      </c>
      <c r="N3184" s="31">
        <v>6.6900092133089402</v>
      </c>
      <c r="O3184" s="1">
        <v>414855500101</v>
      </c>
      <c r="P3184" s="1">
        <v>413468174017</v>
      </c>
      <c r="Q3184" s="1">
        <v>1387326084</v>
      </c>
      <c r="R3184" s="1">
        <v>369524490123</v>
      </c>
      <c r="S3184" s="1">
        <v>784379990224</v>
      </c>
      <c r="T3184" s="1">
        <v>1967800806</v>
      </c>
      <c r="U3184" s="1">
        <v>38467159938</v>
      </c>
      <c r="V3184" s="1">
        <v>48020977065</v>
      </c>
    </row>
    <row r="3185" spans="1:22" ht="16.5" customHeight="1" x14ac:dyDescent="0.3">
      <c r="A3185" s="1" t="s">
        <v>329</v>
      </c>
      <c r="B3185" s="1">
        <v>2020</v>
      </c>
      <c r="C3185" s="16">
        <f t="shared" si="281"/>
        <v>3.9512437185814275</v>
      </c>
      <c r="D3185" s="5">
        <v>14</v>
      </c>
      <c r="E3185" s="5">
        <v>52</v>
      </c>
      <c r="F3185" s="4">
        <v>0.01</v>
      </c>
      <c r="G3185" s="5">
        <v>0</v>
      </c>
      <c r="H3185" s="5">
        <v>0</v>
      </c>
      <c r="I3185" s="1">
        <v>437488607716</v>
      </c>
      <c r="J3185" s="1">
        <v>0</v>
      </c>
      <c r="K3185" s="1">
        <v>182927236052</v>
      </c>
      <c r="L3185" s="1">
        <v>620415843768</v>
      </c>
      <c r="M3185" s="29">
        <f>-4.336-4.513*(U3185/L3185)+5.679*(O3185/L3185)-0.004*(I3185/P3185)</f>
        <v>-2.3858260442655634</v>
      </c>
      <c r="N3185" s="31">
        <v>6.9401877821904918</v>
      </c>
      <c r="O3185" s="1">
        <v>243210238818</v>
      </c>
      <c r="P3185" s="1">
        <v>241860912734</v>
      </c>
      <c r="Q3185" s="1">
        <v>1349326084</v>
      </c>
      <c r="R3185" s="1">
        <v>377205604950</v>
      </c>
      <c r="S3185" s="1">
        <v>620415843768</v>
      </c>
      <c r="T3185" s="1">
        <v>2035351006</v>
      </c>
      <c r="U3185" s="1">
        <v>36956167659</v>
      </c>
      <c r="V3185" s="1">
        <v>42271098686</v>
      </c>
    </row>
    <row r="3186" spans="1:22" ht="16.5" customHeight="1" x14ac:dyDescent="0.3">
      <c r="A3186" s="1" t="s">
        <v>329</v>
      </c>
      <c r="B3186" s="1">
        <v>2019</v>
      </c>
      <c r="C3186" s="16">
        <f t="shared" si="281"/>
        <v>3.912023005428146</v>
      </c>
      <c r="D3186" s="5">
        <v>13</v>
      </c>
      <c r="E3186" s="5">
        <v>50</v>
      </c>
      <c r="F3186" s="4">
        <v>0.01</v>
      </c>
      <c r="G3186" s="5">
        <v>1</v>
      </c>
      <c r="H3186" s="5">
        <v>0</v>
      </c>
      <c r="I3186" s="1">
        <v>353699815285</v>
      </c>
      <c r="J3186" s="1">
        <v>0</v>
      </c>
      <c r="K3186" s="1">
        <v>197717851479</v>
      </c>
      <c r="L3186" s="1">
        <v>551417666764</v>
      </c>
      <c r="M3186" s="29">
        <f>-4.336-4.513*(U3186/L3186)+5.679*(O3186/L3186)-0.004*(I3186/P3186)</f>
        <v>-2.5132022946568831</v>
      </c>
      <c r="N3186" s="31">
        <v>7.4649912574460018</v>
      </c>
      <c r="O3186" s="1">
        <v>206517285368</v>
      </c>
      <c r="P3186" s="1">
        <v>204990559284</v>
      </c>
      <c r="Q3186" s="1">
        <v>1526726084</v>
      </c>
      <c r="R3186" s="1">
        <v>344900381396</v>
      </c>
      <c r="S3186" s="1">
        <v>551417666764</v>
      </c>
      <c r="T3186" s="1">
        <v>3924395037</v>
      </c>
      <c r="U3186" s="1">
        <v>36313548374</v>
      </c>
      <c r="V3186" s="1">
        <v>42233185413</v>
      </c>
    </row>
    <row r="3187" spans="1:22" ht="16.5" customHeight="1" x14ac:dyDescent="0.3">
      <c r="A3187" s="1" t="s">
        <v>329</v>
      </c>
      <c r="B3187" s="1">
        <v>2018</v>
      </c>
      <c r="C3187" s="16">
        <f t="shared" si="281"/>
        <v>4.0775374439057197</v>
      </c>
      <c r="D3187" s="5">
        <v>12</v>
      </c>
      <c r="E3187" s="5">
        <v>59</v>
      </c>
      <c r="F3187" s="4">
        <v>0.02</v>
      </c>
      <c r="G3187" s="5">
        <v>0</v>
      </c>
      <c r="H3187" s="5">
        <v>0</v>
      </c>
      <c r="I3187" s="1">
        <v>420529046220</v>
      </c>
      <c r="J3187" s="1">
        <v>0</v>
      </c>
      <c r="K3187" s="1">
        <v>208282994538</v>
      </c>
      <c r="L3187" s="1">
        <v>628812040758</v>
      </c>
      <c r="M3187" s="29">
        <f>-4.336-4.513*(U3187/L3187)+5.679*(O3187/L3187)-0.004*(I3187/P3187)</f>
        <v>-2.1625658418823943</v>
      </c>
      <c r="N3187" s="31">
        <v>7.3592809998546045</v>
      </c>
      <c r="O3187" s="1">
        <v>282316517153</v>
      </c>
      <c r="P3187" s="1">
        <v>280571965719</v>
      </c>
      <c r="Q3187" s="1">
        <v>1744551434</v>
      </c>
      <c r="R3187" s="1">
        <v>346495523605</v>
      </c>
      <c r="S3187" s="1">
        <v>628812040758</v>
      </c>
      <c r="T3187" s="1">
        <v>4362890560</v>
      </c>
      <c r="U3187" s="1">
        <v>51589631900</v>
      </c>
      <c r="V3187" s="1">
        <v>61390543567</v>
      </c>
    </row>
    <row r="3188" spans="1:22" ht="16.5" customHeight="1" x14ac:dyDescent="0.3">
      <c r="A3188" s="1" t="s">
        <v>329</v>
      </c>
      <c r="B3188" s="1">
        <v>2017</v>
      </c>
      <c r="C3188" s="16">
        <f t="shared" si="281"/>
        <v>4.0604430105464191</v>
      </c>
      <c r="D3188" s="5">
        <v>11</v>
      </c>
      <c r="E3188" s="5">
        <v>58</v>
      </c>
      <c r="F3188" s="4">
        <v>0.02</v>
      </c>
      <c r="G3188" s="5">
        <v>0</v>
      </c>
      <c r="H3188" s="5">
        <v>0</v>
      </c>
      <c r="I3188" s="1">
        <v>365605948717</v>
      </c>
      <c r="J3188" s="1">
        <v>877500</v>
      </c>
      <c r="K3188" s="1">
        <v>279986140339</v>
      </c>
      <c r="L3188" s="1">
        <v>645592089056</v>
      </c>
      <c r="M3188" s="29">
        <f>-4.336-4.513*(U3188/L3188)+5.679*(O3188/L3188)-0.004*(I3188/P3188)</f>
        <v>-2.2484121168442179</v>
      </c>
      <c r="N3188" s="31">
        <v>2.8654119461210428</v>
      </c>
      <c r="O3188" s="1">
        <v>273037949252</v>
      </c>
      <c r="P3188" s="1">
        <v>270207742374</v>
      </c>
      <c r="Q3188" s="1">
        <v>2830206878</v>
      </c>
      <c r="R3188" s="1">
        <v>372554139804</v>
      </c>
      <c r="S3188" s="1">
        <v>645592089056</v>
      </c>
      <c r="T3188" s="1">
        <v>1344131721</v>
      </c>
      <c r="U3188" s="1">
        <v>44174208885</v>
      </c>
      <c r="V3188" s="1">
        <v>51182996900</v>
      </c>
    </row>
    <row r="3189" spans="1:22" ht="16.5" customHeight="1" x14ac:dyDescent="0.3">
      <c r="A3189" s="1" t="s">
        <v>329</v>
      </c>
      <c r="B3189" s="1">
        <v>2016</v>
      </c>
      <c r="C3189" s="16">
        <f t="shared" si="281"/>
        <v>4.0430512678345503</v>
      </c>
      <c r="D3189" s="6">
        <v>10</v>
      </c>
      <c r="E3189" s="6">
        <v>57</v>
      </c>
      <c r="F3189" s="7">
        <v>0.02</v>
      </c>
      <c r="G3189" s="6">
        <v>0</v>
      </c>
      <c r="H3189" s="6">
        <v>0</v>
      </c>
      <c r="I3189" s="1">
        <v>336789750016</v>
      </c>
      <c r="J3189" s="1">
        <v>0</v>
      </c>
      <c r="K3189" s="1">
        <v>282213534845</v>
      </c>
      <c r="L3189" s="1">
        <v>619003284861</v>
      </c>
      <c r="M3189" s="29">
        <f>-4.336-4.513*(U3189/L3189)+5.679*(O3189/L3189)-0.004*(I3189/P3189)</f>
        <v>-2.2085304180610752</v>
      </c>
      <c r="N3189" s="31">
        <v>2.5615511423249444</v>
      </c>
      <c r="O3189" s="1">
        <v>267637608532</v>
      </c>
      <c r="P3189" s="1">
        <v>259166290074</v>
      </c>
      <c r="Q3189" s="1">
        <v>8471318458</v>
      </c>
      <c r="R3189" s="1">
        <v>351365676329</v>
      </c>
      <c r="S3189" s="1">
        <v>619003284861</v>
      </c>
      <c r="T3189" s="1">
        <v>1557016549</v>
      </c>
      <c r="U3189" s="1">
        <v>44268936398</v>
      </c>
      <c r="V3189" s="1">
        <v>52752985484</v>
      </c>
    </row>
    <row r="3190" spans="1:22" ht="16.5" customHeight="1" x14ac:dyDescent="0.3">
      <c r="A3190" s="1" t="s">
        <v>329</v>
      </c>
      <c r="B3190" s="1">
        <v>2015</v>
      </c>
      <c r="C3190" s="15"/>
      <c r="D3190" s="9"/>
      <c r="E3190" s="9"/>
      <c r="F3190" s="10"/>
      <c r="G3190" s="9"/>
      <c r="H3190" s="9"/>
      <c r="I3190" s="1">
        <v>376248649378</v>
      </c>
      <c r="J3190" s="1">
        <v>175500</v>
      </c>
      <c r="K3190" s="1">
        <v>237310280714</v>
      </c>
      <c r="L3190" s="1">
        <v>613558930092</v>
      </c>
      <c r="M3190" s="29">
        <f>-4.336-4.513*(U3190/L3190)+5.679*(O3190/L3190)-0.004*(I3190/P3190)</f>
        <v>-2.1469589350839922</v>
      </c>
      <c r="N3190" s="31">
        <v>8.0197984581497224</v>
      </c>
      <c r="O3190" s="1">
        <v>275950189687</v>
      </c>
      <c r="P3190" s="1">
        <v>261002499537</v>
      </c>
      <c r="Q3190" s="1">
        <v>14947690150</v>
      </c>
      <c r="R3190" s="1">
        <v>337608740405</v>
      </c>
      <c r="S3190" s="1">
        <v>613558930092</v>
      </c>
      <c r="T3190" s="1">
        <v>3764384415</v>
      </c>
      <c r="U3190" s="1">
        <v>48853872224</v>
      </c>
      <c r="V3190" s="1" t="e">
        <v>#VALUE!</v>
      </c>
    </row>
    <row r="3191" spans="1:22" ht="16.5" customHeight="1" x14ac:dyDescent="0.3">
      <c r="A3191" s="1" t="s">
        <v>329</v>
      </c>
      <c r="B3191" s="1">
        <v>2014</v>
      </c>
      <c r="C3191" s="15"/>
      <c r="D3191" s="9"/>
      <c r="E3191" s="9"/>
      <c r="F3191" s="10"/>
      <c r="G3191" s="9"/>
      <c r="H3191" s="9"/>
      <c r="I3191" s="1">
        <v>396345192798</v>
      </c>
      <c r="J3191" s="1">
        <v>5791500</v>
      </c>
      <c r="K3191" s="1">
        <v>251530314916</v>
      </c>
      <c r="L3191" s="1">
        <v>647875507714</v>
      </c>
      <c r="M3191" s="29">
        <f>-4.336-4.513*(U3191/L3191)+5.679*(O3191/L3191)-0.004*(I3191/P3191)</f>
        <v>-1.7851499889371789</v>
      </c>
      <c r="N3191" s="28">
        <v>5.05</v>
      </c>
      <c r="O3191" s="1">
        <v>331824848111</v>
      </c>
      <c r="P3191" s="1">
        <v>316854877961</v>
      </c>
      <c r="Q3191" s="1">
        <v>14969970150</v>
      </c>
      <c r="R3191" s="1">
        <v>316050659603</v>
      </c>
      <c r="S3191" s="1">
        <v>647875507714</v>
      </c>
      <c r="T3191" s="1">
        <v>2537232440</v>
      </c>
      <c r="U3191" s="1">
        <v>50644455271</v>
      </c>
      <c r="V3191" s="1" t="e">
        <v>#VALUE!</v>
      </c>
    </row>
    <row r="3192" spans="1:22" ht="16.5" customHeight="1" x14ac:dyDescent="0.3">
      <c r="A3192" s="1" t="s">
        <v>330</v>
      </c>
      <c r="B3192" s="1">
        <v>2023</v>
      </c>
      <c r="C3192" s="16">
        <f t="shared" ref="C3192:C3199" si="282">LN(E3192)</f>
        <v>3.8286413964890951</v>
      </c>
      <c r="D3192" s="5">
        <v>21</v>
      </c>
      <c r="E3192" s="5">
        <v>46</v>
      </c>
      <c r="F3192" s="4">
        <v>0.09</v>
      </c>
      <c r="G3192" s="5">
        <v>0</v>
      </c>
      <c r="H3192" s="5">
        <v>0</v>
      </c>
      <c r="I3192" s="1">
        <v>1346116796163</v>
      </c>
      <c r="J3192" s="1">
        <v>29065056002</v>
      </c>
      <c r="K3192" s="1">
        <v>3844809057925</v>
      </c>
      <c r="L3192" s="1">
        <v>5190925854088</v>
      </c>
      <c r="M3192" s="29">
        <f>-4.336-4.513*(U3192/L3192)+5.679*(O3192/L3192)-0.004*(I3192/P3192)</f>
        <v>-2.4474377887813836</v>
      </c>
      <c r="N3192" s="31">
        <v>6.4222466560102589</v>
      </c>
      <c r="O3192" s="1">
        <v>1896618956700</v>
      </c>
      <c r="P3192" s="1">
        <v>403171566331</v>
      </c>
      <c r="Q3192" s="1">
        <v>1493447390369</v>
      </c>
      <c r="R3192" s="1">
        <v>3294306897388</v>
      </c>
      <c r="S3192" s="1">
        <v>5190925854088</v>
      </c>
      <c r="T3192" s="1">
        <v>172619631145</v>
      </c>
      <c r="U3192" s="1">
        <v>199022025920</v>
      </c>
      <c r="V3192" s="1">
        <v>435577443386</v>
      </c>
    </row>
    <row r="3193" spans="1:22" ht="16.5" customHeight="1" x14ac:dyDescent="0.3">
      <c r="A3193" s="1" t="s">
        <v>330</v>
      </c>
      <c r="B3193" s="1">
        <v>2022</v>
      </c>
      <c r="C3193" s="16">
        <f t="shared" si="282"/>
        <v>3.8066624897703196</v>
      </c>
      <c r="D3193" s="5">
        <v>20</v>
      </c>
      <c r="E3193" s="5">
        <v>45</v>
      </c>
      <c r="F3193" s="4">
        <f>F3194*3</f>
        <v>0.09</v>
      </c>
      <c r="G3193" s="5">
        <v>0</v>
      </c>
      <c r="H3193" s="5">
        <v>0</v>
      </c>
      <c r="I3193" s="1">
        <v>1305795538303</v>
      </c>
      <c r="J3193" s="1">
        <v>28028085828</v>
      </c>
      <c r="K3193" s="1">
        <v>3061014785790</v>
      </c>
      <c r="L3193" s="1">
        <v>4366810324093</v>
      </c>
      <c r="M3193" s="29">
        <f>-4.336-4.513*(U3193/L3193)+5.679*(O3193/L3193)-0.004*(I3193/P3193)</f>
        <v>-3.2384773222553207</v>
      </c>
      <c r="N3193" s="31">
        <v>6.9871667237754878</v>
      </c>
      <c r="O3193" s="1">
        <v>1165609976787</v>
      </c>
      <c r="P3193" s="1">
        <v>433716636921</v>
      </c>
      <c r="Q3193" s="1">
        <v>731893339866</v>
      </c>
      <c r="R3193" s="1">
        <v>3201200347306</v>
      </c>
      <c r="S3193" s="1">
        <v>4366810324093</v>
      </c>
      <c r="T3193" s="1">
        <v>5019819879</v>
      </c>
      <c r="U3193" s="1">
        <v>393139126743</v>
      </c>
      <c r="V3193" s="1">
        <v>478017617703</v>
      </c>
    </row>
    <row r="3194" spans="1:22" ht="16.5" customHeight="1" x14ac:dyDescent="0.3">
      <c r="A3194" s="1" t="s">
        <v>330</v>
      </c>
      <c r="B3194" s="1">
        <v>2021</v>
      </c>
      <c r="C3194" s="16">
        <f t="shared" si="282"/>
        <v>3.784189633918261</v>
      </c>
      <c r="D3194" s="5">
        <v>19</v>
      </c>
      <c r="E3194" s="5">
        <v>44</v>
      </c>
      <c r="F3194" s="4">
        <v>0.03</v>
      </c>
      <c r="G3194" s="5">
        <v>0</v>
      </c>
      <c r="H3194" s="5">
        <v>0</v>
      </c>
      <c r="I3194" s="1">
        <v>1442493727604</v>
      </c>
      <c r="J3194" s="1">
        <v>21111762403</v>
      </c>
      <c r="K3194" s="1">
        <v>1823926713558</v>
      </c>
      <c r="L3194" s="1">
        <v>3266420441162</v>
      </c>
      <c r="M3194" s="29">
        <f>-4.336-4.513*(U3194/L3194)+5.679*(O3194/L3194)-0.004*(I3194/P3194)</f>
        <v>-4.4592389066588405</v>
      </c>
      <c r="N3194" s="31">
        <v>6.6900092133089402</v>
      </c>
      <c r="O3194" s="1">
        <v>270292573599</v>
      </c>
      <c r="P3194" s="1">
        <v>269050115099</v>
      </c>
      <c r="Q3194" s="1">
        <v>1242458500</v>
      </c>
      <c r="R3194" s="1">
        <v>2996127867563</v>
      </c>
      <c r="S3194" s="1">
        <v>3266420441162</v>
      </c>
      <c r="T3194" s="1">
        <v>1977959712</v>
      </c>
      <c r="U3194" s="1">
        <v>413802537829</v>
      </c>
      <c r="V3194" s="1">
        <v>482691289109</v>
      </c>
    </row>
    <row r="3195" spans="1:22" ht="16.5" customHeight="1" x14ac:dyDescent="0.3">
      <c r="A3195" s="1" t="s">
        <v>330</v>
      </c>
      <c r="B3195" s="1">
        <v>2020</v>
      </c>
      <c r="C3195" s="16">
        <f t="shared" si="282"/>
        <v>3.9318256327243257</v>
      </c>
      <c r="D3195" s="5">
        <v>18</v>
      </c>
      <c r="E3195" s="5">
        <v>51</v>
      </c>
      <c r="F3195" s="4">
        <v>0.12</v>
      </c>
      <c r="G3195" s="5">
        <v>0</v>
      </c>
      <c r="H3195" s="5">
        <v>1</v>
      </c>
      <c r="I3195" s="1">
        <v>895757954126</v>
      </c>
      <c r="J3195" s="1">
        <v>24491086794</v>
      </c>
      <c r="K3195" s="1">
        <v>1562386527842</v>
      </c>
      <c r="L3195" s="1">
        <v>2458144481968</v>
      </c>
      <c r="M3195" s="29">
        <f>-4.336-4.513*(U3195/L3195)+5.679*(O3195/L3195)-0.004*(I3195/P3195)</f>
        <v>-4.2285652922005594</v>
      </c>
      <c r="N3195" s="31">
        <v>6.9401877821904918</v>
      </c>
      <c r="O3195" s="1">
        <v>287446269234</v>
      </c>
      <c r="P3195" s="1">
        <v>287416269234</v>
      </c>
      <c r="Q3195" s="1">
        <v>30000000</v>
      </c>
      <c r="R3195" s="1">
        <v>2170698212734</v>
      </c>
      <c r="S3195" s="1">
        <v>2458144481968</v>
      </c>
      <c r="T3195" s="1">
        <v>1605530107</v>
      </c>
      <c r="U3195" s="1">
        <v>296404440349</v>
      </c>
      <c r="V3195" s="1">
        <v>336226785130</v>
      </c>
    </row>
    <row r="3196" spans="1:22" ht="16.5" customHeight="1" x14ac:dyDescent="0.3">
      <c r="A3196" s="1" t="s">
        <v>330</v>
      </c>
      <c r="B3196" s="1">
        <v>2019</v>
      </c>
      <c r="C3196" s="16">
        <f t="shared" si="282"/>
        <v>3.912023005428146</v>
      </c>
      <c r="D3196" s="5">
        <v>17</v>
      </c>
      <c r="E3196" s="5">
        <v>50</v>
      </c>
      <c r="F3196" s="4">
        <v>0.12</v>
      </c>
      <c r="G3196" s="5">
        <v>0</v>
      </c>
      <c r="H3196" s="5">
        <v>0</v>
      </c>
      <c r="I3196" s="1">
        <v>635586906677</v>
      </c>
      <c r="J3196" s="1">
        <v>26441771941</v>
      </c>
      <c r="K3196" s="1">
        <v>1757658014274</v>
      </c>
      <c r="L3196" s="1">
        <v>2393244920951</v>
      </c>
      <c r="M3196" s="29">
        <f>-4.336-4.513*(U3196/L3196)+5.679*(O3196/L3196)-0.004*(I3196/P3196)</f>
        <v>-4.1178923204929205</v>
      </c>
      <c r="N3196" s="31">
        <v>7.4649912574460018</v>
      </c>
      <c r="O3196" s="1">
        <v>323166768966</v>
      </c>
      <c r="P3196" s="1">
        <v>259079310782</v>
      </c>
      <c r="Q3196" s="1">
        <v>64087458184</v>
      </c>
      <c r="R3196" s="1">
        <v>2070078151985</v>
      </c>
      <c r="S3196" s="1">
        <v>2393244920951</v>
      </c>
      <c r="T3196" s="1">
        <v>16294184204</v>
      </c>
      <c r="U3196" s="1">
        <v>285795269364</v>
      </c>
      <c r="V3196" s="1">
        <v>357581558598</v>
      </c>
    </row>
    <row r="3197" spans="1:22" ht="16.5" customHeight="1" x14ac:dyDescent="0.3">
      <c r="A3197" s="1" t="s">
        <v>330</v>
      </c>
      <c r="B3197" s="1">
        <v>2018</v>
      </c>
      <c r="C3197" s="16">
        <f t="shared" si="282"/>
        <v>3.8918202981106265</v>
      </c>
      <c r="D3197" s="5">
        <v>16</v>
      </c>
      <c r="E3197" s="5">
        <v>49</v>
      </c>
      <c r="F3197" s="4">
        <v>0.12</v>
      </c>
      <c r="G3197" s="5">
        <v>0</v>
      </c>
      <c r="H3197" s="5">
        <v>0</v>
      </c>
      <c r="I3197" s="1">
        <v>603188940958</v>
      </c>
      <c r="J3197" s="1">
        <v>20523627223</v>
      </c>
      <c r="K3197" s="1">
        <v>1885893768879</v>
      </c>
      <c r="L3197" s="1">
        <v>2489082709837</v>
      </c>
      <c r="M3197" s="29">
        <f>-4.336-4.513*(U3197/L3197)+5.679*(O3197/L3197)-0.004*(I3197/P3197)</f>
        <v>-3.7448350143181703</v>
      </c>
      <c r="N3197" s="31">
        <v>7.3592809998546045</v>
      </c>
      <c r="O3197" s="1">
        <v>544513132816</v>
      </c>
      <c r="P3197" s="1">
        <v>271451674632</v>
      </c>
      <c r="Q3197" s="1">
        <v>273061458184</v>
      </c>
      <c r="R3197" s="1">
        <v>1944569577021</v>
      </c>
      <c r="S3197" s="1">
        <v>2489082709837</v>
      </c>
      <c r="T3197" s="1">
        <v>34897894209</v>
      </c>
      <c r="U3197" s="1">
        <v>354245006489</v>
      </c>
      <c r="V3197" s="1">
        <v>422873486036</v>
      </c>
    </row>
    <row r="3198" spans="1:22" ht="16.5" customHeight="1" x14ac:dyDescent="0.3">
      <c r="A3198" s="1" t="s">
        <v>330</v>
      </c>
      <c r="B3198" s="1">
        <v>2017</v>
      </c>
      <c r="C3198" s="16">
        <f t="shared" si="282"/>
        <v>3.8712010109078911</v>
      </c>
      <c r="D3198" s="5">
        <v>15</v>
      </c>
      <c r="E3198" s="5">
        <v>48</v>
      </c>
      <c r="F3198" s="4">
        <v>0.12</v>
      </c>
      <c r="G3198" s="5">
        <v>0</v>
      </c>
      <c r="H3198" s="5">
        <v>0</v>
      </c>
      <c r="I3198" s="1">
        <v>492369580154</v>
      </c>
      <c r="J3198" s="1">
        <v>13369558391</v>
      </c>
      <c r="K3198" s="1">
        <v>1986632759358</v>
      </c>
      <c r="L3198" s="1">
        <v>2479002339512</v>
      </c>
      <c r="M3198" s="29">
        <f>-4.336-4.513*(U3198/L3198)+5.679*(O3198/L3198)-0.004*(I3198/P3198)</f>
        <v>-3.0589284208749272</v>
      </c>
      <c r="N3198" s="31">
        <v>2.8654119461210428</v>
      </c>
      <c r="O3198" s="1">
        <v>769456660980</v>
      </c>
      <c r="P3198" s="1">
        <v>369161250744</v>
      </c>
      <c r="Q3198" s="1">
        <v>400295410236</v>
      </c>
      <c r="R3198" s="1">
        <v>1709545678532</v>
      </c>
      <c r="S3198" s="1">
        <v>2479002339512</v>
      </c>
      <c r="T3198" s="1">
        <v>49909240771</v>
      </c>
      <c r="U3198" s="1">
        <v>263827929843</v>
      </c>
      <c r="V3198" s="1">
        <v>348113044296</v>
      </c>
    </row>
    <row r="3199" spans="1:22" ht="16.5" customHeight="1" x14ac:dyDescent="0.3">
      <c r="A3199" s="1" t="s">
        <v>330</v>
      </c>
      <c r="B3199" s="1">
        <v>2016</v>
      </c>
      <c r="C3199" s="16">
        <f t="shared" si="282"/>
        <v>3.8501476017100584</v>
      </c>
      <c r="D3199" s="6">
        <v>14</v>
      </c>
      <c r="E3199" s="6">
        <v>47</v>
      </c>
      <c r="F3199" s="7">
        <v>0.12</v>
      </c>
      <c r="G3199" s="6">
        <v>0</v>
      </c>
      <c r="H3199" s="6">
        <v>0</v>
      </c>
      <c r="I3199" s="1">
        <v>605005169022</v>
      </c>
      <c r="J3199" s="1">
        <v>9263495588</v>
      </c>
      <c r="K3199" s="1">
        <v>1792432728397</v>
      </c>
      <c r="L3199" s="1">
        <v>2397437897419</v>
      </c>
      <c r="M3199" s="29">
        <f>-4.336-4.513*(U3199/L3199)+5.679*(O3199/L3199)-0.004*(I3199/P3199)</f>
        <v>-2.7482147112400162</v>
      </c>
      <c r="N3199" s="31">
        <v>2.5615511423249444</v>
      </c>
      <c r="O3199" s="1">
        <v>881947253829</v>
      </c>
      <c r="P3199" s="1">
        <v>296567008267</v>
      </c>
      <c r="Q3199" s="1">
        <v>585380245562</v>
      </c>
      <c r="R3199" s="1">
        <v>1515490643590</v>
      </c>
      <c r="S3199" s="1">
        <v>2397437897419</v>
      </c>
      <c r="T3199" s="1">
        <v>43812651138</v>
      </c>
      <c r="U3199" s="1">
        <v>261998329949</v>
      </c>
      <c r="V3199" s="1">
        <v>354732175334</v>
      </c>
    </row>
    <row r="3200" spans="1:22" ht="16.5" customHeight="1" x14ac:dyDescent="0.3">
      <c r="A3200" s="1" t="s">
        <v>330</v>
      </c>
      <c r="B3200" s="1">
        <v>2015</v>
      </c>
      <c r="C3200" s="15"/>
      <c r="D3200" s="9"/>
      <c r="E3200" s="9"/>
      <c r="F3200" s="10"/>
      <c r="G3200" s="9"/>
      <c r="H3200" s="9"/>
      <c r="I3200" s="1">
        <v>585876092207</v>
      </c>
      <c r="J3200" s="1">
        <v>9960417201</v>
      </c>
      <c r="K3200" s="1">
        <v>1638136117093</v>
      </c>
      <c r="L3200" s="1">
        <v>2224012209300</v>
      </c>
      <c r="M3200" s="29">
        <f>-4.336-4.513*(U3200/L3200)+5.679*(O3200/L3200)-0.004*(I3200/P3200)</f>
        <v>-2.8792009590733936</v>
      </c>
      <c r="N3200" s="31">
        <v>8.0197984581497224</v>
      </c>
      <c r="O3200" s="1">
        <v>792839839659</v>
      </c>
      <c r="P3200" s="1">
        <v>374986497931</v>
      </c>
      <c r="Q3200" s="1">
        <v>417853341728</v>
      </c>
      <c r="R3200" s="1">
        <v>1431172369641</v>
      </c>
      <c r="S3200" s="1">
        <v>2224012209300</v>
      </c>
      <c r="T3200" s="1">
        <v>1659116790</v>
      </c>
      <c r="U3200" s="1">
        <v>276689447356</v>
      </c>
      <c r="V3200" s="1">
        <v>347040670348</v>
      </c>
    </row>
    <row r="3201" spans="1:22" ht="16.5" customHeight="1" x14ac:dyDescent="0.3">
      <c r="A3201" s="1" t="s">
        <v>330</v>
      </c>
      <c r="B3201" s="1">
        <v>2014</v>
      </c>
      <c r="C3201" s="15"/>
      <c r="D3201" s="9"/>
      <c r="E3201" s="9"/>
      <c r="F3201" s="10"/>
      <c r="G3201" s="9"/>
      <c r="H3201" s="9"/>
      <c r="I3201" s="1">
        <v>480360425206</v>
      </c>
      <c r="J3201" s="1">
        <v>7338432080</v>
      </c>
      <c r="K3201" s="1">
        <v>1014741606587</v>
      </c>
      <c r="L3201" s="1">
        <v>1495102031793</v>
      </c>
      <c r="M3201" s="29">
        <f>-4.336-4.513*(U3201/L3201)+5.679*(O3201/L3201)-0.004*(I3201/P3201)</f>
        <v>-4.031375862885322</v>
      </c>
      <c r="N3201" s="28">
        <v>5.05</v>
      </c>
      <c r="O3201" s="1">
        <v>279221472908</v>
      </c>
      <c r="P3201" s="1">
        <v>269661492908</v>
      </c>
      <c r="Q3201" s="1">
        <v>9559980000</v>
      </c>
      <c r="R3201" s="1">
        <v>1215880558885</v>
      </c>
      <c r="S3201" s="1">
        <v>1495102031793</v>
      </c>
      <c r="T3201" s="1">
        <v>-7765982197</v>
      </c>
      <c r="U3201" s="1">
        <v>248083625557</v>
      </c>
      <c r="V3201" s="1" t="e">
        <v>#VALUE!</v>
      </c>
    </row>
    <row r="3202" spans="1:22" ht="16.5" customHeight="1" x14ac:dyDescent="0.3">
      <c r="A3202" s="1" t="s">
        <v>331</v>
      </c>
      <c r="B3202" s="1">
        <v>2023</v>
      </c>
      <c r="C3202" s="16">
        <f t="shared" ref="C3202:C3209" si="283">LN(E3202)</f>
        <v>3.784189633918261</v>
      </c>
      <c r="D3202" s="5">
        <v>15</v>
      </c>
      <c r="E3202" s="5">
        <v>44</v>
      </c>
      <c r="F3202" s="4">
        <f>F3203*1.0001</f>
        <v>18.811881</v>
      </c>
      <c r="G3202" s="5">
        <v>0</v>
      </c>
      <c r="H3202" s="5">
        <v>1</v>
      </c>
      <c r="I3202" s="1">
        <v>211481178376</v>
      </c>
      <c r="J3202" s="1">
        <v>14400983434</v>
      </c>
      <c r="K3202" s="1">
        <v>304490514093</v>
      </c>
      <c r="L3202" s="1">
        <v>515971692469</v>
      </c>
      <c r="M3202" s="29">
        <f>-4.336-4.513*(U3202/L3202)+5.679*(O3202/L3202)-0.004*(I3202/P3202)</f>
        <v>-1.0254123943498441</v>
      </c>
      <c r="N3202" s="31">
        <v>6.4222466560102589</v>
      </c>
      <c r="O3202" s="1">
        <v>321645461617</v>
      </c>
      <c r="P3202" s="1">
        <v>162696796851</v>
      </c>
      <c r="Q3202" s="1">
        <v>158948664766</v>
      </c>
      <c r="R3202" s="1">
        <v>194326230852</v>
      </c>
      <c r="S3202" s="1">
        <v>515971692469</v>
      </c>
      <c r="T3202" s="1">
        <v>18040045476</v>
      </c>
      <c r="U3202" s="1">
        <v>25653079229</v>
      </c>
      <c r="V3202" s="1" t="e">
        <v>#VALUE!</v>
      </c>
    </row>
    <row r="3203" spans="1:22" ht="16.5" customHeight="1" x14ac:dyDescent="0.3">
      <c r="A3203" s="1" t="s">
        <v>331</v>
      </c>
      <c r="B3203" s="1">
        <v>2022</v>
      </c>
      <c r="C3203" s="16">
        <f t="shared" si="283"/>
        <v>3.8066624897703196</v>
      </c>
      <c r="D3203" s="5">
        <v>14</v>
      </c>
      <c r="E3203" s="5">
        <v>45</v>
      </c>
      <c r="F3203" s="4">
        <v>18.809999999999999</v>
      </c>
      <c r="G3203" s="5">
        <v>0</v>
      </c>
      <c r="H3203" s="5">
        <v>1</v>
      </c>
      <c r="I3203" s="1">
        <v>216123270535</v>
      </c>
      <c r="J3203" s="1">
        <v>12382558201</v>
      </c>
      <c r="K3203" s="1">
        <v>318966362393</v>
      </c>
      <c r="L3203" s="1">
        <v>535089632928</v>
      </c>
      <c r="M3203" s="29">
        <f>-4.336-4.513*(U3203/L3203)+5.679*(O3203/L3203)-0.004*(I3203/P3203)</f>
        <v>-0.97331575661373826</v>
      </c>
      <c r="N3203" s="31">
        <v>6.9871667237754878</v>
      </c>
      <c r="O3203" s="1">
        <v>336596481305</v>
      </c>
      <c r="P3203" s="1">
        <v>144443037786</v>
      </c>
      <c r="Q3203" s="1">
        <v>192153443519</v>
      </c>
      <c r="R3203" s="1">
        <v>198493151623</v>
      </c>
      <c r="S3203" s="1">
        <v>535089632928</v>
      </c>
      <c r="T3203" s="1">
        <v>20058015024</v>
      </c>
      <c r="U3203" s="1">
        <v>24150547944</v>
      </c>
      <c r="V3203" s="1" t="e">
        <v>#VALUE!</v>
      </c>
    </row>
    <row r="3204" spans="1:22" ht="16.5" customHeight="1" x14ac:dyDescent="0.3">
      <c r="A3204" s="1" t="s">
        <v>331</v>
      </c>
      <c r="B3204" s="1">
        <v>2021</v>
      </c>
      <c r="C3204" s="16">
        <f t="shared" si="283"/>
        <v>3.7612001156935624</v>
      </c>
      <c r="D3204" s="5">
        <v>13</v>
      </c>
      <c r="E3204" s="5">
        <v>43</v>
      </c>
      <c r="F3204" s="4">
        <v>0.15</v>
      </c>
      <c r="G3204" s="5">
        <v>0</v>
      </c>
      <c r="H3204" s="5">
        <v>1</v>
      </c>
      <c r="I3204" s="1">
        <v>198523109204</v>
      </c>
      <c r="J3204" s="1">
        <v>14073461869</v>
      </c>
      <c r="K3204" s="1">
        <v>337639373173</v>
      </c>
      <c r="L3204" s="1">
        <v>536162482377</v>
      </c>
      <c r="M3204" s="29">
        <f>-4.336-4.513*(U3204/L3204)+5.679*(O3204/L3204)-0.004*(I3204/P3204)</f>
        <v>-1.3910411280529382</v>
      </c>
      <c r="N3204" s="31">
        <v>6.6900092133089402</v>
      </c>
      <c r="O3204" s="1">
        <v>318530884698</v>
      </c>
      <c r="P3204" s="1">
        <v>96417506069</v>
      </c>
      <c r="Q3204" s="1">
        <v>222113378629</v>
      </c>
      <c r="R3204" s="1">
        <v>217631597679</v>
      </c>
      <c r="S3204" s="1">
        <v>536162482377</v>
      </c>
      <c r="T3204" s="1">
        <v>15880124346</v>
      </c>
      <c r="U3204" s="1">
        <v>49976648046</v>
      </c>
      <c r="V3204" s="1" t="e">
        <v>#VALUE!</v>
      </c>
    </row>
    <row r="3205" spans="1:22" ht="16.5" customHeight="1" x14ac:dyDescent="0.3">
      <c r="A3205" s="1" t="s">
        <v>331</v>
      </c>
      <c r="B3205" s="1">
        <v>2020</v>
      </c>
      <c r="C3205" s="16">
        <f t="shared" si="283"/>
        <v>3.7376696182833684</v>
      </c>
      <c r="D3205" s="5">
        <v>12</v>
      </c>
      <c r="E3205" s="5">
        <v>42</v>
      </c>
      <c r="F3205" s="4">
        <v>0.15</v>
      </c>
      <c r="G3205" s="5">
        <v>0</v>
      </c>
      <c r="H3205" s="5">
        <v>1</v>
      </c>
      <c r="I3205" s="1">
        <v>270411752757</v>
      </c>
      <c r="J3205" s="1">
        <v>29001657755</v>
      </c>
      <c r="K3205" s="1">
        <v>386744902447</v>
      </c>
      <c r="L3205" s="1">
        <v>657156655204</v>
      </c>
      <c r="M3205" s="29">
        <f>-4.336-4.513*(U3205/L3205)+5.679*(O3205/L3205)-0.004*(I3205/P3205)</f>
        <v>-0.56850263216806141</v>
      </c>
      <c r="N3205" s="31">
        <v>6.9401877821904918</v>
      </c>
      <c r="O3205" s="1">
        <v>451754343948</v>
      </c>
      <c r="P3205" s="1">
        <v>211820301383</v>
      </c>
      <c r="Q3205" s="1">
        <v>239934042565</v>
      </c>
      <c r="R3205" s="1">
        <v>205402311256</v>
      </c>
      <c r="S3205" s="1">
        <v>657156655204</v>
      </c>
      <c r="T3205" s="1">
        <v>21940609469</v>
      </c>
      <c r="U3205" s="1">
        <v>19127237210</v>
      </c>
      <c r="V3205" s="1" t="e">
        <v>#VALUE!</v>
      </c>
    </row>
    <row r="3206" spans="1:22" ht="16.5" customHeight="1" x14ac:dyDescent="0.3">
      <c r="A3206" s="1" t="s">
        <v>331</v>
      </c>
      <c r="B3206" s="1">
        <v>2019</v>
      </c>
      <c r="C3206" s="16">
        <f t="shared" si="283"/>
        <v>3.713572066704308</v>
      </c>
      <c r="D3206" s="5">
        <v>11</v>
      </c>
      <c r="E3206" s="5">
        <v>41</v>
      </c>
      <c r="F3206" s="4">
        <v>0.15</v>
      </c>
      <c r="G3206" s="5">
        <v>0</v>
      </c>
      <c r="H3206" s="5">
        <v>1</v>
      </c>
      <c r="I3206" s="1">
        <v>282049856434</v>
      </c>
      <c r="J3206" s="1">
        <v>10619126806</v>
      </c>
      <c r="K3206" s="1">
        <v>394640557321</v>
      </c>
      <c r="L3206" s="1">
        <v>676690413755</v>
      </c>
      <c r="M3206" s="29">
        <f>-4.336-4.513*(U3206/L3206)+5.679*(O3206/L3206)-0.004*(I3206/P3206)</f>
        <v>-0.56833820524128364</v>
      </c>
      <c r="N3206" s="31">
        <v>7.4649912574460018</v>
      </c>
      <c r="O3206" s="1">
        <v>467818339708</v>
      </c>
      <c r="P3206" s="1">
        <v>225708050770</v>
      </c>
      <c r="Q3206" s="1">
        <v>242110288938</v>
      </c>
      <c r="R3206" s="1">
        <v>208872074047</v>
      </c>
      <c r="S3206" s="1">
        <v>676690413755</v>
      </c>
      <c r="T3206" s="1">
        <v>20051808454</v>
      </c>
      <c r="U3206" s="1">
        <v>23004055435</v>
      </c>
      <c r="V3206" s="1" t="e">
        <v>#VALUE!</v>
      </c>
    </row>
    <row r="3207" spans="1:22" ht="16.5" customHeight="1" x14ac:dyDescent="0.3">
      <c r="A3207" s="1" t="s">
        <v>331</v>
      </c>
      <c r="B3207" s="1">
        <v>2018</v>
      </c>
      <c r="C3207" s="16">
        <f t="shared" si="283"/>
        <v>3.6888794541139363</v>
      </c>
      <c r="D3207" s="5">
        <v>10</v>
      </c>
      <c r="E3207" s="5">
        <v>40</v>
      </c>
      <c r="F3207" s="4">
        <v>0.15</v>
      </c>
      <c r="G3207" s="5">
        <v>0</v>
      </c>
      <c r="H3207" s="5">
        <v>1</v>
      </c>
      <c r="I3207" s="1">
        <v>326539554400</v>
      </c>
      <c r="J3207" s="1">
        <v>60681951487</v>
      </c>
      <c r="K3207" s="1">
        <v>375870036215</v>
      </c>
      <c r="L3207" s="1">
        <v>702409590615</v>
      </c>
      <c r="M3207" s="29">
        <f>-4.336-4.513*(U3207/L3207)+5.679*(O3207/L3207)-0.004*(I3207/P3207)</f>
        <v>-0.48826828220667845</v>
      </c>
      <c r="N3207" s="31">
        <v>7.3592809998546045</v>
      </c>
      <c r="O3207" s="1">
        <v>494082578403</v>
      </c>
      <c r="P3207" s="1">
        <v>288172547836</v>
      </c>
      <c r="Q3207" s="1">
        <v>205910030567</v>
      </c>
      <c r="R3207" s="1">
        <v>208327012212</v>
      </c>
      <c r="S3207" s="1">
        <v>702409590615</v>
      </c>
      <c r="T3207" s="1">
        <v>13082439864</v>
      </c>
      <c r="U3207" s="1">
        <v>22164323341</v>
      </c>
      <c r="V3207" s="1" t="e">
        <v>#VALUE!</v>
      </c>
    </row>
    <row r="3208" spans="1:22" ht="16.5" customHeight="1" x14ac:dyDescent="0.3">
      <c r="A3208" s="1" t="s">
        <v>331</v>
      </c>
      <c r="B3208" s="1">
        <v>2017</v>
      </c>
      <c r="C3208" s="16">
        <f t="shared" si="283"/>
        <v>3.6635616461296463</v>
      </c>
      <c r="D3208" s="5">
        <v>9</v>
      </c>
      <c r="E3208" s="5">
        <v>39</v>
      </c>
      <c r="F3208" s="4">
        <v>0.15</v>
      </c>
      <c r="G3208" s="5">
        <v>0</v>
      </c>
      <c r="H3208" s="5">
        <v>1</v>
      </c>
      <c r="I3208" s="1">
        <v>258930571962</v>
      </c>
      <c r="J3208" s="1">
        <v>14285531815</v>
      </c>
      <c r="K3208" s="1">
        <v>316272903775</v>
      </c>
      <c r="L3208" s="1">
        <v>575203475737</v>
      </c>
      <c r="M3208" s="29">
        <f>-4.336-4.513*(U3208/L3208)+5.679*(O3208/L3208)-0.004*(I3208/P3208)</f>
        <v>-1.1166186699554514</v>
      </c>
      <c r="N3208" s="31">
        <v>2.8654119461210428</v>
      </c>
      <c r="O3208" s="1">
        <v>351230786868</v>
      </c>
      <c r="P3208" s="1">
        <v>205743426379</v>
      </c>
      <c r="Q3208" s="1">
        <v>145487360489</v>
      </c>
      <c r="R3208" s="1">
        <v>223972688870</v>
      </c>
      <c r="S3208" s="1">
        <v>575203475737</v>
      </c>
      <c r="T3208" s="1">
        <v>1723912598</v>
      </c>
      <c r="U3208" s="1">
        <v>31009241290</v>
      </c>
      <c r="V3208" s="1" t="e">
        <v>#VALUE!</v>
      </c>
    </row>
    <row r="3209" spans="1:22" ht="16.5" customHeight="1" x14ac:dyDescent="0.3">
      <c r="A3209" s="1" t="s">
        <v>331</v>
      </c>
      <c r="B3209" s="1">
        <v>2016</v>
      </c>
      <c r="C3209" s="16">
        <f t="shared" si="283"/>
        <v>3.6375861597263857</v>
      </c>
      <c r="D3209" s="5">
        <v>8</v>
      </c>
      <c r="E3209" s="5">
        <v>38</v>
      </c>
      <c r="F3209" s="4">
        <v>0.15</v>
      </c>
      <c r="G3209" s="5">
        <v>0</v>
      </c>
      <c r="H3209" s="5">
        <v>1</v>
      </c>
      <c r="I3209" s="1">
        <v>228081155451</v>
      </c>
      <c r="J3209" s="1">
        <v>22684190919</v>
      </c>
      <c r="K3209" s="1">
        <v>172578976692</v>
      </c>
      <c r="L3209" s="1">
        <v>400660132143</v>
      </c>
      <c r="M3209" s="29">
        <f>-4.336-4.513*(U3209/L3209)+5.679*(O3209/L3209)-0.004*(I3209/P3209)</f>
        <v>-1.9417975167252162</v>
      </c>
      <c r="N3209" s="31">
        <v>2.5615511423249444</v>
      </c>
      <c r="O3209" s="1">
        <v>193583745435</v>
      </c>
      <c r="P3209" s="1">
        <v>149386075085</v>
      </c>
      <c r="Q3209" s="1">
        <v>44197670350</v>
      </c>
      <c r="R3209" s="1">
        <v>207076386709</v>
      </c>
      <c r="S3209" s="1">
        <v>400660132143</v>
      </c>
      <c r="T3209" s="1">
        <v>2072495067</v>
      </c>
      <c r="U3209" s="1">
        <v>30501597956</v>
      </c>
      <c r="V3209" s="1" t="e">
        <v>#VALUE!</v>
      </c>
    </row>
    <row r="3210" spans="1:22" ht="16.5" customHeight="1" x14ac:dyDescent="0.3">
      <c r="A3210" s="1" t="s">
        <v>331</v>
      </c>
      <c r="B3210" s="1">
        <v>2015</v>
      </c>
      <c r="C3210" s="15"/>
      <c r="D3210" s="13"/>
      <c r="E3210" s="13"/>
      <c r="F3210" s="14"/>
      <c r="G3210" s="13"/>
      <c r="H3210" s="13"/>
      <c r="I3210" s="1">
        <v>278958436988</v>
      </c>
      <c r="J3210" s="1">
        <v>20395220533</v>
      </c>
      <c r="K3210" s="1">
        <v>132859079472</v>
      </c>
      <c r="L3210" s="1">
        <v>411817516460</v>
      </c>
      <c r="M3210" s="29">
        <f>-4.336-4.513*(U3210/L3210)+5.679*(O3210/L3210)-0.004*(I3210/P3210)</f>
        <v>-1.6388412353453157</v>
      </c>
      <c r="N3210" s="31">
        <v>8.0197984581497224</v>
      </c>
      <c r="O3210" s="1">
        <v>219797049322</v>
      </c>
      <c r="P3210" s="1">
        <v>186784716226</v>
      </c>
      <c r="Q3210" s="1">
        <v>33012333096</v>
      </c>
      <c r="R3210" s="1">
        <v>192020467139</v>
      </c>
      <c r="S3210" s="1">
        <v>411817516460</v>
      </c>
      <c r="T3210" s="1">
        <v>4722618788</v>
      </c>
      <c r="U3210" s="1">
        <v>29920244030</v>
      </c>
      <c r="V3210" s="1" t="e">
        <v>#VALUE!</v>
      </c>
    </row>
    <row r="3211" spans="1:22" ht="16.5" customHeight="1" x14ac:dyDescent="0.3">
      <c r="A3211" s="1" t="s">
        <v>331</v>
      </c>
      <c r="B3211" s="1">
        <v>2014</v>
      </c>
      <c r="C3211" s="16">
        <f t="shared" ref="C3211:C3216" si="284">LN(E3211)</f>
        <v>4.0775374439057197</v>
      </c>
      <c r="D3211" s="6">
        <v>6</v>
      </c>
      <c r="E3211" s="6">
        <v>59</v>
      </c>
      <c r="F3211" s="7">
        <v>0.98</v>
      </c>
      <c r="G3211" s="6">
        <v>0</v>
      </c>
      <c r="H3211" s="6">
        <v>0</v>
      </c>
      <c r="I3211" s="1">
        <v>247155386884</v>
      </c>
      <c r="J3211" s="1">
        <v>64888590916</v>
      </c>
      <c r="K3211" s="1">
        <v>501313953930</v>
      </c>
      <c r="L3211" s="1">
        <v>748469340814</v>
      </c>
      <c r="M3211" s="29">
        <f>-4.336-4.513*(U3211/L3211)+5.679*(O3211/L3211)-0.004*(I3211/P3211)</f>
        <v>-7.9477179655352281E-2</v>
      </c>
      <c r="N3211" s="28">
        <v>5.05</v>
      </c>
      <c r="O3211" s="1">
        <v>572808227047</v>
      </c>
      <c r="P3211" s="1">
        <v>197349601355</v>
      </c>
      <c r="Q3211" s="1">
        <v>375458625692</v>
      </c>
      <c r="R3211" s="1">
        <v>175661113767</v>
      </c>
      <c r="S3211" s="1">
        <v>748469340814</v>
      </c>
      <c r="T3211" s="1">
        <v>8332136467</v>
      </c>
      <c r="U3211" s="1">
        <v>14037589096</v>
      </c>
      <c r="V3211" s="1" t="e">
        <v>#VALUE!</v>
      </c>
    </row>
    <row r="3212" spans="1:22" ht="16.5" customHeight="1" x14ac:dyDescent="0.3">
      <c r="A3212" s="1" t="s">
        <v>332</v>
      </c>
      <c r="B3212" s="1">
        <v>2023</v>
      </c>
      <c r="C3212" s="16">
        <f t="shared" si="284"/>
        <v>3.970291913552122</v>
      </c>
      <c r="D3212" s="5">
        <v>17</v>
      </c>
      <c r="E3212" s="5">
        <v>53</v>
      </c>
      <c r="F3212" s="4">
        <v>0</v>
      </c>
      <c r="G3212" s="5">
        <v>0</v>
      </c>
      <c r="H3212" s="5">
        <v>1</v>
      </c>
      <c r="I3212" s="1">
        <v>840491593885</v>
      </c>
      <c r="J3212" s="1">
        <v>16878097483</v>
      </c>
      <c r="K3212" s="1">
        <v>225346512844</v>
      </c>
      <c r="L3212" s="1">
        <v>1065838106729</v>
      </c>
      <c r="M3212" s="29">
        <f>-4.336-4.513*(U3212/L3212)+5.679*(O3212/L3212)-0.004*(I3212/P3212)</f>
        <v>-0.87918865105650279</v>
      </c>
      <c r="N3212" s="31">
        <v>6.4222466560102589</v>
      </c>
      <c r="O3212" s="1">
        <v>654024557391</v>
      </c>
      <c r="P3212" s="1">
        <v>606934278533</v>
      </c>
      <c r="Q3212" s="1">
        <v>47090278858</v>
      </c>
      <c r="R3212" s="1">
        <v>411813549338</v>
      </c>
      <c r="S3212" s="1">
        <v>1065838106729</v>
      </c>
      <c r="T3212" s="1">
        <v>47360152309</v>
      </c>
      <c r="U3212" s="1">
        <v>5295866220</v>
      </c>
      <c r="V3212" s="1">
        <v>60477617646</v>
      </c>
    </row>
    <row r="3213" spans="1:22" ht="16.5" customHeight="1" x14ac:dyDescent="0.3">
      <c r="A3213" s="1" t="s">
        <v>332</v>
      </c>
      <c r="B3213" s="1">
        <v>2022</v>
      </c>
      <c r="C3213" s="16">
        <f t="shared" si="284"/>
        <v>3.9512437185814275</v>
      </c>
      <c r="D3213" s="5">
        <v>16</v>
      </c>
      <c r="E3213" s="5">
        <v>52</v>
      </c>
      <c r="F3213" s="4">
        <v>50.36</v>
      </c>
      <c r="G3213" s="5">
        <v>0</v>
      </c>
      <c r="H3213" s="5">
        <v>1</v>
      </c>
      <c r="I3213" s="1">
        <v>1228031773899</v>
      </c>
      <c r="J3213" s="1">
        <v>378961443712</v>
      </c>
      <c r="K3213" s="1">
        <v>237008476317</v>
      </c>
      <c r="L3213" s="1">
        <v>1465040250216</v>
      </c>
      <c r="M3213" s="29">
        <f>-4.336-4.513*(U3213/L3213)+5.679*(O3213/L3213)-0.004*(I3213/P3213)</f>
        <v>-0.37297245719834704</v>
      </c>
      <c r="N3213" s="31">
        <v>6.9871667237754878</v>
      </c>
      <c r="O3213" s="1">
        <v>1038997419598</v>
      </c>
      <c r="P3213" s="1">
        <v>991110723535</v>
      </c>
      <c r="Q3213" s="1">
        <v>47886696063</v>
      </c>
      <c r="R3213" s="1">
        <v>426042830618</v>
      </c>
      <c r="S3213" s="1">
        <v>1465040250216</v>
      </c>
      <c r="T3213" s="1">
        <v>27208416772</v>
      </c>
      <c r="U3213" s="1">
        <v>19324279626</v>
      </c>
      <c r="V3213" s="1">
        <v>54154812987</v>
      </c>
    </row>
    <row r="3214" spans="1:22" ht="16.5" customHeight="1" x14ac:dyDescent="0.3">
      <c r="A3214" s="1" t="s">
        <v>332</v>
      </c>
      <c r="B3214" s="1">
        <v>2021</v>
      </c>
      <c r="C3214" s="16">
        <f t="shared" si="284"/>
        <v>3.9318256327243257</v>
      </c>
      <c r="D3214" s="5">
        <v>15</v>
      </c>
      <c r="E3214" s="5">
        <v>51</v>
      </c>
      <c r="F3214" s="4">
        <v>12.59</v>
      </c>
      <c r="G3214" s="5">
        <v>0</v>
      </c>
      <c r="H3214" s="5">
        <v>1</v>
      </c>
      <c r="I3214" s="1">
        <v>697015747305</v>
      </c>
      <c r="J3214" s="1">
        <v>198082185792</v>
      </c>
      <c r="K3214" s="1">
        <v>249583057298</v>
      </c>
      <c r="L3214" s="1">
        <v>946598804603</v>
      </c>
      <c r="M3214" s="29">
        <f>-4.336-4.513*(U3214/L3214)+5.679*(O3214/L3214)-0.004*(I3214/P3214)</f>
        <v>-1.2117265250334077</v>
      </c>
      <c r="N3214" s="31">
        <v>6.6900092133089402</v>
      </c>
      <c r="O3214" s="1">
        <v>532880053611</v>
      </c>
      <c r="P3214" s="1">
        <v>483769182223</v>
      </c>
      <c r="Q3214" s="1">
        <v>49110871388</v>
      </c>
      <c r="R3214" s="1">
        <v>413718750992</v>
      </c>
      <c r="S3214" s="1">
        <v>946598804603</v>
      </c>
      <c r="T3214" s="1">
        <v>15206199314</v>
      </c>
      <c r="U3214" s="1">
        <v>14034309968</v>
      </c>
      <c r="V3214" s="1">
        <v>33409081842</v>
      </c>
    </row>
    <row r="3215" spans="1:22" ht="16.5" customHeight="1" x14ac:dyDescent="0.3">
      <c r="A3215" s="1" t="s">
        <v>332</v>
      </c>
      <c r="B3215" s="1">
        <v>2020</v>
      </c>
      <c r="C3215" s="16">
        <f t="shared" si="284"/>
        <v>3.912023005428146</v>
      </c>
      <c r="D3215" s="5">
        <v>14</v>
      </c>
      <c r="E3215" s="5">
        <v>50</v>
      </c>
      <c r="F3215" s="4">
        <v>12.59</v>
      </c>
      <c r="G3215" s="5">
        <v>0</v>
      </c>
      <c r="H3215" s="5">
        <v>1</v>
      </c>
      <c r="I3215" s="1">
        <v>672064274772</v>
      </c>
      <c r="J3215" s="1">
        <v>240972211291</v>
      </c>
      <c r="K3215" s="1">
        <v>269147986836</v>
      </c>
      <c r="L3215" s="1">
        <v>941212261608</v>
      </c>
      <c r="M3215" s="29">
        <f>-4.336-4.513*(U3215/L3215)+5.679*(O3215/L3215)-0.004*(I3215/P3215)</f>
        <v>-1.095979291481709</v>
      </c>
      <c r="N3215" s="31">
        <v>6.9401877821904918</v>
      </c>
      <c r="O3215" s="1">
        <v>539503783349</v>
      </c>
      <c r="P3215" s="1">
        <v>490325558392</v>
      </c>
      <c r="Q3215" s="1">
        <v>49178224957</v>
      </c>
      <c r="R3215" s="1">
        <v>401708478259</v>
      </c>
      <c r="S3215" s="1">
        <v>941212261608</v>
      </c>
      <c r="T3215" s="1">
        <v>28222822713</v>
      </c>
      <c r="U3215" s="1">
        <v>2024037235</v>
      </c>
      <c r="V3215" s="1">
        <v>36033168525</v>
      </c>
    </row>
    <row r="3216" spans="1:22" ht="16.5" customHeight="1" x14ac:dyDescent="0.3">
      <c r="A3216" s="1" t="s">
        <v>332</v>
      </c>
      <c r="B3216" s="1">
        <v>2019</v>
      </c>
      <c r="C3216" s="16">
        <f t="shared" si="284"/>
        <v>3.8066624897703196</v>
      </c>
      <c r="D3216" s="5">
        <v>13</v>
      </c>
      <c r="E3216" s="5">
        <v>45</v>
      </c>
      <c r="F3216" s="4">
        <v>13.11</v>
      </c>
      <c r="G3216" s="5">
        <v>0</v>
      </c>
      <c r="H3216" s="5">
        <v>1</v>
      </c>
      <c r="I3216" s="1">
        <v>854575271452</v>
      </c>
      <c r="J3216" s="1">
        <v>371911657510</v>
      </c>
      <c r="K3216" s="1">
        <v>278874344561</v>
      </c>
      <c r="L3216" s="1">
        <v>1133449616013</v>
      </c>
      <c r="M3216" s="29">
        <f>-4.336-4.513*(U3216/L3216)+5.679*(O3216/L3216)-0.004*(I3216/P3216)</f>
        <v>-0.79223278433185129</v>
      </c>
      <c r="N3216" s="31">
        <v>7.4649912574460018</v>
      </c>
      <c r="O3216" s="1">
        <v>718571912197</v>
      </c>
      <c r="P3216" s="1">
        <v>667445856513</v>
      </c>
      <c r="Q3216" s="1">
        <v>51126055684</v>
      </c>
      <c r="R3216" s="1">
        <v>414877703816</v>
      </c>
      <c r="S3216" s="1">
        <v>1133449616013</v>
      </c>
      <c r="T3216" s="1">
        <v>50839636300</v>
      </c>
      <c r="U3216" s="1">
        <v>12914552660</v>
      </c>
      <c r="V3216" s="1">
        <v>67091341887</v>
      </c>
    </row>
    <row r="3217" spans="1:22" ht="16.5" customHeight="1" x14ac:dyDescent="0.3">
      <c r="A3217" s="1" t="s">
        <v>332</v>
      </c>
      <c r="B3217" s="1">
        <v>2018</v>
      </c>
      <c r="C3217" s="15"/>
      <c r="D3217" s="9"/>
      <c r="E3217" s="9"/>
      <c r="F3217" s="10"/>
      <c r="G3217" s="9"/>
      <c r="H3217" s="9"/>
      <c r="I3217" s="1">
        <v>1151642394525</v>
      </c>
      <c r="J3217" s="1">
        <v>415826510547</v>
      </c>
      <c r="K3217" s="1">
        <v>279596170418</v>
      </c>
      <c r="L3217" s="1">
        <v>1431238564943</v>
      </c>
      <c r="M3217" s="29">
        <f>-4.336-4.513*(U3217/L3217)+5.679*(O3217/L3217)-0.004*(I3217/P3217)</f>
        <v>-0.5021934735080672</v>
      </c>
      <c r="N3217" s="31">
        <v>7.3592809998546045</v>
      </c>
      <c r="O3217" s="1">
        <v>992224652088</v>
      </c>
      <c r="P3217" s="1">
        <v>946939949145</v>
      </c>
      <c r="Q3217" s="1">
        <v>45284702943</v>
      </c>
      <c r="R3217" s="1">
        <v>439013912855</v>
      </c>
      <c r="S3217" s="1">
        <v>1431238564943</v>
      </c>
      <c r="T3217" s="1">
        <v>51803098932</v>
      </c>
      <c r="U3217" s="1">
        <v>31196435987</v>
      </c>
      <c r="V3217" s="1">
        <v>102895272075</v>
      </c>
    </row>
    <row r="3218" spans="1:22" ht="16.5" customHeight="1" x14ac:dyDescent="0.3">
      <c r="A3218" s="1" t="s">
        <v>332</v>
      </c>
      <c r="B3218" s="1">
        <v>2017</v>
      </c>
      <c r="C3218" s="16">
        <f t="shared" ref="C3218:C3220" si="285">LN(E3218)</f>
        <v>3.7612001156935624</v>
      </c>
      <c r="D3218" s="5">
        <v>11</v>
      </c>
      <c r="E3218" s="5">
        <v>43</v>
      </c>
      <c r="F3218" s="4">
        <v>13.11</v>
      </c>
      <c r="G3218" s="5">
        <v>0</v>
      </c>
      <c r="H3218" s="5">
        <v>1</v>
      </c>
      <c r="I3218" s="1">
        <v>1101334860019</v>
      </c>
      <c r="J3218" s="1">
        <v>319678600891</v>
      </c>
      <c r="K3218" s="1">
        <v>562054432914</v>
      </c>
      <c r="L3218" s="1">
        <v>1663389292933</v>
      </c>
      <c r="M3218" s="29">
        <f>-4.336-4.513*(U3218/L3218)+5.679*(O3218/L3218)-0.004*(I3218/P3218)</f>
        <v>-0.62050449964716181</v>
      </c>
      <c r="N3218" s="31">
        <v>2.8654119461210428</v>
      </c>
      <c r="O3218" s="1">
        <v>1180408767565</v>
      </c>
      <c r="P3218" s="1">
        <v>1126327358811</v>
      </c>
      <c r="Q3218" s="1">
        <v>54081408754</v>
      </c>
      <c r="R3218" s="1">
        <v>482980525368</v>
      </c>
      <c r="S3218" s="1">
        <v>1663389292933</v>
      </c>
      <c r="T3218" s="1">
        <v>43578964884</v>
      </c>
      <c r="U3218" s="1">
        <v>114495909344</v>
      </c>
      <c r="V3218" s="1">
        <v>198176163122</v>
      </c>
    </row>
    <row r="3219" spans="1:22" ht="16.5" customHeight="1" x14ac:dyDescent="0.3">
      <c r="A3219" s="1" t="s">
        <v>332</v>
      </c>
      <c r="B3219" s="1">
        <v>2016</v>
      </c>
      <c r="C3219" s="16">
        <f t="shared" si="285"/>
        <v>3.7376696182833684</v>
      </c>
      <c r="D3219" s="5">
        <v>10</v>
      </c>
      <c r="E3219" s="5">
        <v>42</v>
      </c>
      <c r="F3219" s="4">
        <v>13.11</v>
      </c>
      <c r="G3219" s="5">
        <v>0</v>
      </c>
      <c r="H3219" s="5">
        <v>1</v>
      </c>
      <c r="I3219" s="1">
        <v>1231158225570</v>
      </c>
      <c r="J3219" s="1">
        <v>487064634570</v>
      </c>
      <c r="K3219" s="1">
        <v>415291822617</v>
      </c>
      <c r="L3219" s="1">
        <v>1646450048187</v>
      </c>
      <c r="M3219" s="29">
        <f>-4.336-4.513*(U3219/L3219)+5.679*(O3219/L3219)-0.004*(I3219/P3219)</f>
        <v>-0.30762386552059839</v>
      </c>
      <c r="N3219" s="31">
        <v>2.5615511423249444</v>
      </c>
      <c r="O3219" s="1">
        <v>1214935122163</v>
      </c>
      <c r="P3219" s="1">
        <v>1164935122163</v>
      </c>
      <c r="Q3219" s="1">
        <v>50000000000</v>
      </c>
      <c r="R3219" s="1">
        <v>431514926024</v>
      </c>
      <c r="S3219" s="1">
        <v>1646450048187</v>
      </c>
      <c r="T3219" s="1">
        <v>27356517715</v>
      </c>
      <c r="U3219" s="1">
        <v>57641545458</v>
      </c>
      <c r="V3219" s="1">
        <v>104554060208</v>
      </c>
    </row>
    <row r="3220" spans="1:22" ht="16.5" customHeight="1" x14ac:dyDescent="0.3">
      <c r="A3220" s="1" t="s">
        <v>332</v>
      </c>
      <c r="B3220" s="1">
        <v>2015</v>
      </c>
      <c r="C3220" s="16">
        <f t="shared" si="285"/>
        <v>3.713572066704308</v>
      </c>
      <c r="D3220" s="6">
        <v>9</v>
      </c>
      <c r="E3220" s="6">
        <v>41</v>
      </c>
      <c r="F3220" s="7">
        <v>13.11</v>
      </c>
      <c r="G3220" s="6">
        <v>0</v>
      </c>
      <c r="H3220" s="6">
        <v>0</v>
      </c>
      <c r="I3220" s="1">
        <v>995140351864</v>
      </c>
      <c r="J3220" s="1">
        <v>281281762068</v>
      </c>
      <c r="K3220" s="1">
        <v>291682776127</v>
      </c>
      <c r="L3220" s="1">
        <v>1286823127991</v>
      </c>
      <c r="M3220" s="29">
        <f>-4.336-4.513*(U3220/L3220)+5.679*(O3220/L3220)-0.004*(I3220/P3220)</f>
        <v>-0.63948995705556966</v>
      </c>
      <c r="N3220" s="31">
        <v>8.0197984581497224</v>
      </c>
      <c r="O3220" s="1">
        <v>871660445499</v>
      </c>
      <c r="P3220" s="1">
        <v>837715660609</v>
      </c>
      <c r="Q3220" s="1">
        <v>33944784890</v>
      </c>
      <c r="R3220" s="1">
        <v>415162682492</v>
      </c>
      <c r="S3220" s="1">
        <v>1286823127991</v>
      </c>
      <c r="T3220" s="1">
        <v>16163927216</v>
      </c>
      <c r="U3220" s="1">
        <v>41500216043</v>
      </c>
      <c r="V3220" s="1">
        <v>76777633819</v>
      </c>
    </row>
    <row r="3221" spans="1:22" ht="16.5" customHeight="1" x14ac:dyDescent="0.3">
      <c r="A3221" s="1" t="s">
        <v>332</v>
      </c>
      <c r="B3221" s="1">
        <v>2014</v>
      </c>
      <c r="C3221" s="15"/>
      <c r="D3221" s="9"/>
      <c r="E3221" s="9"/>
      <c r="F3221" s="10"/>
      <c r="G3221" s="9"/>
      <c r="H3221" s="9"/>
      <c r="I3221" s="1">
        <v>964048254291</v>
      </c>
      <c r="J3221" s="1">
        <v>241253666644</v>
      </c>
      <c r="K3221" s="1">
        <v>245136096438</v>
      </c>
      <c r="L3221" s="1">
        <v>1209184350729</v>
      </c>
      <c r="M3221" s="29">
        <f>-4.336-4.513*(U3221/L3221)+5.679*(O3221/L3221)-0.004*(I3221/P3221)</f>
        <v>-0.68477292662839206</v>
      </c>
      <c r="N3221" s="28">
        <v>5.05</v>
      </c>
      <c r="O3221" s="1">
        <v>807780039786</v>
      </c>
      <c r="P3221" s="1">
        <v>751242208536</v>
      </c>
      <c r="Q3221" s="1">
        <v>56537831250</v>
      </c>
      <c r="R3221" s="1">
        <v>401404310943</v>
      </c>
      <c r="S3221" s="1">
        <v>1209184350729</v>
      </c>
      <c r="T3221" s="1">
        <v>32184661537</v>
      </c>
      <c r="U3221" s="1">
        <v>36820154473</v>
      </c>
      <c r="V3221" s="1">
        <v>77630186970</v>
      </c>
    </row>
    <row r="3222" spans="1:22" ht="16.5" customHeight="1" x14ac:dyDescent="0.3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29"/>
      <c r="N3222" s="1"/>
      <c r="O3222" s="1"/>
      <c r="P3222" s="1"/>
      <c r="Q3222" s="1"/>
      <c r="R3222" s="1"/>
      <c r="S3222" s="1"/>
      <c r="T3222" s="1"/>
      <c r="U3222" s="1"/>
      <c r="V3222" s="1"/>
    </row>
    <row r="3223" spans="1:22" ht="16.5" customHeight="1" x14ac:dyDescent="0.3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29"/>
      <c r="N3223" s="1"/>
      <c r="O3223" s="1"/>
      <c r="P3223" s="1"/>
      <c r="Q3223" s="1"/>
      <c r="R3223" s="1"/>
      <c r="S3223" s="1"/>
      <c r="T3223" s="1"/>
      <c r="U3223" s="1"/>
      <c r="V3223" s="1"/>
    </row>
    <row r="3224" spans="1:22" ht="16.5" customHeight="1" x14ac:dyDescent="0.3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29"/>
      <c r="N3224" s="1"/>
      <c r="O3224" s="1"/>
      <c r="P3224" s="1"/>
      <c r="Q3224" s="1"/>
      <c r="R3224" s="1"/>
      <c r="S3224" s="1"/>
      <c r="T3224" s="1"/>
      <c r="U3224" s="1"/>
      <c r="V3224" s="1"/>
    </row>
    <row r="3225" spans="1:22" ht="16.5" customHeight="1" x14ac:dyDescent="0.3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29"/>
      <c r="N3225" s="1"/>
      <c r="O3225" s="1"/>
      <c r="P3225" s="1"/>
      <c r="Q3225" s="1"/>
      <c r="R3225" s="1"/>
      <c r="S3225" s="1"/>
      <c r="T3225" s="1"/>
      <c r="U3225" s="1"/>
      <c r="V3225" s="1"/>
    </row>
    <row r="3226" spans="1:22" ht="16.5" customHeight="1" x14ac:dyDescent="0.3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29"/>
      <c r="N3226" s="1"/>
      <c r="O3226" s="1"/>
      <c r="P3226" s="1"/>
      <c r="Q3226" s="1"/>
      <c r="R3226" s="1"/>
      <c r="S3226" s="1"/>
      <c r="T3226" s="1"/>
      <c r="U3226" s="1"/>
      <c r="V3226" s="1"/>
    </row>
    <row r="3227" spans="1:22" ht="16.5" customHeight="1" x14ac:dyDescent="0.3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29"/>
      <c r="N3227" s="1"/>
      <c r="O3227" s="1"/>
      <c r="P3227" s="1"/>
      <c r="Q3227" s="1"/>
      <c r="R3227" s="1"/>
      <c r="S3227" s="1"/>
      <c r="T3227" s="1"/>
      <c r="U3227" s="1"/>
      <c r="V3227" s="1"/>
    </row>
    <row r="3228" spans="1:22" ht="16.5" customHeight="1" x14ac:dyDescent="0.3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29"/>
      <c r="N3228" s="1"/>
      <c r="O3228" s="1"/>
      <c r="P3228" s="1"/>
      <c r="Q3228" s="1"/>
      <c r="R3228" s="1"/>
      <c r="S3228" s="1"/>
      <c r="T3228" s="1"/>
      <c r="U3228" s="1"/>
      <c r="V3228" s="1"/>
    </row>
    <row r="3229" spans="1:22" ht="16.5" customHeight="1" x14ac:dyDescent="0.3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29"/>
      <c r="N3229" s="1"/>
      <c r="O3229" s="1"/>
      <c r="P3229" s="1"/>
      <c r="Q3229" s="1"/>
      <c r="R3229" s="1"/>
      <c r="S3229" s="1"/>
      <c r="T3229" s="1"/>
      <c r="U3229" s="1"/>
      <c r="V3229" s="1"/>
    </row>
    <row r="3230" spans="1:22" ht="16.5" customHeight="1" x14ac:dyDescent="0.3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29"/>
      <c r="N3230" s="1"/>
      <c r="O3230" s="1"/>
      <c r="P3230" s="1"/>
      <c r="Q3230" s="1"/>
      <c r="R3230" s="1"/>
      <c r="S3230" s="1"/>
      <c r="T3230" s="1"/>
      <c r="U3230" s="1"/>
      <c r="V3230" s="1"/>
    </row>
    <row r="3231" spans="1:22" ht="16.5" customHeight="1" x14ac:dyDescent="0.3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29"/>
      <c r="N3231" s="1"/>
      <c r="O3231" s="1"/>
      <c r="P3231" s="1"/>
      <c r="Q3231" s="1"/>
      <c r="R3231" s="1"/>
      <c r="S3231" s="1"/>
      <c r="T3231" s="1"/>
      <c r="U3231" s="1"/>
      <c r="V3231" s="1"/>
    </row>
    <row r="3232" spans="1:22" ht="16.5" customHeight="1" x14ac:dyDescent="0.3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29"/>
      <c r="N3232" s="1"/>
      <c r="O3232" s="1"/>
      <c r="P3232" s="1"/>
      <c r="Q3232" s="1"/>
      <c r="R3232" s="1"/>
      <c r="S3232" s="1"/>
      <c r="T3232" s="1"/>
      <c r="U3232" s="1"/>
      <c r="V3232" s="1"/>
    </row>
    <row r="3233" spans="1:22" ht="16.5" customHeight="1" x14ac:dyDescent="0.3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29"/>
      <c r="N3233" s="1"/>
      <c r="O3233" s="1"/>
      <c r="P3233" s="1"/>
      <c r="Q3233" s="1"/>
      <c r="R3233" s="1"/>
      <c r="S3233" s="1"/>
      <c r="T3233" s="1"/>
      <c r="U3233" s="1"/>
      <c r="V3233" s="1"/>
    </row>
    <row r="3234" spans="1:22" ht="16.5" customHeight="1" x14ac:dyDescent="0.3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29"/>
      <c r="N3234" s="1"/>
      <c r="O3234" s="1"/>
      <c r="P3234" s="1"/>
      <c r="Q3234" s="1"/>
      <c r="R3234" s="1"/>
      <c r="S3234" s="1"/>
      <c r="T3234" s="1"/>
      <c r="U3234" s="1"/>
      <c r="V3234" s="1"/>
    </row>
    <row r="3235" spans="1:22" ht="16.5" customHeight="1" x14ac:dyDescent="0.3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29"/>
      <c r="N3235" s="1"/>
      <c r="O3235" s="1"/>
      <c r="P3235" s="1"/>
      <c r="Q3235" s="1"/>
      <c r="R3235" s="1"/>
      <c r="S3235" s="1"/>
      <c r="T3235" s="1"/>
      <c r="U3235" s="1"/>
      <c r="V3235" s="1"/>
    </row>
    <row r="3236" spans="1:22" ht="16.5" customHeight="1" x14ac:dyDescent="0.3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29"/>
      <c r="N3236" s="1"/>
      <c r="O3236" s="1"/>
      <c r="P3236" s="1"/>
      <c r="Q3236" s="1"/>
      <c r="R3236" s="1"/>
      <c r="S3236" s="1"/>
      <c r="T3236" s="1"/>
      <c r="U3236" s="1"/>
      <c r="V3236" s="1"/>
    </row>
    <row r="3237" spans="1:22" ht="16.5" customHeight="1" x14ac:dyDescent="0.3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29"/>
      <c r="N3237" s="1"/>
      <c r="O3237" s="1"/>
      <c r="P3237" s="1"/>
      <c r="Q3237" s="1"/>
      <c r="R3237" s="1"/>
      <c r="S3237" s="1"/>
      <c r="T3237" s="1"/>
      <c r="U3237" s="1"/>
      <c r="V3237" s="1"/>
    </row>
    <row r="3238" spans="1:22" ht="16.5" customHeight="1" x14ac:dyDescent="0.3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29"/>
      <c r="N3238" s="1"/>
      <c r="O3238" s="1"/>
      <c r="P3238" s="1"/>
      <c r="Q3238" s="1"/>
      <c r="R3238" s="1"/>
      <c r="S3238" s="1"/>
      <c r="T3238" s="1"/>
      <c r="U3238" s="1"/>
      <c r="V3238" s="1"/>
    </row>
    <row r="3239" spans="1:22" ht="16.5" customHeight="1" x14ac:dyDescent="0.3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29"/>
      <c r="N3239" s="1"/>
      <c r="O3239" s="1"/>
      <c r="P3239" s="1"/>
      <c r="Q3239" s="1"/>
      <c r="R3239" s="1"/>
      <c r="S3239" s="1"/>
      <c r="T3239" s="1"/>
      <c r="U3239" s="1"/>
      <c r="V3239" s="1"/>
    </row>
    <row r="3240" spans="1:22" ht="16.5" customHeight="1" x14ac:dyDescent="0.3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29"/>
      <c r="N3240" s="1"/>
      <c r="O3240" s="1"/>
      <c r="P3240" s="1"/>
      <c r="Q3240" s="1"/>
      <c r="R3240" s="1"/>
      <c r="S3240" s="1"/>
      <c r="T3240" s="1"/>
      <c r="U3240" s="1"/>
      <c r="V3240" s="1"/>
    </row>
    <row r="3241" spans="1:22" ht="16.5" customHeight="1" x14ac:dyDescent="0.3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29"/>
      <c r="N3241" s="1"/>
      <c r="O3241" s="1"/>
      <c r="P3241" s="1"/>
      <c r="Q3241" s="1"/>
      <c r="R3241" s="1"/>
      <c r="S3241" s="1"/>
      <c r="T3241" s="1"/>
      <c r="U3241" s="1"/>
      <c r="V3241" s="1"/>
    </row>
    <row r="3242" spans="1:22" ht="16.5" customHeight="1" x14ac:dyDescent="0.3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29"/>
      <c r="N3242" s="1"/>
      <c r="O3242" s="1"/>
      <c r="P3242" s="1"/>
      <c r="Q3242" s="1"/>
      <c r="R3242" s="1"/>
      <c r="S3242" s="1"/>
      <c r="T3242" s="1"/>
      <c r="U3242" s="1"/>
      <c r="V3242" s="1"/>
    </row>
    <row r="3243" spans="1:22" ht="16.5" customHeight="1" x14ac:dyDescent="0.3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29"/>
      <c r="N3243" s="1"/>
      <c r="O3243" s="1"/>
      <c r="P3243" s="1"/>
      <c r="Q3243" s="1"/>
      <c r="R3243" s="1"/>
      <c r="S3243" s="1"/>
      <c r="T3243" s="1"/>
      <c r="U3243" s="1"/>
      <c r="V3243" s="1"/>
    </row>
    <row r="3244" spans="1:22" ht="16.5" customHeight="1" x14ac:dyDescent="0.3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29"/>
      <c r="N3244" s="1"/>
      <c r="O3244" s="1"/>
      <c r="P3244" s="1"/>
      <c r="Q3244" s="1"/>
      <c r="R3244" s="1"/>
      <c r="S3244" s="1"/>
      <c r="T3244" s="1"/>
      <c r="U3244" s="1"/>
      <c r="V3244" s="1"/>
    </row>
    <row r="3245" spans="1:22" ht="16.5" customHeight="1" x14ac:dyDescent="0.3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29"/>
      <c r="N3245" s="1"/>
      <c r="O3245" s="1"/>
      <c r="P3245" s="1"/>
      <c r="Q3245" s="1"/>
      <c r="R3245" s="1"/>
      <c r="S3245" s="1"/>
      <c r="T3245" s="1"/>
      <c r="U3245" s="1"/>
      <c r="V3245" s="1"/>
    </row>
    <row r="3246" spans="1:22" ht="16.5" customHeight="1" x14ac:dyDescent="0.3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29"/>
      <c r="N3246" s="1"/>
      <c r="O3246" s="1"/>
      <c r="P3246" s="1"/>
      <c r="Q3246" s="1"/>
      <c r="R3246" s="1"/>
      <c r="S3246" s="1"/>
      <c r="T3246" s="1"/>
      <c r="U3246" s="1"/>
      <c r="V3246" s="1"/>
    </row>
    <row r="3247" spans="1:22" ht="16.5" customHeight="1" x14ac:dyDescent="0.3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29"/>
      <c r="N3247" s="1"/>
      <c r="O3247" s="1"/>
      <c r="P3247" s="1"/>
      <c r="Q3247" s="1"/>
      <c r="R3247" s="1"/>
      <c r="S3247" s="1"/>
      <c r="T3247" s="1"/>
      <c r="U3247" s="1"/>
      <c r="V3247" s="1"/>
    </row>
    <row r="3248" spans="1:22" ht="16.5" customHeight="1" x14ac:dyDescent="0.3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29"/>
      <c r="N3248" s="1"/>
      <c r="O3248" s="1"/>
      <c r="P3248" s="1"/>
      <c r="Q3248" s="1"/>
      <c r="R3248" s="1"/>
      <c r="S3248" s="1"/>
      <c r="T3248" s="1"/>
      <c r="U3248" s="1"/>
      <c r="V3248" s="1"/>
    </row>
    <row r="3249" spans="1:22" ht="16.5" customHeight="1" x14ac:dyDescent="0.3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29"/>
      <c r="N3249" s="1"/>
      <c r="O3249" s="1"/>
      <c r="P3249" s="1"/>
      <c r="Q3249" s="1"/>
      <c r="R3249" s="1"/>
      <c r="S3249" s="1"/>
      <c r="T3249" s="1"/>
      <c r="U3249" s="1"/>
      <c r="V3249" s="1"/>
    </row>
    <row r="3250" spans="1:22" ht="16.5" customHeight="1" x14ac:dyDescent="0.3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29"/>
      <c r="N3250" s="1"/>
      <c r="O3250" s="1"/>
      <c r="P3250" s="1"/>
      <c r="Q3250" s="1"/>
      <c r="R3250" s="1"/>
      <c r="S3250" s="1"/>
      <c r="T3250" s="1"/>
      <c r="U3250" s="1"/>
      <c r="V3250" s="1"/>
    </row>
    <row r="3251" spans="1:22" ht="16.5" customHeight="1" x14ac:dyDescent="0.3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29"/>
      <c r="N3251" s="1"/>
      <c r="O3251" s="1"/>
      <c r="P3251" s="1"/>
      <c r="Q3251" s="1"/>
      <c r="R3251" s="1"/>
      <c r="S3251" s="1"/>
      <c r="T3251" s="1"/>
      <c r="U3251" s="1"/>
      <c r="V3251" s="1"/>
    </row>
    <row r="3252" spans="1:22" ht="16.5" customHeight="1" x14ac:dyDescent="0.3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29"/>
      <c r="N3252" s="1"/>
      <c r="O3252" s="1"/>
      <c r="P3252" s="1"/>
      <c r="Q3252" s="1"/>
      <c r="R3252" s="1"/>
      <c r="S3252" s="1"/>
      <c r="T3252" s="1"/>
      <c r="U3252" s="1"/>
      <c r="V3252" s="1"/>
    </row>
    <row r="3253" spans="1:22" ht="16.5" customHeight="1" x14ac:dyDescent="0.3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29"/>
      <c r="N3253" s="1"/>
      <c r="O3253" s="1"/>
      <c r="P3253" s="1"/>
      <c r="Q3253" s="1"/>
      <c r="R3253" s="1"/>
      <c r="S3253" s="1"/>
      <c r="T3253" s="1"/>
      <c r="U3253" s="1"/>
      <c r="V3253" s="1"/>
    </row>
    <row r="3254" spans="1:22" ht="16.5" customHeight="1" x14ac:dyDescent="0.3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29"/>
      <c r="N3254" s="1"/>
      <c r="O3254" s="1"/>
      <c r="P3254" s="1"/>
      <c r="Q3254" s="1"/>
      <c r="R3254" s="1"/>
      <c r="S3254" s="1"/>
      <c r="T3254" s="1"/>
      <c r="U3254" s="1"/>
      <c r="V3254" s="1"/>
    </row>
    <row r="3255" spans="1:22" ht="16.5" customHeight="1" x14ac:dyDescent="0.3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29"/>
      <c r="N3255" s="1"/>
      <c r="O3255" s="1"/>
      <c r="P3255" s="1"/>
      <c r="Q3255" s="1"/>
      <c r="R3255" s="1"/>
      <c r="S3255" s="1"/>
      <c r="T3255" s="1"/>
      <c r="U3255" s="1"/>
      <c r="V3255" s="1"/>
    </row>
    <row r="3256" spans="1:22" ht="16.5" customHeight="1" x14ac:dyDescent="0.3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29"/>
      <c r="N3256" s="1"/>
      <c r="O3256" s="1"/>
      <c r="P3256" s="1"/>
      <c r="Q3256" s="1"/>
      <c r="R3256" s="1"/>
      <c r="S3256" s="1"/>
      <c r="T3256" s="1"/>
      <c r="U3256" s="1"/>
      <c r="V3256" s="1"/>
    </row>
    <row r="3257" spans="1:22" ht="16.5" customHeight="1" x14ac:dyDescent="0.3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29"/>
      <c r="N3257" s="1"/>
      <c r="O3257" s="1"/>
      <c r="P3257" s="1"/>
      <c r="Q3257" s="1"/>
      <c r="R3257" s="1"/>
      <c r="S3257" s="1"/>
      <c r="T3257" s="1"/>
      <c r="U3257" s="1"/>
      <c r="V3257" s="1"/>
    </row>
    <row r="3258" spans="1:22" ht="16.5" customHeight="1" x14ac:dyDescent="0.3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29"/>
      <c r="N3258" s="1"/>
      <c r="O3258" s="1"/>
      <c r="P3258" s="1"/>
      <c r="Q3258" s="1"/>
      <c r="R3258" s="1"/>
      <c r="S3258" s="1"/>
      <c r="T3258" s="1"/>
      <c r="U3258" s="1"/>
      <c r="V3258" s="1"/>
    </row>
    <row r="3259" spans="1:22" ht="16.5" customHeight="1" x14ac:dyDescent="0.3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29"/>
      <c r="N3259" s="1"/>
      <c r="O3259" s="1"/>
      <c r="P3259" s="1"/>
      <c r="Q3259" s="1"/>
      <c r="R3259" s="1"/>
      <c r="S3259" s="1"/>
      <c r="T3259" s="1"/>
      <c r="U3259" s="1"/>
      <c r="V3259" s="1"/>
    </row>
    <row r="3260" spans="1:22" ht="16.5" customHeight="1" x14ac:dyDescent="0.3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29"/>
      <c r="N3260" s="1"/>
      <c r="O3260" s="1"/>
      <c r="P3260" s="1"/>
      <c r="Q3260" s="1"/>
      <c r="R3260" s="1"/>
      <c r="S3260" s="1"/>
      <c r="T3260" s="1"/>
      <c r="U3260" s="1"/>
      <c r="V3260" s="1"/>
    </row>
    <row r="3261" spans="1:22" ht="16.5" customHeight="1" x14ac:dyDescent="0.3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29"/>
      <c r="N3261" s="1"/>
      <c r="O3261" s="1"/>
      <c r="P3261" s="1"/>
      <c r="Q3261" s="1"/>
      <c r="R3261" s="1"/>
      <c r="S3261" s="1"/>
      <c r="T3261" s="1"/>
      <c r="U3261" s="1"/>
      <c r="V3261" s="1"/>
    </row>
    <row r="3262" spans="1:22" ht="16.5" customHeight="1" x14ac:dyDescent="0.3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29"/>
      <c r="N3262" s="1"/>
      <c r="O3262" s="1"/>
      <c r="P3262" s="1"/>
      <c r="Q3262" s="1"/>
      <c r="R3262" s="1"/>
      <c r="S3262" s="1"/>
      <c r="T3262" s="1"/>
      <c r="U3262" s="1"/>
      <c r="V3262" s="1"/>
    </row>
    <row r="3263" spans="1:22" ht="16.5" customHeight="1" x14ac:dyDescent="0.3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29"/>
      <c r="N3263" s="1"/>
      <c r="O3263" s="1"/>
      <c r="P3263" s="1"/>
      <c r="Q3263" s="1"/>
      <c r="R3263" s="1"/>
      <c r="S3263" s="1"/>
      <c r="T3263" s="1"/>
      <c r="U3263" s="1"/>
      <c r="V3263" s="1"/>
    </row>
    <row r="3264" spans="1:22" ht="16.5" customHeight="1" x14ac:dyDescent="0.3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29"/>
      <c r="N3264" s="1"/>
      <c r="O3264" s="1"/>
      <c r="P3264" s="1"/>
      <c r="Q3264" s="1"/>
      <c r="R3264" s="1"/>
      <c r="S3264" s="1"/>
      <c r="T3264" s="1"/>
      <c r="U3264" s="1"/>
      <c r="V3264" s="1"/>
    </row>
    <row r="3265" spans="1:22" ht="16.5" customHeight="1" x14ac:dyDescent="0.3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29"/>
      <c r="N3265" s="1"/>
      <c r="O3265" s="1"/>
      <c r="P3265" s="1"/>
      <c r="Q3265" s="1"/>
      <c r="R3265" s="1"/>
      <c r="S3265" s="1"/>
      <c r="T3265" s="1"/>
      <c r="U3265" s="1"/>
      <c r="V3265" s="1"/>
    </row>
    <row r="3266" spans="1:22" ht="16.5" customHeight="1" x14ac:dyDescent="0.3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29"/>
      <c r="N3266" s="1"/>
      <c r="O3266" s="1"/>
      <c r="P3266" s="1"/>
      <c r="Q3266" s="1"/>
      <c r="R3266" s="1"/>
      <c r="S3266" s="1"/>
      <c r="T3266" s="1"/>
      <c r="U3266" s="1"/>
      <c r="V3266" s="1"/>
    </row>
    <row r="3267" spans="1:22" ht="16.5" customHeight="1" x14ac:dyDescent="0.3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29"/>
      <c r="N3267" s="1"/>
      <c r="O3267" s="1"/>
      <c r="P3267" s="1"/>
      <c r="Q3267" s="1"/>
      <c r="R3267" s="1"/>
      <c r="S3267" s="1"/>
      <c r="T3267" s="1"/>
      <c r="U3267" s="1"/>
      <c r="V3267" s="1"/>
    </row>
    <row r="3268" spans="1:22" ht="16.5" customHeight="1" x14ac:dyDescent="0.3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29"/>
      <c r="N3268" s="1"/>
      <c r="O3268" s="1"/>
      <c r="P3268" s="1"/>
      <c r="Q3268" s="1"/>
      <c r="R3268" s="1"/>
      <c r="S3268" s="1"/>
      <c r="T3268" s="1"/>
      <c r="U3268" s="1"/>
      <c r="V3268" s="1"/>
    </row>
    <row r="3269" spans="1:22" ht="16.5" customHeight="1" x14ac:dyDescent="0.3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29"/>
      <c r="N3269" s="1"/>
      <c r="O3269" s="1"/>
      <c r="P3269" s="1"/>
      <c r="Q3269" s="1"/>
      <c r="R3269" s="1"/>
      <c r="S3269" s="1"/>
      <c r="T3269" s="1"/>
      <c r="U3269" s="1"/>
      <c r="V3269" s="1"/>
    </row>
    <row r="3270" spans="1:22" ht="16.5" customHeight="1" x14ac:dyDescent="0.3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29"/>
      <c r="N3270" s="1"/>
      <c r="O3270" s="1"/>
      <c r="P3270" s="1"/>
      <c r="Q3270" s="1"/>
      <c r="R3270" s="1"/>
      <c r="S3270" s="1"/>
      <c r="T3270" s="1"/>
      <c r="U3270" s="1"/>
      <c r="V3270" s="1"/>
    </row>
    <row r="3271" spans="1:22" ht="16.5" customHeight="1" x14ac:dyDescent="0.3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29"/>
      <c r="N3271" s="1"/>
      <c r="O3271" s="1"/>
      <c r="P3271" s="1"/>
      <c r="Q3271" s="1"/>
      <c r="R3271" s="1"/>
      <c r="S3271" s="1"/>
      <c r="T3271" s="1"/>
      <c r="U3271" s="1"/>
      <c r="V3271" s="1"/>
    </row>
    <row r="3272" spans="1:22" ht="16.5" customHeight="1" x14ac:dyDescent="0.3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29"/>
      <c r="N3272" s="1"/>
      <c r="O3272" s="1"/>
      <c r="P3272" s="1"/>
      <c r="Q3272" s="1"/>
      <c r="R3272" s="1"/>
      <c r="S3272" s="1"/>
      <c r="T3272" s="1"/>
      <c r="U3272" s="1"/>
      <c r="V3272" s="1"/>
    </row>
    <row r="3273" spans="1:22" ht="16.5" customHeight="1" x14ac:dyDescent="0.3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29"/>
      <c r="N3273" s="1"/>
      <c r="O3273" s="1"/>
      <c r="P3273" s="1"/>
      <c r="Q3273" s="1"/>
      <c r="R3273" s="1"/>
      <c r="S3273" s="1"/>
      <c r="T3273" s="1"/>
      <c r="U3273" s="1"/>
      <c r="V3273" s="1"/>
    </row>
    <row r="3274" spans="1:22" ht="16.5" customHeight="1" x14ac:dyDescent="0.3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29"/>
      <c r="N3274" s="1"/>
      <c r="O3274" s="1"/>
      <c r="P3274" s="1"/>
      <c r="Q3274" s="1"/>
      <c r="R3274" s="1"/>
      <c r="S3274" s="1"/>
      <c r="T3274" s="1"/>
      <c r="U3274" s="1"/>
      <c r="V3274" s="1"/>
    </row>
    <row r="3275" spans="1:22" ht="16.5" customHeight="1" x14ac:dyDescent="0.3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29"/>
      <c r="N3275" s="1"/>
      <c r="O3275" s="1"/>
      <c r="P3275" s="1"/>
      <c r="Q3275" s="1"/>
      <c r="R3275" s="1"/>
      <c r="S3275" s="1"/>
      <c r="T3275" s="1"/>
      <c r="U3275" s="1"/>
      <c r="V3275" s="1"/>
    </row>
    <row r="3276" spans="1:22" ht="16.5" customHeight="1" x14ac:dyDescent="0.3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29"/>
      <c r="N3276" s="1"/>
      <c r="O3276" s="1"/>
      <c r="P3276" s="1"/>
      <c r="Q3276" s="1"/>
      <c r="R3276" s="1"/>
      <c r="S3276" s="1"/>
      <c r="T3276" s="1"/>
      <c r="U3276" s="1"/>
      <c r="V3276" s="1"/>
    </row>
    <row r="3277" spans="1:22" ht="16.5" customHeight="1" x14ac:dyDescent="0.3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29"/>
      <c r="N3277" s="1"/>
      <c r="O3277" s="1"/>
      <c r="P3277" s="1"/>
      <c r="Q3277" s="1"/>
      <c r="R3277" s="1"/>
      <c r="S3277" s="1"/>
      <c r="T3277" s="1"/>
      <c r="U3277" s="1"/>
      <c r="V3277" s="1"/>
    </row>
    <row r="3278" spans="1:22" ht="16.5" customHeight="1" x14ac:dyDescent="0.3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29"/>
      <c r="N3278" s="1"/>
      <c r="O3278" s="1"/>
      <c r="P3278" s="1"/>
      <c r="Q3278" s="1"/>
      <c r="R3278" s="1"/>
      <c r="S3278" s="1"/>
      <c r="T3278" s="1"/>
      <c r="U3278" s="1"/>
      <c r="V3278" s="1"/>
    </row>
    <row r="3279" spans="1:22" ht="16.5" customHeight="1" x14ac:dyDescent="0.3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29"/>
      <c r="N3279" s="1"/>
      <c r="O3279" s="1"/>
      <c r="P3279" s="1"/>
      <c r="Q3279" s="1"/>
      <c r="R3279" s="1"/>
      <c r="S3279" s="1"/>
      <c r="T3279" s="1"/>
      <c r="U3279" s="1"/>
      <c r="V3279" s="1"/>
    </row>
    <row r="3280" spans="1:22" ht="16.5" customHeight="1" x14ac:dyDescent="0.3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29"/>
      <c r="N3280" s="1"/>
      <c r="O3280" s="1"/>
      <c r="P3280" s="1"/>
      <c r="Q3280" s="1"/>
      <c r="R3280" s="1"/>
      <c r="S3280" s="1"/>
      <c r="T3280" s="1"/>
      <c r="U3280" s="1"/>
      <c r="V3280" s="1"/>
    </row>
    <row r="3281" spans="1:22" ht="16.5" customHeight="1" x14ac:dyDescent="0.3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29"/>
      <c r="N3281" s="1"/>
      <c r="O3281" s="1"/>
      <c r="P3281" s="1"/>
      <c r="Q3281" s="1"/>
      <c r="R3281" s="1"/>
      <c r="S3281" s="1"/>
      <c r="T3281" s="1"/>
      <c r="U3281" s="1"/>
      <c r="V3281" s="1"/>
    </row>
    <row r="3282" spans="1:22" ht="16.5" customHeight="1" x14ac:dyDescent="0.3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29"/>
      <c r="N3282" s="1"/>
      <c r="O3282" s="1"/>
      <c r="P3282" s="1"/>
      <c r="Q3282" s="1"/>
      <c r="R3282" s="1"/>
      <c r="S3282" s="1"/>
      <c r="T3282" s="1"/>
      <c r="U3282" s="1"/>
      <c r="V3282" s="1"/>
    </row>
    <row r="3283" spans="1:22" ht="16.5" customHeight="1" x14ac:dyDescent="0.3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29"/>
      <c r="N3283" s="1"/>
      <c r="O3283" s="1"/>
      <c r="P3283" s="1"/>
      <c r="Q3283" s="1"/>
      <c r="R3283" s="1"/>
      <c r="S3283" s="1"/>
      <c r="T3283" s="1"/>
      <c r="U3283" s="1"/>
      <c r="V3283" s="1"/>
    </row>
    <row r="3284" spans="1:22" ht="16.5" customHeight="1" x14ac:dyDescent="0.3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29"/>
      <c r="N3284" s="1"/>
      <c r="O3284" s="1"/>
      <c r="P3284" s="1"/>
      <c r="Q3284" s="1"/>
      <c r="R3284" s="1"/>
      <c r="S3284" s="1"/>
      <c r="T3284" s="1"/>
      <c r="U3284" s="1"/>
      <c r="V3284" s="1"/>
    </row>
    <row r="3285" spans="1:22" ht="16.5" customHeight="1" x14ac:dyDescent="0.3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29"/>
      <c r="N3285" s="1"/>
      <c r="O3285" s="1"/>
      <c r="P3285" s="1"/>
      <c r="Q3285" s="1"/>
      <c r="R3285" s="1"/>
      <c r="S3285" s="1"/>
      <c r="T3285" s="1"/>
      <c r="U3285" s="1"/>
      <c r="V3285" s="1"/>
    </row>
    <row r="3286" spans="1:22" ht="16.5" customHeight="1" x14ac:dyDescent="0.3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29"/>
      <c r="N3286" s="1"/>
      <c r="O3286" s="1"/>
      <c r="P3286" s="1"/>
      <c r="Q3286" s="1"/>
      <c r="R3286" s="1"/>
      <c r="S3286" s="1"/>
      <c r="T3286" s="1"/>
      <c r="U3286" s="1"/>
      <c r="V3286" s="1"/>
    </row>
    <row r="3287" spans="1:22" ht="16.5" customHeight="1" x14ac:dyDescent="0.3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29"/>
      <c r="N3287" s="1"/>
      <c r="O3287" s="1"/>
      <c r="P3287" s="1"/>
      <c r="Q3287" s="1"/>
      <c r="R3287" s="1"/>
      <c r="S3287" s="1"/>
      <c r="T3287" s="1"/>
      <c r="U3287" s="1"/>
      <c r="V3287" s="1"/>
    </row>
    <row r="3288" spans="1:22" ht="16.5" customHeight="1" x14ac:dyDescent="0.3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29"/>
      <c r="N3288" s="1"/>
      <c r="O3288" s="1"/>
      <c r="P3288" s="1"/>
      <c r="Q3288" s="1"/>
      <c r="R3288" s="1"/>
      <c r="S3288" s="1"/>
      <c r="T3288" s="1"/>
      <c r="U3288" s="1"/>
      <c r="V3288" s="1"/>
    </row>
    <row r="3289" spans="1:22" ht="16.5" customHeight="1" x14ac:dyDescent="0.3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29"/>
      <c r="N3289" s="1"/>
      <c r="O3289" s="1"/>
      <c r="P3289" s="1"/>
      <c r="Q3289" s="1"/>
      <c r="R3289" s="1"/>
      <c r="S3289" s="1"/>
      <c r="T3289" s="1"/>
      <c r="U3289" s="1"/>
      <c r="V3289" s="1"/>
    </row>
    <row r="3290" spans="1:22" ht="16.5" customHeight="1" x14ac:dyDescent="0.3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29"/>
      <c r="N3290" s="1"/>
      <c r="O3290" s="1"/>
      <c r="P3290" s="1"/>
      <c r="Q3290" s="1"/>
      <c r="R3290" s="1"/>
      <c r="S3290" s="1"/>
      <c r="T3290" s="1"/>
      <c r="U3290" s="1"/>
      <c r="V3290" s="1"/>
    </row>
    <row r="3291" spans="1:22" ht="16.5" customHeight="1" x14ac:dyDescent="0.3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29"/>
      <c r="N3291" s="1"/>
      <c r="O3291" s="1"/>
      <c r="P3291" s="1"/>
      <c r="Q3291" s="1"/>
      <c r="R3291" s="1"/>
      <c r="S3291" s="1"/>
      <c r="T3291" s="1"/>
      <c r="U3291" s="1"/>
      <c r="V3291" s="1"/>
    </row>
    <row r="3292" spans="1:22" ht="16.5" customHeight="1" x14ac:dyDescent="0.3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29"/>
      <c r="N3292" s="1"/>
      <c r="O3292" s="1"/>
      <c r="P3292" s="1"/>
      <c r="Q3292" s="1"/>
      <c r="R3292" s="1"/>
      <c r="S3292" s="1"/>
      <c r="T3292" s="1"/>
      <c r="U3292" s="1"/>
      <c r="V3292" s="1"/>
    </row>
    <row r="3293" spans="1:22" ht="16.5" customHeight="1" x14ac:dyDescent="0.3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29"/>
      <c r="N3293" s="1"/>
      <c r="O3293" s="1"/>
      <c r="P3293" s="1"/>
      <c r="Q3293" s="1"/>
      <c r="R3293" s="1"/>
      <c r="S3293" s="1"/>
      <c r="T3293" s="1"/>
      <c r="U3293" s="1"/>
      <c r="V3293" s="1"/>
    </row>
    <row r="3294" spans="1:22" ht="16.5" customHeight="1" x14ac:dyDescent="0.3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29"/>
      <c r="N3294" s="1"/>
      <c r="O3294" s="1"/>
      <c r="P3294" s="1"/>
      <c r="Q3294" s="1"/>
      <c r="R3294" s="1"/>
      <c r="S3294" s="1"/>
      <c r="T3294" s="1"/>
      <c r="U3294" s="1"/>
      <c r="V3294" s="1"/>
    </row>
    <row r="3295" spans="1:22" ht="16.5" customHeight="1" x14ac:dyDescent="0.3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29"/>
      <c r="N3295" s="1"/>
      <c r="O3295" s="1"/>
      <c r="P3295" s="1"/>
      <c r="Q3295" s="1"/>
      <c r="R3295" s="1"/>
      <c r="S3295" s="1"/>
      <c r="T3295" s="1"/>
      <c r="U3295" s="1"/>
      <c r="V3295" s="1"/>
    </row>
    <row r="3296" spans="1:22" ht="16.5" customHeight="1" x14ac:dyDescent="0.3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29"/>
      <c r="N3296" s="1"/>
      <c r="O3296" s="1"/>
      <c r="P3296" s="1"/>
      <c r="Q3296" s="1"/>
      <c r="R3296" s="1"/>
      <c r="S3296" s="1"/>
      <c r="T3296" s="1"/>
      <c r="U3296" s="1"/>
      <c r="V3296" s="1"/>
    </row>
    <row r="3297" spans="1:22" ht="16.5" customHeight="1" x14ac:dyDescent="0.3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29"/>
      <c r="N3297" s="1"/>
      <c r="O3297" s="1"/>
      <c r="P3297" s="1"/>
      <c r="Q3297" s="1"/>
      <c r="R3297" s="1"/>
      <c r="S3297" s="1"/>
      <c r="T3297" s="1"/>
      <c r="U3297" s="1"/>
      <c r="V3297" s="1"/>
    </row>
    <row r="3298" spans="1:22" ht="16.5" customHeight="1" x14ac:dyDescent="0.3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29"/>
      <c r="N3298" s="1"/>
      <c r="O3298" s="1"/>
      <c r="P3298" s="1"/>
      <c r="Q3298" s="1"/>
      <c r="R3298" s="1"/>
      <c r="S3298" s="1"/>
      <c r="T3298" s="1"/>
      <c r="U3298" s="1"/>
      <c r="V3298" s="1"/>
    </row>
    <row r="3299" spans="1:22" ht="16.5" customHeight="1" x14ac:dyDescent="0.3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29"/>
      <c r="N3299" s="1"/>
      <c r="O3299" s="1"/>
      <c r="P3299" s="1"/>
      <c r="Q3299" s="1"/>
      <c r="R3299" s="1"/>
      <c r="S3299" s="1"/>
      <c r="T3299" s="1"/>
      <c r="U3299" s="1"/>
      <c r="V3299" s="1"/>
    </row>
    <row r="3300" spans="1:22" ht="16.5" customHeight="1" x14ac:dyDescent="0.3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29"/>
      <c r="N3300" s="1"/>
      <c r="O3300" s="1"/>
      <c r="P3300" s="1"/>
      <c r="Q3300" s="1"/>
      <c r="R3300" s="1"/>
      <c r="S3300" s="1"/>
      <c r="T3300" s="1"/>
      <c r="U3300" s="1"/>
      <c r="V3300" s="1"/>
    </row>
    <row r="3301" spans="1:22" ht="16.5" customHeight="1" x14ac:dyDescent="0.3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29"/>
      <c r="N3301" s="1"/>
      <c r="O3301" s="1"/>
      <c r="P3301" s="1"/>
      <c r="Q3301" s="1"/>
      <c r="R3301" s="1"/>
      <c r="S3301" s="1"/>
      <c r="T3301" s="1"/>
      <c r="U3301" s="1"/>
      <c r="V3301" s="1"/>
    </row>
    <row r="3302" spans="1:22" ht="16.5" customHeight="1" x14ac:dyDescent="0.3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29"/>
      <c r="N3302" s="1"/>
      <c r="O3302" s="1"/>
      <c r="P3302" s="1"/>
      <c r="Q3302" s="1"/>
      <c r="R3302" s="1"/>
      <c r="S3302" s="1"/>
      <c r="T3302" s="1"/>
      <c r="U3302" s="1"/>
      <c r="V3302" s="1"/>
    </row>
    <row r="3303" spans="1:22" ht="16.5" customHeight="1" x14ac:dyDescent="0.3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29"/>
      <c r="N3303" s="1"/>
      <c r="O3303" s="1"/>
      <c r="P3303" s="1"/>
      <c r="Q3303" s="1"/>
      <c r="R3303" s="1"/>
      <c r="S3303" s="1"/>
      <c r="T3303" s="1"/>
      <c r="U3303" s="1"/>
      <c r="V3303" s="1"/>
    </row>
    <row r="3304" spans="1:22" ht="16.5" customHeight="1" x14ac:dyDescent="0.3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29"/>
      <c r="N3304" s="1"/>
      <c r="O3304" s="1"/>
      <c r="P3304" s="1"/>
      <c r="Q3304" s="1"/>
      <c r="R3304" s="1"/>
      <c r="S3304" s="1"/>
      <c r="T3304" s="1"/>
      <c r="U3304" s="1"/>
      <c r="V3304" s="1"/>
    </row>
    <row r="3305" spans="1:22" ht="16.5" customHeight="1" x14ac:dyDescent="0.3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29"/>
      <c r="N3305" s="1"/>
      <c r="O3305" s="1"/>
      <c r="P3305" s="1"/>
      <c r="Q3305" s="1"/>
      <c r="R3305" s="1"/>
      <c r="S3305" s="1"/>
      <c r="T3305" s="1"/>
      <c r="U3305" s="1"/>
      <c r="V3305" s="1"/>
    </row>
    <row r="3306" spans="1:22" ht="16.5" customHeight="1" x14ac:dyDescent="0.3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29"/>
      <c r="N3306" s="1"/>
      <c r="O3306" s="1"/>
      <c r="P3306" s="1"/>
      <c r="Q3306" s="1"/>
      <c r="R3306" s="1"/>
      <c r="S3306" s="1"/>
      <c r="T3306" s="1"/>
      <c r="U3306" s="1"/>
      <c r="V3306" s="1"/>
    </row>
    <row r="3307" spans="1:22" ht="16.5" customHeight="1" x14ac:dyDescent="0.3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29"/>
      <c r="N3307" s="1"/>
      <c r="O3307" s="1"/>
      <c r="P3307" s="1"/>
      <c r="Q3307" s="1"/>
      <c r="R3307" s="1"/>
      <c r="S3307" s="1"/>
      <c r="T3307" s="1"/>
      <c r="U3307" s="1"/>
      <c r="V3307" s="1"/>
    </row>
    <row r="3308" spans="1:22" ht="16.5" customHeight="1" x14ac:dyDescent="0.3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29"/>
      <c r="N3308" s="1"/>
      <c r="O3308" s="1"/>
      <c r="P3308" s="1"/>
      <c r="Q3308" s="1"/>
      <c r="R3308" s="1"/>
      <c r="S3308" s="1"/>
      <c r="T3308" s="1"/>
      <c r="U3308" s="1"/>
      <c r="V3308" s="1"/>
    </row>
    <row r="3309" spans="1:22" ht="16.5" customHeight="1" x14ac:dyDescent="0.3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29"/>
      <c r="N3309" s="1"/>
      <c r="O3309" s="1"/>
      <c r="P3309" s="1"/>
      <c r="Q3309" s="1"/>
      <c r="R3309" s="1"/>
      <c r="S3309" s="1"/>
      <c r="T3309" s="1"/>
      <c r="U3309" s="1"/>
      <c r="V3309" s="1"/>
    </row>
    <row r="3310" spans="1:22" ht="16.5" customHeight="1" x14ac:dyDescent="0.3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29"/>
      <c r="N3310" s="1"/>
      <c r="O3310" s="1"/>
      <c r="P3310" s="1"/>
      <c r="Q3310" s="1"/>
      <c r="R3310" s="1"/>
      <c r="S3310" s="1"/>
      <c r="T3310" s="1"/>
      <c r="U3310" s="1"/>
      <c r="V3310" s="1"/>
    </row>
    <row r="3311" spans="1:22" ht="16.5" customHeight="1" x14ac:dyDescent="0.3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29"/>
      <c r="N3311" s="1"/>
      <c r="O3311" s="1"/>
      <c r="P3311" s="1"/>
      <c r="Q3311" s="1"/>
      <c r="R3311" s="1"/>
      <c r="S3311" s="1"/>
      <c r="T3311" s="1"/>
      <c r="U3311" s="1"/>
      <c r="V3311" s="1"/>
    </row>
    <row r="3312" spans="1:22" ht="16.5" customHeight="1" x14ac:dyDescent="0.3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29"/>
      <c r="N3312" s="1"/>
      <c r="O3312" s="1"/>
      <c r="P3312" s="1"/>
      <c r="Q3312" s="1"/>
      <c r="R3312" s="1"/>
      <c r="S3312" s="1"/>
      <c r="T3312" s="1"/>
      <c r="U3312" s="1"/>
      <c r="V3312" s="1"/>
    </row>
    <row r="3313" spans="1:22" ht="16.5" customHeight="1" x14ac:dyDescent="0.3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29"/>
      <c r="N3313" s="1"/>
      <c r="O3313" s="1"/>
      <c r="P3313" s="1"/>
      <c r="Q3313" s="1"/>
      <c r="R3313" s="1"/>
      <c r="S3313" s="1"/>
      <c r="T3313" s="1"/>
      <c r="U3313" s="1"/>
      <c r="V3313" s="1"/>
    </row>
    <row r="3314" spans="1:22" ht="16.5" customHeight="1" x14ac:dyDescent="0.3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29"/>
      <c r="N3314" s="1"/>
      <c r="O3314" s="1"/>
      <c r="P3314" s="1"/>
      <c r="Q3314" s="1"/>
      <c r="R3314" s="1"/>
      <c r="S3314" s="1"/>
      <c r="T3314" s="1"/>
      <c r="U3314" s="1"/>
      <c r="V3314" s="1"/>
    </row>
    <row r="3315" spans="1:22" ht="16.5" customHeight="1" x14ac:dyDescent="0.3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29"/>
      <c r="N3315" s="1"/>
      <c r="O3315" s="1"/>
      <c r="P3315" s="1"/>
      <c r="Q3315" s="1"/>
      <c r="R3315" s="1"/>
      <c r="S3315" s="1"/>
      <c r="T3315" s="1"/>
      <c r="U3315" s="1"/>
      <c r="V3315" s="1"/>
    </row>
    <row r="3316" spans="1:22" ht="16.5" customHeight="1" x14ac:dyDescent="0.3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29"/>
      <c r="N3316" s="1"/>
      <c r="O3316" s="1"/>
      <c r="P3316" s="1"/>
      <c r="Q3316" s="1"/>
      <c r="R3316" s="1"/>
      <c r="S3316" s="1"/>
      <c r="T3316" s="1"/>
      <c r="U3316" s="1"/>
      <c r="V3316" s="1"/>
    </row>
    <row r="3317" spans="1:22" ht="16.5" customHeight="1" x14ac:dyDescent="0.3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29"/>
      <c r="N3317" s="1"/>
      <c r="O3317" s="1"/>
      <c r="P3317" s="1"/>
      <c r="Q3317" s="1"/>
      <c r="R3317" s="1"/>
      <c r="S3317" s="1"/>
      <c r="T3317" s="1"/>
      <c r="U3317" s="1"/>
      <c r="V3317" s="1"/>
    </row>
    <row r="3318" spans="1:22" ht="16.5" customHeight="1" x14ac:dyDescent="0.3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29"/>
      <c r="N3318" s="1"/>
      <c r="O3318" s="1"/>
      <c r="P3318" s="1"/>
      <c r="Q3318" s="1"/>
      <c r="R3318" s="1"/>
      <c r="S3318" s="1"/>
      <c r="T3318" s="1"/>
      <c r="U3318" s="1"/>
      <c r="V3318" s="1"/>
    </row>
    <row r="3319" spans="1:22" ht="16.5" customHeight="1" x14ac:dyDescent="0.3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29"/>
      <c r="N3319" s="1"/>
      <c r="O3319" s="1"/>
      <c r="P3319" s="1"/>
      <c r="Q3319" s="1"/>
      <c r="R3319" s="1"/>
      <c r="S3319" s="1"/>
      <c r="T3319" s="1"/>
      <c r="U3319" s="1"/>
      <c r="V3319" s="1"/>
    </row>
    <row r="3320" spans="1:22" ht="16.5" customHeight="1" x14ac:dyDescent="0.3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29"/>
      <c r="N3320" s="1"/>
      <c r="O3320" s="1"/>
      <c r="P3320" s="1"/>
      <c r="Q3320" s="1"/>
      <c r="R3320" s="1"/>
      <c r="S3320" s="1"/>
      <c r="T3320" s="1"/>
      <c r="U3320" s="1"/>
      <c r="V3320" s="1"/>
    </row>
    <row r="3321" spans="1:22" ht="16.5" customHeight="1" x14ac:dyDescent="0.3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29"/>
      <c r="N3321" s="1"/>
      <c r="O3321" s="1"/>
      <c r="P3321" s="1"/>
      <c r="Q3321" s="1"/>
      <c r="R3321" s="1"/>
      <c r="S3321" s="1"/>
      <c r="T3321" s="1"/>
      <c r="U3321" s="1"/>
      <c r="V3321" s="1"/>
    </row>
    <row r="3322" spans="1:22" ht="16.5" customHeight="1" x14ac:dyDescent="0.3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29"/>
      <c r="N3322" s="1"/>
      <c r="O3322" s="1"/>
      <c r="P3322" s="1"/>
      <c r="Q3322" s="1"/>
      <c r="R3322" s="1"/>
      <c r="S3322" s="1"/>
      <c r="T3322" s="1"/>
      <c r="U3322" s="1"/>
      <c r="V3322" s="1"/>
    </row>
    <row r="3323" spans="1:22" ht="16.5" customHeight="1" x14ac:dyDescent="0.3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29"/>
      <c r="N3323" s="1"/>
      <c r="O3323" s="1"/>
      <c r="P3323" s="1"/>
      <c r="Q3323" s="1"/>
      <c r="R3323" s="1"/>
      <c r="S3323" s="1"/>
      <c r="T3323" s="1"/>
      <c r="U3323" s="1"/>
      <c r="V3323" s="1"/>
    </row>
    <row r="3324" spans="1:22" ht="16.5" customHeight="1" x14ac:dyDescent="0.3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29"/>
      <c r="N3324" s="1"/>
      <c r="O3324" s="1"/>
      <c r="P3324" s="1"/>
      <c r="Q3324" s="1"/>
      <c r="R3324" s="1"/>
      <c r="S3324" s="1"/>
      <c r="T3324" s="1"/>
      <c r="U3324" s="1"/>
      <c r="V3324" s="1"/>
    </row>
    <row r="3325" spans="1:22" ht="16.5" customHeight="1" x14ac:dyDescent="0.3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29"/>
      <c r="N3325" s="1"/>
      <c r="O3325" s="1"/>
      <c r="P3325" s="1"/>
      <c r="Q3325" s="1"/>
      <c r="R3325" s="1"/>
      <c r="S3325" s="1"/>
      <c r="T3325" s="1"/>
      <c r="U3325" s="1"/>
      <c r="V3325" s="1"/>
    </row>
    <row r="3326" spans="1:22" ht="16.5" customHeight="1" x14ac:dyDescent="0.3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29"/>
      <c r="N3326" s="1"/>
      <c r="O3326" s="1"/>
      <c r="P3326" s="1"/>
      <c r="Q3326" s="1"/>
      <c r="R3326" s="1"/>
      <c r="S3326" s="1"/>
      <c r="T3326" s="1"/>
      <c r="U3326" s="1"/>
      <c r="V3326" s="1"/>
    </row>
    <row r="3327" spans="1:22" ht="16.5" customHeight="1" x14ac:dyDescent="0.3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29"/>
      <c r="N3327" s="1"/>
      <c r="O3327" s="1"/>
      <c r="P3327" s="1"/>
      <c r="Q3327" s="1"/>
      <c r="R3327" s="1"/>
      <c r="S3327" s="1"/>
      <c r="T3327" s="1"/>
      <c r="U3327" s="1"/>
      <c r="V3327" s="1"/>
    </row>
    <row r="3328" spans="1:22" ht="16.5" customHeight="1" x14ac:dyDescent="0.3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29"/>
      <c r="N3328" s="1"/>
      <c r="O3328" s="1"/>
      <c r="P3328" s="1"/>
      <c r="Q3328" s="1"/>
      <c r="R3328" s="1"/>
      <c r="S3328" s="1"/>
      <c r="T3328" s="1"/>
      <c r="U3328" s="1"/>
      <c r="V3328" s="1"/>
    </row>
    <row r="3329" spans="1:22" ht="16.5" customHeight="1" x14ac:dyDescent="0.3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29"/>
      <c r="N3329" s="1"/>
      <c r="O3329" s="1"/>
      <c r="P3329" s="1"/>
      <c r="Q3329" s="1"/>
      <c r="R3329" s="1"/>
      <c r="S3329" s="1"/>
      <c r="T3329" s="1"/>
      <c r="U3329" s="1"/>
      <c r="V3329" s="1"/>
    </row>
    <row r="3330" spans="1:22" ht="16.5" customHeight="1" x14ac:dyDescent="0.3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29"/>
      <c r="N3330" s="1"/>
      <c r="O3330" s="1"/>
      <c r="P3330" s="1"/>
      <c r="Q3330" s="1"/>
      <c r="R3330" s="1"/>
      <c r="S3330" s="1"/>
      <c r="T3330" s="1"/>
      <c r="U3330" s="1"/>
      <c r="V3330" s="1"/>
    </row>
    <row r="3331" spans="1:22" ht="16.5" customHeight="1" x14ac:dyDescent="0.3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29"/>
      <c r="N3331" s="1"/>
      <c r="O3331" s="1"/>
      <c r="P3331" s="1"/>
      <c r="Q3331" s="1"/>
      <c r="R3331" s="1"/>
      <c r="S3331" s="1"/>
      <c r="T3331" s="1"/>
      <c r="U3331" s="1"/>
      <c r="V3331" s="1"/>
    </row>
    <row r="3332" spans="1:22" ht="16.5" customHeight="1" x14ac:dyDescent="0.3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29"/>
      <c r="N3332" s="1"/>
      <c r="O3332" s="1"/>
      <c r="P3332" s="1"/>
      <c r="Q3332" s="1"/>
      <c r="R3332" s="1"/>
      <c r="S3332" s="1"/>
      <c r="T3332" s="1"/>
      <c r="U3332" s="1"/>
      <c r="V3332" s="1"/>
    </row>
    <row r="3333" spans="1:22" ht="16.5" customHeight="1" x14ac:dyDescent="0.3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29"/>
      <c r="N3333" s="1"/>
      <c r="O3333" s="1"/>
      <c r="P3333" s="1"/>
      <c r="Q3333" s="1"/>
      <c r="R3333" s="1"/>
      <c r="S3333" s="1"/>
      <c r="T3333" s="1"/>
      <c r="U3333" s="1"/>
      <c r="V3333" s="1"/>
    </row>
    <row r="3334" spans="1:22" ht="16.5" customHeight="1" x14ac:dyDescent="0.3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29"/>
      <c r="N3334" s="1"/>
      <c r="O3334" s="1"/>
      <c r="P3334" s="1"/>
      <c r="Q3334" s="1"/>
      <c r="R3334" s="1"/>
      <c r="S3334" s="1"/>
      <c r="T3334" s="1"/>
      <c r="U3334" s="1"/>
      <c r="V3334" s="1"/>
    </row>
    <row r="3335" spans="1:22" ht="16.5" customHeight="1" x14ac:dyDescent="0.3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29"/>
      <c r="N3335" s="1"/>
      <c r="O3335" s="1"/>
      <c r="P3335" s="1"/>
      <c r="Q3335" s="1"/>
      <c r="R3335" s="1"/>
      <c r="S3335" s="1"/>
      <c r="T3335" s="1"/>
      <c r="U3335" s="1"/>
      <c r="V3335" s="1"/>
    </row>
    <row r="3336" spans="1:22" ht="16.5" customHeight="1" x14ac:dyDescent="0.3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29"/>
      <c r="N3336" s="1"/>
      <c r="O3336" s="1"/>
      <c r="P3336" s="1"/>
      <c r="Q3336" s="1"/>
      <c r="R3336" s="1"/>
      <c r="S3336" s="1"/>
      <c r="T3336" s="1"/>
      <c r="U3336" s="1"/>
      <c r="V3336" s="1"/>
    </row>
    <row r="3337" spans="1:22" ht="16.5" customHeight="1" x14ac:dyDescent="0.3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29"/>
      <c r="N3337" s="1"/>
      <c r="O3337" s="1"/>
      <c r="P3337" s="1"/>
      <c r="Q3337" s="1"/>
      <c r="R3337" s="1"/>
      <c r="S3337" s="1"/>
      <c r="T3337" s="1"/>
      <c r="U3337" s="1"/>
      <c r="V3337" s="1"/>
    </row>
    <row r="3338" spans="1:22" ht="16.5" customHeight="1" x14ac:dyDescent="0.3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29"/>
      <c r="N3338" s="1"/>
      <c r="O3338" s="1"/>
      <c r="P3338" s="1"/>
      <c r="Q3338" s="1"/>
      <c r="R3338" s="1"/>
      <c r="S3338" s="1"/>
      <c r="T3338" s="1"/>
      <c r="U3338" s="1"/>
      <c r="V3338" s="1"/>
    </row>
    <row r="3339" spans="1:22" ht="16.5" customHeight="1" x14ac:dyDescent="0.3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29"/>
      <c r="N3339" s="1"/>
      <c r="O3339" s="1"/>
      <c r="P3339" s="1"/>
      <c r="Q3339" s="1"/>
      <c r="R3339" s="1"/>
      <c r="S3339" s="1"/>
      <c r="T3339" s="1"/>
      <c r="U3339" s="1"/>
      <c r="V3339" s="1"/>
    </row>
    <row r="3340" spans="1:22" ht="16.5" customHeight="1" x14ac:dyDescent="0.3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29"/>
      <c r="N3340" s="1"/>
      <c r="O3340" s="1"/>
      <c r="P3340" s="1"/>
      <c r="Q3340" s="1"/>
      <c r="R3340" s="1"/>
      <c r="S3340" s="1"/>
      <c r="T3340" s="1"/>
      <c r="U3340" s="1"/>
      <c r="V3340" s="1"/>
    </row>
    <row r="3341" spans="1:22" ht="16.5" customHeight="1" x14ac:dyDescent="0.3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29"/>
      <c r="N3341" s="1"/>
      <c r="O3341" s="1"/>
      <c r="P3341" s="1"/>
      <c r="Q3341" s="1"/>
      <c r="R3341" s="1"/>
      <c r="S3341" s="1"/>
      <c r="T3341" s="1"/>
      <c r="U3341" s="1"/>
      <c r="V3341" s="1"/>
    </row>
    <row r="3342" spans="1:22" ht="16.5" customHeight="1" x14ac:dyDescent="0.3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29"/>
      <c r="N3342" s="1"/>
      <c r="O3342" s="1"/>
      <c r="P3342" s="1"/>
      <c r="Q3342" s="1"/>
      <c r="R3342" s="1"/>
      <c r="S3342" s="1"/>
      <c r="T3342" s="1"/>
      <c r="U3342" s="1"/>
      <c r="V3342" s="1"/>
    </row>
    <row r="3343" spans="1:22" ht="16.5" customHeight="1" x14ac:dyDescent="0.3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29"/>
      <c r="N3343" s="1"/>
      <c r="O3343" s="1"/>
      <c r="P3343" s="1"/>
      <c r="Q3343" s="1"/>
      <c r="R3343" s="1"/>
      <c r="S3343" s="1"/>
      <c r="T3343" s="1"/>
      <c r="U3343" s="1"/>
      <c r="V3343" s="1"/>
    </row>
    <row r="3344" spans="1:22" ht="16.5" customHeight="1" x14ac:dyDescent="0.3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29"/>
      <c r="N3344" s="1"/>
      <c r="O3344" s="1"/>
      <c r="P3344" s="1"/>
      <c r="Q3344" s="1"/>
      <c r="R3344" s="1"/>
      <c r="S3344" s="1"/>
      <c r="T3344" s="1"/>
      <c r="U3344" s="1"/>
      <c r="V3344" s="1"/>
    </row>
    <row r="3345" spans="1:22" ht="16.5" customHeight="1" x14ac:dyDescent="0.3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29"/>
      <c r="N3345" s="1"/>
      <c r="O3345" s="1"/>
      <c r="P3345" s="1"/>
      <c r="Q3345" s="1"/>
      <c r="R3345" s="1"/>
      <c r="S3345" s="1"/>
      <c r="T3345" s="1"/>
      <c r="U3345" s="1"/>
      <c r="V3345" s="1"/>
    </row>
    <row r="3346" spans="1:22" ht="16.5" customHeight="1" x14ac:dyDescent="0.3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29"/>
      <c r="N3346" s="1"/>
      <c r="O3346" s="1"/>
      <c r="P3346" s="1"/>
      <c r="Q3346" s="1"/>
      <c r="R3346" s="1"/>
      <c r="S3346" s="1"/>
      <c r="T3346" s="1"/>
      <c r="U3346" s="1"/>
      <c r="V3346" s="1"/>
    </row>
    <row r="3347" spans="1:22" ht="16.5" customHeight="1" x14ac:dyDescent="0.3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29"/>
      <c r="N3347" s="1"/>
      <c r="O3347" s="1"/>
      <c r="P3347" s="1"/>
      <c r="Q3347" s="1"/>
      <c r="R3347" s="1"/>
      <c r="S3347" s="1"/>
      <c r="T3347" s="1"/>
      <c r="U3347" s="1"/>
      <c r="V3347" s="1"/>
    </row>
    <row r="3348" spans="1:22" ht="16.5" customHeight="1" x14ac:dyDescent="0.3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29"/>
      <c r="N3348" s="1"/>
      <c r="O3348" s="1"/>
      <c r="P3348" s="1"/>
      <c r="Q3348" s="1"/>
      <c r="R3348" s="1"/>
      <c r="S3348" s="1"/>
      <c r="T3348" s="1"/>
      <c r="U3348" s="1"/>
      <c r="V3348" s="1"/>
    </row>
    <row r="3349" spans="1:22" ht="16.5" customHeight="1" x14ac:dyDescent="0.3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29"/>
      <c r="N3349" s="1"/>
      <c r="O3349" s="1"/>
      <c r="P3349" s="1"/>
      <c r="Q3349" s="1"/>
      <c r="R3349" s="1"/>
      <c r="S3349" s="1"/>
      <c r="T3349" s="1"/>
      <c r="U3349" s="1"/>
      <c r="V3349" s="1"/>
    </row>
    <row r="3350" spans="1:22" ht="16.5" customHeight="1" x14ac:dyDescent="0.3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29"/>
      <c r="N3350" s="1"/>
      <c r="O3350" s="1"/>
      <c r="P3350" s="1"/>
      <c r="Q3350" s="1"/>
      <c r="R3350" s="1"/>
      <c r="S3350" s="1"/>
      <c r="T3350" s="1"/>
      <c r="U3350" s="1"/>
      <c r="V3350" s="1"/>
    </row>
    <row r="3351" spans="1:22" ht="16.5" customHeight="1" x14ac:dyDescent="0.3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29"/>
      <c r="N3351" s="1"/>
      <c r="O3351" s="1"/>
      <c r="P3351" s="1"/>
      <c r="Q3351" s="1"/>
      <c r="R3351" s="1"/>
      <c r="S3351" s="1"/>
      <c r="T3351" s="1"/>
      <c r="U3351" s="1"/>
      <c r="V3351" s="1"/>
    </row>
    <row r="3352" spans="1:22" ht="16.5" customHeight="1" x14ac:dyDescent="0.3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29"/>
      <c r="N3352" s="1"/>
      <c r="O3352" s="1"/>
      <c r="P3352" s="1"/>
      <c r="Q3352" s="1"/>
      <c r="R3352" s="1"/>
      <c r="S3352" s="1"/>
      <c r="T3352" s="1"/>
      <c r="U3352" s="1"/>
      <c r="V3352" s="1"/>
    </row>
    <row r="3353" spans="1:22" ht="16.5" customHeight="1" x14ac:dyDescent="0.3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29"/>
      <c r="N3353" s="1"/>
      <c r="O3353" s="1"/>
      <c r="P3353" s="1"/>
      <c r="Q3353" s="1"/>
      <c r="R3353" s="1"/>
      <c r="S3353" s="1"/>
      <c r="T3353" s="1"/>
      <c r="U3353" s="1"/>
      <c r="V3353" s="1"/>
    </row>
    <row r="3354" spans="1:22" ht="16.5" customHeight="1" x14ac:dyDescent="0.3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29"/>
      <c r="N3354" s="1"/>
      <c r="O3354" s="1"/>
      <c r="P3354" s="1"/>
      <c r="Q3354" s="1"/>
      <c r="R3354" s="1"/>
      <c r="S3354" s="1"/>
      <c r="T3354" s="1"/>
      <c r="U3354" s="1"/>
      <c r="V3354" s="1"/>
    </row>
    <row r="3355" spans="1:22" ht="16.5" customHeight="1" x14ac:dyDescent="0.3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29"/>
      <c r="N3355" s="1"/>
      <c r="O3355" s="1"/>
      <c r="P3355" s="1"/>
      <c r="Q3355" s="1"/>
      <c r="R3355" s="1"/>
      <c r="S3355" s="1"/>
      <c r="T3355" s="1"/>
      <c r="U3355" s="1"/>
      <c r="V3355" s="1"/>
    </row>
    <row r="3356" spans="1:22" ht="16.5" customHeight="1" x14ac:dyDescent="0.3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29"/>
      <c r="N3356" s="1"/>
      <c r="O3356" s="1"/>
      <c r="P3356" s="1"/>
      <c r="Q3356" s="1"/>
      <c r="R3356" s="1"/>
      <c r="S3356" s="1"/>
      <c r="T3356" s="1"/>
      <c r="U3356" s="1"/>
      <c r="V3356" s="1"/>
    </row>
    <row r="3357" spans="1:22" ht="16.5" customHeight="1" x14ac:dyDescent="0.3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29"/>
      <c r="N3357" s="1"/>
      <c r="O3357" s="1"/>
      <c r="P3357" s="1"/>
      <c r="Q3357" s="1"/>
      <c r="R3357" s="1"/>
      <c r="S3357" s="1"/>
      <c r="T3357" s="1"/>
      <c r="U3357" s="1"/>
      <c r="V3357" s="1"/>
    </row>
    <row r="3358" spans="1:22" ht="16.5" customHeight="1" x14ac:dyDescent="0.3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29"/>
      <c r="N3358" s="1"/>
      <c r="O3358" s="1"/>
      <c r="P3358" s="1"/>
      <c r="Q3358" s="1"/>
      <c r="R3358" s="1"/>
      <c r="S3358" s="1"/>
      <c r="T3358" s="1"/>
      <c r="U3358" s="1"/>
      <c r="V3358" s="1"/>
    </row>
    <row r="3359" spans="1:22" ht="16.5" customHeight="1" x14ac:dyDescent="0.3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29"/>
      <c r="N3359" s="1"/>
      <c r="O3359" s="1"/>
      <c r="P3359" s="1"/>
      <c r="Q3359" s="1"/>
      <c r="R3359" s="1"/>
      <c r="S3359" s="1"/>
      <c r="T3359" s="1"/>
      <c r="U3359" s="1"/>
      <c r="V3359" s="1"/>
    </row>
    <row r="3360" spans="1:22" ht="16.5" customHeight="1" x14ac:dyDescent="0.3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29"/>
      <c r="N3360" s="1"/>
      <c r="O3360" s="1"/>
      <c r="P3360" s="1"/>
      <c r="Q3360" s="1"/>
      <c r="R3360" s="1"/>
      <c r="S3360" s="1"/>
      <c r="T3360" s="1"/>
      <c r="U3360" s="1"/>
      <c r="V3360" s="1"/>
    </row>
    <row r="3361" spans="1:22" ht="16.5" customHeight="1" x14ac:dyDescent="0.3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29"/>
      <c r="N3361" s="1"/>
      <c r="O3361" s="1"/>
      <c r="P3361" s="1"/>
      <c r="Q3361" s="1"/>
      <c r="R3361" s="1"/>
      <c r="S3361" s="1"/>
      <c r="T3361" s="1"/>
      <c r="U3361" s="1"/>
      <c r="V3361" s="1"/>
    </row>
    <row r="3362" spans="1:22" ht="16.5" customHeight="1" x14ac:dyDescent="0.3">
      <c r="A3362" s="1"/>
      <c r="B3362" s="1"/>
      <c r="C3362" s="28"/>
      <c r="D3362" s="28"/>
      <c r="E3362" s="28"/>
      <c r="F3362" s="28"/>
      <c r="G3362" s="28"/>
      <c r="H3362" s="28"/>
      <c r="I3362" s="1"/>
      <c r="J3362" s="1"/>
      <c r="K3362" s="1"/>
      <c r="L3362" s="1"/>
      <c r="M3362" s="29"/>
      <c r="N3362" s="1"/>
      <c r="O3362" s="1"/>
      <c r="P3362" s="1"/>
      <c r="Q3362" s="1"/>
      <c r="R3362" s="1"/>
      <c r="S3362" s="1"/>
      <c r="T3362" s="1"/>
      <c r="U3362" s="1"/>
      <c r="V3362" s="1"/>
    </row>
    <row r="3363" spans="1:22" ht="16.5" customHeight="1" x14ac:dyDescent="0.3">
      <c r="A3363" s="1"/>
      <c r="B3363" s="1"/>
      <c r="C3363" s="28"/>
      <c r="D3363" s="28"/>
      <c r="E3363" s="28"/>
      <c r="F3363" s="28"/>
      <c r="G3363" s="28"/>
      <c r="H3363" s="28"/>
      <c r="I3363" s="1"/>
      <c r="J3363" s="1"/>
      <c r="K3363" s="1"/>
      <c r="L3363" s="1"/>
      <c r="M3363" s="29"/>
      <c r="N3363" s="1"/>
      <c r="O3363" s="1"/>
      <c r="P3363" s="1"/>
      <c r="Q3363" s="1"/>
      <c r="R3363" s="1"/>
      <c r="S3363" s="1"/>
      <c r="T3363" s="1"/>
      <c r="U3363" s="1"/>
      <c r="V3363" s="1"/>
    </row>
    <row r="3364" spans="1:22" ht="16.5" customHeight="1" x14ac:dyDescent="0.3">
      <c r="A3364" s="1"/>
      <c r="B3364" s="1"/>
      <c r="C3364" s="28"/>
      <c r="D3364" s="28"/>
      <c r="E3364" s="28"/>
      <c r="F3364" s="28"/>
      <c r="G3364" s="28"/>
      <c r="H3364" s="28"/>
      <c r="I3364" s="1"/>
      <c r="J3364" s="1"/>
      <c r="K3364" s="1"/>
      <c r="L3364" s="1"/>
      <c r="M3364" s="29"/>
      <c r="N3364" s="1"/>
      <c r="O3364" s="1"/>
      <c r="P3364" s="1"/>
      <c r="Q3364" s="1"/>
      <c r="R3364" s="1"/>
      <c r="S3364" s="1"/>
      <c r="T3364" s="1"/>
      <c r="U3364" s="1"/>
      <c r="V3364" s="1"/>
    </row>
    <row r="3365" spans="1:22" ht="16.5" customHeight="1" x14ac:dyDescent="0.3">
      <c r="A3365" s="1"/>
      <c r="B3365" s="1"/>
      <c r="C3365" s="28"/>
      <c r="D3365" s="28"/>
      <c r="E3365" s="28"/>
      <c r="F3365" s="28"/>
      <c r="G3365" s="28"/>
      <c r="H3365" s="28"/>
      <c r="I3365" s="1"/>
      <c r="J3365" s="1"/>
      <c r="K3365" s="1"/>
      <c r="L3365" s="1"/>
      <c r="M3365" s="29"/>
      <c r="N3365" s="1"/>
      <c r="O3365" s="1"/>
      <c r="P3365" s="1"/>
      <c r="Q3365" s="1"/>
      <c r="R3365" s="1"/>
      <c r="S3365" s="1"/>
      <c r="T3365" s="1"/>
      <c r="U3365" s="1"/>
      <c r="V3365" s="1"/>
    </row>
    <row r="3366" spans="1:22" ht="16.5" customHeight="1" x14ac:dyDescent="0.3">
      <c r="A3366" s="1"/>
      <c r="B3366" s="1"/>
      <c r="C3366" s="28"/>
      <c r="D3366" s="28"/>
      <c r="E3366" s="28"/>
      <c r="F3366" s="28"/>
      <c r="G3366" s="28"/>
      <c r="H3366" s="28"/>
      <c r="I3366" s="1"/>
      <c r="J3366" s="1"/>
      <c r="K3366" s="1"/>
      <c r="L3366" s="1"/>
      <c r="M3366" s="29"/>
      <c r="N3366" s="1"/>
      <c r="O3366" s="1"/>
      <c r="P3366" s="1"/>
      <c r="Q3366" s="1"/>
      <c r="R3366" s="1"/>
      <c r="S3366" s="1"/>
      <c r="T3366" s="1"/>
      <c r="U3366" s="1"/>
      <c r="V3366" s="1"/>
    </row>
    <row r="3367" spans="1:22" ht="16.5" customHeight="1" x14ac:dyDescent="0.3">
      <c r="A3367" s="1"/>
      <c r="B3367" s="1"/>
      <c r="C3367" s="28"/>
      <c r="D3367" s="28"/>
      <c r="E3367" s="28"/>
      <c r="F3367" s="28"/>
      <c r="G3367" s="28"/>
      <c r="H3367" s="28"/>
      <c r="I3367" s="1"/>
      <c r="J3367" s="1"/>
      <c r="K3367" s="1"/>
      <c r="L3367" s="1"/>
      <c r="M3367" s="29"/>
      <c r="N3367" s="1"/>
      <c r="O3367" s="1"/>
      <c r="P3367" s="1"/>
      <c r="Q3367" s="1"/>
      <c r="R3367" s="1"/>
      <c r="S3367" s="1"/>
      <c r="T3367" s="1"/>
      <c r="U3367" s="1"/>
      <c r="V3367" s="1"/>
    </row>
    <row r="3368" spans="1:22" ht="16.5" customHeight="1" x14ac:dyDescent="0.3">
      <c r="A3368" s="1"/>
      <c r="B3368" s="1"/>
      <c r="C3368" s="28"/>
      <c r="D3368" s="28"/>
      <c r="E3368" s="28"/>
      <c r="F3368" s="28"/>
      <c r="G3368" s="28"/>
      <c r="H3368" s="28"/>
      <c r="I3368" s="1"/>
      <c r="J3368" s="1"/>
      <c r="K3368" s="1"/>
      <c r="L3368" s="1"/>
      <c r="M3368" s="29"/>
      <c r="N3368" s="1"/>
      <c r="O3368" s="1"/>
      <c r="P3368" s="1"/>
      <c r="Q3368" s="1"/>
      <c r="R3368" s="1"/>
      <c r="S3368" s="1"/>
      <c r="T3368" s="1"/>
      <c r="U3368" s="1"/>
      <c r="V3368" s="1"/>
    </row>
    <row r="3369" spans="1:22" ht="16.5" customHeight="1" x14ac:dyDescent="0.3">
      <c r="A3369" s="1"/>
      <c r="B3369" s="1"/>
      <c r="C3369" s="28"/>
      <c r="D3369" s="28"/>
      <c r="E3369" s="28"/>
      <c r="F3369" s="28"/>
      <c r="G3369" s="28"/>
      <c r="H3369" s="28"/>
      <c r="I3369" s="1"/>
      <c r="J3369" s="1"/>
      <c r="K3369" s="1"/>
      <c r="L3369" s="1"/>
      <c r="M3369" s="29"/>
      <c r="N3369" s="1"/>
      <c r="O3369" s="1"/>
      <c r="P3369" s="1"/>
      <c r="Q3369" s="1"/>
      <c r="R3369" s="1"/>
      <c r="S3369" s="1"/>
      <c r="T3369" s="1"/>
      <c r="U3369" s="1"/>
      <c r="V3369" s="1"/>
    </row>
    <row r="3370" spans="1:22" ht="16.5" customHeight="1" x14ac:dyDescent="0.3">
      <c r="A3370" s="1"/>
      <c r="B3370" s="1"/>
      <c r="C3370" s="28"/>
      <c r="D3370" s="28"/>
      <c r="E3370" s="28"/>
      <c r="F3370" s="28"/>
      <c r="G3370" s="28"/>
      <c r="H3370" s="28"/>
      <c r="I3370" s="1"/>
      <c r="J3370" s="1"/>
      <c r="K3370" s="1"/>
      <c r="L3370" s="1"/>
      <c r="M3370" s="29"/>
      <c r="N3370" s="1"/>
      <c r="O3370" s="1"/>
      <c r="P3370" s="1"/>
      <c r="Q3370" s="1"/>
      <c r="R3370" s="1"/>
      <c r="S3370" s="1"/>
      <c r="T3370" s="1"/>
      <c r="U3370" s="1"/>
      <c r="V3370" s="1"/>
    </row>
    <row r="3371" spans="1:22" ht="16.5" customHeight="1" x14ac:dyDescent="0.3">
      <c r="A3371" s="1"/>
      <c r="B3371" s="1"/>
      <c r="C3371" s="28"/>
      <c r="D3371" s="28"/>
      <c r="E3371" s="28"/>
      <c r="F3371" s="28"/>
      <c r="G3371" s="28"/>
      <c r="H3371" s="28"/>
      <c r="I3371" s="1"/>
      <c r="J3371" s="1"/>
      <c r="K3371" s="1"/>
      <c r="L3371" s="1"/>
      <c r="M3371" s="29"/>
      <c r="N3371" s="1"/>
      <c r="O3371" s="1"/>
      <c r="P3371" s="1"/>
      <c r="Q3371" s="1"/>
      <c r="R3371" s="1"/>
      <c r="S3371" s="1"/>
      <c r="T3371" s="1"/>
      <c r="U3371" s="1"/>
      <c r="V3371" s="1"/>
    </row>
    <row r="3372" spans="1:22" ht="16.5" customHeight="1" x14ac:dyDescent="0.3">
      <c r="A3372" s="1"/>
      <c r="B3372" s="1"/>
      <c r="C3372" s="28"/>
      <c r="D3372" s="28"/>
      <c r="E3372" s="28"/>
      <c r="F3372" s="28"/>
      <c r="G3372" s="28"/>
      <c r="H3372" s="28"/>
      <c r="I3372" s="1"/>
      <c r="J3372" s="1"/>
      <c r="K3372" s="1"/>
      <c r="L3372" s="1"/>
      <c r="M3372" s="29"/>
      <c r="N3372" s="1"/>
      <c r="O3372" s="1"/>
      <c r="P3372" s="1"/>
      <c r="Q3372" s="1"/>
      <c r="R3372" s="1"/>
      <c r="S3372" s="1"/>
      <c r="T3372" s="1"/>
      <c r="U3372" s="1"/>
      <c r="V3372" s="1"/>
    </row>
    <row r="3373" spans="1:22" ht="16.5" customHeight="1" x14ac:dyDescent="0.3">
      <c r="A3373" s="1"/>
      <c r="B3373" s="1"/>
      <c r="C3373" s="28"/>
      <c r="D3373" s="28"/>
      <c r="E3373" s="28"/>
      <c r="F3373" s="28"/>
      <c r="G3373" s="28"/>
      <c r="H3373" s="28"/>
      <c r="I3373" s="1"/>
      <c r="J3373" s="1"/>
      <c r="K3373" s="1"/>
      <c r="L3373" s="1"/>
      <c r="M3373" s="29"/>
      <c r="N3373" s="1"/>
      <c r="O3373" s="1"/>
      <c r="P3373" s="1"/>
      <c r="Q3373" s="1"/>
      <c r="R3373" s="1"/>
      <c r="S3373" s="1"/>
      <c r="T3373" s="1"/>
      <c r="U3373" s="1"/>
      <c r="V3373" s="1"/>
    </row>
    <row r="3374" spans="1:22" ht="16.5" customHeight="1" x14ac:dyDescent="0.3">
      <c r="A3374" s="1"/>
      <c r="B3374" s="1"/>
      <c r="C3374" s="28"/>
      <c r="D3374" s="28"/>
      <c r="E3374" s="28"/>
      <c r="F3374" s="28"/>
      <c r="G3374" s="28"/>
      <c r="H3374" s="28"/>
      <c r="I3374" s="1"/>
      <c r="J3374" s="1"/>
      <c r="K3374" s="1"/>
      <c r="L3374" s="1"/>
      <c r="M3374" s="29"/>
      <c r="N3374" s="1"/>
      <c r="O3374" s="1"/>
      <c r="P3374" s="1"/>
      <c r="Q3374" s="1"/>
      <c r="R3374" s="1"/>
      <c r="S3374" s="1"/>
      <c r="T3374" s="1"/>
      <c r="U3374" s="1"/>
      <c r="V3374" s="1"/>
    </row>
    <row r="3375" spans="1:22" ht="16.5" customHeight="1" x14ac:dyDescent="0.3">
      <c r="A3375" s="1"/>
      <c r="B3375" s="1"/>
      <c r="C3375" s="28"/>
      <c r="D3375" s="28"/>
      <c r="E3375" s="28"/>
      <c r="F3375" s="28"/>
      <c r="G3375" s="28"/>
      <c r="H3375" s="28"/>
      <c r="I3375" s="1"/>
      <c r="J3375" s="1"/>
      <c r="K3375" s="1"/>
      <c r="L3375" s="1"/>
      <c r="M3375" s="29"/>
      <c r="N3375" s="1"/>
      <c r="O3375" s="1"/>
      <c r="P3375" s="1"/>
      <c r="Q3375" s="1"/>
      <c r="R3375" s="1"/>
      <c r="S3375" s="1"/>
      <c r="T3375" s="1"/>
      <c r="U3375" s="1"/>
      <c r="V3375" s="1"/>
    </row>
    <row r="3376" spans="1:22" ht="16.5" customHeight="1" x14ac:dyDescent="0.3">
      <c r="A3376" s="1"/>
      <c r="B3376" s="1"/>
      <c r="C3376" s="28"/>
      <c r="D3376" s="28"/>
      <c r="E3376" s="28"/>
      <c r="F3376" s="28"/>
      <c r="G3376" s="28"/>
      <c r="H3376" s="28"/>
      <c r="I3376" s="1"/>
      <c r="J3376" s="1"/>
      <c r="K3376" s="1"/>
      <c r="L3376" s="1"/>
      <c r="M3376" s="29"/>
      <c r="N3376" s="1"/>
      <c r="O3376" s="1"/>
      <c r="P3376" s="1"/>
      <c r="Q3376" s="1"/>
      <c r="R3376" s="1"/>
      <c r="S3376" s="1"/>
      <c r="T3376" s="1"/>
      <c r="U3376" s="1"/>
      <c r="V3376" s="1"/>
    </row>
    <row r="3377" spans="1:22" ht="16.5" customHeight="1" x14ac:dyDescent="0.3">
      <c r="A3377" s="1"/>
      <c r="B3377" s="1"/>
      <c r="C3377" s="28"/>
      <c r="D3377" s="28"/>
      <c r="E3377" s="28"/>
      <c r="F3377" s="28"/>
      <c r="G3377" s="28"/>
      <c r="H3377" s="28"/>
      <c r="I3377" s="1"/>
      <c r="J3377" s="1"/>
      <c r="K3377" s="1"/>
      <c r="L3377" s="1"/>
      <c r="M3377" s="29"/>
      <c r="N3377" s="1"/>
      <c r="O3377" s="1"/>
      <c r="P3377" s="1"/>
      <c r="Q3377" s="1"/>
      <c r="R3377" s="1"/>
      <c r="S3377" s="1"/>
      <c r="T3377" s="1"/>
      <c r="U3377" s="1"/>
      <c r="V3377" s="1"/>
    </row>
    <row r="3378" spans="1:22" ht="16.5" customHeight="1" x14ac:dyDescent="0.3">
      <c r="A3378" s="1"/>
      <c r="B3378" s="1"/>
      <c r="C3378" s="28"/>
      <c r="D3378" s="28"/>
      <c r="E3378" s="28"/>
      <c r="F3378" s="28"/>
      <c r="G3378" s="28"/>
      <c r="H3378" s="28"/>
      <c r="I3378" s="1"/>
      <c r="J3378" s="1"/>
      <c r="K3378" s="1"/>
      <c r="L3378" s="1"/>
      <c r="M3378" s="29"/>
      <c r="N3378" s="1"/>
      <c r="O3378" s="1"/>
      <c r="P3378" s="1"/>
      <c r="Q3378" s="1"/>
      <c r="R3378" s="1"/>
      <c r="S3378" s="1"/>
      <c r="T3378" s="1"/>
      <c r="U3378" s="1"/>
      <c r="V3378" s="1"/>
    </row>
    <row r="3379" spans="1:22" ht="16.5" customHeight="1" x14ac:dyDescent="0.3">
      <c r="A3379" s="1"/>
      <c r="B3379" s="1"/>
      <c r="C3379" s="28"/>
      <c r="D3379" s="28"/>
      <c r="E3379" s="28"/>
      <c r="F3379" s="28"/>
      <c r="G3379" s="28"/>
      <c r="H3379" s="28"/>
      <c r="I3379" s="1"/>
      <c r="J3379" s="1"/>
      <c r="K3379" s="1"/>
      <c r="L3379" s="1"/>
      <c r="M3379" s="29"/>
      <c r="N3379" s="1"/>
      <c r="O3379" s="1"/>
      <c r="P3379" s="1"/>
      <c r="Q3379" s="1"/>
      <c r="R3379" s="1"/>
      <c r="S3379" s="1"/>
      <c r="T3379" s="1"/>
      <c r="U3379" s="1"/>
      <c r="V3379" s="1"/>
    </row>
    <row r="3380" spans="1:22" ht="16.5" customHeight="1" x14ac:dyDescent="0.3">
      <c r="A3380" s="1"/>
      <c r="B3380" s="1"/>
      <c r="C3380" s="28"/>
      <c r="D3380" s="28"/>
      <c r="E3380" s="28"/>
      <c r="F3380" s="28"/>
      <c r="G3380" s="28"/>
      <c r="H3380" s="28"/>
      <c r="I3380" s="1"/>
      <c r="J3380" s="1"/>
      <c r="K3380" s="1"/>
      <c r="L3380" s="1"/>
      <c r="M3380" s="29"/>
      <c r="N3380" s="1"/>
      <c r="O3380" s="1"/>
      <c r="P3380" s="1"/>
      <c r="Q3380" s="1"/>
      <c r="R3380" s="1"/>
      <c r="S3380" s="1"/>
      <c r="T3380" s="1"/>
      <c r="U3380" s="1"/>
      <c r="V3380" s="1"/>
    </row>
    <row r="3381" spans="1:22" ht="16.5" customHeight="1" x14ac:dyDescent="0.3">
      <c r="A3381" s="1"/>
      <c r="B3381" s="1"/>
      <c r="C3381" s="28"/>
      <c r="D3381" s="28"/>
      <c r="E3381" s="28"/>
      <c r="F3381" s="28"/>
      <c r="G3381" s="28"/>
      <c r="H3381" s="28"/>
      <c r="I3381" s="1"/>
      <c r="J3381" s="1"/>
      <c r="K3381" s="1"/>
      <c r="L3381" s="1"/>
      <c r="M3381" s="29"/>
      <c r="N3381" s="1"/>
      <c r="O3381" s="1"/>
      <c r="P3381" s="1"/>
      <c r="Q3381" s="1"/>
      <c r="R3381" s="1"/>
      <c r="S3381" s="1"/>
      <c r="T3381" s="1"/>
      <c r="U3381" s="1"/>
      <c r="V3381" s="1"/>
    </row>
    <row r="3382" spans="1:22" ht="16.5" customHeight="1" x14ac:dyDescent="0.3">
      <c r="A3382" s="1"/>
      <c r="B3382" s="1"/>
      <c r="C3382" s="28"/>
      <c r="D3382" s="28"/>
      <c r="E3382" s="28"/>
      <c r="F3382" s="28"/>
      <c r="G3382" s="28"/>
      <c r="H3382" s="28"/>
      <c r="I3382" s="1"/>
      <c r="J3382" s="1"/>
      <c r="K3382" s="1"/>
      <c r="L3382" s="1"/>
      <c r="M3382" s="29"/>
      <c r="N3382" s="1"/>
      <c r="O3382" s="1"/>
      <c r="P3382" s="1"/>
      <c r="Q3382" s="1"/>
      <c r="R3382" s="1"/>
      <c r="S3382" s="1"/>
      <c r="T3382" s="1"/>
      <c r="U3382" s="1"/>
      <c r="V3382" s="1"/>
    </row>
    <row r="3383" spans="1:22" ht="16.5" customHeight="1" x14ac:dyDescent="0.3">
      <c r="A3383" s="1"/>
      <c r="B3383" s="1"/>
      <c r="C3383" s="28"/>
      <c r="D3383" s="28"/>
      <c r="E3383" s="28"/>
      <c r="F3383" s="28"/>
      <c r="G3383" s="28"/>
      <c r="H3383" s="28"/>
      <c r="I3383" s="1"/>
      <c r="J3383" s="1"/>
      <c r="K3383" s="1"/>
      <c r="L3383" s="1"/>
      <c r="M3383" s="29"/>
      <c r="N3383" s="1"/>
      <c r="O3383" s="1"/>
      <c r="P3383" s="1"/>
      <c r="Q3383" s="1"/>
      <c r="R3383" s="1"/>
      <c r="S3383" s="1"/>
      <c r="T3383" s="1"/>
      <c r="U3383" s="1"/>
      <c r="V3383" s="1"/>
    </row>
    <row r="3384" spans="1:22" ht="16.5" customHeight="1" x14ac:dyDescent="0.3">
      <c r="A3384" s="1"/>
      <c r="B3384" s="1"/>
      <c r="C3384" s="28"/>
      <c r="D3384" s="28"/>
      <c r="E3384" s="28"/>
      <c r="F3384" s="28"/>
      <c r="G3384" s="28"/>
      <c r="H3384" s="28"/>
      <c r="I3384" s="1"/>
      <c r="J3384" s="1"/>
      <c r="K3384" s="1"/>
      <c r="L3384" s="1"/>
      <c r="M3384" s="29"/>
      <c r="N3384" s="1"/>
      <c r="O3384" s="1"/>
      <c r="P3384" s="1"/>
      <c r="Q3384" s="1"/>
      <c r="R3384" s="1"/>
      <c r="S3384" s="1"/>
      <c r="T3384" s="1"/>
      <c r="U3384" s="1"/>
      <c r="V3384" s="1"/>
    </row>
    <row r="3385" spans="1:22" ht="16.5" customHeight="1" x14ac:dyDescent="0.3">
      <c r="A3385" s="1"/>
      <c r="B3385" s="1"/>
      <c r="C3385" s="28"/>
      <c r="D3385" s="28"/>
      <c r="E3385" s="28"/>
      <c r="F3385" s="28"/>
      <c r="G3385" s="28"/>
      <c r="H3385" s="28"/>
      <c r="I3385" s="1"/>
      <c r="J3385" s="1"/>
      <c r="K3385" s="1"/>
      <c r="L3385" s="1"/>
      <c r="M3385" s="29"/>
      <c r="N3385" s="1"/>
      <c r="O3385" s="1"/>
      <c r="P3385" s="1"/>
      <c r="Q3385" s="1"/>
      <c r="R3385" s="1"/>
      <c r="S3385" s="1"/>
      <c r="T3385" s="1"/>
      <c r="U3385" s="1"/>
      <c r="V3385" s="1"/>
    </row>
    <row r="3386" spans="1:22" ht="16.5" customHeight="1" x14ac:dyDescent="0.3">
      <c r="A3386" s="1"/>
      <c r="B3386" s="1"/>
      <c r="C3386" s="28"/>
      <c r="D3386" s="28"/>
      <c r="E3386" s="28"/>
      <c r="F3386" s="28"/>
      <c r="G3386" s="28"/>
      <c r="H3386" s="28"/>
      <c r="I3386" s="1"/>
      <c r="J3386" s="1"/>
      <c r="K3386" s="1"/>
      <c r="L3386" s="1"/>
      <c r="M3386" s="29"/>
      <c r="N3386" s="1"/>
      <c r="O3386" s="1"/>
      <c r="P3386" s="1"/>
      <c r="Q3386" s="1"/>
      <c r="R3386" s="1"/>
      <c r="S3386" s="1"/>
      <c r="T3386" s="1"/>
      <c r="U3386" s="1"/>
      <c r="V3386" s="1"/>
    </row>
    <row r="3387" spans="1:22" ht="16.5" customHeight="1" x14ac:dyDescent="0.3">
      <c r="A3387" s="1"/>
      <c r="B3387" s="1"/>
      <c r="C3387" s="28"/>
      <c r="D3387" s="28"/>
      <c r="E3387" s="28"/>
      <c r="F3387" s="28"/>
      <c r="G3387" s="28"/>
      <c r="H3387" s="28"/>
      <c r="I3387" s="1"/>
      <c r="J3387" s="1"/>
      <c r="K3387" s="1"/>
      <c r="L3387" s="1"/>
      <c r="M3387" s="29"/>
      <c r="N3387" s="1"/>
      <c r="O3387" s="1"/>
      <c r="P3387" s="1"/>
      <c r="Q3387" s="1"/>
      <c r="R3387" s="1"/>
      <c r="S3387" s="1"/>
      <c r="T3387" s="1"/>
      <c r="U3387" s="1"/>
      <c r="V3387" s="1"/>
    </row>
    <row r="3388" spans="1:22" ht="16.5" customHeight="1" x14ac:dyDescent="0.3">
      <c r="A3388" s="1"/>
      <c r="B3388" s="1"/>
      <c r="C3388" s="28"/>
      <c r="D3388" s="28"/>
      <c r="E3388" s="28"/>
      <c r="F3388" s="28"/>
      <c r="G3388" s="28"/>
      <c r="H3388" s="28"/>
      <c r="I3388" s="1"/>
      <c r="J3388" s="1"/>
      <c r="K3388" s="1"/>
      <c r="L3388" s="1"/>
      <c r="M3388" s="29"/>
      <c r="N3388" s="1"/>
      <c r="O3388" s="1"/>
      <c r="P3388" s="1"/>
      <c r="Q3388" s="1"/>
      <c r="R3388" s="1"/>
      <c r="S3388" s="1"/>
      <c r="T3388" s="1"/>
      <c r="U3388" s="1"/>
      <c r="V3388" s="1"/>
    </row>
    <row r="3389" spans="1:22" ht="16.5" customHeight="1" x14ac:dyDescent="0.3">
      <c r="A3389" s="1"/>
      <c r="B3389" s="1"/>
      <c r="C3389" s="28"/>
      <c r="D3389" s="28"/>
      <c r="E3389" s="28"/>
      <c r="F3389" s="28"/>
      <c r="G3389" s="28"/>
      <c r="H3389" s="28"/>
      <c r="I3389" s="1"/>
      <c r="J3389" s="1"/>
      <c r="K3389" s="1"/>
      <c r="L3389" s="1"/>
      <c r="M3389" s="29"/>
      <c r="N3389" s="1"/>
      <c r="O3389" s="1"/>
      <c r="P3389" s="1"/>
      <c r="Q3389" s="1"/>
      <c r="R3389" s="1"/>
      <c r="S3389" s="1"/>
      <c r="T3389" s="1"/>
      <c r="U3389" s="1"/>
      <c r="V3389" s="1"/>
    </row>
    <row r="3390" spans="1:22" ht="16.5" customHeight="1" x14ac:dyDescent="0.3">
      <c r="A3390" s="1"/>
      <c r="B3390" s="1"/>
      <c r="C3390" s="28"/>
      <c r="D3390" s="28"/>
      <c r="E3390" s="28"/>
      <c r="F3390" s="28"/>
      <c r="G3390" s="28"/>
      <c r="H3390" s="28"/>
      <c r="I3390" s="1"/>
      <c r="J3390" s="1"/>
      <c r="K3390" s="1"/>
      <c r="L3390" s="1"/>
      <c r="M3390" s="29"/>
      <c r="N3390" s="1"/>
      <c r="O3390" s="1"/>
      <c r="P3390" s="1"/>
      <c r="Q3390" s="1"/>
      <c r="R3390" s="1"/>
      <c r="S3390" s="1"/>
      <c r="T3390" s="1"/>
      <c r="U3390" s="1"/>
      <c r="V3390" s="1"/>
    </row>
    <row r="3391" spans="1:22" ht="16.5" customHeight="1" x14ac:dyDescent="0.3">
      <c r="A3391" s="1"/>
      <c r="B3391" s="1"/>
      <c r="C3391" s="28"/>
      <c r="D3391" s="28"/>
      <c r="E3391" s="28"/>
      <c r="F3391" s="28"/>
      <c r="G3391" s="28"/>
      <c r="H3391" s="28"/>
      <c r="I3391" s="1"/>
      <c r="J3391" s="1"/>
      <c r="K3391" s="1"/>
      <c r="L3391" s="1"/>
      <c r="M3391" s="29"/>
      <c r="N3391" s="1"/>
      <c r="O3391" s="1"/>
      <c r="P3391" s="1"/>
      <c r="Q3391" s="1"/>
      <c r="R3391" s="1"/>
      <c r="S3391" s="1"/>
      <c r="T3391" s="1"/>
      <c r="U3391" s="1"/>
      <c r="V3391" s="1"/>
    </row>
    <row r="3392" spans="1:22" ht="16.5" customHeight="1" x14ac:dyDescent="0.3">
      <c r="A3392" s="1"/>
      <c r="B3392" s="1"/>
      <c r="C3392" s="28"/>
      <c r="D3392" s="28"/>
      <c r="E3392" s="28"/>
      <c r="F3392" s="28"/>
      <c r="G3392" s="28"/>
      <c r="H3392" s="28"/>
      <c r="I3392" s="1"/>
      <c r="J3392" s="1"/>
      <c r="K3392" s="1"/>
      <c r="L3392" s="1"/>
      <c r="M3392" s="29"/>
      <c r="N3392" s="1"/>
      <c r="O3392" s="1"/>
      <c r="P3392" s="1"/>
      <c r="Q3392" s="1"/>
      <c r="R3392" s="1"/>
      <c r="S3392" s="1"/>
      <c r="T3392" s="1"/>
      <c r="U3392" s="1"/>
      <c r="V3392" s="1"/>
    </row>
    <row r="3393" spans="1:22" ht="16.5" customHeight="1" x14ac:dyDescent="0.3">
      <c r="A3393" s="1"/>
      <c r="B3393" s="1"/>
      <c r="C3393" s="28"/>
      <c r="D3393" s="28"/>
      <c r="E3393" s="28"/>
      <c r="F3393" s="28"/>
      <c r="G3393" s="28"/>
      <c r="H3393" s="28"/>
      <c r="I3393" s="1"/>
      <c r="J3393" s="1"/>
      <c r="K3393" s="1"/>
      <c r="L3393" s="1"/>
      <c r="M3393" s="29"/>
      <c r="N3393" s="1"/>
      <c r="O3393" s="1"/>
      <c r="P3393" s="1"/>
      <c r="Q3393" s="1"/>
      <c r="R3393" s="1"/>
      <c r="S3393" s="1"/>
      <c r="T3393" s="1"/>
      <c r="U3393" s="1"/>
      <c r="V3393" s="1"/>
    </row>
    <row r="3394" spans="1:22" ht="16.5" customHeight="1" x14ac:dyDescent="0.3">
      <c r="A3394" s="1"/>
      <c r="B3394" s="1"/>
      <c r="C3394" s="28"/>
      <c r="D3394" s="28"/>
      <c r="E3394" s="28"/>
      <c r="F3394" s="28"/>
      <c r="G3394" s="28"/>
      <c r="H3394" s="28"/>
      <c r="I3394" s="1"/>
      <c r="J3394" s="1"/>
      <c r="K3394" s="1"/>
      <c r="L3394" s="1"/>
      <c r="M3394" s="29"/>
      <c r="N3394" s="1"/>
      <c r="O3394" s="1"/>
      <c r="P3394" s="1"/>
      <c r="Q3394" s="1"/>
      <c r="R3394" s="1"/>
      <c r="S3394" s="1"/>
      <c r="T3394" s="1"/>
      <c r="U3394" s="1"/>
      <c r="V3394" s="1"/>
    </row>
    <row r="3395" spans="1:22" ht="16.5" customHeight="1" x14ac:dyDescent="0.3">
      <c r="A3395" s="1"/>
      <c r="B3395" s="1"/>
      <c r="C3395" s="28"/>
      <c r="D3395" s="28"/>
      <c r="E3395" s="28"/>
      <c r="F3395" s="28"/>
      <c r="G3395" s="28"/>
      <c r="H3395" s="28"/>
      <c r="I3395" s="1"/>
      <c r="J3395" s="1"/>
      <c r="K3395" s="1"/>
      <c r="L3395" s="1"/>
      <c r="M3395" s="29"/>
      <c r="N3395" s="1"/>
      <c r="O3395" s="1"/>
      <c r="P3395" s="1"/>
      <c r="Q3395" s="1"/>
      <c r="R3395" s="1"/>
      <c r="S3395" s="1"/>
      <c r="T3395" s="1"/>
      <c r="U3395" s="1"/>
      <c r="V3395" s="1"/>
    </row>
    <row r="3396" spans="1:22" ht="16.5" customHeight="1" x14ac:dyDescent="0.3">
      <c r="A3396" s="1"/>
      <c r="B3396" s="1"/>
      <c r="C3396" s="28"/>
      <c r="D3396" s="28"/>
      <c r="E3396" s="28"/>
      <c r="F3396" s="28"/>
      <c r="G3396" s="28"/>
      <c r="H3396" s="28"/>
      <c r="I3396" s="1"/>
      <c r="J3396" s="1"/>
      <c r="K3396" s="1"/>
      <c r="L3396" s="1"/>
      <c r="M3396" s="29"/>
      <c r="N3396" s="1"/>
      <c r="O3396" s="1"/>
      <c r="P3396" s="1"/>
      <c r="Q3396" s="1"/>
      <c r="R3396" s="1"/>
      <c r="S3396" s="1"/>
      <c r="T3396" s="1"/>
      <c r="U3396" s="1"/>
      <c r="V3396" s="1"/>
    </row>
    <row r="3397" spans="1:22" ht="16.5" customHeight="1" x14ac:dyDescent="0.3">
      <c r="A3397" s="1"/>
      <c r="B3397" s="1"/>
      <c r="C3397" s="28"/>
      <c r="D3397" s="28"/>
      <c r="E3397" s="28"/>
      <c r="F3397" s="28"/>
      <c r="G3397" s="28"/>
      <c r="H3397" s="28"/>
      <c r="I3397" s="1"/>
      <c r="J3397" s="1"/>
      <c r="K3397" s="1"/>
      <c r="L3397" s="1"/>
      <c r="M3397" s="29"/>
      <c r="N3397" s="1"/>
      <c r="O3397" s="1"/>
      <c r="P3397" s="1"/>
      <c r="Q3397" s="1"/>
      <c r="R3397" s="1"/>
      <c r="S3397" s="1"/>
      <c r="T3397" s="1"/>
      <c r="U3397" s="1"/>
      <c r="V3397" s="1"/>
    </row>
    <row r="3398" spans="1:22" ht="16.5" customHeight="1" x14ac:dyDescent="0.3">
      <c r="A3398" s="1"/>
      <c r="B3398" s="1"/>
      <c r="C3398" s="28"/>
      <c r="D3398" s="28"/>
      <c r="E3398" s="28"/>
      <c r="F3398" s="28"/>
      <c r="G3398" s="28"/>
      <c r="H3398" s="28"/>
      <c r="I3398" s="1"/>
      <c r="J3398" s="1"/>
      <c r="K3398" s="1"/>
      <c r="L3398" s="1"/>
      <c r="M3398" s="29"/>
      <c r="N3398" s="1"/>
      <c r="O3398" s="1"/>
      <c r="P3398" s="1"/>
      <c r="Q3398" s="1"/>
      <c r="R3398" s="1"/>
      <c r="S3398" s="1"/>
      <c r="T3398" s="1"/>
      <c r="U3398" s="1"/>
      <c r="V3398" s="1"/>
    </row>
    <row r="3399" spans="1:22" ht="16.5" customHeight="1" x14ac:dyDescent="0.3">
      <c r="A3399" s="1"/>
      <c r="B3399" s="1"/>
      <c r="C3399" s="28"/>
      <c r="D3399" s="28"/>
      <c r="E3399" s="28"/>
      <c r="F3399" s="28"/>
      <c r="G3399" s="28"/>
      <c r="H3399" s="28"/>
      <c r="I3399" s="1"/>
      <c r="J3399" s="1"/>
      <c r="K3399" s="1"/>
      <c r="L3399" s="1"/>
      <c r="M3399" s="29"/>
      <c r="N3399" s="1"/>
      <c r="O3399" s="1"/>
      <c r="P3399" s="1"/>
      <c r="Q3399" s="1"/>
      <c r="R3399" s="1"/>
      <c r="S3399" s="1"/>
      <c r="T3399" s="1"/>
      <c r="U3399" s="1"/>
      <c r="V3399" s="1"/>
    </row>
    <row r="3400" spans="1:22" ht="16.5" customHeight="1" x14ac:dyDescent="0.3">
      <c r="A3400" s="1"/>
      <c r="B3400" s="1"/>
      <c r="C3400" s="28"/>
      <c r="D3400" s="28"/>
      <c r="E3400" s="28"/>
      <c r="F3400" s="28"/>
      <c r="G3400" s="28"/>
      <c r="H3400" s="28"/>
      <c r="I3400" s="1"/>
      <c r="J3400" s="1"/>
      <c r="K3400" s="1"/>
      <c r="L3400" s="1"/>
      <c r="M3400" s="29"/>
      <c r="N3400" s="1"/>
      <c r="O3400" s="1"/>
      <c r="P3400" s="1"/>
      <c r="Q3400" s="1"/>
      <c r="R3400" s="1"/>
      <c r="S3400" s="1"/>
      <c r="T3400" s="1"/>
      <c r="U3400" s="1"/>
      <c r="V3400" s="1"/>
    </row>
    <row r="3401" spans="1:22" ht="16.5" customHeight="1" x14ac:dyDescent="0.3">
      <c r="A3401" s="1"/>
      <c r="B3401" s="1"/>
      <c r="C3401" s="28"/>
      <c r="D3401" s="28"/>
      <c r="E3401" s="28"/>
      <c r="F3401" s="28"/>
      <c r="G3401" s="28"/>
      <c r="H3401" s="28"/>
      <c r="I3401" s="1"/>
      <c r="J3401" s="1"/>
      <c r="K3401" s="1"/>
      <c r="L3401" s="1"/>
      <c r="M3401" s="29"/>
      <c r="N3401" s="1"/>
      <c r="O3401" s="1"/>
      <c r="P3401" s="1"/>
      <c r="Q3401" s="1"/>
      <c r="R3401" s="1"/>
      <c r="S3401" s="1"/>
      <c r="T3401" s="1"/>
      <c r="U3401" s="1"/>
      <c r="V3401" s="1"/>
    </row>
    <row r="3402" spans="1:22" ht="16.5" customHeight="1" x14ac:dyDescent="0.3">
      <c r="A3402" s="1"/>
      <c r="B3402" s="1"/>
      <c r="C3402" s="28"/>
      <c r="D3402" s="28"/>
      <c r="E3402" s="28"/>
      <c r="F3402" s="28"/>
      <c r="G3402" s="28"/>
      <c r="H3402" s="28"/>
      <c r="I3402" s="1"/>
      <c r="J3402" s="1"/>
      <c r="K3402" s="1"/>
      <c r="L3402" s="1"/>
      <c r="M3402" s="29"/>
      <c r="N3402" s="1"/>
      <c r="O3402" s="1"/>
      <c r="P3402" s="1"/>
      <c r="Q3402" s="1"/>
      <c r="R3402" s="1"/>
      <c r="S3402" s="1"/>
      <c r="T3402" s="1"/>
      <c r="U3402" s="1"/>
      <c r="V3402" s="1"/>
    </row>
    <row r="3403" spans="1:22" ht="16.5" customHeight="1" x14ac:dyDescent="0.3">
      <c r="A3403" s="1"/>
      <c r="B3403" s="1"/>
      <c r="C3403" s="28"/>
      <c r="D3403" s="28"/>
      <c r="E3403" s="28"/>
      <c r="F3403" s="28"/>
      <c r="G3403" s="28"/>
      <c r="H3403" s="28"/>
      <c r="I3403" s="1"/>
      <c r="J3403" s="1"/>
      <c r="K3403" s="1"/>
      <c r="L3403" s="1"/>
      <c r="M3403" s="29"/>
      <c r="N3403" s="1"/>
      <c r="O3403" s="1"/>
      <c r="P3403" s="1"/>
      <c r="Q3403" s="1"/>
      <c r="R3403" s="1"/>
      <c r="S3403" s="1"/>
      <c r="T3403" s="1"/>
      <c r="U3403" s="1"/>
      <c r="V3403" s="1"/>
    </row>
    <row r="3404" spans="1:22" ht="16.5" customHeight="1" x14ac:dyDescent="0.3">
      <c r="A3404" s="1"/>
      <c r="B3404" s="1"/>
      <c r="C3404" s="28"/>
      <c r="D3404" s="28"/>
      <c r="E3404" s="28"/>
      <c r="F3404" s="28"/>
      <c r="G3404" s="28"/>
      <c r="H3404" s="28"/>
      <c r="I3404" s="1"/>
      <c r="J3404" s="1"/>
      <c r="K3404" s="1"/>
      <c r="L3404" s="1"/>
      <c r="M3404" s="29"/>
      <c r="N3404" s="1"/>
      <c r="O3404" s="1"/>
      <c r="P3404" s="1"/>
      <c r="Q3404" s="1"/>
      <c r="R3404" s="1"/>
      <c r="S3404" s="1"/>
      <c r="T3404" s="1"/>
      <c r="U3404" s="1"/>
      <c r="V3404" s="1"/>
    </row>
    <row r="3405" spans="1:22" ht="16.5" customHeight="1" x14ac:dyDescent="0.3">
      <c r="A3405" s="1"/>
      <c r="B3405" s="1"/>
      <c r="C3405" s="28"/>
      <c r="D3405" s="28"/>
      <c r="E3405" s="28"/>
      <c r="F3405" s="28"/>
      <c r="G3405" s="28"/>
      <c r="H3405" s="28"/>
      <c r="I3405" s="1"/>
      <c r="J3405" s="1"/>
      <c r="K3405" s="1"/>
      <c r="L3405" s="1"/>
      <c r="M3405" s="29"/>
      <c r="N3405" s="1"/>
      <c r="O3405" s="1"/>
      <c r="P3405" s="1"/>
      <c r="Q3405" s="1"/>
      <c r="R3405" s="1"/>
      <c r="S3405" s="1"/>
      <c r="T3405" s="1"/>
      <c r="U3405" s="1"/>
      <c r="V3405" s="1"/>
    </row>
    <row r="3406" spans="1:22" ht="16.5" customHeight="1" x14ac:dyDescent="0.3">
      <c r="A3406" s="1"/>
      <c r="B3406" s="1"/>
      <c r="C3406" s="28"/>
      <c r="D3406" s="28"/>
      <c r="E3406" s="28"/>
      <c r="F3406" s="28"/>
      <c r="G3406" s="28"/>
      <c r="H3406" s="28"/>
      <c r="I3406" s="1"/>
      <c r="J3406" s="1"/>
      <c r="K3406" s="1"/>
      <c r="L3406" s="1"/>
      <c r="M3406" s="29"/>
      <c r="N3406" s="1"/>
      <c r="O3406" s="1"/>
      <c r="P3406" s="1"/>
      <c r="Q3406" s="1"/>
      <c r="R3406" s="1"/>
      <c r="S3406" s="1"/>
      <c r="T3406" s="1"/>
      <c r="U3406" s="1"/>
      <c r="V3406" s="1"/>
    </row>
    <row r="3407" spans="1:22" ht="16.5" customHeight="1" x14ac:dyDescent="0.3">
      <c r="A3407" s="1"/>
      <c r="B3407" s="1"/>
      <c r="C3407" s="28"/>
      <c r="D3407" s="28"/>
      <c r="E3407" s="28"/>
      <c r="F3407" s="28"/>
      <c r="G3407" s="28"/>
      <c r="H3407" s="28"/>
      <c r="I3407" s="1"/>
      <c r="J3407" s="1"/>
      <c r="K3407" s="1"/>
      <c r="L3407" s="1"/>
      <c r="M3407" s="29"/>
      <c r="N3407" s="1"/>
      <c r="O3407" s="1"/>
      <c r="P3407" s="1"/>
      <c r="Q3407" s="1"/>
      <c r="R3407" s="1"/>
      <c r="S3407" s="1"/>
      <c r="T3407" s="1"/>
      <c r="U3407" s="1"/>
      <c r="V3407" s="1"/>
    </row>
    <row r="3408" spans="1:22" ht="16.5" customHeight="1" x14ac:dyDescent="0.3">
      <c r="A3408" s="1"/>
      <c r="B3408" s="1"/>
      <c r="C3408" s="28"/>
      <c r="D3408" s="28"/>
      <c r="E3408" s="28"/>
      <c r="F3408" s="28"/>
      <c r="G3408" s="28"/>
      <c r="H3408" s="28"/>
      <c r="I3408" s="1"/>
      <c r="J3408" s="1"/>
      <c r="K3408" s="1"/>
      <c r="L3408" s="1"/>
      <c r="M3408" s="29"/>
      <c r="N3408" s="1"/>
      <c r="O3408" s="1"/>
      <c r="P3408" s="1"/>
      <c r="Q3408" s="1"/>
      <c r="R3408" s="1"/>
      <c r="S3408" s="1"/>
      <c r="T3408" s="1"/>
      <c r="U3408" s="1"/>
      <c r="V3408" s="1"/>
    </row>
    <row r="3409" spans="1:22" ht="16.5" customHeight="1" x14ac:dyDescent="0.3">
      <c r="A3409" s="1"/>
      <c r="B3409" s="1"/>
      <c r="C3409" s="28"/>
      <c r="D3409" s="28"/>
      <c r="E3409" s="28"/>
      <c r="F3409" s="28"/>
      <c r="G3409" s="28"/>
      <c r="H3409" s="28"/>
      <c r="I3409" s="1"/>
      <c r="J3409" s="1"/>
      <c r="K3409" s="1"/>
      <c r="L3409" s="1"/>
      <c r="M3409" s="29"/>
      <c r="N3409" s="1"/>
      <c r="O3409" s="1"/>
      <c r="P3409" s="1"/>
      <c r="Q3409" s="1"/>
      <c r="R3409" s="1"/>
      <c r="S3409" s="1"/>
      <c r="T3409" s="1"/>
      <c r="U3409" s="1"/>
      <c r="V3409" s="1"/>
    </row>
    <row r="3410" spans="1:22" ht="16.5" customHeight="1" x14ac:dyDescent="0.3">
      <c r="A3410" s="1"/>
      <c r="B3410" s="1"/>
      <c r="C3410" s="28"/>
      <c r="D3410" s="28"/>
      <c r="E3410" s="28"/>
      <c r="F3410" s="28"/>
      <c r="G3410" s="28"/>
      <c r="H3410" s="28"/>
      <c r="I3410" s="1"/>
      <c r="J3410" s="1"/>
      <c r="K3410" s="1"/>
      <c r="L3410" s="1"/>
      <c r="M3410" s="29"/>
      <c r="N3410" s="1"/>
      <c r="O3410" s="1"/>
      <c r="P3410" s="1"/>
      <c r="Q3410" s="1"/>
      <c r="R3410" s="1"/>
      <c r="S3410" s="1"/>
      <c r="T3410" s="1"/>
      <c r="U3410" s="1"/>
      <c r="V3410" s="1"/>
    </row>
    <row r="3411" spans="1:22" ht="16.5" customHeight="1" x14ac:dyDescent="0.3">
      <c r="A3411" s="1"/>
      <c r="B3411" s="1"/>
      <c r="C3411" s="28"/>
      <c r="D3411" s="28"/>
      <c r="E3411" s="28"/>
      <c r="F3411" s="28"/>
      <c r="G3411" s="28"/>
      <c r="H3411" s="28"/>
      <c r="I3411" s="1"/>
      <c r="J3411" s="1"/>
      <c r="K3411" s="1"/>
      <c r="L3411" s="1"/>
      <c r="M3411" s="29"/>
      <c r="N3411" s="1"/>
      <c r="O3411" s="1"/>
      <c r="P3411" s="1"/>
      <c r="Q3411" s="1"/>
      <c r="R3411" s="1"/>
      <c r="S3411" s="1"/>
      <c r="T3411" s="1"/>
      <c r="U3411" s="1"/>
      <c r="V3411" s="1"/>
    </row>
    <row r="3412" spans="1:22" ht="16.5" customHeight="1" x14ac:dyDescent="0.3">
      <c r="A3412" s="1"/>
      <c r="B3412" s="1"/>
      <c r="C3412" s="28"/>
      <c r="D3412" s="28"/>
      <c r="E3412" s="28"/>
      <c r="F3412" s="28"/>
      <c r="G3412" s="28"/>
      <c r="H3412" s="28"/>
      <c r="I3412" s="1"/>
      <c r="J3412" s="1"/>
      <c r="K3412" s="1"/>
      <c r="L3412" s="1"/>
      <c r="M3412" s="29"/>
      <c r="N3412" s="1"/>
      <c r="O3412" s="1"/>
      <c r="P3412" s="1"/>
      <c r="Q3412" s="1"/>
      <c r="R3412" s="1"/>
      <c r="S3412" s="1"/>
      <c r="T3412" s="1"/>
      <c r="U3412" s="1"/>
      <c r="V3412" s="1"/>
    </row>
    <row r="3413" spans="1:22" ht="16.5" customHeight="1" x14ac:dyDescent="0.3">
      <c r="A3413" s="1"/>
      <c r="B3413" s="1"/>
      <c r="C3413" s="28"/>
      <c r="D3413" s="28"/>
      <c r="E3413" s="28"/>
      <c r="F3413" s="28"/>
      <c r="G3413" s="28"/>
      <c r="H3413" s="28"/>
      <c r="I3413" s="1"/>
      <c r="J3413" s="1"/>
      <c r="K3413" s="1"/>
      <c r="L3413" s="1"/>
      <c r="M3413" s="29"/>
      <c r="N3413" s="1"/>
      <c r="O3413" s="1"/>
      <c r="P3413" s="1"/>
      <c r="Q3413" s="1"/>
      <c r="R3413" s="1"/>
      <c r="S3413" s="1"/>
      <c r="T3413" s="1"/>
      <c r="U3413" s="1"/>
      <c r="V3413" s="1"/>
    </row>
    <row r="3414" spans="1:22" ht="16.5" customHeight="1" x14ac:dyDescent="0.3">
      <c r="A3414" s="1"/>
      <c r="B3414" s="1"/>
      <c r="C3414" s="28"/>
      <c r="D3414" s="28"/>
      <c r="E3414" s="28"/>
      <c r="F3414" s="28"/>
      <c r="G3414" s="28"/>
      <c r="H3414" s="28"/>
      <c r="I3414" s="1"/>
      <c r="J3414" s="1"/>
      <c r="K3414" s="1"/>
      <c r="L3414" s="1"/>
      <c r="M3414" s="29"/>
      <c r="N3414" s="1"/>
      <c r="O3414" s="1"/>
      <c r="P3414" s="1"/>
      <c r="Q3414" s="1"/>
      <c r="R3414" s="1"/>
      <c r="S3414" s="1"/>
      <c r="T3414" s="1"/>
      <c r="U3414" s="1"/>
      <c r="V3414" s="1"/>
    </row>
    <row r="3415" spans="1:22" ht="16.5" customHeight="1" x14ac:dyDescent="0.3">
      <c r="A3415" s="1"/>
      <c r="B3415" s="1"/>
      <c r="C3415" s="28"/>
      <c r="D3415" s="28"/>
      <c r="E3415" s="28"/>
      <c r="F3415" s="28"/>
      <c r="G3415" s="28"/>
      <c r="H3415" s="28"/>
      <c r="I3415" s="1"/>
      <c r="J3415" s="1"/>
      <c r="K3415" s="1"/>
      <c r="L3415" s="1"/>
      <c r="M3415" s="29"/>
      <c r="N3415" s="1"/>
      <c r="O3415" s="1"/>
      <c r="P3415" s="1"/>
      <c r="Q3415" s="1"/>
      <c r="R3415" s="1"/>
      <c r="S3415" s="1"/>
      <c r="T3415" s="1"/>
      <c r="U3415" s="1"/>
      <c r="V3415" s="1"/>
    </row>
    <row r="3416" spans="1:22" ht="16.5" customHeight="1" x14ac:dyDescent="0.3">
      <c r="A3416" s="1"/>
      <c r="B3416" s="1"/>
      <c r="C3416" s="28"/>
      <c r="D3416" s="28"/>
      <c r="E3416" s="28"/>
      <c r="F3416" s="28"/>
      <c r="G3416" s="28"/>
      <c r="H3416" s="28"/>
      <c r="I3416" s="1"/>
      <c r="J3416" s="1"/>
      <c r="K3416" s="1"/>
      <c r="L3416" s="1"/>
      <c r="M3416" s="29"/>
      <c r="N3416" s="1"/>
      <c r="O3416" s="1"/>
      <c r="P3416" s="1"/>
      <c r="Q3416" s="1"/>
      <c r="R3416" s="1"/>
      <c r="S3416" s="1"/>
      <c r="T3416" s="1"/>
      <c r="U3416" s="1"/>
      <c r="V3416" s="1"/>
    </row>
    <row r="3417" spans="1:22" ht="16.5" customHeight="1" x14ac:dyDescent="0.3">
      <c r="A3417" s="1"/>
      <c r="B3417" s="1"/>
      <c r="C3417" s="28"/>
      <c r="D3417" s="28"/>
      <c r="E3417" s="28"/>
      <c r="F3417" s="28"/>
      <c r="G3417" s="28"/>
      <c r="H3417" s="28"/>
      <c r="I3417" s="1"/>
      <c r="J3417" s="1"/>
      <c r="K3417" s="1"/>
      <c r="L3417" s="1"/>
      <c r="M3417" s="29"/>
      <c r="N3417" s="1"/>
      <c r="O3417" s="1"/>
      <c r="P3417" s="1"/>
      <c r="Q3417" s="1"/>
      <c r="R3417" s="1"/>
      <c r="S3417" s="1"/>
      <c r="T3417" s="1"/>
      <c r="U3417" s="1"/>
      <c r="V3417" s="1"/>
    </row>
    <row r="3418" spans="1:22" ht="16.5" customHeight="1" x14ac:dyDescent="0.3">
      <c r="A3418" s="1"/>
      <c r="B3418" s="1"/>
      <c r="C3418" s="28"/>
      <c r="D3418" s="28"/>
      <c r="E3418" s="28"/>
      <c r="F3418" s="28"/>
      <c r="G3418" s="28"/>
      <c r="H3418" s="28"/>
      <c r="I3418" s="1"/>
      <c r="J3418" s="1"/>
      <c r="K3418" s="1"/>
      <c r="L3418" s="1"/>
      <c r="M3418" s="29"/>
      <c r="N3418" s="1"/>
      <c r="O3418" s="1"/>
      <c r="P3418" s="1"/>
      <c r="Q3418" s="1"/>
      <c r="R3418" s="1"/>
      <c r="S3418" s="1"/>
      <c r="T3418" s="1"/>
      <c r="U3418" s="1"/>
      <c r="V3418" s="1"/>
    </row>
    <row r="3419" spans="1:22" ht="16.5" customHeight="1" x14ac:dyDescent="0.3">
      <c r="A3419" s="1"/>
      <c r="B3419" s="1"/>
      <c r="C3419" s="28"/>
      <c r="D3419" s="28"/>
      <c r="E3419" s="28"/>
      <c r="F3419" s="28"/>
      <c r="G3419" s="28"/>
      <c r="H3419" s="28"/>
      <c r="I3419" s="1"/>
      <c r="J3419" s="1"/>
      <c r="K3419" s="1"/>
      <c r="L3419" s="1"/>
      <c r="M3419" s="29"/>
      <c r="N3419" s="1"/>
      <c r="O3419" s="1"/>
      <c r="P3419" s="1"/>
      <c r="Q3419" s="1"/>
      <c r="R3419" s="1"/>
      <c r="S3419" s="1"/>
      <c r="T3419" s="1"/>
      <c r="U3419" s="1"/>
      <c r="V3419" s="1"/>
    </row>
    <row r="3420" spans="1:22" ht="16.5" customHeight="1" x14ac:dyDescent="0.3">
      <c r="A3420" s="1"/>
      <c r="B3420" s="1"/>
      <c r="C3420" s="28"/>
      <c r="D3420" s="28"/>
      <c r="E3420" s="28"/>
      <c r="F3420" s="28"/>
      <c r="G3420" s="28"/>
      <c r="H3420" s="28"/>
      <c r="I3420" s="1"/>
      <c r="J3420" s="1"/>
      <c r="K3420" s="1"/>
      <c r="L3420" s="1"/>
      <c r="M3420" s="29"/>
      <c r="N3420" s="1"/>
      <c r="O3420" s="1"/>
      <c r="P3420" s="1"/>
      <c r="Q3420" s="1"/>
      <c r="R3420" s="1"/>
      <c r="S3420" s="1"/>
      <c r="T3420" s="1"/>
      <c r="U3420" s="1"/>
      <c r="V3420" s="1"/>
    </row>
    <row r="3421" spans="1:22" ht="16.5" customHeight="1" x14ac:dyDescent="0.3">
      <c r="A3421" s="1"/>
      <c r="B3421" s="1"/>
      <c r="C3421" s="28"/>
      <c r="D3421" s="28"/>
      <c r="E3421" s="28"/>
      <c r="F3421" s="28"/>
      <c r="G3421" s="28"/>
      <c r="H3421" s="28"/>
      <c r="I3421" s="1"/>
      <c r="J3421" s="1"/>
      <c r="K3421" s="1"/>
      <c r="L3421" s="1"/>
      <c r="M3421" s="29"/>
      <c r="N3421" s="1"/>
      <c r="O3421" s="1"/>
      <c r="P3421" s="1"/>
      <c r="Q3421" s="1"/>
      <c r="R3421" s="1"/>
      <c r="S3421" s="1"/>
      <c r="T3421" s="1"/>
      <c r="U3421" s="1"/>
      <c r="V3421" s="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2024-06-06T08:44:58Z</dcterms:created>
  <dcterms:modified xsi:type="dcterms:W3CDTF">2024-06-09T08:25:03Z</dcterms:modified>
</cp:coreProperties>
</file>